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emex-my.sharepoint.com/personal/norma_alicia_torres_pemex_com/Documents/CONTROL DEL PICADE/2023/"/>
    </mc:Choice>
  </mc:AlternateContent>
  <xr:revisionPtr revIDLastSave="8980" documentId="13_ncr:1_{9B18C941-62CA-4552-ACFA-B474EB22D1A4}" xr6:coauthVersionLast="47" xr6:coauthVersionMax="47" xr10:uidLastSave="{87D28DA6-0775-4234-819E-0C9AE1AE7F2C}"/>
  <bookViews>
    <workbookView xWindow="-28920" yWindow="-15" windowWidth="29040" windowHeight="15720" tabRatio="809" firstSheet="1" activeTab="3" xr2:uid="{00000000-000D-0000-FFFF-FFFF00000000}"/>
  </bookViews>
  <sheets>
    <sheet name="Hoja1" sheetId="26" state="hidden" r:id="rId1"/>
    <sheet name="PICADE" sheetId="1" r:id="rId2"/>
    <sheet name="Seguimiento" sheetId="23" r:id="rId3"/>
    <sheet name="Adicionales" sheetId="24" r:id="rId4"/>
    <sheet name="Hoja20" sheetId="22" state="hidden" r:id="rId5"/>
    <sheet name="Reynosa" sheetId="19" r:id="rId6"/>
    <sheet name="Cerro_Azul" sheetId="13" r:id="rId7"/>
    <sheet name="Altamira" sheetId="8" r:id="rId8"/>
    <sheet name="Naranjos" sheetId="17" r:id="rId9"/>
    <sheet name="Poza_Rica" sheetId="18" r:id="rId10"/>
    <sheet name="Veracruz" sheetId="20" r:id="rId11"/>
    <sheet name="Cd_Madero" sheetId="14" r:id="rId12"/>
    <sheet name="SPMP_Tierra" sheetId="4" r:id="rId13"/>
    <sheet name="SPMP_Mar" sheetId="3" r:id="rId14"/>
    <sheet name="Villahermosa" sheetId="21" r:id="rId15"/>
    <sheet name="Cunduacán" sheetId="16" r:id="rId16"/>
    <sheet name="Comalcalco" sheetId="15" r:id="rId17"/>
    <sheet name="Agua_Dulce" sheetId="7" r:id="rId18"/>
    <sheet name="Reforma" sheetId="12" r:id="rId19"/>
    <sheet name="El_Castaño" sheetId="9" r:id="rId20"/>
    <sheet name="CASES_Carmen" sheetId="10" r:id="rId21"/>
    <sheet name="CASES_DB" sheetId="11" r:id="rId22"/>
    <sheet name="MES " sheetId="25" r:id="rId23"/>
    <sheet name="PADRÓN FEBRERO 2022" sheetId="30" r:id="rId24"/>
    <sheet name="Resumen" sheetId="28" r:id="rId25"/>
    <sheet name="PICADE SSSTPA" sheetId="31" r:id="rId26"/>
    <sheet name="Participantes SSSTPA" sheetId="32" r:id="rId27"/>
    <sheet name="Hoja2" sheetId="33" r:id="rId28"/>
  </sheets>
  <externalReferences>
    <externalReference r:id="rId29"/>
    <externalReference r:id="rId30"/>
  </externalReferences>
  <definedNames>
    <definedName name="_xlnm._FilterDatabase" localSheetId="3" hidden="1">Adicionales!$A$25:$AE$321</definedName>
    <definedName name="_xlnm._FilterDatabase" localSheetId="17" hidden="1">Agua_Dulce!$A$13:$S$160</definedName>
    <definedName name="_xlnm._FilterDatabase" localSheetId="7" hidden="1">Altamira!$A$13:$S$160</definedName>
    <definedName name="_xlnm._FilterDatabase" localSheetId="20" hidden="1">CASES_Carmen!$A$13:$S$160</definedName>
    <definedName name="_xlnm._FilterDatabase" localSheetId="21" hidden="1">CASES_DB!$A$13:$S$233</definedName>
    <definedName name="_xlnm._FilterDatabase" localSheetId="11" hidden="1">Cd_Madero!$A$13:$S$160</definedName>
    <definedName name="_xlnm._FilterDatabase" localSheetId="6" hidden="1">Cerro_Azul!$A$13:$S$160</definedName>
    <definedName name="_xlnm._FilterDatabase" localSheetId="16" hidden="1">Comalcalco!$A$13:$S$160</definedName>
    <definedName name="_xlnm._FilterDatabase" localSheetId="15" hidden="1">Cunduacán!$A$13:$S$160</definedName>
    <definedName name="_xlnm._FilterDatabase" localSheetId="19" hidden="1">El_Castaño!$A$13:$S$160</definedName>
    <definedName name="_xlnm._FilterDatabase" localSheetId="8" hidden="1">Naranjos!$A$13:$S$160</definedName>
    <definedName name="_xlnm._FilterDatabase" localSheetId="23" hidden="1">'PADRÓN FEBRERO 2022'!$B$1:$D$2</definedName>
    <definedName name="_xlnm._FilterDatabase" localSheetId="26" hidden="1">'Participantes SSSTPA'!$A$1:$I$2266</definedName>
    <definedName name="_xlnm._FilterDatabase" localSheetId="1" hidden="1">PICADE!$A$1:$L$1400</definedName>
    <definedName name="_xlnm._FilterDatabase" localSheetId="25" hidden="1">'PICADE SSSTPA'!$A$1:$AX$202</definedName>
    <definedName name="_xlnm._FilterDatabase" localSheetId="9" hidden="1">Poza_Rica!$A$13:$S$160</definedName>
    <definedName name="_xlnm._FilterDatabase" localSheetId="18" hidden="1">Reforma!$A$13:$S$160</definedName>
    <definedName name="_xlnm._FilterDatabase" localSheetId="5" hidden="1">Reynosa!$A$13:$S$160</definedName>
    <definedName name="_xlnm._FilterDatabase" localSheetId="13" hidden="1">SPMP_Mar!$A$13:$S$176</definedName>
    <definedName name="_xlnm._FilterDatabase" localSheetId="12" hidden="1">SPMP_Tierra!$A$13:$S$171</definedName>
    <definedName name="_xlnm._FilterDatabase" localSheetId="10" hidden="1">Veracruz!$A$13:$S$160</definedName>
    <definedName name="_xlnm._FilterDatabase" localSheetId="14" hidden="1">Villahermosa!$A$13:$S$160</definedName>
    <definedName name="A">#REF!</definedName>
    <definedName name="B">#REF!</definedName>
    <definedName name="BAJAS2">#REF!</definedName>
    <definedName name="ColumnTitle2">#REF!</definedName>
    <definedName name="ColumnTitle3">[1]!Exercise[[#Headers],[DATE]]</definedName>
    <definedName name="DietLastEnd">'[1]Chart Calculations'!$C$5</definedName>
    <definedName name="DietPeriod">#REF!</definedName>
    <definedName name="DietRowStart">'[1]Chart Calculations'!$C$4</definedName>
    <definedName name="EndDate">#REF!</definedName>
    <definedName name="EndWeight">#REF!</definedName>
    <definedName name="ExerciseLastEnd">'[1]Chart Calculations'!$C$23</definedName>
    <definedName name="ExercisePeriod">[1]!Exercise[DATE]</definedName>
    <definedName name="ExerciseRowStart">'[1]Chart Calculations'!$C$22</definedName>
    <definedName name="LossPerDay">[2]TABLERO!#REF!</definedName>
    <definedName name="PlanDays">[2]TABLERO!#REF!</definedName>
    <definedName name="StartDate">#REF!</definedName>
    <definedName name="StartWeight">#REF!</definedName>
    <definedName name="WeightGoal">#REF!</definedName>
  </definedNames>
  <calcPr calcId="191029"/>
  <pivotCaches>
    <pivotCache cacheId="1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28" l="1"/>
  <c r="U14" i="28" s="1"/>
  <c r="H5" i="10"/>
  <c r="I65" i="24"/>
  <c r="I66" i="24"/>
  <c r="I67" i="24"/>
  <c r="I64" i="24"/>
  <c r="P65" i="24"/>
  <c r="P66" i="24"/>
  <c r="P67" i="24"/>
  <c r="P64" i="24"/>
  <c r="I36" i="25"/>
  <c r="I37" i="25"/>
  <c r="I38" i="25"/>
  <c r="I39" i="25"/>
  <c r="P56" i="24"/>
  <c r="Q108" i="11"/>
  <c r="T10" i="25"/>
  <c r="P32" i="24"/>
  <c r="Q77" i="11"/>
  <c r="P26" i="24"/>
  <c r="Q59" i="11"/>
  <c r="Q60" i="11"/>
  <c r="Q36" i="11"/>
  <c r="Q38" i="11"/>
  <c r="Q39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4" i="11"/>
  <c r="Q75" i="11"/>
  <c r="Q76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32" i="11"/>
  <c r="Q33" i="11"/>
  <c r="Q34" i="11"/>
  <c r="Q35" i="11"/>
  <c r="Q37" i="11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6" i="24"/>
  <c r="Q23" i="19"/>
  <c r="Q24" i="19"/>
  <c r="Q25" i="19"/>
  <c r="Q26" i="19"/>
  <c r="Q27" i="19"/>
  <c r="Q29" i="19"/>
  <c r="Q30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Q137" i="18"/>
  <c r="Q138" i="18"/>
  <c r="Q139" i="18"/>
  <c r="Q140" i="18"/>
  <c r="Q141" i="18"/>
  <c r="Q142" i="18"/>
  <c r="Q143" i="18"/>
  <c r="Q144" i="18"/>
  <c r="Q145" i="18"/>
  <c r="Q146" i="18"/>
  <c r="Q147" i="18"/>
  <c r="Q148" i="18"/>
  <c r="Q149" i="18"/>
  <c r="Q150" i="18"/>
  <c r="Q151" i="18"/>
  <c r="Q152" i="18"/>
  <c r="Q153" i="18"/>
  <c r="Q154" i="18"/>
  <c r="Q155" i="18"/>
  <c r="Q156" i="18"/>
  <c r="Q157" i="18"/>
  <c r="Q158" i="18"/>
  <c r="Q159" i="18"/>
  <c r="Q160" i="18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23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20" i="19"/>
  <c r="Q21" i="19"/>
  <c r="Q22" i="19"/>
  <c r="Q20" i="8"/>
  <c r="Q21" i="8"/>
  <c r="Q22" i="8"/>
  <c r="Q20" i="17"/>
  <c r="Q21" i="17"/>
  <c r="Q22" i="17"/>
  <c r="Q20" i="13"/>
  <c r="Q21" i="13"/>
  <c r="Q22" i="13"/>
  <c r="Q20" i="18"/>
  <c r="Q21" i="18"/>
  <c r="Q22" i="18"/>
  <c r="Q20" i="20"/>
  <c r="Q21" i="20"/>
  <c r="Q22" i="20"/>
  <c r="Q20" i="14"/>
  <c r="Q21" i="14"/>
  <c r="Q22" i="14"/>
  <c r="Q20" i="4"/>
  <c r="Q21" i="4"/>
  <c r="Q22" i="4"/>
  <c r="Q20" i="3"/>
  <c r="Q21" i="3"/>
  <c r="Q22" i="3"/>
  <c r="Q20" i="21"/>
  <c r="Q21" i="21"/>
  <c r="Q22" i="21"/>
  <c r="Q20" i="16"/>
  <c r="Q21" i="16"/>
  <c r="Q22" i="16"/>
  <c r="Q20" i="7"/>
  <c r="Q21" i="7"/>
  <c r="Q22" i="7"/>
  <c r="Q20" i="15"/>
  <c r="Q21" i="15"/>
  <c r="Q22" i="15"/>
  <c r="Q20" i="12"/>
  <c r="Q21" i="12"/>
  <c r="Q22" i="12"/>
  <c r="Q20" i="9"/>
  <c r="Q21" i="9"/>
  <c r="Q22" i="9"/>
  <c r="Q20" i="10"/>
  <c r="Q21" i="10"/>
  <c r="Q22" i="10"/>
  <c r="Q17" i="19"/>
  <c r="Q18" i="19"/>
  <c r="Q19" i="19"/>
  <c r="Q17" i="8"/>
  <c r="Q18" i="8"/>
  <c r="Q19" i="8"/>
  <c r="Q17" i="17"/>
  <c r="Q18" i="17"/>
  <c r="Q19" i="17"/>
  <c r="Q17" i="13"/>
  <c r="Q18" i="13"/>
  <c r="Q19" i="13"/>
  <c r="Q17" i="18"/>
  <c r="Q18" i="18"/>
  <c r="Q19" i="18"/>
  <c r="Q17" i="20"/>
  <c r="Q18" i="20"/>
  <c r="Q19" i="20"/>
  <c r="Q17" i="14"/>
  <c r="Q18" i="14"/>
  <c r="Q19" i="14"/>
  <c r="Q17" i="4"/>
  <c r="Q18" i="4"/>
  <c r="Q19" i="4"/>
  <c r="Q17" i="3"/>
  <c r="Q18" i="3"/>
  <c r="Q19" i="3"/>
  <c r="Q17" i="21"/>
  <c r="Q18" i="21"/>
  <c r="Q19" i="21"/>
  <c r="Q17" i="16"/>
  <c r="Q18" i="16"/>
  <c r="Q19" i="16"/>
  <c r="Q17" i="7"/>
  <c r="Q18" i="7"/>
  <c r="Q19" i="7"/>
  <c r="Q17" i="15"/>
  <c r="Q18" i="15"/>
  <c r="Q19" i="15"/>
  <c r="Q17" i="12"/>
  <c r="Q18" i="12"/>
  <c r="Q19" i="12"/>
  <c r="Q17" i="9"/>
  <c r="Q18" i="9"/>
  <c r="Q19" i="9"/>
  <c r="Q17" i="10"/>
  <c r="Q18" i="10"/>
  <c r="Q19" i="10"/>
  <c r="Q15" i="19"/>
  <c r="Q16" i="19"/>
  <c r="Q15" i="8"/>
  <c r="Q16" i="8"/>
  <c r="Q15" i="17"/>
  <c r="Q16" i="17"/>
  <c r="Q15" i="13"/>
  <c r="Q16" i="13"/>
  <c r="Q15" i="18"/>
  <c r="Q16" i="18"/>
  <c r="Q15" i="20"/>
  <c r="Q16" i="20"/>
  <c r="Q15" i="14"/>
  <c r="Q16" i="14"/>
  <c r="Q15" i="4"/>
  <c r="Q16" i="4"/>
  <c r="Q15" i="3"/>
  <c r="Q16" i="3"/>
  <c r="Q15" i="21"/>
  <c r="Q16" i="21"/>
  <c r="Q15" i="16"/>
  <c r="Q16" i="16"/>
  <c r="Q15" i="7"/>
  <c r="Q16" i="7"/>
  <c r="Q15" i="15"/>
  <c r="Q16" i="15"/>
  <c r="Q15" i="12"/>
  <c r="Q16" i="12"/>
  <c r="Q15" i="9"/>
  <c r="Q16" i="9"/>
  <c r="Q15" i="10"/>
  <c r="Q16" i="10"/>
  <c r="Q14" i="19"/>
  <c r="Q14" i="8"/>
  <c r="Q14" i="17"/>
  <c r="Q14" i="13"/>
  <c r="Q14" i="18"/>
  <c r="Q14" i="20"/>
  <c r="Q14" i="14"/>
  <c r="Q14" i="4"/>
  <c r="Q14" i="3"/>
  <c r="Q14" i="21"/>
  <c r="Q14" i="16"/>
  <c r="Q14" i="7"/>
  <c r="Q14" i="15"/>
  <c r="Q14" i="12"/>
  <c r="Q14" i="9"/>
  <c r="Q14" i="10"/>
  <c r="AG40" i="3"/>
  <c r="AF40" i="3"/>
  <c r="AE40" i="3"/>
  <c r="AD40" i="3"/>
  <c r="AC40" i="3"/>
  <c r="AB40" i="3"/>
  <c r="AA40" i="3"/>
  <c r="Z40" i="3"/>
  <c r="Y40" i="3"/>
  <c r="X40" i="3"/>
  <c r="W40" i="3"/>
  <c r="AH40" i="3" s="1"/>
  <c r="V40" i="3"/>
  <c r="AG39" i="3"/>
  <c r="AF39" i="3"/>
  <c r="AE39" i="3"/>
  <c r="AD39" i="3"/>
  <c r="AC39" i="3"/>
  <c r="AB39" i="3"/>
  <c r="AA39" i="3"/>
  <c r="Z39" i="3"/>
  <c r="Y39" i="3"/>
  <c r="X39" i="3"/>
  <c r="W39" i="3"/>
  <c r="V39" i="3"/>
  <c r="AG38" i="3"/>
  <c r="AF38" i="3"/>
  <c r="AE38" i="3"/>
  <c r="AD38" i="3"/>
  <c r="AC38" i="3"/>
  <c r="AB38" i="3"/>
  <c r="AA38" i="3"/>
  <c r="Z38" i="3"/>
  <c r="Y38" i="3"/>
  <c r="X38" i="3"/>
  <c r="W38" i="3"/>
  <c r="V38" i="3"/>
  <c r="AG37" i="3"/>
  <c r="AF37" i="3"/>
  <c r="AE37" i="3"/>
  <c r="AD37" i="3"/>
  <c r="AC37" i="3"/>
  <c r="AB37" i="3"/>
  <c r="AA37" i="3"/>
  <c r="Z37" i="3"/>
  <c r="Y37" i="3"/>
  <c r="X37" i="3"/>
  <c r="W37" i="3"/>
  <c r="V37" i="3"/>
  <c r="AG36" i="3"/>
  <c r="AF36" i="3"/>
  <c r="AE36" i="3"/>
  <c r="AD36" i="3"/>
  <c r="AC36" i="3"/>
  <c r="AB36" i="3"/>
  <c r="AA36" i="3"/>
  <c r="Z36" i="3"/>
  <c r="Y36" i="3"/>
  <c r="X36" i="3"/>
  <c r="W36" i="3"/>
  <c r="V36" i="3"/>
  <c r="AG35" i="3"/>
  <c r="AF35" i="3"/>
  <c r="AE35" i="3"/>
  <c r="AD35" i="3"/>
  <c r="AC35" i="3"/>
  <c r="AB35" i="3"/>
  <c r="AA35" i="3"/>
  <c r="Z35" i="3"/>
  <c r="Y35" i="3"/>
  <c r="X35" i="3"/>
  <c r="W35" i="3"/>
  <c r="V35" i="3"/>
  <c r="AG34" i="3"/>
  <c r="AF34" i="3"/>
  <c r="AE34" i="3"/>
  <c r="AD34" i="3"/>
  <c r="AC34" i="3"/>
  <c r="AB34" i="3"/>
  <c r="AA34" i="3"/>
  <c r="Z34" i="3"/>
  <c r="Y34" i="3"/>
  <c r="X34" i="3"/>
  <c r="W34" i="3"/>
  <c r="V34" i="3"/>
  <c r="AG33" i="3"/>
  <c r="AF33" i="3"/>
  <c r="AE33" i="3"/>
  <c r="AD33" i="3"/>
  <c r="AC33" i="3"/>
  <c r="AB33" i="3"/>
  <c r="AA33" i="3"/>
  <c r="Z33" i="3"/>
  <c r="Y33" i="3"/>
  <c r="X33" i="3"/>
  <c r="W33" i="3"/>
  <c r="V33" i="3"/>
  <c r="AG32" i="3"/>
  <c r="AF32" i="3"/>
  <c r="AE32" i="3"/>
  <c r="AD32" i="3"/>
  <c r="AC32" i="3"/>
  <c r="AB32" i="3"/>
  <c r="AA32" i="3"/>
  <c r="Z32" i="3"/>
  <c r="Y32" i="3"/>
  <c r="X32" i="3"/>
  <c r="W32" i="3"/>
  <c r="AH32" i="3" s="1"/>
  <c r="V32" i="3"/>
  <c r="AG31" i="3"/>
  <c r="AF31" i="3"/>
  <c r="AE31" i="3"/>
  <c r="AD31" i="3"/>
  <c r="AC31" i="3"/>
  <c r="AB31" i="3"/>
  <c r="AA31" i="3"/>
  <c r="Z31" i="3"/>
  <c r="Y31" i="3"/>
  <c r="X31" i="3"/>
  <c r="W31" i="3"/>
  <c r="W41" i="3" s="1"/>
  <c r="V31" i="3"/>
  <c r="AG30" i="3"/>
  <c r="AF30" i="3"/>
  <c r="AE30" i="3"/>
  <c r="AE41" i="3" s="1"/>
  <c r="AD30" i="3"/>
  <c r="AD41" i="3" s="1"/>
  <c r="AC30" i="3"/>
  <c r="AB30" i="3"/>
  <c r="AA30" i="3"/>
  <c r="Z30" i="3"/>
  <c r="Z41" i="3" s="1"/>
  <c r="Y30" i="3"/>
  <c r="X30" i="3"/>
  <c r="X41" i="3" s="1"/>
  <c r="W30" i="3"/>
  <c r="V30" i="3"/>
  <c r="AG26" i="3"/>
  <c r="AF26" i="3"/>
  <c r="AE26" i="3"/>
  <c r="AD26" i="3"/>
  <c r="AC26" i="3"/>
  <c r="AB26" i="3"/>
  <c r="AA26" i="3"/>
  <c r="Z26" i="3"/>
  <c r="Y26" i="3"/>
  <c r="X26" i="3"/>
  <c r="AH26" i="3" s="1"/>
  <c r="W26" i="3"/>
  <c r="V26" i="3"/>
  <c r="AG25" i="3"/>
  <c r="AF25" i="3"/>
  <c r="AE25" i="3"/>
  <c r="AD25" i="3"/>
  <c r="AC25" i="3"/>
  <c r="AB25" i="3"/>
  <c r="AA25" i="3"/>
  <c r="Z25" i="3"/>
  <c r="Y25" i="3"/>
  <c r="X25" i="3"/>
  <c r="W25" i="3"/>
  <c r="V25" i="3"/>
  <c r="AG24" i="3"/>
  <c r="AF24" i="3"/>
  <c r="AE24" i="3"/>
  <c r="AD24" i="3"/>
  <c r="AC24" i="3"/>
  <c r="AB24" i="3"/>
  <c r="AA24" i="3"/>
  <c r="Z24" i="3"/>
  <c r="Y24" i="3"/>
  <c r="X24" i="3"/>
  <c r="W24" i="3"/>
  <c r="V24" i="3"/>
  <c r="AG23" i="3"/>
  <c r="AF23" i="3"/>
  <c r="AE23" i="3"/>
  <c r="AD23" i="3"/>
  <c r="AC23" i="3"/>
  <c r="AB23" i="3"/>
  <c r="AA23" i="3"/>
  <c r="Z23" i="3"/>
  <c r="Y23" i="3"/>
  <c r="X23" i="3"/>
  <c r="W23" i="3"/>
  <c r="V23" i="3"/>
  <c r="AG22" i="3"/>
  <c r="AF22" i="3"/>
  <c r="AE22" i="3"/>
  <c r="AD22" i="3"/>
  <c r="AC22" i="3"/>
  <c r="AB22" i="3"/>
  <c r="AA22" i="3"/>
  <c r="Z22" i="3"/>
  <c r="Y22" i="3"/>
  <c r="X22" i="3"/>
  <c r="W22" i="3"/>
  <c r="V22" i="3"/>
  <c r="AG21" i="3"/>
  <c r="AF21" i="3"/>
  <c r="AE21" i="3"/>
  <c r="AD21" i="3"/>
  <c r="AC21" i="3"/>
  <c r="AB21" i="3"/>
  <c r="AA21" i="3"/>
  <c r="Z21" i="3"/>
  <c r="Y21" i="3"/>
  <c r="X21" i="3"/>
  <c r="W21" i="3"/>
  <c r="V21" i="3"/>
  <c r="AG20" i="3"/>
  <c r="AF20" i="3"/>
  <c r="AE20" i="3"/>
  <c r="AD20" i="3"/>
  <c r="AC20" i="3"/>
  <c r="AB20" i="3"/>
  <c r="AA20" i="3"/>
  <c r="Z20" i="3"/>
  <c r="Y20" i="3"/>
  <c r="X20" i="3"/>
  <c r="W20" i="3"/>
  <c r="V20" i="3"/>
  <c r="AG19" i="3"/>
  <c r="AF19" i="3"/>
  <c r="AE19" i="3"/>
  <c r="AD19" i="3"/>
  <c r="AC19" i="3"/>
  <c r="AB19" i="3"/>
  <c r="AA19" i="3"/>
  <c r="Z19" i="3"/>
  <c r="Y19" i="3"/>
  <c r="X19" i="3"/>
  <c r="W19" i="3"/>
  <c r="V19" i="3"/>
  <c r="AG18" i="3"/>
  <c r="AF18" i="3"/>
  <c r="AE18" i="3"/>
  <c r="AD18" i="3"/>
  <c r="AC18" i="3"/>
  <c r="AB18" i="3"/>
  <c r="AA18" i="3"/>
  <c r="Z18" i="3"/>
  <c r="Y18" i="3"/>
  <c r="X18" i="3"/>
  <c r="W18" i="3"/>
  <c r="V18" i="3"/>
  <c r="AG17" i="3"/>
  <c r="AF17" i="3"/>
  <c r="AE17" i="3"/>
  <c r="AD17" i="3"/>
  <c r="AC17" i="3"/>
  <c r="AB17" i="3"/>
  <c r="AA17" i="3"/>
  <c r="Z17" i="3"/>
  <c r="Y17" i="3"/>
  <c r="X17" i="3"/>
  <c r="W17" i="3"/>
  <c r="V17" i="3"/>
  <c r="AG16" i="3"/>
  <c r="AG27" i="3" s="1"/>
  <c r="AF16" i="3"/>
  <c r="AF27" i="3" s="1"/>
  <c r="AE16" i="3"/>
  <c r="AD16" i="3"/>
  <c r="AD27" i="3" s="1"/>
  <c r="AC16" i="3"/>
  <c r="AC27" i="3" s="1"/>
  <c r="AB16" i="3"/>
  <c r="AB27" i="3" s="1"/>
  <c r="AA16" i="3"/>
  <c r="AA27" i="3" s="1"/>
  <c r="Z16" i="3"/>
  <c r="Z27" i="3" s="1"/>
  <c r="Y16" i="3"/>
  <c r="X16" i="3"/>
  <c r="X27" i="3" s="1"/>
  <c r="W16" i="3"/>
  <c r="V16" i="3"/>
  <c r="AG12" i="3"/>
  <c r="AF12" i="3"/>
  <c r="AE12" i="3"/>
  <c r="AD12" i="3"/>
  <c r="AC12" i="3"/>
  <c r="AB12" i="3"/>
  <c r="AA12" i="3"/>
  <c r="Z12" i="3"/>
  <c r="Y12" i="3"/>
  <c r="X12" i="3"/>
  <c r="AH12" i="3" s="1"/>
  <c r="W12" i="3"/>
  <c r="V12" i="3"/>
  <c r="AG11" i="3"/>
  <c r="AF11" i="3"/>
  <c r="AE11" i="3"/>
  <c r="AD11" i="3"/>
  <c r="AC11" i="3"/>
  <c r="AB11" i="3"/>
  <c r="AA11" i="3"/>
  <c r="Z11" i="3"/>
  <c r="Y11" i="3"/>
  <c r="X11" i="3"/>
  <c r="AH11" i="3" s="1"/>
  <c r="W11" i="3"/>
  <c r="V11" i="3"/>
  <c r="AG10" i="3"/>
  <c r="AF10" i="3"/>
  <c r="AE10" i="3"/>
  <c r="AD10" i="3"/>
  <c r="AC10" i="3"/>
  <c r="AB10" i="3"/>
  <c r="AA10" i="3"/>
  <c r="Z10" i="3"/>
  <c r="Y10" i="3"/>
  <c r="X10" i="3"/>
  <c r="AH10" i="3" s="1"/>
  <c r="W10" i="3"/>
  <c r="V10" i="3"/>
  <c r="AG9" i="3"/>
  <c r="AF9" i="3"/>
  <c r="AE9" i="3"/>
  <c r="AD9" i="3"/>
  <c r="AC9" i="3"/>
  <c r="AB9" i="3"/>
  <c r="AA9" i="3"/>
  <c r="Z9" i="3"/>
  <c r="Y9" i="3"/>
  <c r="X9" i="3"/>
  <c r="W9" i="3"/>
  <c r="V9" i="3"/>
  <c r="AG8" i="3"/>
  <c r="AF8" i="3"/>
  <c r="AE8" i="3"/>
  <c r="AD8" i="3"/>
  <c r="AC8" i="3"/>
  <c r="AB8" i="3"/>
  <c r="AA8" i="3"/>
  <c r="Z8" i="3"/>
  <c r="Y8" i="3"/>
  <c r="X8" i="3"/>
  <c r="AH8" i="3" s="1"/>
  <c r="W8" i="3"/>
  <c r="V8" i="3"/>
  <c r="AG7" i="3"/>
  <c r="AF7" i="3"/>
  <c r="AE7" i="3"/>
  <c r="AD7" i="3"/>
  <c r="AC7" i="3"/>
  <c r="AB7" i="3"/>
  <c r="AA7" i="3"/>
  <c r="Z7" i="3"/>
  <c r="Y7" i="3"/>
  <c r="X7" i="3"/>
  <c r="W7" i="3"/>
  <c r="V7" i="3"/>
  <c r="AG6" i="3"/>
  <c r="AF6" i="3"/>
  <c r="AE6" i="3"/>
  <c r="AD6" i="3"/>
  <c r="AC6" i="3"/>
  <c r="AB6" i="3"/>
  <c r="AA6" i="3"/>
  <c r="Z6" i="3"/>
  <c r="Y6" i="3"/>
  <c r="X6" i="3"/>
  <c r="AH6" i="3" s="1"/>
  <c r="W6" i="3"/>
  <c r="V6" i="3"/>
  <c r="AG5" i="3"/>
  <c r="AF5" i="3"/>
  <c r="AE5" i="3"/>
  <c r="AD5" i="3"/>
  <c r="AC5" i="3"/>
  <c r="AB5" i="3"/>
  <c r="AA5" i="3"/>
  <c r="Z5" i="3"/>
  <c r="Y5" i="3"/>
  <c r="X5" i="3"/>
  <c r="W5" i="3"/>
  <c r="V5" i="3"/>
  <c r="AG4" i="3"/>
  <c r="AF4" i="3"/>
  <c r="AE4" i="3"/>
  <c r="AD4" i="3"/>
  <c r="AC4" i="3"/>
  <c r="AB4" i="3"/>
  <c r="AA4" i="3"/>
  <c r="Z4" i="3"/>
  <c r="Y4" i="3"/>
  <c r="X4" i="3"/>
  <c r="AH4" i="3" s="1"/>
  <c r="W4" i="3"/>
  <c r="V4" i="3"/>
  <c r="AG3" i="3"/>
  <c r="AF3" i="3"/>
  <c r="AE3" i="3"/>
  <c r="AD3" i="3"/>
  <c r="AC3" i="3"/>
  <c r="AB3" i="3"/>
  <c r="AA3" i="3"/>
  <c r="Z3" i="3"/>
  <c r="Y3" i="3"/>
  <c r="X3" i="3"/>
  <c r="AH3" i="3" s="1"/>
  <c r="W3" i="3"/>
  <c r="V3" i="3"/>
  <c r="AG2" i="3"/>
  <c r="AF2" i="3"/>
  <c r="AE2" i="3"/>
  <c r="AD2" i="3"/>
  <c r="AD13" i="3" s="1"/>
  <c r="AC2" i="3"/>
  <c r="AC13" i="3" s="1"/>
  <c r="AB2" i="3"/>
  <c r="AA2" i="3"/>
  <c r="AA13" i="3" s="1"/>
  <c r="Z2" i="3"/>
  <c r="Y2" i="3"/>
  <c r="Y13" i="3" s="1"/>
  <c r="X2" i="3"/>
  <c r="W2" i="3"/>
  <c r="V2" i="3"/>
  <c r="V13" i="3" s="1"/>
  <c r="S20" i="8"/>
  <c r="S21" i="8"/>
  <c r="S18" i="19"/>
  <c r="L20" i="19"/>
  <c r="G13" i="25"/>
  <c r="H13" i="25"/>
  <c r="I13" i="25"/>
  <c r="J13" i="25"/>
  <c r="K13" i="25"/>
  <c r="L13" i="25"/>
  <c r="M13" i="25"/>
  <c r="N13" i="25"/>
  <c r="O13" i="25"/>
  <c r="P29" i="24"/>
  <c r="P30" i="24"/>
  <c r="P31" i="24"/>
  <c r="P33" i="24"/>
  <c r="P34" i="24"/>
  <c r="P35" i="24"/>
  <c r="P36" i="24"/>
  <c r="P37" i="24"/>
  <c r="N17" i="25" s="1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7" i="24"/>
  <c r="P58" i="24"/>
  <c r="P59" i="24"/>
  <c r="P60" i="24"/>
  <c r="P61" i="24"/>
  <c r="P62" i="24"/>
  <c r="P63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28" i="24"/>
  <c r="P27" i="24"/>
  <c r="L14" i="4"/>
  <c r="AE7" i="4" s="1"/>
  <c r="H16" i="25"/>
  <c r="I16" i="25"/>
  <c r="J16" i="25"/>
  <c r="K16" i="25"/>
  <c r="P16" i="25" s="1"/>
  <c r="L16" i="25"/>
  <c r="M16" i="25"/>
  <c r="N16" i="25"/>
  <c r="O16" i="25"/>
  <c r="G16" i="25"/>
  <c r="O12" i="25"/>
  <c r="N12" i="25"/>
  <c r="M12" i="25"/>
  <c r="L12" i="25"/>
  <c r="K12" i="25"/>
  <c r="J12" i="25"/>
  <c r="I12" i="25"/>
  <c r="H12" i="25"/>
  <c r="G12" i="25"/>
  <c r="V41" i="3"/>
  <c r="AE13" i="3"/>
  <c r="AE27" i="3"/>
  <c r="AA41" i="3"/>
  <c r="C2" i="3"/>
  <c r="B2" i="3"/>
  <c r="I5" i="19"/>
  <c r="D19" i="23" s="1"/>
  <c r="I6" i="3"/>
  <c r="D37" i="23" s="1"/>
  <c r="D11" i="23" s="1"/>
  <c r="H6" i="3"/>
  <c r="I5" i="3"/>
  <c r="D38" i="23" s="1"/>
  <c r="D13" i="23" s="1"/>
  <c r="H5" i="3"/>
  <c r="C14" i="26"/>
  <c r="D14" i="26"/>
  <c r="E14" i="26"/>
  <c r="F14" i="26"/>
  <c r="G14" i="26"/>
  <c r="H14" i="26"/>
  <c r="I14" i="26"/>
  <c r="J14" i="26"/>
  <c r="K14" i="26"/>
  <c r="L14" i="26"/>
  <c r="M14" i="26"/>
  <c r="N14" i="26"/>
  <c r="B14" i="26"/>
  <c r="B15" i="26" s="1"/>
  <c r="C15" i="26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2" i="1"/>
  <c r="G72" i="8"/>
  <c r="J38" i="23"/>
  <c r="J13" i="23" s="1"/>
  <c r="K38" i="23"/>
  <c r="K13" i="23" s="1"/>
  <c r="J37" i="23"/>
  <c r="J11" i="23" s="1"/>
  <c r="K37" i="23"/>
  <c r="K11" i="23"/>
  <c r="C37" i="23"/>
  <c r="C11" i="23" s="1"/>
  <c r="S142" i="10"/>
  <c r="S121" i="10"/>
  <c r="S131" i="10"/>
  <c r="S72" i="10"/>
  <c r="S130" i="10"/>
  <c r="S101" i="10"/>
  <c r="S53" i="10"/>
  <c r="S128" i="10"/>
  <c r="S93" i="10"/>
  <c r="S120" i="10"/>
  <c r="S52" i="10"/>
  <c r="S108" i="10"/>
  <c r="S82" i="10"/>
  <c r="S104" i="10"/>
  <c r="S146" i="10"/>
  <c r="S81" i="10"/>
  <c r="S58" i="10"/>
  <c r="S111" i="10"/>
  <c r="S62" i="10"/>
  <c r="S66" i="10"/>
  <c r="S99" i="10"/>
  <c r="S137" i="10"/>
  <c r="S95" i="10"/>
  <c r="S124" i="10"/>
  <c r="S60" i="10"/>
  <c r="S159" i="10"/>
  <c r="S156" i="10"/>
  <c r="S35" i="10"/>
  <c r="S44" i="10"/>
  <c r="S118" i="10"/>
  <c r="S134" i="10"/>
  <c r="S43" i="10"/>
  <c r="S154" i="10"/>
  <c r="S89" i="10"/>
  <c r="S88" i="10"/>
  <c r="S116" i="10"/>
  <c r="S109" i="10"/>
  <c r="S67" i="10"/>
  <c r="S57" i="10"/>
  <c r="S48" i="10"/>
  <c r="S114" i="10"/>
  <c r="S45" i="10"/>
  <c r="S126" i="10"/>
  <c r="S78" i="10"/>
  <c r="S125" i="10"/>
  <c r="S107" i="10"/>
  <c r="S91" i="10"/>
  <c r="S70" i="10"/>
  <c r="S136" i="10"/>
  <c r="S69" i="10"/>
  <c r="S153" i="10"/>
  <c r="S73" i="10"/>
  <c r="S135" i="10"/>
  <c r="S103" i="10"/>
  <c r="S36" i="10"/>
  <c r="S151" i="10"/>
  <c r="S87" i="10"/>
  <c r="S26" i="10"/>
  <c r="S31" i="10"/>
  <c r="S30" i="10"/>
  <c r="S117" i="10"/>
  <c r="S133" i="10"/>
  <c r="S22" i="10"/>
  <c r="S65" i="10"/>
  <c r="S19" i="10"/>
  <c r="S98" i="10"/>
  <c r="S47" i="10"/>
  <c r="S92" i="10"/>
  <c r="S75" i="10"/>
  <c r="S33" i="10"/>
  <c r="S129" i="10"/>
  <c r="S23" i="10"/>
  <c r="S21" i="10"/>
  <c r="S29" i="10"/>
  <c r="S150" i="10"/>
  <c r="S145" i="10"/>
  <c r="S20" i="10"/>
  <c r="S64" i="10"/>
  <c r="S16" i="10"/>
  <c r="S144" i="10"/>
  <c r="S77" i="10"/>
  <c r="S139" i="10"/>
  <c r="S51" i="10"/>
  <c r="S94" i="10"/>
  <c r="S86" i="10"/>
  <c r="S54" i="10"/>
  <c r="S138" i="10"/>
  <c r="S56" i="10"/>
  <c r="S80" i="10"/>
  <c r="S147" i="10"/>
  <c r="S34" i="10"/>
  <c r="S122" i="10"/>
  <c r="S68" i="10"/>
  <c r="S37" i="10"/>
  <c r="S97" i="10"/>
  <c r="S119" i="10"/>
  <c r="S90" i="10"/>
  <c r="S85" i="10"/>
  <c r="S140" i="10"/>
  <c r="S49" i="10"/>
  <c r="S61" i="10"/>
  <c r="S132" i="10"/>
  <c r="S39" i="10"/>
  <c r="S42" i="10"/>
  <c r="S41" i="10"/>
  <c r="S100" i="10"/>
  <c r="S55" i="10"/>
  <c r="S79" i="10"/>
  <c r="S84" i="10"/>
  <c r="S105" i="10"/>
  <c r="S46" i="10"/>
  <c r="S50" i="10"/>
  <c r="S74" i="10"/>
  <c r="S102" i="10"/>
  <c r="S25" i="10"/>
  <c r="S28" i="10"/>
  <c r="S63" i="10"/>
  <c r="S149" i="10"/>
  <c r="S96" i="10"/>
  <c r="S76" i="10"/>
  <c r="S83" i="10"/>
  <c r="S110" i="10"/>
  <c r="S127" i="10"/>
  <c r="S27" i="10"/>
  <c r="S113" i="10"/>
  <c r="S24" i="10"/>
  <c r="S112" i="10"/>
  <c r="S40" i="10"/>
  <c r="S32" i="10"/>
  <c r="S123" i="10"/>
  <c r="S157" i="10"/>
  <c r="S155" i="10"/>
  <c r="S14" i="10"/>
  <c r="S143" i="10"/>
  <c r="S71" i="10"/>
  <c r="S17" i="10"/>
  <c r="S15" i="10"/>
  <c r="S160" i="10"/>
  <c r="S115" i="10"/>
  <c r="S141" i="10"/>
  <c r="S38" i="10"/>
  <c r="S152" i="10"/>
  <c r="S106" i="10"/>
  <c r="S158" i="10"/>
  <c r="S148" i="10"/>
  <c r="S18" i="10"/>
  <c r="S59" i="10"/>
  <c r="S189" i="11"/>
  <c r="S116" i="11"/>
  <c r="S151" i="11"/>
  <c r="S217" i="11"/>
  <c r="S156" i="11"/>
  <c r="S175" i="11"/>
  <c r="S113" i="11"/>
  <c r="S167" i="11"/>
  <c r="S153" i="11"/>
  <c r="S204" i="11"/>
  <c r="S106" i="11"/>
  <c r="S213" i="11"/>
  <c r="S146" i="11"/>
  <c r="S122" i="11"/>
  <c r="S95" i="11"/>
  <c r="S216" i="11"/>
  <c r="S69" i="11"/>
  <c r="S193" i="11"/>
  <c r="S160" i="11"/>
  <c r="S119" i="11"/>
  <c r="S121" i="11"/>
  <c r="S155" i="11"/>
  <c r="S179" i="11"/>
  <c r="S186" i="11"/>
  <c r="S178" i="11"/>
  <c r="S25" i="11"/>
  <c r="S149" i="11"/>
  <c r="S140" i="11"/>
  <c r="S200" i="11"/>
  <c r="S188" i="11"/>
  <c r="S83" i="11"/>
  <c r="S33" i="11"/>
  <c r="S38" i="11"/>
  <c r="S87" i="11"/>
  <c r="S58" i="11"/>
  <c r="S101" i="11"/>
  <c r="S111" i="11"/>
  <c r="S40" i="11"/>
  <c r="S37" i="11"/>
  <c r="S43" i="11"/>
  <c r="S71" i="11"/>
  <c r="S105" i="11"/>
  <c r="S73" i="11"/>
  <c r="S170" i="11"/>
  <c r="S110" i="11"/>
  <c r="S192" i="11"/>
  <c r="S138" i="11"/>
  <c r="S44" i="11"/>
  <c r="S108" i="11"/>
  <c r="S123" i="11"/>
  <c r="S154" i="11"/>
  <c r="S232" i="11"/>
  <c r="S100" i="11"/>
  <c r="S90" i="11"/>
  <c r="S59" i="11"/>
  <c r="S51" i="11"/>
  <c r="S207" i="11"/>
  <c r="S61" i="11"/>
  <c r="S209" i="11"/>
  <c r="S227" i="11"/>
  <c r="S134" i="11"/>
  <c r="S224" i="11"/>
  <c r="S129" i="11"/>
  <c r="S183" i="11"/>
  <c r="S97" i="11"/>
  <c r="S49" i="11"/>
  <c r="S55" i="11"/>
  <c r="S66" i="11"/>
  <c r="S215" i="11"/>
  <c r="S162" i="11"/>
  <c r="S198" i="11"/>
  <c r="S222" i="11"/>
  <c r="S52" i="11"/>
  <c r="S64" i="11"/>
  <c r="S48" i="11"/>
  <c r="S150" i="11"/>
  <c r="S201" i="11"/>
  <c r="S104" i="11"/>
  <c r="S139" i="11"/>
  <c r="S177" i="11"/>
  <c r="S143" i="11"/>
  <c r="S93" i="11"/>
  <c r="S161" i="11"/>
  <c r="S114" i="11"/>
  <c r="S99" i="11"/>
  <c r="S220" i="11"/>
  <c r="S128" i="11"/>
  <c r="S21" i="11"/>
  <c r="S79" i="11"/>
  <c r="S89" i="11"/>
  <c r="S223" i="11"/>
  <c r="S182" i="11"/>
  <c r="S54" i="11"/>
  <c r="S18" i="11"/>
  <c r="S127" i="11"/>
  <c r="S208" i="11"/>
  <c r="S185" i="11"/>
  <c r="S173" i="11"/>
  <c r="S203" i="11"/>
  <c r="S197" i="11"/>
  <c r="S23" i="11"/>
  <c r="S184" i="11"/>
  <c r="S165" i="11"/>
  <c r="S30" i="11"/>
  <c r="S36" i="11"/>
  <c r="S142" i="11"/>
  <c r="S164" i="11"/>
  <c r="S145" i="11"/>
  <c r="S169" i="11"/>
  <c r="S131" i="11"/>
  <c r="S191" i="11"/>
  <c r="S132" i="11"/>
  <c r="S195" i="11"/>
  <c r="S80" i="11"/>
  <c r="S20" i="11"/>
  <c r="S148" i="11"/>
  <c r="S86" i="11"/>
  <c r="S168" i="11"/>
  <c r="S70" i="11"/>
  <c r="S205" i="11"/>
  <c r="S24" i="11"/>
  <c r="S88" i="11"/>
  <c r="S67" i="11"/>
  <c r="S136" i="11"/>
  <c r="S118" i="11"/>
  <c r="S103" i="11"/>
  <c r="S133" i="11"/>
  <c r="S152" i="11"/>
  <c r="S120" i="11"/>
  <c r="S228" i="11"/>
  <c r="S202" i="11"/>
  <c r="S226" i="11"/>
  <c r="S181" i="11"/>
  <c r="S35" i="11"/>
  <c r="S77" i="11"/>
  <c r="S34" i="11"/>
  <c r="S214" i="11"/>
  <c r="S171" i="11"/>
  <c r="S187" i="11"/>
  <c r="S107" i="11"/>
  <c r="S53" i="11"/>
  <c r="S56" i="11"/>
  <c r="S16" i="11"/>
  <c r="S47" i="11"/>
  <c r="S27" i="11"/>
  <c r="S84" i="11"/>
  <c r="S137" i="11"/>
  <c r="S29" i="11"/>
  <c r="S176" i="11"/>
  <c r="S31" i="11"/>
  <c r="S72" i="11"/>
  <c r="S57" i="11"/>
  <c r="S211" i="11"/>
  <c r="S230" i="11"/>
  <c r="S141" i="11"/>
  <c r="S68" i="11"/>
  <c r="S130" i="11"/>
  <c r="S199" i="11"/>
  <c r="S194" i="11"/>
  <c r="S46" i="11"/>
  <c r="S42" i="11"/>
  <c r="S180" i="11"/>
  <c r="S102" i="11"/>
  <c r="S74" i="11"/>
  <c r="S91" i="11"/>
  <c r="S125" i="11"/>
  <c r="S41" i="11"/>
  <c r="S124" i="11"/>
  <c r="S82" i="11"/>
  <c r="S158" i="11"/>
  <c r="S221" i="11"/>
  <c r="S144" i="11"/>
  <c r="S26" i="11"/>
  <c r="S126" i="11"/>
  <c r="S112" i="11"/>
  <c r="S81" i="11"/>
  <c r="S109" i="11"/>
  <c r="S166" i="11"/>
  <c r="S231" i="11"/>
  <c r="S62" i="11"/>
  <c r="S78" i="11"/>
  <c r="S96" i="11"/>
  <c r="S196" i="11"/>
  <c r="S147" i="11"/>
  <c r="S233" i="11"/>
  <c r="S76" i="11"/>
  <c r="S117" i="11"/>
  <c r="S98" i="11"/>
  <c r="S32" i="11"/>
  <c r="S210" i="11"/>
  <c r="S22" i="11"/>
  <c r="S174" i="11"/>
  <c r="S75" i="11"/>
  <c r="S19" i="11"/>
  <c r="S92" i="11"/>
  <c r="S206" i="11"/>
  <c r="S63" i="11"/>
  <c r="S219" i="11"/>
  <c r="S159" i="11"/>
  <c r="S163" i="11"/>
  <c r="S14" i="11"/>
  <c r="S225" i="11"/>
  <c r="S135" i="11"/>
  <c r="S85" i="11"/>
  <c r="S65" i="11"/>
  <c r="S229" i="11"/>
  <c r="S45" i="11"/>
  <c r="S172" i="11"/>
  <c r="S218" i="11"/>
  <c r="S60" i="11"/>
  <c r="S50" i="11"/>
  <c r="S94" i="11"/>
  <c r="S115" i="11"/>
  <c r="S39" i="11"/>
  <c r="S212" i="11"/>
  <c r="S190" i="11"/>
  <c r="S157" i="11"/>
  <c r="S40" i="9"/>
  <c r="S43" i="9"/>
  <c r="S36" i="9"/>
  <c r="S14" i="9"/>
  <c r="S23" i="9"/>
  <c r="S15" i="9"/>
  <c r="S20" i="9"/>
  <c r="S26" i="9"/>
  <c r="S31" i="9"/>
  <c r="S27" i="9"/>
  <c r="S18" i="9"/>
  <c r="S33" i="9"/>
  <c r="S28" i="9"/>
  <c r="S32" i="9"/>
  <c r="S19" i="9"/>
  <c r="S25" i="9"/>
  <c r="S21" i="9"/>
  <c r="S47" i="9"/>
  <c r="S24" i="9"/>
  <c r="S16" i="9"/>
  <c r="S38" i="9"/>
  <c r="S29" i="9"/>
  <c r="S22" i="9"/>
  <c r="S34" i="9"/>
  <c r="S37" i="9"/>
  <c r="S41" i="9"/>
  <c r="S39" i="9"/>
  <c r="S17" i="9"/>
  <c r="S44" i="9"/>
  <c r="S46" i="9"/>
  <c r="S35" i="9"/>
  <c r="S30" i="9"/>
  <c r="S42" i="9"/>
  <c r="S45" i="9"/>
  <c r="S48" i="9"/>
  <c r="S64" i="12"/>
  <c r="S52" i="12"/>
  <c r="S48" i="12"/>
  <c r="S38" i="12"/>
  <c r="S60" i="12"/>
  <c r="S29" i="12"/>
  <c r="S27" i="12"/>
  <c r="S28" i="12"/>
  <c r="S32" i="12"/>
  <c r="S25" i="12"/>
  <c r="S44" i="12"/>
  <c r="S51" i="12"/>
  <c r="S47" i="12"/>
  <c r="S57" i="12"/>
  <c r="S65" i="12"/>
  <c r="S39" i="12"/>
  <c r="S46" i="12"/>
  <c r="S49" i="12"/>
  <c r="S42" i="12"/>
  <c r="S83" i="12"/>
  <c r="S68" i="12"/>
  <c r="S80" i="12"/>
  <c r="S73" i="12"/>
  <c r="S58" i="12"/>
  <c r="S18" i="12"/>
  <c r="S19" i="12"/>
  <c r="S20" i="12"/>
  <c r="S15" i="12"/>
  <c r="S16" i="12"/>
  <c r="S67" i="12"/>
  <c r="S92" i="12"/>
  <c r="S17" i="12"/>
  <c r="S14" i="12"/>
  <c r="S23" i="12"/>
  <c r="S30" i="12"/>
  <c r="S72" i="12"/>
  <c r="S75" i="12"/>
  <c r="S79" i="12"/>
  <c r="S26" i="12"/>
  <c r="S59" i="12"/>
  <c r="S82" i="12"/>
  <c r="S86" i="12"/>
  <c r="S31" i="12"/>
  <c r="S22" i="12"/>
  <c r="S84" i="12"/>
  <c r="S24" i="12"/>
  <c r="S21" i="12"/>
  <c r="S76" i="12"/>
  <c r="S70" i="12"/>
  <c r="S69" i="12"/>
  <c r="S36" i="12"/>
  <c r="S37" i="12"/>
  <c r="S40" i="12"/>
  <c r="S61" i="12"/>
  <c r="S41" i="12"/>
  <c r="S53" i="12"/>
  <c r="S55" i="12"/>
  <c r="S71" i="12"/>
  <c r="S88" i="12"/>
  <c r="S63" i="12"/>
  <c r="S35" i="12"/>
  <c r="S87" i="12"/>
  <c r="S33" i="12"/>
  <c r="S43" i="12"/>
  <c r="S45" i="12"/>
  <c r="S50" i="12"/>
  <c r="S89" i="12"/>
  <c r="S62" i="12"/>
  <c r="S85" i="12"/>
  <c r="S56" i="12"/>
  <c r="S81" i="12"/>
  <c r="S91" i="12"/>
  <c r="S74" i="12"/>
  <c r="S34" i="12"/>
  <c r="S54" i="12"/>
  <c r="S78" i="12"/>
  <c r="S66" i="12"/>
  <c r="S77" i="12"/>
  <c r="S90" i="12"/>
  <c r="S40" i="15"/>
  <c r="S35" i="15"/>
  <c r="S37" i="15"/>
  <c r="S39" i="15"/>
  <c r="S19" i="15"/>
  <c r="S28" i="15"/>
  <c r="S20" i="15"/>
  <c r="S18" i="15"/>
  <c r="S26" i="15"/>
  <c r="S33" i="15"/>
  <c r="S36" i="15"/>
  <c r="S22" i="15"/>
  <c r="S21" i="15"/>
  <c r="S17" i="15"/>
  <c r="S42" i="15"/>
  <c r="S44" i="15"/>
  <c r="S25" i="15"/>
  <c r="S16" i="15"/>
  <c r="S41" i="15"/>
  <c r="S15" i="15"/>
  <c r="S27" i="15"/>
  <c r="S24" i="15"/>
  <c r="S23" i="15"/>
  <c r="S14" i="15"/>
  <c r="S29" i="15"/>
  <c r="S31" i="15"/>
  <c r="S38" i="15"/>
  <c r="S34" i="15"/>
  <c r="S30" i="15"/>
  <c r="S43" i="15"/>
  <c r="S32" i="15"/>
  <c r="S58" i="16"/>
  <c r="S55" i="16"/>
  <c r="S62" i="16"/>
  <c r="S70" i="16"/>
  <c r="S54" i="16"/>
  <c r="S63" i="16"/>
  <c r="S23" i="16"/>
  <c r="S19" i="16"/>
  <c r="S44" i="16"/>
  <c r="S39" i="16"/>
  <c r="S46" i="16"/>
  <c r="S14" i="16"/>
  <c r="S29" i="16"/>
  <c r="S71" i="16"/>
  <c r="S15" i="16"/>
  <c r="S51" i="16"/>
  <c r="S16" i="16"/>
  <c r="S18" i="16"/>
  <c r="S53" i="16"/>
  <c r="S35" i="16"/>
  <c r="S48" i="16"/>
  <c r="S43" i="16"/>
  <c r="S60" i="16"/>
  <c r="S20" i="16"/>
  <c r="S66" i="16"/>
  <c r="S21" i="16"/>
  <c r="S41" i="16"/>
  <c r="S75" i="16"/>
  <c r="S31" i="16"/>
  <c r="S17" i="16"/>
  <c r="S76" i="16"/>
  <c r="S56" i="16"/>
  <c r="S74" i="16"/>
  <c r="S33" i="16"/>
  <c r="S37" i="16"/>
  <c r="S52" i="16"/>
  <c r="S59" i="16"/>
  <c r="S69" i="16"/>
  <c r="S36" i="16"/>
  <c r="S27" i="16"/>
  <c r="S40" i="16"/>
  <c r="S68" i="16"/>
  <c r="S50" i="16"/>
  <c r="S49" i="16"/>
  <c r="S22" i="16"/>
  <c r="S28" i="16"/>
  <c r="S25" i="16"/>
  <c r="S61" i="16"/>
  <c r="S45" i="16"/>
  <c r="S38" i="16"/>
  <c r="S57" i="16"/>
  <c r="S26" i="16"/>
  <c r="S67" i="16"/>
  <c r="S64" i="16"/>
  <c r="S32" i="16"/>
  <c r="S24" i="16"/>
  <c r="S65" i="16"/>
  <c r="S30" i="16"/>
  <c r="S72" i="16"/>
  <c r="S34" i="16"/>
  <c r="S73" i="16"/>
  <c r="S47" i="16"/>
  <c r="S42" i="16"/>
  <c r="S89" i="7"/>
  <c r="S95" i="7"/>
  <c r="S61" i="7"/>
  <c r="S14" i="7"/>
  <c r="S71" i="7"/>
  <c r="S57" i="7"/>
  <c r="S45" i="7"/>
  <c r="S81" i="7"/>
  <c r="S41" i="7"/>
  <c r="S86" i="7"/>
  <c r="S97" i="7"/>
  <c r="S59" i="7"/>
  <c r="S25" i="7"/>
  <c r="S52" i="7"/>
  <c r="S70" i="7"/>
  <c r="S48" i="7"/>
  <c r="S51" i="7"/>
  <c r="S34" i="7"/>
  <c r="S78" i="7"/>
  <c r="S80" i="7"/>
  <c r="S91" i="7"/>
  <c r="S79" i="7"/>
  <c r="S85" i="7"/>
  <c r="S30" i="7"/>
  <c r="S73" i="7"/>
  <c r="S39" i="7"/>
  <c r="S43" i="7"/>
  <c r="S77" i="7"/>
  <c r="S28" i="7"/>
  <c r="S87" i="7"/>
  <c r="S27" i="7"/>
  <c r="S38" i="7"/>
  <c r="S90" i="7"/>
  <c r="S50" i="7"/>
  <c r="S19" i="7"/>
  <c r="S93" i="7"/>
  <c r="S47" i="7"/>
  <c r="S58" i="7"/>
  <c r="S23" i="7"/>
  <c r="S76" i="7"/>
  <c r="S35" i="7"/>
  <c r="S60" i="7"/>
  <c r="S21" i="7"/>
  <c r="S67" i="7"/>
  <c r="S64" i="7"/>
  <c r="S55" i="7"/>
  <c r="S40" i="7"/>
  <c r="S42" i="7"/>
  <c r="S88" i="7"/>
  <c r="S62" i="7"/>
  <c r="S83" i="7"/>
  <c r="S54" i="7"/>
  <c r="S92" i="7"/>
  <c r="S31" i="7"/>
  <c r="S69" i="7"/>
  <c r="S84" i="7"/>
  <c r="S37" i="7"/>
  <c r="S33" i="7"/>
  <c r="S65" i="7"/>
  <c r="S49" i="7"/>
  <c r="S75" i="7"/>
  <c r="S68" i="7"/>
  <c r="S66" i="7"/>
  <c r="S82" i="7"/>
  <c r="S36" i="7"/>
  <c r="S53" i="7"/>
  <c r="S72" i="7"/>
  <c r="S74" i="7"/>
  <c r="S56" i="7"/>
  <c r="S63" i="7"/>
  <c r="S18" i="7"/>
  <c r="S96" i="7"/>
  <c r="S15" i="7"/>
  <c r="S20" i="7"/>
  <c r="S26" i="7"/>
  <c r="S24" i="7"/>
  <c r="S22" i="7"/>
  <c r="S98" i="7"/>
  <c r="S29" i="7"/>
  <c r="S16" i="7"/>
  <c r="S46" i="7"/>
  <c r="S32" i="7"/>
  <c r="S17" i="7"/>
  <c r="S44" i="7"/>
  <c r="S94" i="7"/>
  <c r="S17" i="21"/>
  <c r="S15" i="21"/>
  <c r="S14" i="21"/>
  <c r="S31" i="21"/>
  <c r="S40" i="21"/>
  <c r="S26" i="21"/>
  <c r="S16" i="21"/>
  <c r="S44" i="21"/>
  <c r="S32" i="21"/>
  <c r="S43" i="21"/>
  <c r="S46" i="21"/>
  <c r="S47" i="21"/>
  <c r="S45" i="21"/>
  <c r="S29" i="21"/>
  <c r="S42" i="21"/>
  <c r="S34" i="21"/>
  <c r="S33" i="21"/>
  <c r="S38" i="21"/>
  <c r="S35" i="21"/>
  <c r="S37" i="21"/>
  <c r="S28" i="21"/>
  <c r="S39" i="21"/>
  <c r="S30" i="21"/>
  <c r="S20" i="21"/>
  <c r="S41" i="21"/>
  <c r="S19" i="21"/>
  <c r="S25" i="21"/>
  <c r="S27" i="21"/>
  <c r="S21" i="21"/>
  <c r="S24" i="21"/>
  <c r="S23" i="21"/>
  <c r="S22" i="21"/>
  <c r="S18" i="21"/>
  <c r="S36" i="21"/>
  <c r="S128" i="4"/>
  <c r="S99" i="4"/>
  <c r="S110" i="4"/>
  <c r="S76" i="4"/>
  <c r="S123" i="4"/>
  <c r="S94" i="4"/>
  <c r="S50" i="4"/>
  <c r="S108" i="4"/>
  <c r="S126" i="4"/>
  <c r="S138" i="4"/>
  <c r="S147" i="4"/>
  <c r="S168" i="4"/>
  <c r="S73" i="4"/>
  <c r="S136" i="4"/>
  <c r="S86" i="4"/>
  <c r="S61" i="4"/>
  <c r="S169" i="4"/>
  <c r="S30" i="4"/>
  <c r="S64" i="4"/>
  <c r="S72" i="4"/>
  <c r="S96" i="4"/>
  <c r="S125" i="4"/>
  <c r="S140" i="4"/>
  <c r="S157" i="4"/>
  <c r="S26" i="4"/>
  <c r="S63" i="4"/>
  <c r="S39" i="4"/>
  <c r="S117" i="4"/>
  <c r="S28" i="4"/>
  <c r="S167" i="4"/>
  <c r="S135" i="4"/>
  <c r="S104" i="4"/>
  <c r="S144" i="4"/>
  <c r="S42" i="4"/>
  <c r="S155" i="4"/>
  <c r="S134" i="4"/>
  <c r="S141" i="4"/>
  <c r="S54" i="4"/>
  <c r="S145" i="4"/>
  <c r="S103" i="4"/>
  <c r="S164" i="4"/>
  <c r="S31" i="4"/>
  <c r="S93" i="4"/>
  <c r="S149" i="4"/>
  <c r="S143" i="4"/>
  <c r="S115" i="4"/>
  <c r="S102" i="4"/>
  <c r="S90" i="4"/>
  <c r="S112" i="4"/>
  <c r="S29" i="4"/>
  <c r="S162" i="4"/>
  <c r="S120" i="4"/>
  <c r="S70" i="4"/>
  <c r="S85" i="4"/>
  <c r="S74" i="4"/>
  <c r="S160" i="4"/>
  <c r="S62" i="4"/>
  <c r="S156" i="4"/>
  <c r="S122" i="4"/>
  <c r="S165" i="4"/>
  <c r="S79" i="4"/>
  <c r="S163" i="4"/>
  <c r="S101" i="4"/>
  <c r="S107" i="4"/>
  <c r="S60" i="4"/>
  <c r="S58" i="4"/>
  <c r="S116" i="4"/>
  <c r="S133" i="4"/>
  <c r="S69" i="4"/>
  <c r="S119" i="4"/>
  <c r="S44" i="4"/>
  <c r="S113" i="4"/>
  <c r="S32" i="4"/>
  <c r="S161" i="4"/>
  <c r="S92" i="4"/>
  <c r="S166" i="4"/>
  <c r="S118" i="4"/>
  <c r="S41" i="4"/>
  <c r="S57" i="4"/>
  <c r="S43" i="4"/>
  <c r="S89" i="4"/>
  <c r="S38" i="4"/>
  <c r="S84" i="4"/>
  <c r="S170" i="4"/>
  <c r="S150" i="4"/>
  <c r="S146" i="4"/>
  <c r="S129" i="4"/>
  <c r="S154" i="4"/>
  <c r="S87" i="4"/>
  <c r="S20" i="4"/>
  <c r="S142" i="4"/>
  <c r="S25" i="4"/>
  <c r="S152" i="4"/>
  <c r="S148" i="4"/>
  <c r="S109" i="4"/>
  <c r="S40" i="4"/>
  <c r="S71" i="4"/>
  <c r="S19" i="4"/>
  <c r="S59" i="4"/>
  <c r="S106" i="4"/>
  <c r="S78" i="4"/>
  <c r="S159" i="4"/>
  <c r="S51" i="4"/>
  <c r="S131" i="4"/>
  <c r="S14" i="4"/>
  <c r="S67" i="4"/>
  <c r="S68" i="4"/>
  <c r="S151" i="4"/>
  <c r="S111" i="4"/>
  <c r="S66" i="4"/>
  <c r="S53" i="4"/>
  <c r="S77" i="4"/>
  <c r="S15" i="4"/>
  <c r="S91" i="4"/>
  <c r="S52" i="4"/>
  <c r="S153" i="4"/>
  <c r="S83" i="4"/>
  <c r="S139" i="4"/>
  <c r="S95" i="4"/>
  <c r="S27" i="4"/>
  <c r="S55" i="4"/>
  <c r="S18" i="4"/>
  <c r="S49" i="4"/>
  <c r="S121" i="4"/>
  <c r="S98" i="4"/>
  <c r="S158" i="4"/>
  <c r="S88" i="4"/>
  <c r="S33" i="4"/>
  <c r="S82" i="4"/>
  <c r="S48" i="4"/>
  <c r="S23" i="4"/>
  <c r="S114" i="4"/>
  <c r="S36" i="4"/>
  <c r="S45" i="4"/>
  <c r="S137" i="4"/>
  <c r="S47" i="4"/>
  <c r="S81" i="4"/>
  <c r="S132" i="4"/>
  <c r="S65" i="4"/>
  <c r="S97" i="4"/>
  <c r="S75" i="4"/>
  <c r="S24" i="4"/>
  <c r="S21" i="4"/>
  <c r="S80" i="4"/>
  <c r="S35" i="4"/>
  <c r="S130" i="4"/>
  <c r="S46" i="4"/>
  <c r="S34" i="4"/>
  <c r="S22" i="4"/>
  <c r="S17" i="4"/>
  <c r="S37" i="4"/>
  <c r="S105" i="4"/>
  <c r="S56" i="4"/>
  <c r="S100" i="4"/>
  <c r="S124" i="4"/>
  <c r="S171" i="4"/>
  <c r="S16" i="4"/>
  <c r="S127" i="4"/>
  <c r="S18" i="14"/>
  <c r="S14" i="14"/>
  <c r="S16" i="14"/>
  <c r="S15" i="14"/>
  <c r="S17" i="14"/>
  <c r="S86" i="20"/>
  <c r="S123" i="20"/>
  <c r="S141" i="20"/>
  <c r="S73" i="20"/>
  <c r="S103" i="20"/>
  <c r="S85" i="20"/>
  <c r="S118" i="20"/>
  <c r="S99" i="20"/>
  <c r="S76" i="20"/>
  <c r="S122" i="20"/>
  <c r="S27" i="20"/>
  <c r="S75" i="20"/>
  <c r="S88" i="20"/>
  <c r="S101" i="20"/>
  <c r="S90" i="20"/>
  <c r="S25" i="20"/>
  <c r="S120" i="20"/>
  <c r="S23" i="20"/>
  <c r="S140" i="20"/>
  <c r="S135" i="20"/>
  <c r="S132" i="20"/>
  <c r="S110" i="20"/>
  <c r="S133" i="20"/>
  <c r="S64" i="20"/>
  <c r="S33" i="20"/>
  <c r="S61" i="20"/>
  <c r="S125" i="20"/>
  <c r="S45" i="20"/>
  <c r="S55" i="20"/>
  <c r="S31" i="20"/>
  <c r="S134" i="20"/>
  <c r="S94" i="20"/>
  <c r="S96" i="20"/>
  <c r="S42" i="20"/>
  <c r="S30" i="20"/>
  <c r="S49" i="20"/>
  <c r="S53" i="20"/>
  <c r="S97" i="20"/>
  <c r="S137" i="20"/>
  <c r="S62" i="20"/>
  <c r="S47" i="20"/>
  <c r="S56" i="20"/>
  <c r="S59" i="20"/>
  <c r="S19" i="20"/>
  <c r="S130" i="20"/>
  <c r="S92" i="20"/>
  <c r="S43" i="20"/>
  <c r="S15" i="20"/>
  <c r="S17" i="20"/>
  <c r="S70" i="20"/>
  <c r="S79" i="20"/>
  <c r="S109" i="20"/>
  <c r="S93" i="20"/>
  <c r="S38" i="20"/>
  <c r="S60" i="20"/>
  <c r="S21" i="20"/>
  <c r="S100" i="20"/>
  <c r="S36" i="20"/>
  <c r="S72" i="20"/>
  <c r="S48" i="20"/>
  <c r="S44" i="20"/>
  <c r="S41" i="20"/>
  <c r="S54" i="20"/>
  <c r="S131" i="20"/>
  <c r="S98" i="20"/>
  <c r="S46" i="20"/>
  <c r="S77" i="20"/>
  <c r="S29" i="20"/>
  <c r="S24" i="20"/>
  <c r="S115" i="20"/>
  <c r="S71" i="20"/>
  <c r="S57" i="20"/>
  <c r="S40" i="20"/>
  <c r="S32" i="20"/>
  <c r="S105" i="20"/>
  <c r="S37" i="20"/>
  <c r="S113" i="20"/>
  <c r="S34" i="20"/>
  <c r="S106" i="20"/>
  <c r="S63" i="20"/>
  <c r="S50" i="20"/>
  <c r="S58" i="20"/>
  <c r="S111" i="20"/>
  <c r="S128" i="20"/>
  <c r="S117" i="20"/>
  <c r="S95" i="20"/>
  <c r="S102" i="20"/>
  <c r="S108" i="20"/>
  <c r="S129" i="20"/>
  <c r="S66" i="20"/>
  <c r="S74" i="20"/>
  <c r="S104" i="20"/>
  <c r="S116" i="20"/>
  <c r="S119" i="20"/>
  <c r="S65" i="20"/>
  <c r="S107" i="20"/>
  <c r="S91" i="20"/>
  <c r="S39" i="20"/>
  <c r="S52" i="20"/>
  <c r="S112" i="20"/>
  <c r="S16" i="20"/>
  <c r="S69" i="20"/>
  <c r="S26" i="20"/>
  <c r="S89" i="20"/>
  <c r="S87" i="20"/>
  <c r="S83" i="20"/>
  <c r="S51" i="20"/>
  <c r="S139" i="20"/>
  <c r="S138" i="20"/>
  <c r="S136" i="20"/>
  <c r="S82" i="20"/>
  <c r="S114" i="20"/>
  <c r="S68" i="20"/>
  <c r="S14" i="20"/>
  <c r="S67" i="20"/>
  <c r="S127" i="20"/>
  <c r="S78" i="20"/>
  <c r="S84" i="20"/>
  <c r="S81" i="20"/>
  <c r="S126" i="20"/>
  <c r="S124" i="20"/>
  <c r="S35" i="20"/>
  <c r="S80" i="20"/>
  <c r="S18" i="20"/>
  <c r="S22" i="20"/>
  <c r="S121" i="20"/>
  <c r="S20" i="20"/>
  <c r="S28" i="20"/>
  <c r="S47" i="18"/>
  <c r="S62" i="18"/>
  <c r="S49" i="18"/>
  <c r="S61" i="18"/>
  <c r="S71" i="18"/>
  <c r="S52" i="18"/>
  <c r="S84" i="18"/>
  <c r="S78" i="18"/>
  <c r="S16" i="18"/>
  <c r="S14" i="18"/>
  <c r="S15" i="18"/>
  <c r="S89" i="18"/>
  <c r="S65" i="18"/>
  <c r="S50" i="18"/>
  <c r="S41" i="18"/>
  <c r="S91" i="18"/>
  <c r="S19" i="18"/>
  <c r="S72" i="18"/>
  <c r="S27" i="18"/>
  <c r="S92" i="18"/>
  <c r="S43" i="18"/>
  <c r="S45" i="18"/>
  <c r="S26" i="18"/>
  <c r="S59" i="18"/>
  <c r="S87" i="18"/>
  <c r="S40" i="18"/>
  <c r="S25" i="18"/>
  <c r="S18" i="18"/>
  <c r="S23" i="18"/>
  <c r="S53" i="18"/>
  <c r="S22" i="18"/>
  <c r="S24" i="18"/>
  <c r="S69" i="18"/>
  <c r="S56" i="18"/>
  <c r="S37" i="18"/>
  <c r="S20" i="18"/>
  <c r="S57" i="18"/>
  <c r="S30" i="18"/>
  <c r="S29" i="18"/>
  <c r="S55" i="18"/>
  <c r="S38" i="18"/>
  <c r="S77" i="18"/>
  <c r="S60" i="18"/>
  <c r="S36" i="18"/>
  <c r="S42" i="18"/>
  <c r="S54" i="18"/>
  <c r="S28" i="18"/>
  <c r="S58" i="18"/>
  <c r="S32" i="18"/>
  <c r="S34" i="18"/>
  <c r="S76" i="18"/>
  <c r="S21" i="18"/>
  <c r="S74" i="18"/>
  <c r="S67" i="18"/>
  <c r="S90" i="18"/>
  <c r="S81" i="18"/>
  <c r="S48" i="18"/>
  <c r="S46" i="18"/>
  <c r="S83" i="18"/>
  <c r="S73" i="18"/>
  <c r="S63" i="18"/>
  <c r="S88" i="18"/>
  <c r="S51" i="18"/>
  <c r="S44" i="18"/>
  <c r="S68" i="18"/>
  <c r="S17" i="18"/>
  <c r="S31" i="18"/>
  <c r="S80" i="18"/>
  <c r="S75" i="18"/>
  <c r="S86" i="18"/>
  <c r="S33" i="18"/>
  <c r="S70" i="18"/>
  <c r="S35" i="18"/>
  <c r="S85" i="18"/>
  <c r="S64" i="18"/>
  <c r="S39" i="18"/>
  <c r="S82" i="18"/>
  <c r="S79" i="18"/>
  <c r="S66" i="18"/>
  <c r="S42" i="13"/>
  <c r="S25" i="13"/>
  <c r="S31" i="13"/>
  <c r="S34" i="13"/>
  <c r="S19" i="13"/>
  <c r="S20" i="13"/>
  <c r="S14" i="13"/>
  <c r="S18" i="13"/>
  <c r="S35" i="13"/>
  <c r="S30" i="13"/>
  <c r="S37" i="13"/>
  <c r="S15" i="13"/>
  <c r="S22" i="13"/>
  <c r="S24" i="13"/>
  <c r="S17" i="13"/>
  <c r="S16" i="13"/>
  <c r="S21" i="13"/>
  <c r="S44" i="13"/>
  <c r="S40" i="13"/>
  <c r="S23" i="13"/>
  <c r="S26" i="13"/>
  <c r="S29" i="13"/>
  <c r="S45" i="13"/>
  <c r="S46" i="13"/>
  <c r="S39" i="13"/>
  <c r="S38" i="13"/>
  <c r="S41" i="13"/>
  <c r="S28" i="13"/>
  <c r="S43" i="13"/>
  <c r="S33" i="13"/>
  <c r="S27" i="13"/>
  <c r="S36" i="13"/>
  <c r="S32" i="13"/>
  <c r="S20" i="17"/>
  <c r="S32" i="17"/>
  <c r="S33" i="17"/>
  <c r="S31" i="17"/>
  <c r="S27" i="17"/>
  <c r="S24" i="17"/>
  <c r="S16" i="17"/>
  <c r="S29" i="17"/>
  <c r="S17" i="17"/>
  <c r="S23" i="17"/>
  <c r="S14" i="17"/>
  <c r="S19" i="17"/>
  <c r="S34" i="17"/>
  <c r="S28" i="17"/>
  <c r="S30" i="17"/>
  <c r="S18" i="17"/>
  <c r="S25" i="17"/>
  <c r="S21" i="17"/>
  <c r="S26" i="17"/>
  <c r="S22" i="17"/>
  <c r="S53" i="8"/>
  <c r="S66" i="8"/>
  <c r="S54" i="8"/>
  <c r="S23" i="8"/>
  <c r="S65" i="8"/>
  <c r="S35" i="8"/>
  <c r="S32" i="8"/>
  <c r="S24" i="8"/>
  <c r="S46" i="8"/>
  <c r="S64" i="8"/>
  <c r="S38" i="8"/>
  <c r="S50" i="8"/>
  <c r="S57" i="8"/>
  <c r="S52" i="8"/>
  <c r="S63" i="8"/>
  <c r="S49" i="8"/>
  <c r="S68" i="8"/>
  <c r="S17" i="8"/>
  <c r="S60" i="8"/>
  <c r="S19" i="8"/>
  <c r="S43" i="8"/>
  <c r="S56" i="8"/>
  <c r="S30" i="8"/>
  <c r="S55" i="8"/>
  <c r="S67" i="8"/>
  <c r="S42" i="8"/>
  <c r="S62" i="8"/>
  <c r="S40" i="8"/>
  <c r="S31" i="8"/>
  <c r="S51" i="8"/>
  <c r="S36" i="8"/>
  <c r="S45" i="8"/>
  <c r="S25" i="8"/>
  <c r="S48" i="8"/>
  <c r="S27" i="8"/>
  <c r="S33" i="8"/>
  <c r="S34" i="8"/>
  <c r="S58" i="8"/>
  <c r="S14" i="8"/>
  <c r="S29" i="8"/>
  <c r="S16" i="8"/>
  <c r="S18" i="8"/>
  <c r="S15" i="8"/>
  <c r="S41" i="8"/>
  <c r="S28" i="8"/>
  <c r="S39" i="8"/>
  <c r="S37" i="8"/>
  <c r="S26" i="8"/>
  <c r="S22" i="8"/>
  <c r="S59" i="8"/>
  <c r="S47" i="8"/>
  <c r="S61" i="8"/>
  <c r="S44" i="8"/>
  <c r="S70" i="19"/>
  <c r="S34" i="19"/>
  <c r="S79" i="19"/>
  <c r="S14" i="19"/>
  <c r="S61" i="19"/>
  <c r="S16" i="19"/>
  <c r="S43" i="19"/>
  <c r="S75" i="19"/>
  <c r="S21" i="19"/>
  <c r="S73" i="19"/>
  <c r="S31" i="19"/>
  <c r="S39" i="19"/>
  <c r="S20" i="19"/>
  <c r="S71" i="19"/>
  <c r="S77" i="19"/>
  <c r="S72" i="19"/>
  <c r="S30" i="19"/>
  <c r="S63" i="19"/>
  <c r="S55" i="19"/>
  <c r="S38" i="19"/>
  <c r="S78" i="19"/>
  <c r="S47" i="19"/>
  <c r="S53" i="19"/>
  <c r="S65" i="19"/>
  <c r="S29" i="19"/>
  <c r="S24" i="19"/>
  <c r="S36" i="19"/>
  <c r="S68" i="19"/>
  <c r="S35" i="19"/>
  <c r="S15" i="19"/>
  <c r="S22" i="19"/>
  <c r="S56" i="19"/>
  <c r="S41" i="19"/>
  <c r="S76" i="19"/>
  <c r="S17" i="19"/>
  <c r="S51" i="19"/>
  <c r="S19" i="19"/>
  <c r="S67" i="19"/>
  <c r="S26" i="19"/>
  <c r="S59" i="19"/>
  <c r="S25" i="19"/>
  <c r="S57" i="19"/>
  <c r="S64" i="19"/>
  <c r="S23" i="19"/>
  <c r="S58" i="19"/>
  <c r="S69" i="19"/>
  <c r="S28" i="19"/>
  <c r="S32" i="19"/>
  <c r="S33" i="19"/>
  <c r="S37" i="19"/>
  <c r="S40" i="19"/>
  <c r="S44" i="19"/>
  <c r="S45" i="19"/>
  <c r="S48" i="19"/>
  <c r="S42" i="19"/>
  <c r="S46" i="19"/>
  <c r="S49" i="19"/>
  <c r="S66" i="19"/>
  <c r="S74" i="19"/>
  <c r="S60" i="19"/>
  <c r="S62" i="19"/>
  <c r="S54" i="19"/>
  <c r="S52" i="19"/>
  <c r="S50" i="19"/>
  <c r="S27" i="19"/>
  <c r="L222" i="11"/>
  <c r="L198" i="11"/>
  <c r="L162" i="11"/>
  <c r="L215" i="11"/>
  <c r="L66" i="11"/>
  <c r="L55" i="11"/>
  <c r="L49" i="11"/>
  <c r="L97" i="11"/>
  <c r="L183" i="11"/>
  <c r="L129" i="11"/>
  <c r="L224" i="11"/>
  <c r="L134" i="11"/>
  <c r="L227" i="11"/>
  <c r="L28" i="11"/>
  <c r="L209" i="11"/>
  <c r="L61" i="11"/>
  <c r="L207" i="11"/>
  <c r="L51" i="11"/>
  <c r="L59" i="11"/>
  <c r="L90" i="11"/>
  <c r="L100" i="11"/>
  <c r="L232" i="11"/>
  <c r="L154" i="11"/>
  <c r="L123" i="11"/>
  <c r="L108" i="11"/>
  <c r="L44" i="11"/>
  <c r="L138" i="11"/>
  <c r="L192" i="11"/>
  <c r="L110" i="11"/>
  <c r="L170" i="11"/>
  <c r="L73" i="11"/>
  <c r="L105" i="11"/>
  <c r="L71" i="11"/>
  <c r="L43" i="11"/>
  <c r="L37" i="11"/>
  <c r="L40" i="11"/>
  <c r="L111" i="11"/>
  <c r="L101" i="11"/>
  <c r="L58" i="11"/>
  <c r="L87" i="11"/>
  <c r="L38" i="11"/>
  <c r="L33" i="11"/>
  <c r="L83" i="11"/>
  <c r="L188" i="11"/>
  <c r="L200" i="11"/>
  <c r="L140" i="11"/>
  <c r="L149" i="11"/>
  <c r="L25" i="11"/>
  <c r="L178" i="11"/>
  <c r="L186" i="11"/>
  <c r="L179" i="11"/>
  <c r="L155" i="11"/>
  <c r="L121" i="11"/>
  <c r="L119" i="11"/>
  <c r="L160" i="11"/>
  <c r="L193" i="11"/>
  <c r="L69" i="11"/>
  <c r="L216" i="11"/>
  <c r="L95" i="11"/>
  <c r="L122" i="11"/>
  <c r="L146" i="11"/>
  <c r="L213" i="11"/>
  <c r="L106" i="11"/>
  <c r="L204" i="11"/>
  <c r="L153" i="11"/>
  <c r="L167" i="11"/>
  <c r="L113" i="11"/>
  <c r="L175" i="11"/>
  <c r="L156" i="11"/>
  <c r="L217" i="11"/>
  <c r="L151" i="11"/>
  <c r="L116" i="11"/>
  <c r="L189" i="11"/>
  <c r="L147" i="4"/>
  <c r="L138" i="4"/>
  <c r="L126" i="4"/>
  <c r="L108" i="4"/>
  <c r="L50" i="4"/>
  <c r="L94" i="4"/>
  <c r="L123" i="4"/>
  <c r="L76" i="4"/>
  <c r="L110" i="4"/>
  <c r="L99" i="4"/>
  <c r="L128" i="4"/>
  <c r="L65" i="18"/>
  <c r="L89" i="18"/>
  <c r="L15" i="18"/>
  <c r="L14" i="18"/>
  <c r="L16" i="18"/>
  <c r="AC32" i="18" s="1"/>
  <c r="L78" i="18"/>
  <c r="L84" i="18"/>
  <c r="L52" i="18"/>
  <c r="L71" i="18"/>
  <c r="L61" i="18"/>
  <c r="L49" i="18"/>
  <c r="L62" i="18"/>
  <c r="L47" i="18"/>
  <c r="I5" i="18"/>
  <c r="D23" i="23" s="1"/>
  <c r="L15" i="14"/>
  <c r="L16" i="14"/>
  <c r="L14" i="14"/>
  <c r="AD21" i="14" s="1"/>
  <c r="L18" i="14"/>
  <c r="AC26" i="14" s="1"/>
  <c r="L16" i="4"/>
  <c r="L171" i="4"/>
  <c r="L124" i="4"/>
  <c r="L100" i="4"/>
  <c r="L56" i="4"/>
  <c r="L105" i="4"/>
  <c r="L37" i="4"/>
  <c r="L17" i="4"/>
  <c r="L22" i="4"/>
  <c r="L34" i="4"/>
  <c r="L46" i="4"/>
  <c r="L130" i="4"/>
  <c r="L35" i="4"/>
  <c r="L80" i="4"/>
  <c r="L21" i="4"/>
  <c r="L24" i="4"/>
  <c r="L75" i="4"/>
  <c r="L97" i="4"/>
  <c r="L65" i="4"/>
  <c r="L132" i="4"/>
  <c r="L81" i="4"/>
  <c r="L47" i="4"/>
  <c r="L137" i="4"/>
  <c r="L45" i="4"/>
  <c r="L36" i="4"/>
  <c r="L114" i="4"/>
  <c r="L23" i="4"/>
  <c r="L48" i="4"/>
  <c r="L82" i="4"/>
  <c r="L33" i="4"/>
  <c r="L88" i="4"/>
  <c r="L158" i="4"/>
  <c r="L98" i="4"/>
  <c r="L121" i="4"/>
  <c r="L49" i="4"/>
  <c r="L18" i="4"/>
  <c r="L55" i="4"/>
  <c r="L27" i="4"/>
  <c r="L95" i="4"/>
  <c r="L139" i="4"/>
  <c r="L83" i="4"/>
  <c r="L153" i="4"/>
  <c r="L52" i="4"/>
  <c r="L91" i="4"/>
  <c r="L15" i="4"/>
  <c r="L77" i="4"/>
  <c r="L53" i="4"/>
  <c r="L66" i="4"/>
  <c r="L111" i="4"/>
  <c r="L151" i="4"/>
  <c r="L68" i="4"/>
  <c r="L67" i="4"/>
  <c r="L131" i="4"/>
  <c r="L51" i="4"/>
  <c r="L159" i="4"/>
  <c r="L78" i="4"/>
  <c r="L106" i="4"/>
  <c r="L59" i="4"/>
  <c r="L19" i="4"/>
  <c r="L71" i="4"/>
  <c r="L40" i="4"/>
  <c r="L109" i="4"/>
  <c r="L148" i="4"/>
  <c r="L152" i="4"/>
  <c r="L25" i="4"/>
  <c r="L142" i="4"/>
  <c r="L20" i="4"/>
  <c r="L87" i="4"/>
  <c r="L154" i="4"/>
  <c r="L129" i="4"/>
  <c r="L146" i="4"/>
  <c r="L150" i="4"/>
  <c r="L170" i="4"/>
  <c r="L84" i="4"/>
  <c r="L38" i="4"/>
  <c r="L89" i="4"/>
  <c r="L43" i="4"/>
  <c r="L57" i="4"/>
  <c r="L41" i="4"/>
  <c r="L118" i="4"/>
  <c r="L166" i="4"/>
  <c r="L92" i="4"/>
  <c r="L161" i="4"/>
  <c r="L32" i="4"/>
  <c r="L113" i="4"/>
  <c r="L44" i="4"/>
  <c r="L119" i="4"/>
  <c r="L69" i="4"/>
  <c r="L133" i="4"/>
  <c r="L116" i="4"/>
  <c r="L58" i="4"/>
  <c r="L60" i="4"/>
  <c r="L107" i="4"/>
  <c r="L101" i="4"/>
  <c r="L163" i="4"/>
  <c r="L79" i="4"/>
  <c r="L165" i="4"/>
  <c r="L122" i="4"/>
  <c r="L156" i="4"/>
  <c r="L62" i="4"/>
  <c r="L160" i="4"/>
  <c r="L74" i="4"/>
  <c r="L85" i="4"/>
  <c r="L70" i="4"/>
  <c r="L120" i="4"/>
  <c r="L162" i="4"/>
  <c r="L29" i="4"/>
  <c r="L112" i="4"/>
  <c r="L90" i="4"/>
  <c r="L102" i="4"/>
  <c r="L115" i="4"/>
  <c r="L143" i="4"/>
  <c r="L149" i="4"/>
  <c r="L93" i="4"/>
  <c r="L31" i="4"/>
  <c r="L164" i="4"/>
  <c r="L103" i="4"/>
  <c r="L145" i="4"/>
  <c r="L54" i="4"/>
  <c r="L141" i="4"/>
  <c r="L134" i="4"/>
  <c r="L155" i="4"/>
  <c r="L42" i="4"/>
  <c r="L144" i="4"/>
  <c r="L104" i="4"/>
  <c r="L135" i="4"/>
  <c r="L167" i="4"/>
  <c r="L28" i="4"/>
  <c r="L117" i="4"/>
  <c r="L39" i="4"/>
  <c r="L63" i="4"/>
  <c r="L26" i="4"/>
  <c r="L157" i="4"/>
  <c r="L140" i="4"/>
  <c r="L125" i="4"/>
  <c r="L96" i="4"/>
  <c r="L72" i="4"/>
  <c r="L64" i="4"/>
  <c r="L30" i="4"/>
  <c r="L169" i="4"/>
  <c r="L61" i="4"/>
  <c r="L86" i="4"/>
  <c r="L136" i="4"/>
  <c r="L73" i="4"/>
  <c r="L168" i="4"/>
  <c r="L18" i="21"/>
  <c r="L22" i="21"/>
  <c r="L23" i="21"/>
  <c r="L24" i="21"/>
  <c r="L21" i="21"/>
  <c r="L27" i="21"/>
  <c r="L25" i="21"/>
  <c r="L19" i="21"/>
  <c r="L41" i="21"/>
  <c r="L20" i="21"/>
  <c r="Z4" i="21" s="1"/>
  <c r="L30" i="21"/>
  <c r="AF25" i="21" s="1"/>
  <c r="L39" i="21"/>
  <c r="L28" i="21"/>
  <c r="L37" i="21"/>
  <c r="L35" i="21"/>
  <c r="L38" i="21"/>
  <c r="L33" i="21"/>
  <c r="L34" i="21"/>
  <c r="L42" i="21"/>
  <c r="L29" i="21"/>
  <c r="L45" i="21"/>
  <c r="L47" i="21"/>
  <c r="L46" i="21"/>
  <c r="L43" i="21"/>
  <c r="L32" i="21"/>
  <c r="L44" i="21"/>
  <c r="L16" i="21"/>
  <c r="L26" i="21"/>
  <c r="L40" i="21"/>
  <c r="L31" i="21"/>
  <c r="L14" i="21"/>
  <c r="AA39" i="21" s="1"/>
  <c r="L15" i="21"/>
  <c r="AG20" i="21" s="1"/>
  <c r="L17" i="21"/>
  <c r="AD31" i="21" s="1"/>
  <c r="L44" i="7"/>
  <c r="L17" i="7"/>
  <c r="AB4" i="7" s="1"/>
  <c r="L32" i="7"/>
  <c r="L46" i="7"/>
  <c r="L16" i="7"/>
  <c r="L29" i="7"/>
  <c r="L98" i="7"/>
  <c r="L22" i="7"/>
  <c r="L24" i="7"/>
  <c r="L26" i="7"/>
  <c r="L20" i="7"/>
  <c r="L15" i="7"/>
  <c r="L96" i="7"/>
  <c r="L18" i="7"/>
  <c r="L63" i="7"/>
  <c r="L56" i="7"/>
  <c r="L74" i="7"/>
  <c r="L72" i="7"/>
  <c r="L53" i="7"/>
  <c r="L36" i="7"/>
  <c r="L82" i="7"/>
  <c r="L66" i="7"/>
  <c r="L68" i="7"/>
  <c r="L75" i="7"/>
  <c r="L49" i="7"/>
  <c r="L65" i="7"/>
  <c r="L33" i="7"/>
  <c r="L37" i="7"/>
  <c r="L84" i="7"/>
  <c r="L69" i="7"/>
  <c r="L31" i="7"/>
  <c r="L92" i="7"/>
  <c r="L54" i="7"/>
  <c r="L83" i="7"/>
  <c r="L62" i="7"/>
  <c r="L88" i="7"/>
  <c r="L42" i="7"/>
  <c r="L40" i="7"/>
  <c r="L55" i="7"/>
  <c r="L64" i="7"/>
  <c r="L67" i="7"/>
  <c r="L21" i="7"/>
  <c r="L60" i="7"/>
  <c r="L35" i="7"/>
  <c r="L76" i="7"/>
  <c r="L23" i="7"/>
  <c r="L58" i="7"/>
  <c r="L47" i="7"/>
  <c r="L93" i="7"/>
  <c r="L19" i="7"/>
  <c r="L50" i="7"/>
  <c r="L90" i="7"/>
  <c r="L38" i="7"/>
  <c r="L27" i="7"/>
  <c r="L87" i="7"/>
  <c r="L28" i="7"/>
  <c r="L77" i="7"/>
  <c r="L43" i="7"/>
  <c r="L39" i="7"/>
  <c r="L73" i="7"/>
  <c r="L30" i="7"/>
  <c r="L85" i="7"/>
  <c r="L79" i="7"/>
  <c r="L91" i="7"/>
  <c r="L80" i="7"/>
  <c r="L78" i="7"/>
  <c r="L34" i="7"/>
  <c r="L51" i="7"/>
  <c r="L48" i="7"/>
  <c r="L70" i="7"/>
  <c r="L52" i="7"/>
  <c r="L25" i="7"/>
  <c r="L59" i="7"/>
  <c r="L97" i="7"/>
  <c r="L86" i="7"/>
  <c r="L41" i="7"/>
  <c r="L81" i="7"/>
  <c r="L45" i="7"/>
  <c r="L57" i="7"/>
  <c r="L71" i="7"/>
  <c r="L14" i="7"/>
  <c r="L61" i="7"/>
  <c r="L95" i="7"/>
  <c r="L89" i="7"/>
  <c r="L47" i="16"/>
  <c r="L73" i="16"/>
  <c r="L34" i="16"/>
  <c r="L72" i="16"/>
  <c r="L30" i="16"/>
  <c r="L65" i="16"/>
  <c r="L24" i="16"/>
  <c r="L32" i="16"/>
  <c r="L64" i="16"/>
  <c r="L67" i="16"/>
  <c r="L26" i="16"/>
  <c r="L57" i="16"/>
  <c r="L38" i="16"/>
  <c r="L45" i="16"/>
  <c r="L61" i="16"/>
  <c r="L25" i="16"/>
  <c r="L28" i="16"/>
  <c r="L22" i="16"/>
  <c r="L49" i="16"/>
  <c r="L50" i="16"/>
  <c r="L68" i="16"/>
  <c r="L40" i="16"/>
  <c r="L27" i="16"/>
  <c r="L36" i="16"/>
  <c r="L69" i="16"/>
  <c r="L59" i="16"/>
  <c r="L52" i="16"/>
  <c r="L37" i="16"/>
  <c r="L33" i="16"/>
  <c r="L74" i="16"/>
  <c r="L56" i="16"/>
  <c r="L76" i="16"/>
  <c r="L17" i="16"/>
  <c r="L31" i="16"/>
  <c r="L75" i="16"/>
  <c r="L41" i="16"/>
  <c r="L21" i="16"/>
  <c r="L66" i="16"/>
  <c r="L20" i="16"/>
  <c r="L60" i="16"/>
  <c r="L43" i="16"/>
  <c r="L48" i="16"/>
  <c r="L35" i="16"/>
  <c r="L53" i="16"/>
  <c r="L18" i="16"/>
  <c r="L16" i="16"/>
  <c r="L51" i="16"/>
  <c r="L15" i="16"/>
  <c r="AF2" i="16" s="1"/>
  <c r="L71" i="16"/>
  <c r="L29" i="16"/>
  <c r="L14" i="16"/>
  <c r="L46" i="16"/>
  <c r="L39" i="16"/>
  <c r="L44" i="16"/>
  <c r="L19" i="16"/>
  <c r="L23" i="16"/>
  <c r="L63" i="16"/>
  <c r="L54" i="16"/>
  <c r="L70" i="16"/>
  <c r="L62" i="16"/>
  <c r="L55" i="16"/>
  <c r="L58" i="16"/>
  <c r="L43" i="15"/>
  <c r="L30" i="15"/>
  <c r="L34" i="15"/>
  <c r="L38" i="15"/>
  <c r="L31" i="15"/>
  <c r="L29" i="15"/>
  <c r="L14" i="15"/>
  <c r="L23" i="15"/>
  <c r="L24" i="15"/>
  <c r="L27" i="15"/>
  <c r="L15" i="15"/>
  <c r="X9" i="15" s="1"/>
  <c r="L41" i="15"/>
  <c r="L16" i="15"/>
  <c r="L25" i="15"/>
  <c r="L44" i="15"/>
  <c r="L42" i="15"/>
  <c r="L17" i="15"/>
  <c r="L21" i="15"/>
  <c r="L22" i="15"/>
  <c r="L36" i="15"/>
  <c r="L33" i="15"/>
  <c r="L26" i="15"/>
  <c r="L18" i="15"/>
  <c r="L20" i="15"/>
  <c r="Z3" i="15" s="1"/>
  <c r="L28" i="15"/>
  <c r="L19" i="15"/>
  <c r="L39" i="15"/>
  <c r="L37" i="15"/>
  <c r="L35" i="15"/>
  <c r="L40" i="15"/>
  <c r="L77" i="12"/>
  <c r="L66" i="12"/>
  <c r="L78" i="12"/>
  <c r="L54" i="12"/>
  <c r="L34" i="12"/>
  <c r="L74" i="12"/>
  <c r="L91" i="12"/>
  <c r="L81" i="12"/>
  <c r="L56" i="12"/>
  <c r="L85" i="12"/>
  <c r="L62" i="12"/>
  <c r="L89" i="12"/>
  <c r="L50" i="12"/>
  <c r="L45" i="12"/>
  <c r="L43" i="12"/>
  <c r="L33" i="12"/>
  <c r="L87" i="12"/>
  <c r="L35" i="12"/>
  <c r="L63" i="12"/>
  <c r="L88" i="12"/>
  <c r="L71" i="12"/>
  <c r="L55" i="12"/>
  <c r="L53" i="12"/>
  <c r="L41" i="12"/>
  <c r="L61" i="12"/>
  <c r="L40" i="12"/>
  <c r="L37" i="12"/>
  <c r="L36" i="12"/>
  <c r="L69" i="12"/>
  <c r="L70" i="12"/>
  <c r="L76" i="12"/>
  <c r="L21" i="12"/>
  <c r="L24" i="12"/>
  <c r="L84" i="12"/>
  <c r="L22" i="12"/>
  <c r="L31" i="12"/>
  <c r="L86" i="12"/>
  <c r="L82" i="12"/>
  <c r="L59" i="12"/>
  <c r="L26" i="12"/>
  <c r="L79" i="12"/>
  <c r="L75" i="12"/>
  <c r="L72" i="12"/>
  <c r="L30" i="12"/>
  <c r="L23" i="12"/>
  <c r="L14" i="12"/>
  <c r="L17" i="12"/>
  <c r="L92" i="12"/>
  <c r="L67" i="12"/>
  <c r="L16" i="12"/>
  <c r="L15" i="12"/>
  <c r="AD10" i="12" s="1"/>
  <c r="L20" i="12"/>
  <c r="L19" i="12"/>
  <c r="L18" i="12"/>
  <c r="AC25" i="12" s="1"/>
  <c r="L58" i="12"/>
  <c r="L73" i="12"/>
  <c r="L80" i="12"/>
  <c r="L68" i="12"/>
  <c r="L83" i="12"/>
  <c r="L42" i="12"/>
  <c r="L49" i="12"/>
  <c r="L46" i="12"/>
  <c r="L39" i="12"/>
  <c r="L65" i="12"/>
  <c r="L57" i="12"/>
  <c r="L47" i="12"/>
  <c r="L51" i="12"/>
  <c r="L44" i="12"/>
  <c r="L25" i="12"/>
  <c r="L32" i="12"/>
  <c r="L28" i="12"/>
  <c r="L27" i="12"/>
  <c r="L29" i="12"/>
  <c r="L60" i="12"/>
  <c r="L38" i="12"/>
  <c r="L48" i="12"/>
  <c r="L52" i="12"/>
  <c r="L64" i="12"/>
  <c r="L45" i="9"/>
  <c r="L42" i="9"/>
  <c r="L30" i="9"/>
  <c r="L35" i="9"/>
  <c r="L46" i="9"/>
  <c r="L44" i="9"/>
  <c r="L17" i="9"/>
  <c r="L39" i="9"/>
  <c r="L41" i="9"/>
  <c r="L37" i="9"/>
  <c r="L34" i="9"/>
  <c r="L22" i="9"/>
  <c r="L29" i="9"/>
  <c r="L38" i="9"/>
  <c r="L16" i="9"/>
  <c r="L24" i="9"/>
  <c r="L47" i="9"/>
  <c r="L21" i="9"/>
  <c r="L25" i="9"/>
  <c r="L19" i="9"/>
  <c r="L32" i="9"/>
  <c r="L28" i="9"/>
  <c r="L33" i="9"/>
  <c r="L18" i="9"/>
  <c r="AA9" i="9" s="1"/>
  <c r="L27" i="9"/>
  <c r="L31" i="9"/>
  <c r="L26" i="9"/>
  <c r="L20" i="9"/>
  <c r="L15" i="9"/>
  <c r="AC12" i="9" s="1"/>
  <c r="L23" i="9"/>
  <c r="L14" i="9"/>
  <c r="V36" i="9" s="1"/>
  <c r="L36" i="9"/>
  <c r="L43" i="9"/>
  <c r="L40" i="9"/>
  <c r="L190" i="11"/>
  <c r="L212" i="11"/>
  <c r="L39" i="11"/>
  <c r="L115" i="11"/>
  <c r="L94" i="11"/>
  <c r="L50" i="11"/>
  <c r="L60" i="11"/>
  <c r="L218" i="11"/>
  <c r="L172" i="11"/>
  <c r="L45" i="11"/>
  <c r="L229" i="11"/>
  <c r="L65" i="11"/>
  <c r="L17" i="11"/>
  <c r="L85" i="11"/>
  <c r="L135" i="11"/>
  <c r="L225" i="11"/>
  <c r="L14" i="11"/>
  <c r="L163" i="11"/>
  <c r="L159" i="11"/>
  <c r="L219" i="11"/>
  <c r="L63" i="11"/>
  <c r="L206" i="11"/>
  <c r="L92" i="11"/>
  <c r="L19" i="11"/>
  <c r="L75" i="11"/>
  <c r="L174" i="11"/>
  <c r="L22" i="11"/>
  <c r="L210" i="11"/>
  <c r="L32" i="11"/>
  <c r="L98" i="11"/>
  <c r="L117" i="11"/>
  <c r="L76" i="11"/>
  <c r="L233" i="11"/>
  <c r="L147" i="11"/>
  <c r="L196" i="11"/>
  <c r="L96" i="11"/>
  <c r="L78" i="11"/>
  <c r="L62" i="11"/>
  <c r="L231" i="11"/>
  <c r="L166" i="11"/>
  <c r="L109" i="11"/>
  <c r="L81" i="11"/>
  <c r="L112" i="11"/>
  <c r="L126" i="11"/>
  <c r="L26" i="11"/>
  <c r="L144" i="11"/>
  <c r="L221" i="11"/>
  <c r="L158" i="11"/>
  <c r="L82" i="11"/>
  <c r="L124" i="11"/>
  <c r="L41" i="11"/>
  <c r="L125" i="11"/>
  <c r="L91" i="11"/>
  <c r="L74" i="11"/>
  <c r="L102" i="11"/>
  <c r="L15" i="11"/>
  <c r="L180" i="11"/>
  <c r="L42" i="11"/>
  <c r="L46" i="11"/>
  <c r="L194" i="11"/>
  <c r="L199" i="11"/>
  <c r="L130" i="11"/>
  <c r="L68" i="11"/>
  <c r="L141" i="11"/>
  <c r="L230" i="11"/>
  <c r="L211" i="11"/>
  <c r="L57" i="11"/>
  <c r="L72" i="11"/>
  <c r="L31" i="11"/>
  <c r="L176" i="11"/>
  <c r="L29" i="11"/>
  <c r="L137" i="11"/>
  <c r="L84" i="11"/>
  <c r="L27" i="11"/>
  <c r="L47" i="11"/>
  <c r="L16" i="11"/>
  <c r="L56" i="11"/>
  <c r="L53" i="11"/>
  <c r="L107" i="11"/>
  <c r="L187" i="11"/>
  <c r="L171" i="11"/>
  <c r="L214" i="11"/>
  <c r="L34" i="11"/>
  <c r="L77" i="11"/>
  <c r="L35" i="11"/>
  <c r="L181" i="11"/>
  <c r="L226" i="11"/>
  <c r="L202" i="11"/>
  <c r="L228" i="11"/>
  <c r="L120" i="11"/>
  <c r="L152" i="11"/>
  <c r="L133" i="11"/>
  <c r="L103" i="11"/>
  <c r="L118" i="11"/>
  <c r="L136" i="11"/>
  <c r="L67" i="11"/>
  <c r="L88" i="11"/>
  <c r="L24" i="11"/>
  <c r="L205" i="11"/>
  <c r="L70" i="11"/>
  <c r="L168" i="11"/>
  <c r="L86" i="11"/>
  <c r="L148" i="11"/>
  <c r="L20" i="11"/>
  <c r="L80" i="11"/>
  <c r="L195" i="11"/>
  <c r="L132" i="11"/>
  <c r="L191" i="11"/>
  <c r="L131" i="11"/>
  <c r="L169" i="11"/>
  <c r="L145" i="11"/>
  <c r="L164" i="11"/>
  <c r="L142" i="11"/>
  <c r="L36" i="11"/>
  <c r="L30" i="11"/>
  <c r="L165" i="11"/>
  <c r="L184" i="11"/>
  <c r="L23" i="11"/>
  <c r="L197" i="11"/>
  <c r="L203" i="11"/>
  <c r="L173" i="11"/>
  <c r="L185" i="11"/>
  <c r="L208" i="11"/>
  <c r="L127" i="11"/>
  <c r="L18" i="11"/>
  <c r="L54" i="11"/>
  <c r="L182" i="11"/>
  <c r="L223" i="11"/>
  <c r="L89" i="11"/>
  <c r="L79" i="11"/>
  <c r="L21" i="11"/>
  <c r="L128" i="11"/>
  <c r="L220" i="11"/>
  <c r="L99" i="11"/>
  <c r="L114" i="11"/>
  <c r="L161" i="11"/>
  <c r="L93" i="11"/>
  <c r="L143" i="11"/>
  <c r="L177" i="11"/>
  <c r="L139" i="11"/>
  <c r="L104" i="11"/>
  <c r="L201" i="11"/>
  <c r="L150" i="11"/>
  <c r="L48" i="11"/>
  <c r="L64" i="11"/>
  <c r="L52" i="11"/>
  <c r="L18" i="10"/>
  <c r="L148" i="10"/>
  <c r="L158" i="10"/>
  <c r="L106" i="10"/>
  <c r="L152" i="10"/>
  <c r="L38" i="10"/>
  <c r="L141" i="10"/>
  <c r="L115" i="10"/>
  <c r="L160" i="10"/>
  <c r="L15" i="10"/>
  <c r="L17" i="10"/>
  <c r="L71" i="10"/>
  <c r="L143" i="10"/>
  <c r="L14" i="10"/>
  <c r="L155" i="10"/>
  <c r="L157" i="10"/>
  <c r="L123" i="10"/>
  <c r="L32" i="10"/>
  <c r="L40" i="10"/>
  <c r="L112" i="10"/>
  <c r="L24" i="10"/>
  <c r="L113" i="10"/>
  <c r="L27" i="10"/>
  <c r="L127" i="10"/>
  <c r="L110" i="10"/>
  <c r="L83" i="10"/>
  <c r="L76" i="10"/>
  <c r="L96" i="10"/>
  <c r="L149" i="10"/>
  <c r="L63" i="10"/>
  <c r="L28" i="10"/>
  <c r="L25" i="10"/>
  <c r="L102" i="10"/>
  <c r="L74" i="10"/>
  <c r="L50" i="10"/>
  <c r="L46" i="10"/>
  <c r="L105" i="10"/>
  <c r="L84" i="10"/>
  <c r="L79" i="10"/>
  <c r="L55" i="10"/>
  <c r="L100" i="10"/>
  <c r="L41" i="10"/>
  <c r="L42" i="10"/>
  <c r="L39" i="10"/>
  <c r="L132" i="10"/>
  <c r="L61" i="10"/>
  <c r="L49" i="10"/>
  <c r="L140" i="10"/>
  <c r="L85" i="10"/>
  <c r="L90" i="10"/>
  <c r="L119" i="10"/>
  <c r="L97" i="10"/>
  <c r="L37" i="10"/>
  <c r="L68" i="10"/>
  <c r="L122" i="10"/>
  <c r="L34" i="10"/>
  <c r="L147" i="10"/>
  <c r="L80" i="10"/>
  <c r="L56" i="10"/>
  <c r="L138" i="10"/>
  <c r="L54" i="10"/>
  <c r="L86" i="10"/>
  <c r="L94" i="10"/>
  <c r="L51" i="10"/>
  <c r="L139" i="10"/>
  <c r="L77" i="10"/>
  <c r="L144" i="10"/>
  <c r="L16" i="10"/>
  <c r="L64" i="10"/>
  <c r="L20" i="10"/>
  <c r="L145" i="10"/>
  <c r="L150" i="10"/>
  <c r="L29" i="10"/>
  <c r="L21" i="10"/>
  <c r="L23" i="10"/>
  <c r="L129" i="10"/>
  <c r="L33" i="10"/>
  <c r="L75" i="10"/>
  <c r="L92" i="10"/>
  <c r="L47" i="10"/>
  <c r="L98" i="10"/>
  <c r="L19" i="10"/>
  <c r="L65" i="10"/>
  <c r="L22" i="10"/>
  <c r="L133" i="10"/>
  <c r="L117" i="10"/>
  <c r="L30" i="10"/>
  <c r="L31" i="10"/>
  <c r="L26" i="10"/>
  <c r="L87" i="10"/>
  <c r="L151" i="10"/>
  <c r="L36" i="10"/>
  <c r="L103" i="10"/>
  <c r="L135" i="10"/>
  <c r="L73" i="10"/>
  <c r="L153" i="10"/>
  <c r="L69" i="10"/>
  <c r="L136" i="10"/>
  <c r="L70" i="10"/>
  <c r="L91" i="10"/>
  <c r="L107" i="10"/>
  <c r="L125" i="10"/>
  <c r="L78" i="10"/>
  <c r="L126" i="10"/>
  <c r="L45" i="10"/>
  <c r="L114" i="10"/>
  <c r="L48" i="10"/>
  <c r="L57" i="10"/>
  <c r="L67" i="10"/>
  <c r="L109" i="10"/>
  <c r="L116" i="10"/>
  <c r="L88" i="10"/>
  <c r="L89" i="10"/>
  <c r="L154" i="10"/>
  <c r="L43" i="10"/>
  <c r="L134" i="10"/>
  <c r="L118" i="10"/>
  <c r="L44" i="10"/>
  <c r="L35" i="10"/>
  <c r="L156" i="10"/>
  <c r="L159" i="10"/>
  <c r="L60" i="10"/>
  <c r="L124" i="10"/>
  <c r="L95" i="10"/>
  <c r="L137" i="10"/>
  <c r="L99" i="10"/>
  <c r="L66" i="10"/>
  <c r="L62" i="10"/>
  <c r="L111" i="10"/>
  <c r="L58" i="10"/>
  <c r="L81" i="10"/>
  <c r="L146" i="10"/>
  <c r="L104" i="10"/>
  <c r="L82" i="10"/>
  <c r="L108" i="10"/>
  <c r="L52" i="10"/>
  <c r="L120" i="10"/>
  <c r="L93" i="10"/>
  <c r="L128" i="10"/>
  <c r="L53" i="10"/>
  <c r="L101" i="10"/>
  <c r="L130" i="10"/>
  <c r="L72" i="10"/>
  <c r="L131" i="10"/>
  <c r="L121" i="10"/>
  <c r="L142" i="10"/>
  <c r="L17" i="14"/>
  <c r="L127" i="4"/>
  <c r="L36" i="21"/>
  <c r="L94" i="7"/>
  <c r="L42" i="16"/>
  <c r="L32" i="15"/>
  <c r="L90" i="12"/>
  <c r="L48" i="9"/>
  <c r="L157" i="11"/>
  <c r="L59" i="10"/>
  <c r="I5" i="4"/>
  <c r="D36" i="23" s="1"/>
  <c r="D14" i="23" s="1"/>
  <c r="H5" i="4"/>
  <c r="C36" i="23" s="1"/>
  <c r="C14" i="23" s="1"/>
  <c r="C2" i="4"/>
  <c r="B2" i="4"/>
  <c r="I5" i="21"/>
  <c r="D33" i="23" s="1"/>
  <c r="H5" i="21"/>
  <c r="C33" i="23" s="1"/>
  <c r="C2" i="21"/>
  <c r="B2" i="21"/>
  <c r="I5" i="7"/>
  <c r="D28" i="23" s="1"/>
  <c r="H5" i="7"/>
  <c r="C28" i="23" s="1"/>
  <c r="C2" i="7"/>
  <c r="M88" i="7" s="1"/>
  <c r="B2" i="7"/>
  <c r="I5" i="16"/>
  <c r="D32" i="23" s="1"/>
  <c r="H5" i="16"/>
  <c r="C32" i="23" s="1"/>
  <c r="C2" i="16"/>
  <c r="B2" i="16"/>
  <c r="M56" i="16" s="1"/>
  <c r="I5" i="15"/>
  <c r="D29" i="23" s="1"/>
  <c r="H5" i="15"/>
  <c r="C29" i="23" s="1"/>
  <c r="C2" i="15"/>
  <c r="B2" i="15"/>
  <c r="I5" i="12"/>
  <c r="D31" i="23" s="1"/>
  <c r="H5" i="12"/>
  <c r="C31" i="23" s="1"/>
  <c r="C2" i="12"/>
  <c r="M79" i="12" s="1"/>
  <c r="B2" i="12"/>
  <c r="I5" i="9"/>
  <c r="D30" i="23" s="1"/>
  <c r="H5" i="9"/>
  <c r="C30" i="23"/>
  <c r="C2" i="9"/>
  <c r="B2" i="9"/>
  <c r="I5" i="11"/>
  <c r="D42" i="23" s="1"/>
  <c r="D12" i="23" s="1"/>
  <c r="H5" i="11"/>
  <c r="C42" i="23" s="1"/>
  <c r="C12" i="23" s="1"/>
  <c r="C2" i="11"/>
  <c r="B2" i="11"/>
  <c r="I5" i="10"/>
  <c r="D41" i="23" s="1"/>
  <c r="C41" i="23"/>
  <c r="C2" i="10"/>
  <c r="B2" i="10"/>
  <c r="I5" i="14"/>
  <c r="D25" i="23"/>
  <c r="H5" i="14"/>
  <c r="C2" i="14"/>
  <c r="B2" i="14"/>
  <c r="C25" i="23"/>
  <c r="L53" i="8"/>
  <c r="L66" i="8"/>
  <c r="L54" i="8"/>
  <c r="L23" i="8"/>
  <c r="L65" i="8"/>
  <c r="L35" i="8"/>
  <c r="L32" i="8"/>
  <c r="L24" i="8"/>
  <c r="L46" i="8"/>
  <c r="L64" i="8"/>
  <c r="L38" i="8"/>
  <c r="L50" i="8"/>
  <c r="L57" i="8"/>
  <c r="L52" i="8"/>
  <c r="L63" i="8"/>
  <c r="L49" i="8"/>
  <c r="L68" i="8"/>
  <c r="L17" i="8"/>
  <c r="L60" i="8"/>
  <c r="L19" i="8"/>
  <c r="L43" i="8"/>
  <c r="L56" i="8"/>
  <c r="L30" i="8"/>
  <c r="L55" i="8"/>
  <c r="L67" i="8"/>
  <c r="L42" i="8"/>
  <c r="L62" i="8"/>
  <c r="L40" i="8"/>
  <c r="L31" i="8"/>
  <c r="L51" i="8"/>
  <c r="L36" i="8"/>
  <c r="L45" i="8"/>
  <c r="L25" i="8"/>
  <c r="L48" i="8"/>
  <c r="L27" i="8"/>
  <c r="L33" i="8"/>
  <c r="L34" i="8"/>
  <c r="L58" i="8"/>
  <c r="L14" i="8"/>
  <c r="L20" i="8"/>
  <c r="L29" i="8"/>
  <c r="L16" i="8"/>
  <c r="L21" i="8"/>
  <c r="L18" i="8"/>
  <c r="L15" i="8"/>
  <c r="L41" i="8"/>
  <c r="L28" i="8"/>
  <c r="L39" i="8"/>
  <c r="L37" i="8"/>
  <c r="L26" i="8"/>
  <c r="L22" i="8"/>
  <c r="L59" i="8"/>
  <c r="L47" i="8"/>
  <c r="L61" i="8"/>
  <c r="L22" i="17"/>
  <c r="L26" i="17"/>
  <c r="L21" i="17"/>
  <c r="L25" i="17"/>
  <c r="L18" i="17"/>
  <c r="L30" i="17"/>
  <c r="L28" i="17"/>
  <c r="L34" i="17"/>
  <c r="L19" i="17"/>
  <c r="L14" i="17"/>
  <c r="AF30" i="17" s="1"/>
  <c r="L23" i="17"/>
  <c r="L17" i="17"/>
  <c r="L29" i="17"/>
  <c r="L16" i="17"/>
  <c r="L24" i="17"/>
  <c r="L27" i="17"/>
  <c r="L31" i="17"/>
  <c r="L33" i="17"/>
  <c r="L32" i="17"/>
  <c r="L20" i="17"/>
  <c r="L36" i="13"/>
  <c r="L27" i="13"/>
  <c r="L33" i="13"/>
  <c r="L43" i="13"/>
  <c r="L28" i="13"/>
  <c r="L41" i="13"/>
  <c r="L38" i="13"/>
  <c r="L39" i="13"/>
  <c r="L46" i="13"/>
  <c r="L45" i="13"/>
  <c r="L29" i="13"/>
  <c r="L26" i="13"/>
  <c r="L23" i="13"/>
  <c r="L40" i="13"/>
  <c r="L44" i="13"/>
  <c r="L21" i="13"/>
  <c r="L16" i="13"/>
  <c r="L17" i="13"/>
  <c r="L24" i="13"/>
  <c r="L22" i="13"/>
  <c r="L15" i="13"/>
  <c r="L37" i="13"/>
  <c r="L30" i="13"/>
  <c r="L35" i="13"/>
  <c r="L18" i="13"/>
  <c r="L14" i="13"/>
  <c r="L20" i="13"/>
  <c r="L19" i="13"/>
  <c r="L34" i="13"/>
  <c r="L31" i="13"/>
  <c r="L25" i="13"/>
  <c r="L42" i="13"/>
  <c r="L79" i="18"/>
  <c r="L82" i="18"/>
  <c r="L39" i="18"/>
  <c r="L64" i="18"/>
  <c r="L85" i="18"/>
  <c r="L35" i="18"/>
  <c r="L70" i="18"/>
  <c r="L33" i="18"/>
  <c r="L86" i="18"/>
  <c r="L75" i="18"/>
  <c r="L80" i="18"/>
  <c r="L31" i="18"/>
  <c r="L17" i="18"/>
  <c r="L68" i="18"/>
  <c r="L44" i="18"/>
  <c r="L51" i="18"/>
  <c r="L88" i="18"/>
  <c r="L63" i="18"/>
  <c r="L73" i="18"/>
  <c r="L83" i="18"/>
  <c r="L46" i="18"/>
  <c r="L48" i="18"/>
  <c r="L81" i="18"/>
  <c r="L90" i="18"/>
  <c r="L67" i="18"/>
  <c r="L74" i="18"/>
  <c r="L21" i="18"/>
  <c r="L76" i="18"/>
  <c r="L34" i="18"/>
  <c r="L32" i="18"/>
  <c r="Z12" i="18" s="1"/>
  <c r="L58" i="18"/>
  <c r="L28" i="18"/>
  <c r="L54" i="18"/>
  <c r="L42" i="18"/>
  <c r="L36" i="18"/>
  <c r="L60" i="18"/>
  <c r="L77" i="18"/>
  <c r="L38" i="18"/>
  <c r="L55" i="18"/>
  <c r="L29" i="18"/>
  <c r="L30" i="18"/>
  <c r="L57" i="18"/>
  <c r="L20" i="18"/>
  <c r="L37" i="18"/>
  <c r="L56" i="18"/>
  <c r="L69" i="18"/>
  <c r="L24" i="18"/>
  <c r="L22" i="18"/>
  <c r="L53" i="18"/>
  <c r="L23" i="18"/>
  <c r="L18" i="18"/>
  <c r="L25" i="18"/>
  <c r="L40" i="18"/>
  <c r="L87" i="18"/>
  <c r="L59" i="18"/>
  <c r="L26" i="18"/>
  <c r="L45" i="18"/>
  <c r="L43" i="18"/>
  <c r="L92" i="18"/>
  <c r="L27" i="18"/>
  <c r="L72" i="18"/>
  <c r="L19" i="18"/>
  <c r="L91" i="18"/>
  <c r="L41" i="18"/>
  <c r="L50" i="18"/>
  <c r="L70" i="19"/>
  <c r="L34" i="19"/>
  <c r="L79" i="19"/>
  <c r="L14" i="19"/>
  <c r="L61" i="19"/>
  <c r="L16" i="19"/>
  <c r="L43" i="19"/>
  <c r="L75" i="19"/>
  <c r="L21" i="19"/>
  <c r="L73" i="19"/>
  <c r="L31" i="19"/>
  <c r="L39" i="19"/>
  <c r="L18" i="19"/>
  <c r="AG23" i="19" s="1"/>
  <c r="L71" i="19"/>
  <c r="L77" i="19"/>
  <c r="L72" i="19"/>
  <c r="L30" i="19"/>
  <c r="L63" i="19"/>
  <c r="L55" i="19"/>
  <c r="L38" i="19"/>
  <c r="L78" i="19"/>
  <c r="L47" i="19"/>
  <c r="L53" i="19"/>
  <c r="L65" i="19"/>
  <c r="L29" i="19"/>
  <c r="L24" i="19"/>
  <c r="L36" i="19"/>
  <c r="L68" i="19"/>
  <c r="L35" i="19"/>
  <c r="L15" i="19"/>
  <c r="L22" i="19"/>
  <c r="L56" i="19"/>
  <c r="L41" i="19"/>
  <c r="L76" i="19"/>
  <c r="L17" i="19"/>
  <c r="Y20" i="19" s="1"/>
  <c r="L51" i="19"/>
  <c r="L19" i="19"/>
  <c r="L67" i="19"/>
  <c r="L26" i="19"/>
  <c r="L59" i="19"/>
  <c r="L25" i="19"/>
  <c r="L57" i="19"/>
  <c r="L64" i="19"/>
  <c r="L23" i="19"/>
  <c r="L58" i="19"/>
  <c r="L69" i="19"/>
  <c r="L28" i="19"/>
  <c r="L32" i="19"/>
  <c r="L33" i="19"/>
  <c r="L37" i="19"/>
  <c r="L40" i="19"/>
  <c r="L44" i="19"/>
  <c r="L45" i="19"/>
  <c r="L48" i="19"/>
  <c r="L42" i="19"/>
  <c r="L46" i="19"/>
  <c r="L49" i="19"/>
  <c r="L66" i="19"/>
  <c r="L74" i="19"/>
  <c r="L60" i="19"/>
  <c r="L62" i="19"/>
  <c r="L54" i="19"/>
  <c r="L52" i="19"/>
  <c r="L50" i="19"/>
  <c r="L44" i="8"/>
  <c r="L15" i="17"/>
  <c r="L32" i="13"/>
  <c r="L66" i="18"/>
  <c r="L27" i="19"/>
  <c r="L20" i="20"/>
  <c r="L121" i="20"/>
  <c r="L22" i="20"/>
  <c r="L18" i="20"/>
  <c r="L80" i="20"/>
  <c r="L35" i="20"/>
  <c r="L124" i="20"/>
  <c r="L126" i="20"/>
  <c r="L81" i="20"/>
  <c r="L84" i="20"/>
  <c r="L78" i="20"/>
  <c r="L127" i="20"/>
  <c r="L67" i="20"/>
  <c r="L14" i="20"/>
  <c r="X7" i="20" s="1"/>
  <c r="L68" i="20"/>
  <c r="L114" i="20"/>
  <c r="L82" i="20"/>
  <c r="L136" i="20"/>
  <c r="L138" i="20"/>
  <c r="L139" i="20"/>
  <c r="L51" i="20"/>
  <c r="L83" i="20"/>
  <c r="L87" i="20"/>
  <c r="L89" i="20"/>
  <c r="L26" i="20"/>
  <c r="L69" i="20"/>
  <c r="L16" i="20"/>
  <c r="L112" i="20"/>
  <c r="L52" i="20"/>
  <c r="L39" i="20"/>
  <c r="L91" i="20"/>
  <c r="L107" i="20"/>
  <c r="L65" i="20"/>
  <c r="L119" i="20"/>
  <c r="L116" i="20"/>
  <c r="L104" i="20"/>
  <c r="L74" i="20"/>
  <c r="L66" i="20"/>
  <c r="L129" i="20"/>
  <c r="L108" i="20"/>
  <c r="L102" i="20"/>
  <c r="L95" i="20"/>
  <c r="L117" i="20"/>
  <c r="L128" i="20"/>
  <c r="L111" i="20"/>
  <c r="L58" i="20"/>
  <c r="L50" i="20"/>
  <c r="L63" i="20"/>
  <c r="L106" i="20"/>
  <c r="L34" i="20"/>
  <c r="L113" i="20"/>
  <c r="L37" i="20"/>
  <c r="L105" i="20"/>
  <c r="L32" i="20"/>
  <c r="L40" i="20"/>
  <c r="L57" i="20"/>
  <c r="L71" i="20"/>
  <c r="L115" i="20"/>
  <c r="L24" i="20"/>
  <c r="L29" i="20"/>
  <c r="L77" i="20"/>
  <c r="L46" i="20"/>
  <c r="L98" i="20"/>
  <c r="L131" i="20"/>
  <c r="L54" i="20"/>
  <c r="L41" i="20"/>
  <c r="L44" i="20"/>
  <c r="L48" i="20"/>
  <c r="L72" i="20"/>
  <c r="L36" i="20"/>
  <c r="L100" i="20"/>
  <c r="L21" i="20"/>
  <c r="L60" i="20"/>
  <c r="L38" i="20"/>
  <c r="L93" i="20"/>
  <c r="L109" i="20"/>
  <c r="L79" i="20"/>
  <c r="L70" i="20"/>
  <c r="L17" i="20"/>
  <c r="L15" i="20"/>
  <c r="L43" i="20"/>
  <c r="L92" i="20"/>
  <c r="L130" i="20"/>
  <c r="L19" i="20"/>
  <c r="L59" i="20"/>
  <c r="L56" i="20"/>
  <c r="L47" i="20"/>
  <c r="L62" i="20"/>
  <c r="L137" i="20"/>
  <c r="L97" i="20"/>
  <c r="L53" i="20"/>
  <c r="L49" i="20"/>
  <c r="L30" i="20"/>
  <c r="L42" i="20"/>
  <c r="L96" i="20"/>
  <c r="L94" i="20"/>
  <c r="L134" i="20"/>
  <c r="L31" i="20"/>
  <c r="L55" i="20"/>
  <c r="L45" i="20"/>
  <c r="L125" i="20"/>
  <c r="L61" i="20"/>
  <c r="L33" i="20"/>
  <c r="L64" i="20"/>
  <c r="L133" i="20"/>
  <c r="L110" i="20"/>
  <c r="L132" i="20"/>
  <c r="L135" i="20"/>
  <c r="L140" i="20"/>
  <c r="L23" i="20"/>
  <c r="L120" i="20"/>
  <c r="L25" i="20"/>
  <c r="L90" i="20"/>
  <c r="L101" i="20"/>
  <c r="L88" i="20"/>
  <c r="L75" i="20"/>
  <c r="L27" i="20"/>
  <c r="L122" i="20"/>
  <c r="L76" i="20"/>
  <c r="L99" i="20"/>
  <c r="L118" i="20"/>
  <c r="L85" i="20"/>
  <c r="L103" i="20"/>
  <c r="L73" i="20"/>
  <c r="L141" i="20"/>
  <c r="L123" i="20"/>
  <c r="L86" i="20"/>
  <c r="H5" i="8"/>
  <c r="C20" i="23" s="1"/>
  <c r="H5" i="17"/>
  <c r="C21" i="23" s="1"/>
  <c r="H5" i="13"/>
  <c r="C22" i="23" s="1"/>
  <c r="H5" i="18"/>
  <c r="C23" i="23"/>
  <c r="H5" i="19"/>
  <c r="C19" i="23" s="1"/>
  <c r="I5" i="8"/>
  <c r="D20" i="23" s="1"/>
  <c r="C2" i="8"/>
  <c r="B2" i="8"/>
  <c r="I5" i="17"/>
  <c r="D21" i="23" s="1"/>
  <c r="C2" i="17"/>
  <c r="B2" i="17"/>
  <c r="M29" i="17" s="1"/>
  <c r="I5" i="13"/>
  <c r="D22" i="23" s="1"/>
  <c r="C2" i="13"/>
  <c r="B2" i="13"/>
  <c r="M51" i="13" s="1"/>
  <c r="C2" i="18"/>
  <c r="M78" i="18" s="1"/>
  <c r="B2" i="18"/>
  <c r="C2" i="19"/>
  <c r="B2" i="19"/>
  <c r="C2" i="20"/>
  <c r="B2" i="20"/>
  <c r="C3" i="24"/>
  <c r="B3" i="24"/>
  <c r="AB31" i="21"/>
  <c r="AF37" i="12"/>
  <c r="AA26" i="12"/>
  <c r="AD30" i="12"/>
  <c r="AA36" i="16"/>
  <c r="M16" i="8"/>
  <c r="I5" i="20"/>
  <c r="D24" i="23" s="1"/>
  <c r="H5" i="20"/>
  <c r="C24" i="23" s="1"/>
  <c r="L28" i="20"/>
  <c r="D15" i="26" l="1"/>
  <c r="E15" i="26" s="1"/>
  <c r="F15" i="26" s="1"/>
  <c r="G15" i="26" s="1"/>
  <c r="H15" i="26" s="1"/>
  <c r="I15" i="26" s="1"/>
  <c r="J15" i="26" s="1"/>
  <c r="K15" i="26" s="1"/>
  <c r="L15" i="26" s="1"/>
  <c r="M15" i="26" s="1"/>
  <c r="Z34" i="12"/>
  <c r="Y30" i="14"/>
  <c r="AG17" i="12"/>
  <c r="AD3" i="14"/>
  <c r="X8" i="14"/>
  <c r="W19" i="14"/>
  <c r="AG6" i="12"/>
  <c r="V3" i="14"/>
  <c r="AD31" i="19"/>
  <c r="V2" i="17"/>
  <c r="AB13" i="3"/>
  <c r="AG3" i="14"/>
  <c r="AC8" i="14"/>
  <c r="AB19" i="14"/>
  <c r="AC2" i="14"/>
  <c r="AE17" i="14"/>
  <c r="AC3" i="12"/>
  <c r="AC36" i="12"/>
  <c r="AF6" i="17"/>
  <c r="AC30" i="12"/>
  <c r="AE32" i="15"/>
  <c r="W36" i="18"/>
  <c r="Z4" i="14"/>
  <c r="AB9" i="14"/>
  <c r="AA20" i="14"/>
  <c r="AC6" i="14"/>
  <c r="Y7" i="14"/>
  <c r="W40" i="12"/>
  <c r="AD39" i="18"/>
  <c r="AG16" i="12"/>
  <c r="Z2" i="12"/>
  <c r="AG26" i="12"/>
  <c r="AG8" i="21"/>
  <c r="AB24" i="20"/>
  <c r="W11" i="17"/>
  <c r="V5" i="12"/>
  <c r="W2" i="12"/>
  <c r="AC40" i="12"/>
  <c r="V26" i="18"/>
  <c r="AC41" i="3"/>
  <c r="AC4" i="14"/>
  <c r="AG9" i="14"/>
  <c r="AF20" i="14"/>
  <c r="W33" i="12"/>
  <c r="AE36" i="12"/>
  <c r="Y12" i="12"/>
  <c r="W19" i="21"/>
  <c r="AE5" i="12"/>
  <c r="V5" i="14"/>
  <c r="AF10" i="14"/>
  <c r="AG40" i="14"/>
  <c r="Y25" i="14"/>
  <c r="V20" i="21"/>
  <c r="AA9" i="12"/>
  <c r="W32" i="21"/>
  <c r="Y5" i="14"/>
  <c r="Y11" i="14"/>
  <c r="W22" i="14"/>
  <c r="AG16" i="14"/>
  <c r="V38" i="12"/>
  <c r="X18" i="14"/>
  <c r="AD7" i="12"/>
  <c r="AB5" i="12"/>
  <c r="X9" i="12"/>
  <c r="AA38" i="20"/>
  <c r="AF37" i="17"/>
  <c r="AB22" i="9"/>
  <c r="AF41" i="3"/>
  <c r="AD5" i="14"/>
  <c r="X12" i="14"/>
  <c r="Z23" i="14"/>
  <c r="V7" i="14"/>
  <c r="V4" i="17"/>
  <c r="Y2" i="16"/>
  <c r="Z34" i="17"/>
  <c r="AD23" i="9"/>
  <c r="AF35" i="12"/>
  <c r="V17" i="12"/>
  <c r="AE12" i="12"/>
  <c r="AC31" i="19"/>
  <c r="AA19" i="12"/>
  <c r="AD17" i="9"/>
  <c r="AB40" i="17"/>
  <c r="V27" i="3"/>
  <c r="AH19" i="3"/>
  <c r="AH20" i="3"/>
  <c r="AH24" i="3"/>
  <c r="AG41" i="3"/>
  <c r="AG5" i="14"/>
  <c r="AC12" i="14"/>
  <c r="X24" i="14"/>
  <c r="Y3" i="14"/>
  <c r="AB20" i="17"/>
  <c r="AF13" i="3"/>
  <c r="AB12" i="12"/>
  <c r="AG13" i="3"/>
  <c r="AD20" i="12"/>
  <c r="AB20" i="12"/>
  <c r="AA21" i="8"/>
  <c r="M73" i="12"/>
  <c r="Z24" i="12"/>
  <c r="W23" i="12"/>
  <c r="AB30" i="12"/>
  <c r="M57" i="8"/>
  <c r="M24" i="12"/>
  <c r="AH16" i="3"/>
  <c r="Z2" i="14"/>
  <c r="Z6" i="14"/>
  <c r="AB16" i="14"/>
  <c r="AC24" i="14"/>
  <c r="AE24" i="11"/>
  <c r="V38" i="10"/>
  <c r="AB2" i="10"/>
  <c r="AA39" i="9"/>
  <c r="AE21" i="9"/>
  <c r="AG3" i="9"/>
  <c r="AD39" i="9"/>
  <c r="AB18" i="9"/>
  <c r="AC16" i="9"/>
  <c r="AG16" i="9"/>
  <c r="AC20" i="9"/>
  <c r="AA22" i="9"/>
  <c r="X20" i="9"/>
  <c r="W22" i="9"/>
  <c r="V25" i="9"/>
  <c r="Z9" i="9"/>
  <c r="V2" i="9"/>
  <c r="X2" i="9"/>
  <c r="Y20" i="9"/>
  <c r="Y38" i="9"/>
  <c r="AG9" i="12"/>
  <c r="AC31" i="12"/>
  <c r="Z3" i="12"/>
  <c r="AD8" i="12"/>
  <c r="V12" i="12"/>
  <c r="V22" i="12"/>
  <c r="V32" i="12"/>
  <c r="Z39" i="12"/>
  <c r="AG20" i="12"/>
  <c r="AA3" i="12"/>
  <c r="W17" i="12"/>
  <c r="AA24" i="12"/>
  <c r="AA34" i="12"/>
  <c r="AG3" i="12"/>
  <c r="AG33" i="12"/>
  <c r="AF6" i="12"/>
  <c r="AB10" i="12"/>
  <c r="AB32" i="12"/>
  <c r="AC21" i="12"/>
  <c r="AG39" i="12"/>
  <c r="Z6" i="12"/>
  <c r="Z12" i="12"/>
  <c r="Z22" i="12"/>
  <c r="V26" i="12"/>
  <c r="AD39" i="12"/>
  <c r="Y9" i="12"/>
  <c r="AC35" i="12"/>
  <c r="W11" i="12"/>
  <c r="AE17" i="12"/>
  <c r="AA31" i="12"/>
  <c r="X7" i="12"/>
  <c r="Y2" i="12"/>
  <c r="AC20" i="12"/>
  <c r="AC39" i="12"/>
  <c r="V6" i="12"/>
  <c r="Z18" i="12"/>
  <c r="AD25" i="12"/>
  <c r="AD35" i="12"/>
  <c r="AC7" i="12"/>
  <c r="Y34" i="12"/>
  <c r="W7" i="12"/>
  <c r="AE10" i="12"/>
  <c r="AE20" i="12"/>
  <c r="AE30" i="12"/>
  <c r="W38" i="12"/>
  <c r="Y19" i="12"/>
  <c r="X3" i="12"/>
  <c r="AF16" i="12"/>
  <c r="X22" i="12"/>
  <c r="AB39" i="12"/>
  <c r="Y3" i="12"/>
  <c r="Y11" i="12"/>
  <c r="AC32" i="12"/>
  <c r="AD3" i="12"/>
  <c r="V9" i="12"/>
  <c r="V19" i="12"/>
  <c r="AD32" i="12"/>
  <c r="V36" i="12"/>
  <c r="AG21" i="12"/>
  <c r="W4" i="12"/>
  <c r="AA7" i="12"/>
  <c r="W21" i="12"/>
  <c r="AE24" i="12"/>
  <c r="AE34" i="12"/>
  <c r="AA38" i="12"/>
  <c r="AG5" i="12"/>
  <c r="Y20" i="12"/>
  <c r="AG34" i="12"/>
  <c r="AF3" i="12"/>
  <c r="AF10" i="12"/>
  <c r="AB17" i="12"/>
  <c r="X24" i="12"/>
  <c r="X34" i="12"/>
  <c r="Y6" i="12"/>
  <c r="AC16" i="12"/>
  <c r="AG24" i="12"/>
  <c r="Y35" i="12"/>
  <c r="V2" i="12"/>
  <c r="AD4" i="12"/>
  <c r="Z7" i="12"/>
  <c r="V10" i="12"/>
  <c r="AD16" i="12"/>
  <c r="Z20" i="12"/>
  <c r="AD23" i="12"/>
  <c r="Z30" i="12"/>
  <c r="V34" i="12"/>
  <c r="Z37" i="12"/>
  <c r="AC2" i="12"/>
  <c r="AG12" i="12"/>
  <c r="Y25" i="12"/>
  <c r="Y39" i="12"/>
  <c r="AA5" i="12"/>
  <c r="AE8" i="12"/>
  <c r="AA12" i="12"/>
  <c r="W19" i="12"/>
  <c r="AA22" i="12"/>
  <c r="W26" i="12"/>
  <c r="AE32" i="12"/>
  <c r="W36" i="12"/>
  <c r="AE39" i="12"/>
  <c r="AC10" i="12"/>
  <c r="Y24" i="12"/>
  <c r="AG38" i="12"/>
  <c r="X5" i="12"/>
  <c r="AB8" i="12"/>
  <c r="X12" i="12"/>
  <c r="AF18" i="12"/>
  <c r="AF25" i="12"/>
  <c r="AE23" i="7"/>
  <c r="AC39" i="7"/>
  <c r="Z38" i="7"/>
  <c r="W10" i="7"/>
  <c r="AB17" i="7"/>
  <c r="AF9" i="15"/>
  <c r="AF17" i="15"/>
  <c r="AG2" i="15"/>
  <c r="V23" i="15"/>
  <c r="X23" i="15"/>
  <c r="V18" i="16"/>
  <c r="AE11" i="4"/>
  <c r="AF8" i="4"/>
  <c r="V30" i="4"/>
  <c r="X31" i="4"/>
  <c r="Y38" i="20"/>
  <c r="AA3" i="20"/>
  <c r="V3" i="18"/>
  <c r="AG18" i="18"/>
  <c r="AE5" i="18"/>
  <c r="AA22" i="18"/>
  <c r="AD8" i="18"/>
  <c r="AE38" i="18"/>
  <c r="Y22" i="17"/>
  <c r="AB32" i="17"/>
  <c r="AA2" i="17"/>
  <c r="AD4" i="17"/>
  <c r="AD7" i="17"/>
  <c r="AE12" i="17"/>
  <c r="AD39" i="17"/>
  <c r="Z39" i="17"/>
  <c r="AF2" i="17"/>
  <c r="X5" i="17"/>
  <c r="Z8" i="17"/>
  <c r="AG16" i="17"/>
  <c r="W24" i="17"/>
  <c r="AA3" i="17"/>
  <c r="AG5" i="17"/>
  <c r="AE9" i="17"/>
  <c r="AE18" i="17"/>
  <c r="AF25" i="17"/>
  <c r="W36" i="17"/>
  <c r="X40" i="17"/>
  <c r="Z7" i="19"/>
  <c r="AC37" i="19"/>
  <c r="AB17" i="19"/>
  <c r="AE19" i="19"/>
  <c r="AF3" i="19"/>
  <c r="AB16" i="19"/>
  <c r="AF4" i="11"/>
  <c r="X38" i="10"/>
  <c r="AG38" i="10"/>
  <c r="P12" i="25"/>
  <c r="AH7" i="3"/>
  <c r="AH9" i="3"/>
  <c r="H8" i="3"/>
  <c r="W27" i="3"/>
  <c r="AH17" i="3"/>
  <c r="AH18" i="3"/>
  <c r="AH21" i="3"/>
  <c r="AH22" i="3"/>
  <c r="AH23" i="3"/>
  <c r="Y41" i="3"/>
  <c r="AH31" i="3"/>
  <c r="AB41" i="3"/>
  <c r="AH33" i="3"/>
  <c r="AH34" i="3"/>
  <c r="AH35" i="3"/>
  <c r="AH36" i="3"/>
  <c r="AH37" i="3"/>
  <c r="AH38" i="3"/>
  <c r="AH39" i="3"/>
  <c r="Z13" i="3"/>
  <c r="AH25" i="3"/>
  <c r="Z25" i="8"/>
  <c r="X25" i="11"/>
  <c r="AE30" i="10"/>
  <c r="X21" i="10"/>
  <c r="AE26" i="10"/>
  <c r="AC31" i="10"/>
  <c r="Y3" i="10"/>
  <c r="AD20" i="10"/>
  <c r="AC21" i="10"/>
  <c r="Y35" i="10"/>
  <c r="Y12" i="7"/>
  <c r="AF17" i="7"/>
  <c r="AD24" i="7"/>
  <c r="AE34" i="7"/>
  <c r="X2" i="7"/>
  <c r="V11" i="7"/>
  <c r="AG17" i="7"/>
  <c r="AA37" i="7"/>
  <c r="AC3" i="7"/>
  <c r="AG25" i="7"/>
  <c r="AA26" i="7"/>
  <c r="AC34" i="16"/>
  <c r="Y32" i="16"/>
  <c r="Z22" i="21"/>
  <c r="AE36" i="21"/>
  <c r="AD26" i="21"/>
  <c r="V34" i="21"/>
  <c r="AE38" i="21"/>
  <c r="W6" i="21"/>
  <c r="X31" i="21"/>
  <c r="AC16" i="21"/>
  <c r="Y7" i="21"/>
  <c r="Z16" i="21"/>
  <c r="X8" i="21"/>
  <c r="AA16" i="21"/>
  <c r="AB20" i="21"/>
  <c r="AB24" i="21"/>
  <c r="AE24" i="21"/>
  <c r="Z17" i="21"/>
  <c r="AE3" i="21"/>
  <c r="AF33" i="21"/>
  <c r="X30" i="21"/>
  <c r="AA31" i="21"/>
  <c r="AE21" i="21"/>
  <c r="AC39" i="21"/>
  <c r="AG10" i="21"/>
  <c r="AD4" i="21"/>
  <c r="AC33" i="21"/>
  <c r="AB21" i="21"/>
  <c r="V7" i="21"/>
  <c r="X33" i="4"/>
  <c r="AE38" i="4"/>
  <c r="V32" i="4"/>
  <c r="AE17" i="4"/>
  <c r="Y21" i="4"/>
  <c r="V2" i="14"/>
  <c r="AD2" i="14"/>
  <c r="Z3" i="14"/>
  <c r="V4" i="14"/>
  <c r="AD4" i="14"/>
  <c r="Z5" i="14"/>
  <c r="V6" i="14"/>
  <c r="AD6" i="14"/>
  <c r="AB7" i="14"/>
  <c r="AF8" i="14"/>
  <c r="X10" i="14"/>
  <c r="AB11" i="14"/>
  <c r="AF12" i="14"/>
  <c r="W17" i="14"/>
  <c r="AA18" i="14"/>
  <c r="AE19" i="14"/>
  <c r="V21" i="14"/>
  <c r="Z22" i="14"/>
  <c r="AC23" i="14"/>
  <c r="AC40" i="14"/>
  <c r="AG39" i="14"/>
  <c r="Y39" i="14"/>
  <c r="AD38" i="14"/>
  <c r="V38" i="14"/>
  <c r="AA37" i="14"/>
  <c r="AE36" i="14"/>
  <c r="W36" i="14"/>
  <c r="AA35" i="14"/>
  <c r="AE34" i="14"/>
  <c r="W34" i="14"/>
  <c r="AB33" i="14"/>
  <c r="AF32" i="14"/>
  <c r="X32" i="14"/>
  <c r="AC31" i="14"/>
  <c r="AG30" i="14"/>
  <c r="X40" i="14"/>
  <c r="AB39" i="14"/>
  <c r="AD37" i="14"/>
  <c r="V37" i="14"/>
  <c r="AD35" i="14"/>
  <c r="Z34" i="14"/>
  <c r="W33" i="14"/>
  <c r="X31" i="14"/>
  <c r="AF26" i="14"/>
  <c r="AB25" i="14"/>
  <c r="AF24" i="14"/>
  <c r="AF40" i="14"/>
  <c r="AG38" i="14"/>
  <c r="Y38" i="14"/>
  <c r="Z36" i="14"/>
  <c r="V35" i="14"/>
  <c r="AE33" i="14"/>
  <c r="AA32" i="14"/>
  <c r="AF31" i="14"/>
  <c r="AB30" i="14"/>
  <c r="X26" i="14"/>
  <c r="Y2" i="14"/>
  <c r="AG2" i="14"/>
  <c r="AC3" i="14"/>
  <c r="Y4" i="14"/>
  <c r="AG4" i="14"/>
  <c r="AC5" i="14"/>
  <c r="Y6" i="14"/>
  <c r="AG6" i="14"/>
  <c r="AG7" i="14"/>
  <c r="Y9" i="14"/>
  <c r="AC10" i="14"/>
  <c r="AG11" i="14"/>
  <c r="Y16" i="14"/>
  <c r="AB17" i="14"/>
  <c r="AF18" i="14"/>
  <c r="X20" i="14"/>
  <c r="AA21" i="14"/>
  <c r="AE22" i="14"/>
  <c r="AG25" i="14"/>
  <c r="W2" i="14"/>
  <c r="AA2" i="14"/>
  <c r="AE2" i="14"/>
  <c r="W3" i="14"/>
  <c r="AA3" i="14"/>
  <c r="AE3" i="14"/>
  <c r="W4" i="14"/>
  <c r="AA4" i="14"/>
  <c r="AE4" i="14"/>
  <c r="W5" i="14"/>
  <c r="AA5" i="14"/>
  <c r="AE5" i="14"/>
  <c r="W6" i="14"/>
  <c r="AA6" i="14"/>
  <c r="AE6" i="14"/>
  <c r="W7" i="14"/>
  <c r="AC7" i="14"/>
  <c r="Y8" i="14"/>
  <c r="AG8" i="14"/>
  <c r="AC9" i="14"/>
  <c r="Y10" i="14"/>
  <c r="AG10" i="14"/>
  <c r="AC11" i="14"/>
  <c r="Y12" i="14"/>
  <c r="AG12" i="14"/>
  <c r="AC16" i="14"/>
  <c r="X17" i="14"/>
  <c r="AF17" i="14"/>
  <c r="AB18" i="14"/>
  <c r="X19" i="14"/>
  <c r="AF19" i="14"/>
  <c r="AB20" i="14"/>
  <c r="W21" i="14"/>
  <c r="AE21" i="14"/>
  <c r="AA22" i="14"/>
  <c r="V23" i="14"/>
  <c r="AD23" i="14"/>
  <c r="Y24" i="14"/>
  <c r="AG24" i="14"/>
  <c r="AC25" i="14"/>
  <c r="Y26" i="14"/>
  <c r="AG26" i="14"/>
  <c r="AC30" i="14"/>
  <c r="Y31" i="14"/>
  <c r="AG31" i="14"/>
  <c r="AB32" i="14"/>
  <c r="X33" i="14"/>
  <c r="AF33" i="14"/>
  <c r="AA34" i="14"/>
  <c r="W35" i="14"/>
  <c r="AE35" i="14"/>
  <c r="AA36" i="14"/>
  <c r="W37" i="14"/>
  <c r="AE37" i="14"/>
  <c r="Z38" i="14"/>
  <c r="AC39" i="14"/>
  <c r="Y40" i="14"/>
  <c r="AE40" i="14"/>
  <c r="AA40" i="14"/>
  <c r="W40" i="14"/>
  <c r="AE39" i="14"/>
  <c r="AA39" i="14"/>
  <c r="W39" i="14"/>
  <c r="AF38" i="14"/>
  <c r="AB38" i="14"/>
  <c r="X38" i="14"/>
  <c r="AG37" i="14"/>
  <c r="AC37" i="14"/>
  <c r="Y37" i="14"/>
  <c r="AG36" i="14"/>
  <c r="AC36" i="14"/>
  <c r="Y36" i="14"/>
  <c r="AG35" i="14"/>
  <c r="AC35" i="14"/>
  <c r="Y35" i="14"/>
  <c r="AG34" i="14"/>
  <c r="AC34" i="14"/>
  <c r="Y34" i="14"/>
  <c r="AD33" i="14"/>
  <c r="Z33" i="14"/>
  <c r="V33" i="14"/>
  <c r="AD32" i="14"/>
  <c r="Z32" i="14"/>
  <c r="V32" i="14"/>
  <c r="AE31" i="14"/>
  <c r="AA31" i="14"/>
  <c r="W31" i="14"/>
  <c r="AE30" i="14"/>
  <c r="AA30" i="14"/>
  <c r="W30" i="14"/>
  <c r="AE26" i="14"/>
  <c r="AA26" i="14"/>
  <c r="W26" i="14"/>
  <c r="AE25" i="14"/>
  <c r="AA25" i="14"/>
  <c r="W25" i="14"/>
  <c r="AE24" i="14"/>
  <c r="AA24" i="14"/>
  <c r="W24" i="14"/>
  <c r="AF23" i="14"/>
  <c r="AB23" i="14"/>
  <c r="X23" i="14"/>
  <c r="AG22" i="14"/>
  <c r="AC22" i="14"/>
  <c r="Y22" i="14"/>
  <c r="AG21" i="14"/>
  <c r="AC21" i="14"/>
  <c r="Y21" i="14"/>
  <c r="AD20" i="14"/>
  <c r="Z20" i="14"/>
  <c r="V20" i="14"/>
  <c r="AD19" i="14"/>
  <c r="Z19" i="14"/>
  <c r="V19" i="14"/>
  <c r="AD18" i="14"/>
  <c r="Z18" i="14"/>
  <c r="V18" i="14"/>
  <c r="AD17" i="14"/>
  <c r="Z17" i="14"/>
  <c r="V17" i="14"/>
  <c r="AE16" i="14"/>
  <c r="AA16" i="14"/>
  <c r="W16" i="14"/>
  <c r="AE12" i="14"/>
  <c r="AA12" i="14"/>
  <c r="W12" i="14"/>
  <c r="AE11" i="14"/>
  <c r="AA11" i="14"/>
  <c r="W11" i="14"/>
  <c r="AE10" i="14"/>
  <c r="AA10" i="14"/>
  <c r="W10" i="14"/>
  <c r="AE9" i="14"/>
  <c r="AA9" i="14"/>
  <c r="W9" i="14"/>
  <c r="AE8" i="14"/>
  <c r="AA8" i="14"/>
  <c r="W8" i="14"/>
  <c r="AE7" i="14"/>
  <c r="AA7" i="14"/>
  <c r="AD40" i="14"/>
  <c r="Z40" i="14"/>
  <c r="V40" i="14"/>
  <c r="AD39" i="14"/>
  <c r="Z39" i="14"/>
  <c r="V39" i="14"/>
  <c r="AE38" i="14"/>
  <c r="AA38" i="14"/>
  <c r="W38" i="14"/>
  <c r="AF37" i="14"/>
  <c r="AB37" i="14"/>
  <c r="X37" i="14"/>
  <c r="AF36" i="14"/>
  <c r="AB36" i="14"/>
  <c r="X36" i="14"/>
  <c r="AF35" i="14"/>
  <c r="AB35" i="14"/>
  <c r="X35" i="14"/>
  <c r="AF34" i="14"/>
  <c r="AB34" i="14"/>
  <c r="X34" i="14"/>
  <c r="AG33" i="14"/>
  <c r="AC33" i="14"/>
  <c r="Y33" i="14"/>
  <c r="AG32" i="14"/>
  <c r="AC32" i="14"/>
  <c r="Y32" i="14"/>
  <c r="AD31" i="14"/>
  <c r="Z31" i="14"/>
  <c r="V31" i="14"/>
  <c r="AD30" i="14"/>
  <c r="Z30" i="14"/>
  <c r="V30" i="14"/>
  <c r="AD26" i="14"/>
  <c r="Z26" i="14"/>
  <c r="V26" i="14"/>
  <c r="AD25" i="14"/>
  <c r="Z25" i="14"/>
  <c r="V25" i="14"/>
  <c r="AD24" i="14"/>
  <c r="Z24" i="14"/>
  <c r="V24" i="14"/>
  <c r="AE23" i="14"/>
  <c r="AA23" i="14"/>
  <c r="W23" i="14"/>
  <c r="AF22" i="14"/>
  <c r="AB22" i="14"/>
  <c r="X22" i="14"/>
  <c r="AF21" i="14"/>
  <c r="AB21" i="14"/>
  <c r="X21" i="14"/>
  <c r="AG20" i="14"/>
  <c r="AC20" i="14"/>
  <c r="Y20" i="14"/>
  <c r="AG19" i="14"/>
  <c r="AC19" i="14"/>
  <c r="Y19" i="14"/>
  <c r="AG18" i="14"/>
  <c r="AC18" i="14"/>
  <c r="Y18" i="14"/>
  <c r="AG17" i="14"/>
  <c r="AC17" i="14"/>
  <c r="Y17" i="14"/>
  <c r="AD16" i="14"/>
  <c r="Z16" i="14"/>
  <c r="V16" i="14"/>
  <c r="AD12" i="14"/>
  <c r="Z12" i="14"/>
  <c r="V12" i="14"/>
  <c r="AD11" i="14"/>
  <c r="Z11" i="14"/>
  <c r="V11" i="14"/>
  <c r="AD10" i="14"/>
  <c r="Z10" i="14"/>
  <c r="V10" i="14"/>
  <c r="AH10" i="14" s="1"/>
  <c r="AD9" i="14"/>
  <c r="Z9" i="14"/>
  <c r="V9" i="14"/>
  <c r="AD8" i="14"/>
  <c r="Z8" i="14"/>
  <c r="V8" i="14"/>
  <c r="AD7" i="14"/>
  <c r="Z7" i="14"/>
  <c r="X2" i="14"/>
  <c r="AB2" i="14"/>
  <c r="AF2" i="14"/>
  <c r="X3" i="14"/>
  <c r="AB3" i="14"/>
  <c r="AF3" i="14"/>
  <c r="X4" i="14"/>
  <c r="AB4" i="14"/>
  <c r="AF4" i="14"/>
  <c r="X5" i="14"/>
  <c r="AB5" i="14"/>
  <c r="AF5" i="14"/>
  <c r="X6" i="14"/>
  <c r="AB6" i="14"/>
  <c r="AF6" i="14"/>
  <c r="X7" i="14"/>
  <c r="AF7" i="14"/>
  <c r="AB8" i="14"/>
  <c r="X9" i="14"/>
  <c r="AF9" i="14"/>
  <c r="AB10" i="14"/>
  <c r="X11" i="14"/>
  <c r="AF11" i="14"/>
  <c r="AB12" i="14"/>
  <c r="X16" i="14"/>
  <c r="AF16" i="14"/>
  <c r="AA17" i="14"/>
  <c r="W18" i="14"/>
  <c r="AE18" i="14"/>
  <c r="AA19" i="14"/>
  <c r="W20" i="14"/>
  <c r="AE20" i="14"/>
  <c r="Z21" i="14"/>
  <c r="V22" i="14"/>
  <c r="AD22" i="14"/>
  <c r="Y23" i="14"/>
  <c r="AG23" i="14"/>
  <c r="AB24" i="14"/>
  <c r="X25" i="14"/>
  <c r="AF25" i="14"/>
  <c r="AB26" i="14"/>
  <c r="X30" i="14"/>
  <c r="AF30" i="14"/>
  <c r="AB31" i="14"/>
  <c r="W32" i="14"/>
  <c r="AE32" i="14"/>
  <c r="AA33" i="14"/>
  <c r="V34" i="14"/>
  <c r="AD34" i="14"/>
  <c r="Z35" i="14"/>
  <c r="V36" i="14"/>
  <c r="AD36" i="14"/>
  <c r="Z37" i="14"/>
  <c r="AC38" i="14"/>
  <c r="X39" i="14"/>
  <c r="AF39" i="14"/>
  <c r="AB40" i="14"/>
  <c r="Y23" i="20"/>
  <c r="AB3" i="20"/>
  <c r="AF4" i="20"/>
  <c r="V2" i="20"/>
  <c r="AC12" i="20"/>
  <c r="AG19" i="20"/>
  <c r="AA9" i="20"/>
  <c r="V16" i="20"/>
  <c r="AA25" i="20"/>
  <c r="AD3" i="18"/>
  <c r="Z6" i="18"/>
  <c r="AF9" i="18"/>
  <c r="Y16" i="18"/>
  <c r="AE19" i="18"/>
  <c r="Z23" i="18"/>
  <c r="AG26" i="18"/>
  <c r="AA33" i="18"/>
  <c r="V37" i="18"/>
  <c r="AB4" i="18"/>
  <c r="AC10" i="18"/>
  <c r="Z34" i="18"/>
  <c r="V7" i="18"/>
  <c r="W17" i="18"/>
  <c r="AD20" i="18"/>
  <c r="Y24" i="18"/>
  <c r="AE30" i="18"/>
  <c r="AG37" i="18"/>
  <c r="Z2" i="18"/>
  <c r="W5" i="18"/>
  <c r="AF7" i="18"/>
  <c r="AA11" i="18"/>
  <c r="V18" i="18"/>
  <c r="AC21" i="18"/>
  <c r="W25" i="18"/>
  <c r="AD31" i="18"/>
  <c r="Y35" i="18"/>
  <c r="AG40" i="18"/>
  <c r="W2" i="17"/>
  <c r="AC2" i="17"/>
  <c r="V3" i="17"/>
  <c r="AB3" i="17"/>
  <c r="Y4" i="17"/>
  <c r="AE4" i="17"/>
  <c r="Y5" i="17"/>
  <c r="X6" i="17"/>
  <c r="V7" i="17"/>
  <c r="AE7" i="17"/>
  <c r="AD8" i="17"/>
  <c r="AG9" i="17"/>
  <c r="AA11" i="17"/>
  <c r="Z16" i="17"/>
  <c r="AB17" i="17"/>
  <c r="Y19" i="17"/>
  <c r="W21" i="17"/>
  <c r="AF22" i="17"/>
  <c r="AC24" i="17"/>
  <c r="AA26" i="17"/>
  <c r="Z31" i="17"/>
  <c r="W33" i="17"/>
  <c r="AF34" i="17"/>
  <c r="AD36" i="17"/>
  <c r="AA38" i="17"/>
  <c r="X2" i="17"/>
  <c r="AD2" i="17"/>
  <c r="W3" i="17"/>
  <c r="AD3" i="17"/>
  <c r="Z4" i="17"/>
  <c r="AG4" i="17"/>
  <c r="AC5" i="17"/>
  <c r="AA6" i="17"/>
  <c r="W7" i="17"/>
  <c r="V8" i="17"/>
  <c r="V9" i="17"/>
  <c r="Y10" i="17"/>
  <c r="AG11" i="17"/>
  <c r="AB16" i="17"/>
  <c r="AF17" i="17"/>
  <c r="AC19" i="17"/>
  <c r="AA21" i="17"/>
  <c r="X23" i="17"/>
  <c r="AG24" i="17"/>
  <c r="AE26" i="17"/>
  <c r="AD31" i="17"/>
  <c r="AA33" i="17"/>
  <c r="X35" i="17"/>
  <c r="V37" i="17"/>
  <c r="AE38" i="17"/>
  <c r="Z2" i="17"/>
  <c r="AE2" i="17"/>
  <c r="X3" i="17"/>
  <c r="AF3" i="17"/>
  <c r="AA4" i="17"/>
  <c r="V5" i="17"/>
  <c r="AF5" i="17"/>
  <c r="AB6" i="17"/>
  <c r="AA7" i="17"/>
  <c r="Y8" i="17"/>
  <c r="AA9" i="17"/>
  <c r="AC10" i="17"/>
  <c r="X12" i="17"/>
  <c r="AE16" i="17"/>
  <c r="AA18" i="17"/>
  <c r="X20" i="17"/>
  <c r="AG21" i="17"/>
  <c r="AE23" i="17"/>
  <c r="AB25" i="17"/>
  <c r="AD30" i="17"/>
  <c r="X32" i="17"/>
  <c r="V34" i="17"/>
  <c r="AE35" i="17"/>
  <c r="AB37" i="17"/>
  <c r="Z26" i="8"/>
  <c r="AG30" i="8"/>
  <c r="X24" i="8"/>
  <c r="Z23" i="8"/>
  <c r="X31" i="13"/>
  <c r="AB36" i="13"/>
  <c r="X39" i="13"/>
  <c r="W23" i="13"/>
  <c r="AA30" i="11"/>
  <c r="AA9" i="11"/>
  <c r="AG30" i="11"/>
  <c r="AB37" i="11"/>
  <c r="AD30" i="11"/>
  <c r="M10" i="25"/>
  <c r="AG5" i="10"/>
  <c r="W30" i="10"/>
  <c r="AF5" i="10"/>
  <c r="V7" i="10"/>
  <c r="Z24" i="10"/>
  <c r="AB7" i="10"/>
  <c r="AB24" i="10"/>
  <c r="AG7" i="10"/>
  <c r="Y25" i="10"/>
  <c r="K11" i="25"/>
  <c r="X3" i="10"/>
  <c r="AE16" i="10"/>
  <c r="Z4" i="10"/>
  <c r="AE3" i="10"/>
  <c r="AD10" i="10"/>
  <c r="V31" i="10"/>
  <c r="AF10" i="10"/>
  <c r="X31" i="10"/>
  <c r="AC11" i="10"/>
  <c r="Y40" i="10"/>
  <c r="W23" i="10"/>
  <c r="AA30" i="10"/>
  <c r="W10" i="10"/>
  <c r="W9" i="10"/>
  <c r="Z17" i="10"/>
  <c r="Z34" i="10"/>
  <c r="AB17" i="10"/>
  <c r="AF34" i="10"/>
  <c r="AG17" i="10"/>
  <c r="AC40" i="10"/>
  <c r="AF21" i="9"/>
  <c r="AB39" i="9"/>
  <c r="X32" i="9"/>
  <c r="AA7" i="9"/>
  <c r="AA6" i="9"/>
  <c r="AC7" i="9"/>
  <c r="AC32" i="9"/>
  <c r="AB34" i="9"/>
  <c r="AA30" i="9"/>
  <c r="AE33" i="9"/>
  <c r="X6" i="9"/>
  <c r="AB36" i="9"/>
  <c r="AC39" i="9"/>
  <c r="AD11" i="9"/>
  <c r="AD10" i="9"/>
  <c r="AF36" i="9"/>
  <c r="W20" i="9"/>
  <c r="AD22" i="9"/>
  <c r="AF7" i="9"/>
  <c r="AF17" i="9"/>
  <c r="AE24" i="9"/>
  <c r="AB11" i="9"/>
  <c r="AF30" i="9"/>
  <c r="Z7" i="9"/>
  <c r="W34" i="9"/>
  <c r="AB32" i="9"/>
  <c r="AG32" i="9"/>
  <c r="AC34" i="9"/>
  <c r="AG31" i="9"/>
  <c r="AD30" i="9"/>
  <c r="V18" i="9"/>
  <c r="V5" i="9"/>
  <c r="AG40" i="9"/>
  <c r="AA38" i="9"/>
  <c r="AD9" i="9"/>
  <c r="AG10" i="9"/>
  <c r="AF12" i="9"/>
  <c r="W11" i="9"/>
  <c r="AE2" i="9"/>
  <c r="W6" i="9"/>
  <c r="Y35" i="9"/>
  <c r="Y7" i="9"/>
  <c r="Z8" i="9"/>
  <c r="AG2" i="9"/>
  <c r="AG37" i="9"/>
  <c r="AB10" i="9"/>
  <c r="Z32" i="9"/>
  <c r="AB19" i="9"/>
  <c r="AG21" i="9"/>
  <c r="Z18" i="9"/>
  <c r="X18" i="9"/>
  <c r="AA18" i="9"/>
  <c r="AC6" i="9"/>
  <c r="AG7" i="9"/>
  <c r="V8" i="9"/>
  <c r="AG5" i="9"/>
  <c r="AG4" i="9"/>
  <c r="AE10" i="9"/>
  <c r="AB26" i="9"/>
  <c r="AD26" i="12"/>
  <c r="Z25" i="12"/>
  <c r="V24" i="12"/>
  <c r="AD22" i="12"/>
  <c r="Z21" i="12"/>
  <c r="V20" i="12"/>
  <c r="AD18" i="12"/>
  <c r="Z17" i="12"/>
  <c r="V16" i="12"/>
  <c r="AD11" i="12"/>
  <c r="Z10" i="12"/>
  <c r="AF40" i="12"/>
  <c r="X39" i="12"/>
  <c r="X37" i="12"/>
  <c r="AB35" i="12"/>
  <c r="AF33" i="12"/>
  <c r="AF31" i="12"/>
  <c r="X30" i="12"/>
  <c r="AB25" i="12"/>
  <c r="AB23" i="12"/>
  <c r="AF21" i="12"/>
  <c r="X20" i="12"/>
  <c r="X18" i="12"/>
  <c r="AB16" i="12"/>
  <c r="AF11" i="12"/>
  <c r="AF9" i="12"/>
  <c r="X8" i="12"/>
  <c r="AB6" i="12"/>
  <c r="AB4" i="12"/>
  <c r="AF2" i="12"/>
  <c r="AG37" i="12"/>
  <c r="AG31" i="12"/>
  <c r="Y23" i="12"/>
  <c r="Y18" i="12"/>
  <c r="AC8" i="12"/>
  <c r="AG2" i="12"/>
  <c r="AA39" i="12"/>
  <c r="AA37" i="12"/>
  <c r="AE35" i="12"/>
  <c r="W34" i="12"/>
  <c r="W32" i="12"/>
  <c r="AA30" i="12"/>
  <c r="AE25" i="12"/>
  <c r="AE23" i="12"/>
  <c r="W22" i="12"/>
  <c r="AA20" i="12"/>
  <c r="AA18" i="12"/>
  <c r="AE16" i="12"/>
  <c r="W12" i="12"/>
  <c r="W10" i="12"/>
  <c r="AA8" i="12"/>
  <c r="AE6" i="12"/>
  <c r="AE4" i="12"/>
  <c r="W3" i="12"/>
  <c r="Y38" i="12"/>
  <c r="Y32" i="12"/>
  <c r="AC24" i="12"/>
  <c r="AG19" i="12"/>
  <c r="AG10" i="12"/>
  <c r="AC6" i="12"/>
  <c r="AD40" i="12"/>
  <c r="AD38" i="12"/>
  <c r="V37" i="12"/>
  <c r="Z35" i="12"/>
  <c r="Z33" i="12"/>
  <c r="AD31" i="12"/>
  <c r="V30" i="12"/>
  <c r="V25" i="12"/>
  <c r="Z23" i="12"/>
  <c r="AD21" i="12"/>
  <c r="AD19" i="12"/>
  <c r="V18" i="12"/>
  <c r="Z16" i="12"/>
  <c r="Z11" i="12"/>
  <c r="AD9" i="12"/>
  <c r="Z8" i="12"/>
  <c r="V7" i="12"/>
  <c r="AD5" i="12"/>
  <c r="Z4" i="12"/>
  <c r="V3" i="12"/>
  <c r="AG40" i="12"/>
  <c r="AC38" i="12"/>
  <c r="AC34" i="12"/>
  <c r="Y30" i="12"/>
  <c r="AG23" i="12"/>
  <c r="AC19" i="12"/>
  <c r="AC12" i="12"/>
  <c r="AG8" i="12"/>
  <c r="Y5" i="12"/>
  <c r="AB40" i="12"/>
  <c r="AB38" i="12"/>
  <c r="AF36" i="12"/>
  <c r="X35" i="12"/>
  <c r="X33" i="12"/>
  <c r="AB31" i="12"/>
  <c r="AF26" i="12"/>
  <c r="AF24" i="12"/>
  <c r="X23" i="12"/>
  <c r="AB21" i="12"/>
  <c r="AB19" i="12"/>
  <c r="AF17" i="12"/>
  <c r="X16" i="12"/>
  <c r="X11" i="12"/>
  <c r="AB9" i="12"/>
  <c r="AF7" i="12"/>
  <c r="AF5" i="12"/>
  <c r="X4" i="12"/>
  <c r="AB2" i="12"/>
  <c r="AG35" i="12"/>
  <c r="AG30" i="12"/>
  <c r="Y22" i="12"/>
  <c r="Y16" i="12"/>
  <c r="Y7" i="12"/>
  <c r="AE40" i="12"/>
  <c r="AE38" i="12"/>
  <c r="W37" i="12"/>
  <c r="AA35" i="12"/>
  <c r="AA33" i="12"/>
  <c r="AE31" i="12"/>
  <c r="W30" i="12"/>
  <c r="W25" i="12"/>
  <c r="AA23" i="12"/>
  <c r="AE21" i="12"/>
  <c r="AE19" i="12"/>
  <c r="W18" i="12"/>
  <c r="AA16" i="12"/>
  <c r="AA11" i="12"/>
  <c r="AE9" i="12"/>
  <c r="W8" i="12"/>
  <c r="W6" i="12"/>
  <c r="AA4" i="12"/>
  <c r="AE2" i="12"/>
  <c r="Y36" i="12"/>
  <c r="Y31" i="12"/>
  <c r="AC23" i="12"/>
  <c r="AC17" i="12"/>
  <c r="Y10" i="12"/>
  <c r="AC5" i="12"/>
  <c r="V40" i="12"/>
  <c r="Z38" i="12"/>
  <c r="AD36" i="12"/>
  <c r="AD34" i="12"/>
  <c r="V33" i="12"/>
  <c r="Z31" i="12"/>
  <c r="Z26" i="12"/>
  <c r="AD24" i="12"/>
  <c r="V23" i="12"/>
  <c r="V21" i="12"/>
  <c r="Z19" i="12"/>
  <c r="AD17" i="12"/>
  <c r="AD12" i="12"/>
  <c r="V11" i="12"/>
  <c r="Z9" i="12"/>
  <c r="V8" i="12"/>
  <c r="AD6" i="12"/>
  <c r="Z5" i="12"/>
  <c r="V4" i="12"/>
  <c r="AD2" i="12"/>
  <c r="Y40" i="12"/>
  <c r="AC37" i="12"/>
  <c r="AC33" i="12"/>
  <c r="Y26" i="12"/>
  <c r="AC22" i="12"/>
  <c r="AC18" i="12"/>
  <c r="AG11" i="12"/>
  <c r="AG7" i="12"/>
  <c r="Y4" i="12"/>
  <c r="AF39" i="12"/>
  <c r="X38" i="12"/>
  <c r="AB36" i="12"/>
  <c r="AB34" i="12"/>
  <c r="AF32" i="12"/>
  <c r="X31" i="12"/>
  <c r="X26" i="12"/>
  <c r="AB24" i="12"/>
  <c r="AF22" i="12"/>
  <c r="AF20" i="12"/>
  <c r="X19" i="12"/>
  <c r="X40" i="12"/>
  <c r="V31" i="12"/>
  <c r="Z32" i="12"/>
  <c r="AD33" i="12"/>
  <c r="V35" i="12"/>
  <c r="Z36" i="12"/>
  <c r="AD37" i="12"/>
  <c r="V39" i="12"/>
  <c r="Z40" i="12"/>
  <c r="AC4" i="12"/>
  <c r="Y8" i="12"/>
  <c r="AC11" i="12"/>
  <c r="AG18" i="12"/>
  <c r="AG22" i="12"/>
  <c r="AC26" i="12"/>
  <c r="Y33" i="12"/>
  <c r="Y37" i="12"/>
  <c r="AA2" i="12"/>
  <c r="AE3" i="12"/>
  <c r="W5" i="12"/>
  <c r="AA6" i="12"/>
  <c r="AE7" i="12"/>
  <c r="W9" i="12"/>
  <c r="AA10" i="12"/>
  <c r="AE11" i="12"/>
  <c r="W16" i="12"/>
  <c r="AA17" i="12"/>
  <c r="AE18" i="12"/>
  <c r="W20" i="12"/>
  <c r="AH20" i="12" s="1"/>
  <c r="AA21" i="12"/>
  <c r="AE22" i="12"/>
  <c r="W24" i="12"/>
  <c r="AA25" i="12"/>
  <c r="AE26" i="12"/>
  <c r="W31" i="12"/>
  <c r="AA32" i="12"/>
  <c r="AE33" i="12"/>
  <c r="W35" i="12"/>
  <c r="AA36" i="12"/>
  <c r="AE37" i="12"/>
  <c r="W39" i="12"/>
  <c r="AA40" i="12"/>
  <c r="AG4" i="12"/>
  <c r="AC9" i="12"/>
  <c r="Y17" i="12"/>
  <c r="Y21" i="12"/>
  <c r="AG25" i="12"/>
  <c r="AG32" i="12"/>
  <c r="AG36" i="12"/>
  <c r="X2" i="12"/>
  <c r="AB3" i="12"/>
  <c r="AF4" i="12"/>
  <c r="X6" i="12"/>
  <c r="AB7" i="12"/>
  <c r="AF8" i="12"/>
  <c r="X10" i="12"/>
  <c r="AB11" i="12"/>
  <c r="AF12" i="12"/>
  <c r="X17" i="12"/>
  <c r="AB18" i="12"/>
  <c r="AF19" i="12"/>
  <c r="X21" i="12"/>
  <c r="AB22" i="12"/>
  <c r="AF23" i="12"/>
  <c r="X25" i="12"/>
  <c r="AB26" i="12"/>
  <c r="AF30" i="12"/>
  <c r="X32" i="12"/>
  <c r="AB33" i="12"/>
  <c r="AF34" i="12"/>
  <c r="X36" i="12"/>
  <c r="AB37" i="12"/>
  <c r="AF38" i="12"/>
  <c r="AF22" i="7"/>
  <c r="AF4" i="7"/>
  <c r="AG8" i="7"/>
  <c r="AC31" i="7"/>
  <c r="AD16" i="7"/>
  <c r="W2" i="7"/>
  <c r="W40" i="7"/>
  <c r="Y7" i="7"/>
  <c r="X31" i="7"/>
  <c r="AB7" i="7"/>
  <c r="AB31" i="7"/>
  <c r="AF20" i="7"/>
  <c r="AB22" i="7"/>
  <c r="AC20" i="7"/>
  <c r="Y34" i="7"/>
  <c r="AD5" i="7"/>
  <c r="Z19" i="7"/>
  <c r="V33" i="7"/>
  <c r="AE4" i="7"/>
  <c r="AA18" i="7"/>
  <c r="W32" i="7"/>
  <c r="AE38" i="7"/>
  <c r="AC4" i="7"/>
  <c r="X23" i="7"/>
  <c r="AF9" i="7"/>
  <c r="V3" i="7"/>
  <c r="Z30" i="7"/>
  <c r="AE12" i="7"/>
  <c r="AG9" i="7"/>
  <c r="AB36" i="7"/>
  <c r="X10" i="7"/>
  <c r="AF36" i="7"/>
  <c r="AB34" i="7"/>
  <c r="X36" i="7"/>
  <c r="Y23" i="7"/>
  <c r="AG36" i="7"/>
  <c r="Z8" i="7"/>
  <c r="V22" i="7"/>
  <c r="AD35" i="7"/>
  <c r="AA7" i="7"/>
  <c r="W21" i="7"/>
  <c r="AC19" i="15"/>
  <c r="AD33" i="15"/>
  <c r="Z9" i="15"/>
  <c r="AG20" i="15"/>
  <c r="Y35" i="15"/>
  <c r="AB17" i="15"/>
  <c r="Y36" i="15"/>
  <c r="W3" i="15"/>
  <c r="AA5" i="15"/>
  <c r="AA2" i="15"/>
  <c r="AC39" i="15"/>
  <c r="AG36" i="15"/>
  <c r="Z24" i="15"/>
  <c r="AC2" i="15"/>
  <c r="Y20" i="15"/>
  <c r="W22" i="15"/>
  <c r="Y22" i="15"/>
  <c r="AA20" i="15"/>
  <c r="AB11" i="15"/>
  <c r="AB21" i="15"/>
  <c r="AG37" i="15"/>
  <c r="AG24" i="15"/>
  <c r="V4" i="15"/>
  <c r="Y18" i="16"/>
  <c r="AE10" i="16"/>
  <c r="AC7" i="16"/>
  <c r="Y36" i="16"/>
  <c r="AB17" i="16"/>
  <c r="AC36" i="16"/>
  <c r="V31" i="16"/>
  <c r="V21" i="16"/>
  <c r="V12" i="16"/>
  <c r="X31" i="16"/>
  <c r="AG16" i="16"/>
  <c r="AF7" i="16"/>
  <c r="AD2" i="16"/>
  <c r="AA7" i="4"/>
  <c r="X39" i="4"/>
  <c r="W7" i="4"/>
  <c r="AD33" i="4"/>
  <c r="AC17" i="4"/>
  <c r="AB26" i="4"/>
  <c r="L18" i="25"/>
  <c r="AF11" i="4"/>
  <c r="X19" i="4"/>
  <c r="Z9" i="4"/>
  <c r="V16" i="4"/>
  <c r="AG10" i="4"/>
  <c r="AD4" i="4"/>
  <c r="AG4" i="4"/>
  <c r="AG38" i="4"/>
  <c r="V37" i="4"/>
  <c r="AC2" i="4"/>
  <c r="AG20" i="4"/>
  <c r="W2" i="4"/>
  <c r="AA16" i="4"/>
  <c r="Y35" i="4"/>
  <c r="V11" i="4"/>
  <c r="K18" i="25"/>
  <c r="W34" i="4"/>
  <c r="AB21" i="4"/>
  <c r="AC34" i="4"/>
  <c r="AA19" i="4"/>
  <c r="AF36" i="4"/>
  <c r="AA32" i="4"/>
  <c r="AB12" i="4"/>
  <c r="AD19" i="4"/>
  <c r="AE23" i="4"/>
  <c r="AC31" i="4"/>
  <c r="W37" i="4"/>
  <c r="AG2" i="20"/>
  <c r="AF17" i="20"/>
  <c r="AE36" i="20"/>
  <c r="Y34" i="20"/>
  <c r="AG5" i="20"/>
  <c r="AF20" i="20"/>
  <c r="AB18" i="20"/>
  <c r="AD23" i="20"/>
  <c r="W11" i="20"/>
  <c r="AB31" i="20"/>
  <c r="Y20" i="20"/>
  <c r="AF26" i="20"/>
  <c r="W7" i="20"/>
  <c r="Y5" i="20"/>
  <c r="X20" i="20"/>
  <c r="AD38" i="20"/>
  <c r="W17" i="20"/>
  <c r="AB34" i="20"/>
  <c r="V19" i="20"/>
  <c r="Y25" i="20"/>
  <c r="AC18" i="20"/>
  <c r="Z23" i="20"/>
  <c r="X2" i="20"/>
  <c r="W30" i="20"/>
  <c r="AD25" i="20"/>
  <c r="AC3" i="20"/>
  <c r="AD17" i="20"/>
  <c r="AE24" i="20"/>
  <c r="AC24" i="20"/>
  <c r="AB6" i="20"/>
  <c r="AC36" i="20"/>
  <c r="AA34" i="20"/>
  <c r="Z22" i="20"/>
  <c r="AG26" i="20"/>
  <c r="V24" i="20"/>
  <c r="AE30" i="20"/>
  <c r="AC30" i="20"/>
  <c r="Y3" i="18"/>
  <c r="X5" i="18"/>
  <c r="W8" i="18"/>
  <c r="AE10" i="18"/>
  <c r="AD12" i="18"/>
  <c r="Z18" i="18"/>
  <c r="AG21" i="18"/>
  <c r="AC24" i="18"/>
  <c r="Y30" i="18"/>
  <c r="AG32" i="18"/>
  <c r="AA36" i="18"/>
  <c r="W39" i="18"/>
  <c r="AC4" i="18"/>
  <c r="AA6" i="18"/>
  <c r="V9" i="18"/>
  <c r="AB11" i="18"/>
  <c r="AA17" i="18"/>
  <c r="W20" i="18"/>
  <c r="AE22" i="18"/>
  <c r="AA25" i="18"/>
  <c r="W31" i="18"/>
  <c r="AE33" i="18"/>
  <c r="AC35" i="18"/>
  <c r="Y38" i="18"/>
  <c r="V2" i="18"/>
  <c r="AD2" i="18"/>
  <c r="Z3" i="18"/>
  <c r="X4" i="18"/>
  <c r="AF4" i="18"/>
  <c r="AA5" i="18"/>
  <c r="V6" i="18"/>
  <c r="AD6" i="18"/>
  <c r="AA7" i="18"/>
  <c r="Y8" i="18"/>
  <c r="Z9" i="18"/>
  <c r="X10" i="18"/>
  <c r="V11" i="18"/>
  <c r="AF11" i="18"/>
  <c r="AE12" i="18"/>
  <c r="AD16" i="18"/>
  <c r="AC17" i="18"/>
  <c r="AA18" i="18"/>
  <c r="Z19" i="18"/>
  <c r="Y20" i="18"/>
  <c r="W21" i="18"/>
  <c r="V22" i="18"/>
  <c r="AG22" i="18"/>
  <c r="AE23" i="18"/>
  <c r="AD24" i="18"/>
  <c r="AC25" i="18"/>
  <c r="AA26" i="18"/>
  <c r="Z30" i="18"/>
  <c r="Y31" i="18"/>
  <c r="W32" i="18"/>
  <c r="V33" i="18"/>
  <c r="AG33" i="18"/>
  <c r="AE34" i="18"/>
  <c r="AD35" i="18"/>
  <c r="AC36" i="18"/>
  <c r="AA37" i="18"/>
  <c r="Z38" i="18"/>
  <c r="Y39" i="18"/>
  <c r="AA40" i="18"/>
  <c r="AB2" i="18"/>
  <c r="AG3" i="18"/>
  <c r="AF5" i="18"/>
  <c r="Z7" i="18"/>
  <c r="AG9" i="18"/>
  <c r="AC16" i="18"/>
  <c r="Y19" i="18"/>
  <c r="V21" i="18"/>
  <c r="AD23" i="18"/>
  <c r="Z26" i="18"/>
  <c r="V32" i="18"/>
  <c r="AD34" i="18"/>
  <c r="Z37" i="18"/>
  <c r="V40" i="18"/>
  <c r="D6" i="25"/>
  <c r="X2" i="18"/>
  <c r="AF2" i="18"/>
  <c r="AC3" i="18"/>
  <c r="Y4" i="18"/>
  <c r="AG4" i="18"/>
  <c r="AB5" i="18"/>
  <c r="W6" i="18"/>
  <c r="AE6" i="18"/>
  <c r="AE7" i="18"/>
  <c r="AC8" i="18"/>
  <c r="AB9" i="18"/>
  <c r="Y10" i="18"/>
  <c r="W11" i="18"/>
  <c r="Y12" i="18"/>
  <c r="W16" i="18"/>
  <c r="V17" i="18"/>
  <c r="AG17" i="18"/>
  <c r="AE18" i="18"/>
  <c r="AD19" i="18"/>
  <c r="AC20" i="18"/>
  <c r="AA21" i="18"/>
  <c r="Z22" i="18"/>
  <c r="Y23" i="18"/>
  <c r="W24" i="18"/>
  <c r="V25" i="18"/>
  <c r="AG25" i="18"/>
  <c r="AE26" i="18"/>
  <c r="AD30" i="18"/>
  <c r="AC31" i="18"/>
  <c r="AA32" i="18"/>
  <c r="Z33" i="18"/>
  <c r="Y34" i="18"/>
  <c r="W35" i="18"/>
  <c r="V36" i="18"/>
  <c r="AG36" i="18"/>
  <c r="AE37" i="18"/>
  <c r="AD38" i="18"/>
  <c r="AC39" i="18"/>
  <c r="AG3" i="8"/>
  <c r="AD3" i="8"/>
  <c r="W6" i="8"/>
  <c r="AD36" i="8"/>
  <c r="AE26" i="8"/>
  <c r="AF37" i="8"/>
  <c r="AC6" i="8"/>
  <c r="Z6" i="8"/>
  <c r="Z24" i="8"/>
  <c r="AE7" i="8"/>
  <c r="W35" i="8"/>
  <c r="Y17" i="8"/>
  <c r="AD12" i="8"/>
  <c r="AD11" i="8"/>
  <c r="AF5" i="8"/>
  <c r="W16" i="8"/>
  <c r="AA40" i="8"/>
  <c r="AF4" i="13"/>
  <c r="AE17" i="13"/>
  <c r="AF33" i="13"/>
  <c r="AA5" i="13"/>
  <c r="AG7" i="13"/>
  <c r="AE11" i="13"/>
  <c r="W19" i="13"/>
  <c r="AA24" i="13"/>
  <c r="AA20" i="13"/>
  <c r="Y7" i="13"/>
  <c r="AB10" i="13"/>
  <c r="AC3" i="13"/>
  <c r="V6" i="13"/>
  <c r="AB8" i="13"/>
  <c r="V16" i="13"/>
  <c r="AA26" i="13"/>
  <c r="X4" i="13"/>
  <c r="AD6" i="13"/>
  <c r="Y9" i="13"/>
  <c r="AD16" i="13"/>
  <c r="AE21" i="13"/>
  <c r="AA4" i="19"/>
  <c r="AD8" i="19"/>
  <c r="AG34" i="19"/>
  <c r="AD36" i="19"/>
  <c r="AF18" i="19"/>
  <c r="Y26" i="19"/>
  <c r="AA18" i="19"/>
  <c r="AC25" i="19"/>
  <c r="AG35" i="19"/>
  <c r="AB4" i="19"/>
  <c r="AE3" i="19"/>
  <c r="V17" i="19"/>
  <c r="W19" i="19"/>
  <c r="X24" i="19"/>
  <c r="Z12" i="19"/>
  <c r="AB7" i="19"/>
  <c r="AC38" i="19"/>
  <c r="AF24" i="19"/>
  <c r="V24" i="19"/>
  <c r="W26" i="19"/>
  <c r="AH26" i="19" s="1"/>
  <c r="X35" i="19"/>
  <c r="Z21" i="19"/>
  <c r="AB35" i="19"/>
  <c r="L14" i="25"/>
  <c r="AG23" i="11"/>
  <c r="Y22" i="11"/>
  <c r="AF26" i="11"/>
  <c r="V19" i="11"/>
  <c r="Y2" i="11"/>
  <c r="W7" i="11"/>
  <c r="AG11" i="11"/>
  <c r="AC40" i="11"/>
  <c r="AA38" i="11"/>
  <c r="AA37" i="11"/>
  <c r="W33" i="11"/>
  <c r="AF21" i="11"/>
  <c r="AF12" i="11"/>
  <c r="AB11" i="11"/>
  <c r="Y10" i="11"/>
  <c r="Y9" i="11"/>
  <c r="AG7" i="11"/>
  <c r="AE6" i="11"/>
  <c r="AE5" i="11"/>
  <c r="AA4" i="11"/>
  <c r="X3" i="11"/>
  <c r="X2" i="11"/>
  <c r="Z32" i="11"/>
  <c r="Z23" i="11"/>
  <c r="Z18" i="11"/>
  <c r="Y35" i="11"/>
  <c r="AC26" i="11"/>
  <c r="AB34" i="11"/>
  <c r="X24" i="11"/>
  <c r="X18" i="11"/>
  <c r="W26" i="11"/>
  <c r="W34" i="11"/>
  <c r="AC19" i="11"/>
  <c r="AA36" i="11"/>
  <c r="AE22" i="11"/>
  <c r="W18" i="11"/>
  <c r="AC18" i="11"/>
  <c r="AG17" i="11"/>
  <c r="M14" i="25"/>
  <c r="Y38" i="11"/>
  <c r="AG33" i="11"/>
  <c r="AE21" i="11"/>
  <c r="AA12" i="11"/>
  <c r="X10" i="11"/>
  <c r="AF8" i="11"/>
  <c r="AC6" i="11"/>
  <c r="Y5" i="11"/>
  <c r="W3" i="11"/>
  <c r="V39" i="11"/>
  <c r="V23" i="11"/>
  <c r="AD16" i="11"/>
  <c r="AF39" i="11"/>
  <c r="AB31" i="11"/>
  <c r="AF17" i="11"/>
  <c r="W30" i="11"/>
  <c r="AG18" i="11"/>
  <c r="W22" i="11"/>
  <c r="AE16" i="11"/>
  <c r="AC22" i="11"/>
  <c r="K14" i="25"/>
  <c r="X40" i="11"/>
  <c r="AF37" i="11"/>
  <c r="AC33" i="11"/>
  <c r="AC25" i="11"/>
  <c r="Y21" i="11"/>
  <c r="W12" i="11"/>
  <c r="W11" i="11"/>
  <c r="AE9" i="11"/>
  <c r="AB8" i="11"/>
  <c r="AB7" i="11"/>
  <c r="X6" i="11"/>
  <c r="AG4" i="11"/>
  <c r="AG3" i="11"/>
  <c r="AC2" i="11"/>
  <c r="AD35" i="11"/>
  <c r="Z20" i="11"/>
  <c r="AC39" i="11"/>
  <c r="AC32" i="11"/>
  <c r="X36" i="11"/>
  <c r="X30" i="11"/>
  <c r="X22" i="11"/>
  <c r="AE39" i="11"/>
  <c r="AE17" i="11"/>
  <c r="AG24" i="11"/>
  <c r="AG16" i="11"/>
  <c r="AE26" i="11"/>
  <c r="AE20" i="11"/>
  <c r="W36" i="11"/>
  <c r="AE34" i="11"/>
  <c r="Y17" i="11"/>
  <c r="G14" i="25"/>
  <c r="J14" i="25"/>
  <c r="Y40" i="11"/>
  <c r="AE25" i="11"/>
  <c r="X11" i="11"/>
  <c r="AC7" i="11"/>
  <c r="W4" i="11"/>
  <c r="V31" i="11"/>
  <c r="AG32" i="11"/>
  <c r="AF22" i="11"/>
  <c r="AA20" i="11"/>
  <c r="AA32" i="11"/>
  <c r="AC16" i="11"/>
  <c r="E14" i="25"/>
  <c r="AA26" i="11"/>
  <c r="Y16" i="11"/>
  <c r="AB19" i="11"/>
  <c r="Y39" i="11"/>
  <c r="V35" i="11"/>
  <c r="AF5" i="11"/>
  <c r="AC10" i="11"/>
  <c r="AB33" i="11"/>
  <c r="AE18" i="11"/>
  <c r="AA16" i="11"/>
  <c r="AF34" i="11"/>
  <c r="AD24" i="11"/>
  <c r="AB3" i="11"/>
  <c r="AA8" i="11"/>
  <c r="AG12" i="11"/>
  <c r="AE38" i="11"/>
  <c r="X6" i="10"/>
  <c r="AC36" i="10"/>
  <c r="H10" i="25"/>
  <c r="E11" i="25"/>
  <c r="J11" i="25"/>
  <c r="AG6" i="10"/>
  <c r="AA39" i="10"/>
  <c r="AC4" i="10"/>
  <c r="AA8" i="10"/>
  <c r="W22" i="10"/>
  <c r="AE35" i="10"/>
  <c r="AB6" i="10"/>
  <c r="Z2" i="10"/>
  <c r="V6" i="10"/>
  <c r="W21" i="10"/>
  <c r="AA37" i="10"/>
  <c r="W2" i="10"/>
  <c r="AE5" i="10"/>
  <c r="AE18" i="10"/>
  <c r="AA36" i="10"/>
  <c r="V9" i="10"/>
  <c r="Z12" i="10"/>
  <c r="V19" i="10"/>
  <c r="AD22" i="10"/>
  <c r="V26" i="10"/>
  <c r="AD32" i="10"/>
  <c r="Z36" i="10"/>
  <c r="AD39" i="10"/>
  <c r="X9" i="10"/>
  <c r="AF12" i="10"/>
  <c r="X19" i="10"/>
  <c r="AF22" i="10"/>
  <c r="AB26" i="10"/>
  <c r="AF32" i="10"/>
  <c r="AB36" i="10"/>
  <c r="X40" i="10"/>
  <c r="AC9" i="10"/>
  <c r="Y16" i="10"/>
  <c r="AG19" i="10"/>
  <c r="Y23" i="10"/>
  <c r="AG26" i="10"/>
  <c r="AC33" i="10"/>
  <c r="AG36" i="10"/>
  <c r="O10" i="25"/>
  <c r="N10" i="25"/>
  <c r="N11" i="25"/>
  <c r="AA35" i="10"/>
  <c r="Y4" i="10"/>
  <c r="W7" i="10"/>
  <c r="AE20" i="10"/>
  <c r="AA34" i="10"/>
  <c r="AB5" i="10"/>
  <c r="V2" i="10"/>
  <c r="AD5" i="10"/>
  <c r="AA18" i="10"/>
  <c r="W36" i="10"/>
  <c r="AA31" i="10"/>
  <c r="W5" i="10"/>
  <c r="AA17" i="10"/>
  <c r="W35" i="10"/>
  <c r="Z8" i="10"/>
  <c r="V12" i="10"/>
  <c r="AD18" i="10"/>
  <c r="V22" i="10"/>
  <c r="AD25" i="10"/>
  <c r="Z32" i="10"/>
  <c r="AD35" i="10"/>
  <c r="Z39" i="10"/>
  <c r="AF8" i="10"/>
  <c r="X12" i="10"/>
  <c r="AF18" i="10"/>
  <c r="AB22" i="10"/>
  <c r="AF25" i="10"/>
  <c r="AB32" i="10"/>
  <c r="X36" i="10"/>
  <c r="AB39" i="10"/>
  <c r="Y9" i="10"/>
  <c r="AG12" i="10"/>
  <c r="Y19" i="10"/>
  <c r="AG22" i="10"/>
  <c r="AC26" i="10"/>
  <c r="AG32" i="10"/>
  <c r="C43" i="23"/>
  <c r="C10" i="23"/>
  <c r="AG39" i="10"/>
  <c r="AC38" i="10"/>
  <c r="Y37" i="10"/>
  <c r="AG35" i="10"/>
  <c r="AC34" i="10"/>
  <c r="Y33" i="10"/>
  <c r="AG31" i="10"/>
  <c r="AC30" i="10"/>
  <c r="Y26" i="10"/>
  <c r="AG24" i="10"/>
  <c r="AC23" i="10"/>
  <c r="Y22" i="10"/>
  <c r="AG20" i="10"/>
  <c r="AC19" i="10"/>
  <c r="Y18" i="10"/>
  <c r="AG16" i="10"/>
  <c r="AC12" i="10"/>
  <c r="Y11" i="10"/>
  <c r="AG9" i="10"/>
  <c r="AC8" i="10"/>
  <c r="Y7" i="10"/>
  <c r="AF39" i="10"/>
  <c r="AB38" i="10"/>
  <c r="X37" i="10"/>
  <c r="AF35" i="10"/>
  <c r="AB34" i="10"/>
  <c r="X33" i="10"/>
  <c r="AF31" i="10"/>
  <c r="AB30" i="10"/>
  <c r="X26" i="10"/>
  <c r="AF24" i="10"/>
  <c r="AB23" i="10"/>
  <c r="X22" i="10"/>
  <c r="AF20" i="10"/>
  <c r="AB19" i="10"/>
  <c r="X18" i="10"/>
  <c r="AF16" i="10"/>
  <c r="AB12" i="10"/>
  <c r="X11" i="10"/>
  <c r="AF9" i="10"/>
  <c r="AB8" i="10"/>
  <c r="X7" i="10"/>
  <c r="V40" i="10"/>
  <c r="AD38" i="10"/>
  <c r="Z37" i="10"/>
  <c r="V36" i="10"/>
  <c r="AD34" i="10"/>
  <c r="Z33" i="10"/>
  <c r="V32" i="10"/>
  <c r="AD30" i="10"/>
  <c r="Z26" i="10"/>
  <c r="V25" i="10"/>
  <c r="AD23" i="10"/>
  <c r="Z22" i="10"/>
  <c r="V21" i="10"/>
  <c r="AD19" i="10"/>
  <c r="Z18" i="10"/>
  <c r="V17" i="10"/>
  <c r="AD12" i="10"/>
  <c r="Z11" i="10"/>
  <c r="V10" i="10"/>
  <c r="AD8" i="10"/>
  <c r="Z7" i="10"/>
  <c r="W39" i="10"/>
  <c r="AE33" i="10"/>
  <c r="AA25" i="10"/>
  <c r="W20" i="10"/>
  <c r="AE11" i="10"/>
  <c r="AF6" i="10"/>
  <c r="AA5" i="10"/>
  <c r="W4" i="10"/>
  <c r="AE2" i="10"/>
  <c r="AE21" i="10"/>
  <c r="AF4" i="10"/>
  <c r="AE38" i="10"/>
  <c r="AA33" i="10"/>
  <c r="W25" i="10"/>
  <c r="AE19" i="10"/>
  <c r="AA11" i="10"/>
  <c r="AE6" i="10"/>
  <c r="Z5" i="10"/>
  <c r="V4" i="10"/>
  <c r="AD2" i="10"/>
  <c r="AE36" i="10"/>
  <c r="AA20" i="10"/>
  <c r="AC39" i="10"/>
  <c r="AG37" i="10"/>
  <c r="Y36" i="10"/>
  <c r="Y34" i="10"/>
  <c r="AC32" i="10"/>
  <c r="AG30" i="10"/>
  <c r="AG25" i="10"/>
  <c r="Y24" i="10"/>
  <c r="AC22" i="10"/>
  <c r="AC20" i="10"/>
  <c r="AG18" i="10"/>
  <c r="Y17" i="10"/>
  <c r="Y12" i="10"/>
  <c r="AC10" i="10"/>
  <c r="AG8" i="10"/>
  <c r="AF40" i="10"/>
  <c r="X39" i="10"/>
  <c r="AB37" i="10"/>
  <c r="AB35" i="10"/>
  <c r="AF33" i="10"/>
  <c r="X32" i="10"/>
  <c r="X30" i="10"/>
  <c r="AB25" i="10"/>
  <c r="AF23" i="10"/>
  <c r="AF21" i="10"/>
  <c r="X20" i="10"/>
  <c r="AB18" i="10"/>
  <c r="AB16" i="10"/>
  <c r="AF11" i="10"/>
  <c r="X10" i="10"/>
  <c r="X8" i="10"/>
  <c r="AD40" i="10"/>
  <c r="V39" i="10"/>
  <c r="V37" i="10"/>
  <c r="Z35" i="10"/>
  <c r="AD33" i="10"/>
  <c r="AD31" i="10"/>
  <c r="V30" i="10"/>
  <c r="Z25" i="10"/>
  <c r="Z23" i="10"/>
  <c r="AD21" i="10"/>
  <c r="V20" i="10"/>
  <c r="V18" i="10"/>
  <c r="Z16" i="10"/>
  <c r="AD11" i="10"/>
  <c r="AD9" i="10"/>
  <c r="V8" i="10"/>
  <c r="AA40" i="10"/>
  <c r="AA32" i="10"/>
  <c r="AE22" i="10"/>
  <c r="W16" i="10"/>
  <c r="AA6" i="10"/>
  <c r="AE4" i="10"/>
  <c r="W3" i="10"/>
  <c r="AA16" i="10"/>
  <c r="AF2" i="10"/>
  <c r="AE34" i="10"/>
  <c r="AE23" i="10"/>
  <c r="W17" i="10"/>
  <c r="AA7" i="10"/>
  <c r="V5" i="10"/>
  <c r="Z3" i="10"/>
  <c r="W38" i="10"/>
  <c r="AE17" i="10"/>
  <c r="AB4" i="10"/>
  <c r="AA38" i="10"/>
  <c r="W33" i="10"/>
  <c r="AE24" i="10"/>
  <c r="AA19" i="10"/>
  <c r="W11" i="10"/>
  <c r="AC6" i="10"/>
  <c r="Y5" i="10"/>
  <c r="AG3" i="10"/>
  <c r="AC2" i="10"/>
  <c r="AE32" i="10"/>
  <c r="W12" i="10"/>
  <c r="X5" i="10"/>
  <c r="M11" i="25"/>
  <c r="D10" i="25"/>
  <c r="H11" i="25"/>
  <c r="J10" i="25"/>
  <c r="E10" i="25"/>
  <c r="K10" i="25"/>
  <c r="AG40" i="10"/>
  <c r="Y39" i="10"/>
  <c r="AC37" i="10"/>
  <c r="AC35" i="10"/>
  <c r="AG33" i="10"/>
  <c r="Y32" i="10"/>
  <c r="Y30" i="10"/>
  <c r="AC25" i="10"/>
  <c r="AG23" i="10"/>
  <c r="AG21" i="10"/>
  <c r="Y20" i="10"/>
  <c r="AC18" i="10"/>
  <c r="AC16" i="10"/>
  <c r="AG11" i="10"/>
  <c r="Y10" i="10"/>
  <c r="Y8" i="10"/>
  <c r="AB40" i="10"/>
  <c r="AF38" i="10"/>
  <c r="AF36" i="10"/>
  <c r="X35" i="10"/>
  <c r="AB33" i="10"/>
  <c r="AB31" i="10"/>
  <c r="AF26" i="10"/>
  <c r="X25" i="10"/>
  <c r="X23" i="10"/>
  <c r="AB21" i="10"/>
  <c r="AF19" i="10"/>
  <c r="AF17" i="10"/>
  <c r="X16" i="10"/>
  <c r="AB11" i="10"/>
  <c r="AB9" i="10"/>
  <c r="AF7" i="10"/>
  <c r="Z40" i="10"/>
  <c r="Z38" i="10"/>
  <c r="AD36" i="10"/>
  <c r="V35" i="10"/>
  <c r="V33" i="10"/>
  <c r="Z31" i="10"/>
  <c r="AD26" i="10"/>
  <c r="AD24" i="10"/>
  <c r="V23" i="10"/>
  <c r="Z21" i="10"/>
  <c r="Z19" i="10"/>
  <c r="AD17" i="10"/>
  <c r="V16" i="10"/>
  <c r="V11" i="10"/>
  <c r="Z9" i="10"/>
  <c r="AD7" i="10"/>
  <c r="AE37" i="10"/>
  <c r="W31" i="10"/>
  <c r="AA21" i="10"/>
  <c r="AA10" i="10"/>
  <c r="W6" i="10"/>
  <c r="AA4" i="10"/>
  <c r="AA2" i="10"/>
  <c r="W8" i="10"/>
  <c r="W40" i="10"/>
  <c r="W32" i="10"/>
  <c r="AA22" i="10"/>
  <c r="AE12" i="10"/>
  <c r="Z6" i="10"/>
  <c r="AD4" i="10"/>
  <c r="V3" i="10"/>
  <c r="W34" i="10"/>
  <c r="AA9" i="10"/>
  <c r="AB3" i="10"/>
  <c r="W37" i="10"/>
  <c r="AE31" i="10"/>
  <c r="AA23" i="10"/>
  <c r="W18" i="10"/>
  <c r="AE9" i="10"/>
  <c r="Y6" i="10"/>
  <c r="AG4" i="10"/>
  <c r="AC3" i="10"/>
  <c r="Y2" i="10"/>
  <c r="AE25" i="10"/>
  <c r="AE10" i="10"/>
  <c r="X4" i="10"/>
  <c r="F11" i="25"/>
  <c r="G11" i="25"/>
  <c r="L11" i="25"/>
  <c r="F10" i="25"/>
  <c r="L10" i="25"/>
  <c r="G10" i="25"/>
  <c r="I10" i="25"/>
  <c r="O11" i="25"/>
  <c r="I11" i="25"/>
  <c r="X2" i="10"/>
  <c r="W19" i="10"/>
  <c r="AG2" i="10"/>
  <c r="AC5" i="10"/>
  <c r="AA12" i="10"/>
  <c r="W26" i="10"/>
  <c r="AE39" i="10"/>
  <c r="AA24" i="10"/>
  <c r="AD3" i="10"/>
  <c r="AE8" i="10"/>
  <c r="AA26" i="10"/>
  <c r="AF3" i="10"/>
  <c r="AA3" i="10"/>
  <c r="AE7" i="10"/>
  <c r="W24" i="10"/>
  <c r="AD6" i="10"/>
  <c r="Z10" i="10"/>
  <c r="AD16" i="10"/>
  <c r="Z20" i="10"/>
  <c r="V24" i="10"/>
  <c r="Z30" i="10"/>
  <c r="V34" i="10"/>
  <c r="AD37" i="10"/>
  <c r="AE40" i="10"/>
  <c r="AB10" i="10"/>
  <c r="X17" i="10"/>
  <c r="AB20" i="10"/>
  <c r="X24" i="10"/>
  <c r="AF30" i="10"/>
  <c r="X34" i="10"/>
  <c r="AF37" i="10"/>
  <c r="AC7" i="10"/>
  <c r="AG10" i="10"/>
  <c r="AC17" i="10"/>
  <c r="Y21" i="10"/>
  <c r="AC24" i="10"/>
  <c r="Y31" i="10"/>
  <c r="AG34" i="10"/>
  <c r="Y38" i="10"/>
  <c r="V38" i="9"/>
  <c r="V34" i="9"/>
  <c r="V30" i="9"/>
  <c r="V23" i="9"/>
  <c r="V19" i="9"/>
  <c r="Y37" i="9"/>
  <c r="AF32" i="9"/>
  <c r="AB25" i="9"/>
  <c r="AB40" i="9"/>
  <c r="W36" i="9"/>
  <c r="AD31" i="9"/>
  <c r="Z24" i="9"/>
  <c r="AG19" i="9"/>
  <c r="AA40" i="9"/>
  <c r="AG35" i="9"/>
  <c r="AC31" i="9"/>
  <c r="Y24" i="9"/>
  <c r="AF19" i="9"/>
  <c r="AE12" i="9"/>
  <c r="AE8" i="9"/>
  <c r="AE4" i="9"/>
  <c r="X39" i="9"/>
  <c r="AA33" i="9"/>
  <c r="AD24" i="9"/>
  <c r="X19" i="9"/>
  <c r="AA11" i="9"/>
  <c r="W7" i="9"/>
  <c r="AD2" i="9"/>
  <c r="Z21" i="9"/>
  <c r="AE40" i="9"/>
  <c r="AD34" i="9"/>
  <c r="AG25" i="9"/>
  <c r="Z20" i="9"/>
  <c r="AA12" i="9"/>
  <c r="W8" i="9"/>
  <c r="AD3" i="9"/>
  <c r="W24" i="9"/>
  <c r="AC5" i="9"/>
  <c r="AC37" i="9"/>
  <c r="AF31" i="9"/>
  <c r="AF22" i="9"/>
  <c r="AC17" i="9"/>
  <c r="X10" i="9"/>
  <c r="AF5" i="9"/>
  <c r="AA37" i="9"/>
  <c r="AD6" i="9"/>
  <c r="AB37" i="9"/>
  <c r="AB31" i="9"/>
  <c r="AE22" i="9"/>
  <c r="AB17" i="9"/>
  <c r="W10" i="9"/>
  <c r="AD5" i="9"/>
  <c r="AE35" i="9"/>
  <c r="V10" i="9"/>
  <c r="AD35" i="9"/>
  <c r="AG26" i="9"/>
  <c r="Y21" i="9"/>
  <c r="X16" i="9"/>
  <c r="AF8" i="9"/>
  <c r="AA4" i="9"/>
  <c r="AG30" i="9"/>
  <c r="V3" i="9"/>
  <c r="AC35" i="9"/>
  <c r="AF26" i="9"/>
  <c r="X21" i="9"/>
  <c r="W16" i="9"/>
  <c r="AF9" i="9"/>
  <c r="AA5" i="9"/>
  <c r="Z35" i="9"/>
  <c r="Y6" i="9"/>
  <c r="AB35" i="9"/>
  <c r="AE26" i="9"/>
  <c r="AF20" i="9"/>
  <c r="V16" i="9"/>
  <c r="AC8" i="9"/>
  <c r="Y4" i="9"/>
  <c r="AD33" i="9"/>
  <c r="AB9" i="9"/>
  <c r="AE36" i="9"/>
  <c r="W31" i="9"/>
  <c r="Z22" i="9"/>
  <c r="W17" i="9"/>
  <c r="AC9" i="9"/>
  <c r="Y5" i="9"/>
  <c r="AD36" i="9"/>
  <c r="W40" i="9"/>
  <c r="V37" i="9"/>
  <c r="V33" i="9"/>
  <c r="V26" i="9"/>
  <c r="V22" i="9"/>
  <c r="AC40" i="9"/>
  <c r="X36" i="9"/>
  <c r="AE31" i="9"/>
  <c r="AA24" i="9"/>
  <c r="Z39" i="9"/>
  <c r="AG34" i="9"/>
  <c r="AC30" i="9"/>
  <c r="Y23" i="9"/>
  <c r="AF18" i="9"/>
  <c r="Y39" i="9"/>
  <c r="AF34" i="9"/>
  <c r="AB30" i="9"/>
  <c r="X23" i="9"/>
  <c r="AE18" i="9"/>
  <c r="AE11" i="9"/>
  <c r="AE7" i="9"/>
  <c r="AE3" i="9"/>
  <c r="AE37" i="9"/>
  <c r="W32" i="9"/>
  <c r="W23" i="9"/>
  <c r="AG17" i="9"/>
  <c r="Z10" i="9"/>
  <c r="V6" i="9"/>
  <c r="Y40" i="9"/>
  <c r="AA17" i="9"/>
  <c r="W39" i="9"/>
  <c r="Z33" i="9"/>
  <c r="AC24" i="9"/>
  <c r="W19" i="9"/>
  <c r="Z11" i="9"/>
  <c r="V7" i="9"/>
  <c r="AC2" i="9"/>
  <c r="AC18" i="9"/>
  <c r="Z2" i="9"/>
  <c r="Y36" i="9"/>
  <c r="Y30" i="9"/>
  <c r="AB21" i="9"/>
  <c r="AA16" i="9"/>
  <c r="W9" i="9"/>
  <c r="AD4" i="9"/>
  <c r="AA31" i="9"/>
  <c r="AA3" i="9"/>
  <c r="AF35" i="9"/>
  <c r="X30" i="9"/>
  <c r="AA21" i="9"/>
  <c r="Z16" i="9"/>
  <c r="V9" i="9"/>
  <c r="AC4" i="9"/>
  <c r="AD25" i="9"/>
  <c r="X40" i="9"/>
  <c r="Z34" i="9"/>
  <c r="AC25" i="9"/>
  <c r="AE19" i="9"/>
  <c r="W12" i="9"/>
  <c r="AD7" i="9"/>
  <c r="Z3" i="9"/>
  <c r="AD20" i="9"/>
  <c r="AG39" i="9"/>
  <c r="Y34" i="9"/>
  <c r="Y25" i="9"/>
  <c r="AD19" i="9"/>
  <c r="AD8" i="9"/>
  <c r="Z4" i="9"/>
  <c r="AG24" i="9"/>
  <c r="AF39" i="9"/>
  <c r="X34" i="9"/>
  <c r="X25" i="9"/>
  <c r="AC19" i="9"/>
  <c r="AG11" i="9"/>
  <c r="AB7" i="9"/>
  <c r="X3" i="9"/>
  <c r="Z26" i="9"/>
  <c r="X5" i="9"/>
  <c r="AA35" i="9"/>
  <c r="AD26" i="9"/>
  <c r="AE20" i="9"/>
  <c r="AG12" i="9"/>
  <c r="AB8" i="9"/>
  <c r="X4" i="9"/>
  <c r="V35" i="9"/>
  <c r="V24" i="9"/>
  <c r="Z38" i="9"/>
  <c r="AC26" i="9"/>
  <c r="X37" i="9"/>
  <c r="AA25" i="9"/>
  <c r="AF16" i="9"/>
  <c r="AD32" i="9"/>
  <c r="AG20" i="9"/>
  <c r="AE9" i="9"/>
  <c r="AF40" i="9"/>
  <c r="W26" i="9"/>
  <c r="AB12" i="9"/>
  <c r="AF3" i="9"/>
  <c r="AB4" i="9"/>
  <c r="Z30" i="9"/>
  <c r="AB16" i="9"/>
  <c r="AF4" i="9"/>
  <c r="AG8" i="9"/>
  <c r="Y33" i="9"/>
  <c r="AG18" i="9"/>
  <c r="AG6" i="9"/>
  <c r="Y16" i="9"/>
  <c r="X33" i="9"/>
  <c r="AD18" i="9"/>
  <c r="AF6" i="9"/>
  <c r="X12" i="9"/>
  <c r="Z31" i="9"/>
  <c r="Z17" i="9"/>
  <c r="AB5" i="9"/>
  <c r="AA8" i="9"/>
  <c r="Y31" i="9"/>
  <c r="Y17" i="9"/>
  <c r="AB6" i="9"/>
  <c r="AC10" i="9"/>
  <c r="X31" i="9"/>
  <c r="X17" i="9"/>
  <c r="Z5" i="9"/>
  <c r="V17" i="9"/>
  <c r="AA32" i="9"/>
  <c r="Y18" i="9"/>
  <c r="Z6" i="9"/>
  <c r="AC23" i="9"/>
  <c r="W4" i="9"/>
  <c r="V4" i="9"/>
  <c r="AB20" i="9"/>
  <c r="Y8" i="9"/>
  <c r="AF2" i="9"/>
  <c r="AE30" i="9"/>
  <c r="X26" i="9"/>
  <c r="AC36" i="9"/>
  <c r="AD16" i="9"/>
  <c r="X7" i="9"/>
  <c r="AB23" i="9"/>
  <c r="X35" i="9"/>
  <c r="W5" i="9"/>
  <c r="V40" i="9"/>
  <c r="V32" i="9"/>
  <c r="V21" i="9"/>
  <c r="W35" i="9"/>
  <c r="Z23" i="9"/>
  <c r="AF33" i="9"/>
  <c r="X22" i="9"/>
  <c r="X38" i="9"/>
  <c r="AA26" i="9"/>
  <c r="AE17" i="9"/>
  <c r="AE6" i="9"/>
  <c r="AA36" i="9"/>
  <c r="AD21" i="9"/>
  <c r="Y9" i="9"/>
  <c r="AA34" i="9"/>
  <c r="AD37" i="9"/>
  <c r="AG22" i="9"/>
  <c r="Y10" i="9"/>
  <c r="AE38" i="9"/>
  <c r="AD40" i="9"/>
  <c r="AF25" i="9"/>
  <c r="Z12" i="9"/>
  <c r="AC3" i="9"/>
  <c r="Z40" i="9"/>
  <c r="AE25" i="9"/>
  <c r="Y12" i="9"/>
  <c r="AB3" i="9"/>
  <c r="AD38" i="9"/>
  <c r="AG23" i="9"/>
  <c r="V11" i="9"/>
  <c r="Y2" i="9"/>
  <c r="AC38" i="9"/>
  <c r="AF23" i="9"/>
  <c r="V12" i="9"/>
  <c r="Y3" i="9"/>
  <c r="AB38" i="9"/>
  <c r="AE23" i="9"/>
  <c r="AF10" i="9"/>
  <c r="W2" i="9"/>
  <c r="AE39" i="9"/>
  <c r="W25" i="9"/>
  <c r="AF11" i="9"/>
  <c r="W3" i="9"/>
  <c r="AA19" i="9"/>
  <c r="Y32" i="9"/>
  <c r="Y26" i="9"/>
  <c r="AA10" i="9"/>
  <c r="AB33" i="9"/>
  <c r="Z19" i="9"/>
  <c r="AF37" i="9"/>
  <c r="Y19" i="9"/>
  <c r="W18" i="9"/>
  <c r="AF24" i="9"/>
  <c r="AC11" i="9"/>
  <c r="AC33" i="9"/>
  <c r="AD12" i="9"/>
  <c r="AA23" i="9"/>
  <c r="V39" i="9"/>
  <c r="V31" i="9"/>
  <c r="V20" i="9"/>
  <c r="AG33" i="9"/>
  <c r="Y22" i="9"/>
  <c r="AE32" i="9"/>
  <c r="W21" i="9"/>
  <c r="W37" i="9"/>
  <c r="Z25" i="9"/>
  <c r="AE16" i="9"/>
  <c r="AE5" i="9"/>
  <c r="AE34" i="9"/>
  <c r="AA20" i="9"/>
  <c r="X8" i="9"/>
  <c r="W30" i="9"/>
  <c r="Z36" i="9"/>
  <c r="AC21" i="9"/>
  <c r="X9" i="9"/>
  <c r="W33" i="9"/>
  <c r="AG38" i="9"/>
  <c r="AB24" i="9"/>
  <c r="Y11" i="9"/>
  <c r="AB2" i="9"/>
  <c r="AF38" i="9"/>
  <c r="X24" i="9"/>
  <c r="X11" i="9"/>
  <c r="AA2" i="9"/>
  <c r="Z37" i="9"/>
  <c r="AC22" i="9"/>
  <c r="AG9" i="9"/>
  <c r="W38" i="9"/>
  <c r="AG36" i="9"/>
  <c r="Y3" i="7"/>
  <c r="AG5" i="7"/>
  <c r="AC8" i="7"/>
  <c r="AF11" i="7"/>
  <c r="X20" i="7"/>
  <c r="AB25" i="7"/>
  <c r="AF33" i="7"/>
  <c r="X39" i="7"/>
  <c r="AB3" i="7"/>
  <c r="X6" i="7"/>
  <c r="AF8" i="7"/>
  <c r="X12" i="7"/>
  <c r="AB20" i="7"/>
  <c r="AF25" i="7"/>
  <c r="X34" i="7"/>
  <c r="AB39" i="7"/>
  <c r="Y6" i="7"/>
  <c r="AB12" i="7"/>
  <c r="X26" i="7"/>
  <c r="AF39" i="7"/>
  <c r="X7" i="7"/>
  <c r="X17" i="7"/>
  <c r="AF30" i="7"/>
  <c r="AG10" i="7"/>
  <c r="AC16" i="7"/>
  <c r="Y19" i="7"/>
  <c r="AG21" i="7"/>
  <c r="AC24" i="7"/>
  <c r="Y30" i="7"/>
  <c r="AG32" i="7"/>
  <c r="AC35" i="7"/>
  <c r="Y38" i="7"/>
  <c r="AG40" i="7"/>
  <c r="Z4" i="7"/>
  <c r="V7" i="7"/>
  <c r="AD9" i="7"/>
  <c r="Z12" i="7"/>
  <c r="V18" i="7"/>
  <c r="AD20" i="7"/>
  <c r="Z23" i="7"/>
  <c r="V26" i="7"/>
  <c r="AD31" i="7"/>
  <c r="Z34" i="7"/>
  <c r="V37" i="7"/>
  <c r="AD39" i="7"/>
  <c r="AA3" i="7"/>
  <c r="W6" i="7"/>
  <c r="AE8" i="7"/>
  <c r="AA11" i="7"/>
  <c r="W17" i="7"/>
  <c r="AE19" i="7"/>
  <c r="AA22" i="7"/>
  <c r="W25" i="7"/>
  <c r="AE30" i="7"/>
  <c r="AA33" i="7"/>
  <c r="W36" i="7"/>
  <c r="AE40" i="7"/>
  <c r="AA39" i="7"/>
  <c r="W38" i="7"/>
  <c r="AE36" i="7"/>
  <c r="AA35" i="7"/>
  <c r="W34" i="7"/>
  <c r="AE32" i="7"/>
  <c r="AA31" i="7"/>
  <c r="W30" i="7"/>
  <c r="AE25" i="7"/>
  <c r="AA24" i="7"/>
  <c r="W23" i="7"/>
  <c r="AE21" i="7"/>
  <c r="AA20" i="7"/>
  <c r="W19" i="7"/>
  <c r="AE17" i="7"/>
  <c r="AA16" i="7"/>
  <c r="W12" i="7"/>
  <c r="AE10" i="7"/>
  <c r="AA9" i="7"/>
  <c r="W8" i="7"/>
  <c r="AE6" i="7"/>
  <c r="AA5" i="7"/>
  <c r="W4" i="7"/>
  <c r="AE2" i="7"/>
  <c r="Z40" i="7"/>
  <c r="V39" i="7"/>
  <c r="AD37" i="7"/>
  <c r="Z36" i="7"/>
  <c r="V35" i="7"/>
  <c r="AD33" i="7"/>
  <c r="Z32" i="7"/>
  <c r="V31" i="7"/>
  <c r="AD26" i="7"/>
  <c r="Z25" i="7"/>
  <c r="V24" i="7"/>
  <c r="AD22" i="7"/>
  <c r="Z21" i="7"/>
  <c r="V20" i="7"/>
  <c r="AD18" i="7"/>
  <c r="Z17" i="7"/>
  <c r="V16" i="7"/>
  <c r="AD11" i="7"/>
  <c r="Z10" i="7"/>
  <c r="V9" i="7"/>
  <c r="AD7" i="7"/>
  <c r="Z6" i="7"/>
  <c r="V5" i="7"/>
  <c r="AD3" i="7"/>
  <c r="Z2" i="7"/>
  <c r="Y40" i="7"/>
  <c r="AG38" i="7"/>
  <c r="AC37" i="7"/>
  <c r="Y36" i="7"/>
  <c r="AG34" i="7"/>
  <c r="AC33" i="7"/>
  <c r="Y32" i="7"/>
  <c r="AG30" i="7"/>
  <c r="AC26" i="7"/>
  <c r="Y25" i="7"/>
  <c r="AG23" i="7"/>
  <c r="AC22" i="7"/>
  <c r="Y21" i="7"/>
  <c r="AG19" i="7"/>
  <c r="AC18" i="7"/>
  <c r="Y17" i="7"/>
  <c r="AG12" i="7"/>
  <c r="AC11" i="7"/>
  <c r="AF38" i="7"/>
  <c r="AB33" i="7"/>
  <c r="X25" i="7"/>
  <c r="AF19" i="7"/>
  <c r="AB11" i="7"/>
  <c r="AB8" i="7"/>
  <c r="AF5" i="7"/>
  <c r="X3" i="7"/>
  <c r="X37" i="7"/>
  <c r="AF31" i="7"/>
  <c r="AB23" i="7"/>
  <c r="X18" i="7"/>
  <c r="Y10" i="7"/>
  <c r="AC7" i="7"/>
  <c r="AG4" i="7"/>
  <c r="Y2" i="7"/>
  <c r="AA40" i="7"/>
  <c r="W39" i="7"/>
  <c r="AE37" i="7"/>
  <c r="AA36" i="7"/>
  <c r="W35" i="7"/>
  <c r="AE33" i="7"/>
  <c r="AA32" i="7"/>
  <c r="W31" i="7"/>
  <c r="AE26" i="7"/>
  <c r="AA25" i="7"/>
  <c r="W24" i="7"/>
  <c r="AE22" i="7"/>
  <c r="AA21" i="7"/>
  <c r="W20" i="7"/>
  <c r="AE18" i="7"/>
  <c r="AA17" i="7"/>
  <c r="W16" i="7"/>
  <c r="AE11" i="7"/>
  <c r="AA10" i="7"/>
  <c r="W9" i="7"/>
  <c r="AE7" i="7"/>
  <c r="AA6" i="7"/>
  <c r="W5" i="7"/>
  <c r="AE3" i="7"/>
  <c r="AA2" i="7"/>
  <c r="V40" i="7"/>
  <c r="AD38" i="7"/>
  <c r="Z37" i="7"/>
  <c r="V36" i="7"/>
  <c r="AD34" i="7"/>
  <c r="Z33" i="7"/>
  <c r="V32" i="7"/>
  <c r="AD30" i="7"/>
  <c r="Z26" i="7"/>
  <c r="V25" i="7"/>
  <c r="AD23" i="7"/>
  <c r="Z22" i="7"/>
  <c r="V21" i="7"/>
  <c r="AD19" i="7"/>
  <c r="Z18" i="7"/>
  <c r="V17" i="7"/>
  <c r="AD12" i="7"/>
  <c r="Z11" i="7"/>
  <c r="V10" i="7"/>
  <c r="AD8" i="7"/>
  <c r="Z7" i="7"/>
  <c r="V6" i="7"/>
  <c r="AD4" i="7"/>
  <c r="Z3" i="7"/>
  <c r="V2" i="7"/>
  <c r="AG39" i="7"/>
  <c r="AC38" i="7"/>
  <c r="Y37" i="7"/>
  <c r="AG35" i="7"/>
  <c r="AC34" i="7"/>
  <c r="Y33" i="7"/>
  <c r="AG31" i="7"/>
  <c r="AC30" i="7"/>
  <c r="Y26" i="7"/>
  <c r="AG24" i="7"/>
  <c r="AC23" i="7"/>
  <c r="Y22" i="7"/>
  <c r="AG20" i="7"/>
  <c r="AC19" i="7"/>
  <c r="Y18" i="7"/>
  <c r="AG16" i="7"/>
  <c r="AC12" i="7"/>
  <c r="Y11" i="7"/>
  <c r="AB37" i="7"/>
  <c r="X32" i="7"/>
  <c r="AF23" i="7"/>
  <c r="AB18" i="7"/>
  <c r="AB10" i="7"/>
  <c r="AF7" i="7"/>
  <c r="X5" i="7"/>
  <c r="AB2" i="7"/>
  <c r="AF35" i="7"/>
  <c r="AB30" i="7"/>
  <c r="X22" i="7"/>
  <c r="AF16" i="7"/>
  <c r="AC9" i="7"/>
  <c r="AG6" i="7"/>
  <c r="Y4" i="7"/>
  <c r="AF40" i="7"/>
  <c r="AC2" i="7"/>
  <c r="Y5" i="7"/>
  <c r="AG7" i="7"/>
  <c r="AC10" i="7"/>
  <c r="AF18" i="7"/>
  <c r="X24" i="7"/>
  <c r="AB32" i="7"/>
  <c r="AF37" i="7"/>
  <c r="AF2" i="7"/>
  <c r="AB5" i="7"/>
  <c r="X8" i="7"/>
  <c r="AF10" i="7"/>
  <c r="X19" i="7"/>
  <c r="AB24" i="7"/>
  <c r="AF32" i="7"/>
  <c r="X38" i="7"/>
  <c r="AC5" i="7"/>
  <c r="X11" i="7"/>
  <c r="AF24" i="7"/>
  <c r="AB38" i="7"/>
  <c r="AB6" i="7"/>
  <c r="AF12" i="7"/>
  <c r="AB26" i="7"/>
  <c r="X40" i="7"/>
  <c r="Y16" i="7"/>
  <c r="AG18" i="7"/>
  <c r="AC21" i="7"/>
  <c r="Y24" i="7"/>
  <c r="AG26" i="7"/>
  <c r="AC32" i="7"/>
  <c r="Y35" i="7"/>
  <c r="AG37" i="7"/>
  <c r="AC40" i="7"/>
  <c r="V4" i="7"/>
  <c r="AD6" i="7"/>
  <c r="Z9" i="7"/>
  <c r="V12" i="7"/>
  <c r="AD17" i="7"/>
  <c r="Z20" i="7"/>
  <c r="V23" i="7"/>
  <c r="AD25" i="7"/>
  <c r="Z31" i="7"/>
  <c r="V34" i="7"/>
  <c r="AD36" i="7"/>
  <c r="Z39" i="7"/>
  <c r="W3" i="7"/>
  <c r="AE5" i="7"/>
  <c r="AA8" i="7"/>
  <c r="W11" i="7"/>
  <c r="AE16" i="7"/>
  <c r="AA19" i="7"/>
  <c r="W22" i="7"/>
  <c r="AE24" i="7"/>
  <c r="AA30" i="7"/>
  <c r="W33" i="7"/>
  <c r="AE35" i="7"/>
  <c r="AA38" i="7"/>
  <c r="AG3" i="7"/>
  <c r="AC6" i="7"/>
  <c r="Y9" i="7"/>
  <c r="X16" i="7"/>
  <c r="AB21" i="7"/>
  <c r="AF26" i="7"/>
  <c r="X35" i="7"/>
  <c r="AB40" i="7"/>
  <c r="X4" i="7"/>
  <c r="AF6" i="7"/>
  <c r="AB9" i="7"/>
  <c r="AB16" i="7"/>
  <c r="AF21" i="7"/>
  <c r="X30" i="7"/>
  <c r="AB35" i="7"/>
  <c r="AG2" i="7"/>
  <c r="Y8" i="7"/>
  <c r="AB19" i="7"/>
  <c r="X33" i="7"/>
  <c r="AF3" i="7"/>
  <c r="X9" i="7"/>
  <c r="X21" i="7"/>
  <c r="AF34" i="7"/>
  <c r="AG11" i="7"/>
  <c r="AC17" i="7"/>
  <c r="Y20" i="7"/>
  <c r="AG22" i="7"/>
  <c r="AC25" i="7"/>
  <c r="Y31" i="7"/>
  <c r="AG33" i="7"/>
  <c r="AC36" i="7"/>
  <c r="Y39" i="7"/>
  <c r="AD2" i="7"/>
  <c r="Z5" i="7"/>
  <c r="V8" i="7"/>
  <c r="AD10" i="7"/>
  <c r="Z16" i="7"/>
  <c r="V19" i="7"/>
  <c r="AD21" i="7"/>
  <c r="Z24" i="7"/>
  <c r="V30" i="7"/>
  <c r="AD32" i="7"/>
  <c r="Z35" i="7"/>
  <c r="V38" i="7"/>
  <c r="AD40" i="7"/>
  <c r="AA4" i="7"/>
  <c r="W7" i="7"/>
  <c r="AE9" i="7"/>
  <c r="AA12" i="7"/>
  <c r="W18" i="7"/>
  <c r="AE20" i="7"/>
  <c r="AA23" i="7"/>
  <c r="W26" i="7"/>
  <c r="AE31" i="7"/>
  <c r="AA34" i="7"/>
  <c r="W37" i="7"/>
  <c r="AE39" i="7"/>
  <c r="X37" i="15"/>
  <c r="X33" i="15"/>
  <c r="X26" i="15"/>
  <c r="W40" i="15"/>
  <c r="W36" i="15"/>
  <c r="W32" i="15"/>
  <c r="W25" i="15"/>
  <c r="W21" i="15"/>
  <c r="W17" i="15"/>
  <c r="W10" i="15"/>
  <c r="W6" i="15"/>
  <c r="W2" i="15"/>
  <c r="V37" i="15"/>
  <c r="V33" i="15"/>
  <c r="V26" i="15"/>
  <c r="V22" i="15"/>
  <c r="V18" i="15"/>
  <c r="V11" i="15"/>
  <c r="V7" i="15"/>
  <c r="V3" i="15"/>
  <c r="AC37" i="15"/>
  <c r="Z32" i="15"/>
  <c r="AF23" i="15"/>
  <c r="AG18" i="15"/>
  <c r="Y11" i="15"/>
  <c r="AA6" i="15"/>
  <c r="Y40" i="15"/>
  <c r="AE34" i="15"/>
  <c r="AB26" i="15"/>
  <c r="Z21" i="15"/>
  <c r="AB16" i="15"/>
  <c r="AD8" i="15"/>
  <c r="AF3" i="15"/>
  <c r="AA37" i="15"/>
  <c r="AG31" i="15"/>
  <c r="AD23" i="15"/>
  <c r="AE18" i="15"/>
  <c r="AG10" i="15"/>
  <c r="Y6" i="15"/>
  <c r="AF39" i="15"/>
  <c r="AC34" i="15"/>
  <c r="Z26" i="15"/>
  <c r="X21" i="15"/>
  <c r="Z16" i="15"/>
  <c r="AB8" i="15"/>
  <c r="AA38" i="15"/>
  <c r="AE36" i="15"/>
  <c r="AB31" i="15"/>
  <c r="Y23" i="15"/>
  <c r="Z18" i="15"/>
  <c r="AB10" i="15"/>
  <c r="AD36" i="15"/>
  <c r="AA31" i="15"/>
  <c r="AG22" i="15"/>
  <c r="Z35" i="15"/>
  <c r="AD21" i="15"/>
  <c r="Z10" i="15"/>
  <c r="AA3" i="15"/>
  <c r="AF7" i="15"/>
  <c r="AB32" i="15"/>
  <c r="X40" i="15"/>
  <c r="X36" i="15"/>
  <c r="X32" i="15"/>
  <c r="X25" i="15"/>
  <c r="W39" i="15"/>
  <c r="W35" i="15"/>
  <c r="W31" i="15"/>
  <c r="W24" i="15"/>
  <c r="W20" i="15"/>
  <c r="W16" i="15"/>
  <c r="W9" i="15"/>
  <c r="W5" i="15"/>
  <c r="V40" i="15"/>
  <c r="V36" i="15"/>
  <c r="V32" i="15"/>
  <c r="V25" i="15"/>
  <c r="V21" i="15"/>
  <c r="V17" i="15"/>
  <c r="V10" i="15"/>
  <c r="V6" i="15"/>
  <c r="V2" i="15"/>
  <c r="Z36" i="15"/>
  <c r="AF30" i="15"/>
  <c r="AC22" i="15"/>
  <c r="AE17" i="15"/>
  <c r="AG9" i="15"/>
  <c r="Y5" i="15"/>
  <c r="AE38" i="15"/>
  <c r="AB33" i="15"/>
  <c r="Y25" i="15"/>
  <c r="X20" i="15"/>
  <c r="Z12" i="15"/>
  <c r="AB7" i="15"/>
  <c r="AD2" i="15"/>
  <c r="AG35" i="15"/>
  <c r="AD30" i="15"/>
  <c r="AA22" i="15"/>
  <c r="AC17" i="15"/>
  <c r="AE9" i="15"/>
  <c r="AG4" i="15"/>
  <c r="AC38" i="15"/>
  <c r="Z33" i="15"/>
  <c r="AF24" i="15"/>
  <c r="AF19" i="15"/>
  <c r="X12" i="15"/>
  <c r="Z7" i="15"/>
  <c r="AE40" i="15"/>
  <c r="AB35" i="15"/>
  <c r="Y30" i="15"/>
  <c r="AF21" i="15"/>
  <c r="X17" i="15"/>
  <c r="AD40" i="15"/>
  <c r="AA35" i="15"/>
  <c r="AG26" i="15"/>
  <c r="AE21" i="15"/>
  <c r="AC32" i="15"/>
  <c r="AA19" i="15"/>
  <c r="Z8" i="15"/>
  <c r="AA40" i="15"/>
  <c r="AF40" i="15"/>
  <c r="AE26" i="15"/>
  <c r="Y17" i="15"/>
  <c r="AC6" i="15"/>
  <c r="AF20" i="15"/>
  <c r="AD37" i="15"/>
  <c r="AG23" i="15"/>
  <c r="AB6" i="15"/>
  <c r="AA23" i="15"/>
  <c r="AB40" i="15"/>
  <c r="Y26" i="15"/>
  <c r="AF16" i="15"/>
  <c r="X6" i="15"/>
  <c r="AB9" i="15"/>
  <c r="Z34" i="15"/>
  <c r="AE20" i="15"/>
  <c r="AA9" i="15"/>
  <c r="AF2" i="15"/>
  <c r="AD12" i="15"/>
  <c r="AF33" i="15"/>
  <c r="AB20" i="15"/>
  <c r="AA11" i="15"/>
  <c r="Z4" i="15"/>
  <c r="Y2" i="15"/>
  <c r="X39" i="15"/>
  <c r="X31" i="15"/>
  <c r="W38" i="15"/>
  <c r="W30" i="15"/>
  <c r="W19" i="15"/>
  <c r="W8" i="15"/>
  <c r="V39" i="15"/>
  <c r="V31" i="15"/>
  <c r="V20" i="15"/>
  <c r="V9" i="15"/>
  <c r="Z40" i="15"/>
  <c r="AC26" i="15"/>
  <c r="AC16" i="15"/>
  <c r="AG3" i="15"/>
  <c r="Y32" i="15"/>
  <c r="AF18" i="15"/>
  <c r="Z6" i="15"/>
  <c r="AD34" i="15"/>
  <c r="Y21" i="15"/>
  <c r="AC8" i="15"/>
  <c r="Z37" i="15"/>
  <c r="AC23" i="15"/>
  <c r="AF10" i="15"/>
  <c r="AB39" i="15"/>
  <c r="AE25" i="15"/>
  <c r="AF12" i="15"/>
  <c r="AG33" i="15"/>
  <c r="AC20" i="15"/>
  <c r="Z17" i="15"/>
  <c r="AG25" i="15"/>
  <c r="Y24" i="15"/>
  <c r="Y10" i="15"/>
  <c r="AA34" i="15"/>
  <c r="AG34" i="15"/>
  <c r="Y19" i="15"/>
  <c r="X8" i="15"/>
  <c r="AE16" i="15"/>
  <c r="AB34" i="15"/>
  <c r="X19" i="15"/>
  <c r="AC4" i="15"/>
  <c r="AE39" i="15"/>
  <c r="Z23" i="15"/>
  <c r="AE7" i="15"/>
  <c r="AG6" i="15"/>
  <c r="AC36" i="15"/>
  <c r="AA18" i="15"/>
  <c r="AD7" i="15"/>
  <c r="AD10" i="15"/>
  <c r="AF6" i="15"/>
  <c r="Y31" i="15"/>
  <c r="Y18" i="15"/>
  <c r="Y7" i="15"/>
  <c r="AE35" i="15"/>
  <c r="AC10" i="15"/>
  <c r="AG30" i="15"/>
  <c r="X18" i="15"/>
  <c r="X7" i="15"/>
  <c r="AG38" i="15"/>
  <c r="AG17" i="15"/>
  <c r="AD19" i="15"/>
  <c r="AF32" i="15"/>
  <c r="Z30" i="15"/>
  <c r="AC12" i="15"/>
  <c r="Z5" i="15"/>
  <c r="X38" i="15"/>
  <c r="X30" i="15"/>
  <c r="W37" i="15"/>
  <c r="W26" i="15"/>
  <c r="W18" i="15"/>
  <c r="W7" i="15"/>
  <c r="V38" i="15"/>
  <c r="V30" i="15"/>
  <c r="V19" i="15"/>
  <c r="V8" i="15"/>
  <c r="AF38" i="15"/>
  <c r="Z25" i="15"/>
  <c r="AA12" i="15"/>
  <c r="AE2" i="15"/>
  <c r="AE30" i="15"/>
  <c r="AD17" i="15"/>
  <c r="X5" i="15"/>
  <c r="AA33" i="15"/>
  <c r="AG19" i="15"/>
  <c r="AA7" i="15"/>
  <c r="AF35" i="15"/>
  <c r="Z22" i="15"/>
  <c r="AD9" i="15"/>
  <c r="Y38" i="15"/>
  <c r="AB24" i="15"/>
  <c r="AD11" i="15"/>
  <c r="AD32" i="15"/>
  <c r="AF37" i="15"/>
  <c r="AB12" i="15"/>
  <c r="AC18" i="15"/>
  <c r="AC21" i="15"/>
  <c r="Y8" i="15"/>
  <c r="AC11" i="15"/>
  <c r="AA32" i="15"/>
  <c r="AG16" i="15"/>
  <c r="AD4" i="15"/>
  <c r="AB4" i="15"/>
  <c r="AE31" i="15"/>
  <c r="AE11" i="15"/>
  <c r="X3" i="15"/>
  <c r="AF36" i="15"/>
  <c r="AB18" i="15"/>
  <c r="AF5" i="15"/>
  <c r="AB38" i="15"/>
  <c r="Z31" i="15"/>
  <c r="Y16" i="15"/>
  <c r="AE5" i="15"/>
  <c r="AD35" i="15"/>
  <c r="Z39" i="15"/>
  <c r="AB25" i="15"/>
  <c r="X16" i="15"/>
  <c r="AD5" i="15"/>
  <c r="AE19" i="15"/>
  <c r="Y39" i="15"/>
  <c r="AA25" i="15"/>
  <c r="AG12" i="15"/>
  <c r="AC5" i="15"/>
  <c r="AB30" i="15"/>
  <c r="AG8" i="15"/>
  <c r="AF8" i="15"/>
  <c r="X2" i="15"/>
  <c r="AC24" i="15"/>
  <c r="AC35" i="15"/>
  <c r="AE6" i="15"/>
  <c r="G8" i="25"/>
  <c r="AG21" i="15"/>
  <c r="AE10" i="15"/>
  <c r="Y4" i="15"/>
  <c r="AA30" i="15"/>
  <c r="AD16" i="15"/>
  <c r="AB23" i="15"/>
  <c r="Y3" i="15"/>
  <c r="AE37" i="15"/>
  <c r="AA39" i="15"/>
  <c r="AD18" i="15"/>
  <c r="AA26" i="15"/>
  <c r="AB37" i="15"/>
  <c r="V5" i="15"/>
  <c r="V24" i="15"/>
  <c r="W4" i="15"/>
  <c r="X24" i="15"/>
  <c r="AA8" i="15"/>
  <c r="AB3" i="15"/>
  <c r="AG32" i="15"/>
  <c r="Z2" i="15"/>
  <c r="Z20" i="15"/>
  <c r="AB5" i="15"/>
  <c r="Y9" i="15"/>
  <c r="AE33" i="15"/>
  <c r="Y33" i="15"/>
  <c r="AF22" i="15"/>
  <c r="AE24" i="15"/>
  <c r="AF25" i="15"/>
  <c r="AG7" i="15"/>
  <c r="Y37" i="15"/>
  <c r="X10" i="15"/>
  <c r="AC40" i="15"/>
  <c r="AG11" i="15"/>
  <c r="AF4" i="15"/>
  <c r="AA24" i="15"/>
  <c r="AB19" i="15"/>
  <c r="AD39" i="15"/>
  <c r="AC30" i="15"/>
  <c r="Y12" i="15"/>
  <c r="AD38" i="15"/>
  <c r="AB22" i="15"/>
  <c r="AC7" i="15"/>
  <c r="AC33" i="15"/>
  <c r="V12" i="15"/>
  <c r="V34" i="15"/>
  <c r="W11" i="15"/>
  <c r="W33" i="15"/>
  <c r="X34" i="15"/>
  <c r="Z38" i="15"/>
  <c r="X22" i="15"/>
  <c r="AA36" i="15"/>
  <c r="AE22" i="15"/>
  <c r="AC3" i="15"/>
  <c r="AC13" i="15" s="1"/>
  <c r="AD31" i="15"/>
  <c r="AD26" i="15"/>
  <c r="AE4" i="15"/>
  <c r="AF26" i="15"/>
  <c r="Y34" i="15"/>
  <c r="AE3" i="15"/>
  <c r="X11" i="15"/>
  <c r="AA21" i="15"/>
  <c r="W23" i="15"/>
  <c r="AA10" i="15"/>
  <c r="AA17" i="15"/>
  <c r="AD3" i="15"/>
  <c r="X4" i="15"/>
  <c r="AD22" i="15"/>
  <c r="AE12" i="15"/>
  <c r="Z11" i="15"/>
  <c r="AB36" i="15"/>
  <c r="AB2" i="15"/>
  <c r="AC25" i="15"/>
  <c r="AA4" i="15"/>
  <c r="AC31" i="15"/>
  <c r="AC9" i="15"/>
  <c r="AD24" i="15"/>
  <c r="AF11" i="15"/>
  <c r="AG5" i="15"/>
  <c r="Z19" i="15"/>
  <c r="AD6" i="15"/>
  <c r="AD25" i="15"/>
  <c r="AD20" i="15"/>
  <c r="AG40" i="15"/>
  <c r="AF31" i="15"/>
  <c r="AA16" i="15"/>
  <c r="AG39" i="15"/>
  <c r="AE23" i="15"/>
  <c r="AE8" i="15"/>
  <c r="AF34" i="15"/>
  <c r="V16" i="15"/>
  <c r="V35" i="15"/>
  <c r="W12" i="15"/>
  <c r="W34" i="15"/>
  <c r="X35" i="15"/>
  <c r="AF38" i="16"/>
  <c r="X36" i="16"/>
  <c r="AB33" i="16"/>
  <c r="AF30" i="16"/>
  <c r="X25" i="16"/>
  <c r="AB22" i="16"/>
  <c r="AF19" i="16"/>
  <c r="X17" i="16"/>
  <c r="AB11" i="16"/>
  <c r="AF8" i="16"/>
  <c r="AE38" i="16"/>
  <c r="W36" i="16"/>
  <c r="AA33" i="16"/>
  <c r="AC38" i="16"/>
  <c r="Z36" i="16"/>
  <c r="AE31" i="16"/>
  <c r="Y25" i="16"/>
  <c r="AD21" i="16"/>
  <c r="W18" i="16"/>
  <c r="AC11" i="16"/>
  <c r="W8" i="16"/>
  <c r="AA5" i="16"/>
  <c r="AE2" i="16"/>
  <c r="AC35" i="16"/>
  <c r="Y31" i="16"/>
  <c r="AD24" i="16"/>
  <c r="W21" i="16"/>
  <c r="AC17" i="16"/>
  <c r="V11" i="16"/>
  <c r="AD7" i="16"/>
  <c r="V5" i="16"/>
  <c r="Z2" i="16"/>
  <c r="AD34" i="16"/>
  <c r="AD30" i="16"/>
  <c r="W24" i="16"/>
  <c r="AC20" i="16"/>
  <c r="V17" i="16"/>
  <c r="AA10" i="16"/>
  <c r="Y7" i="16"/>
  <c r="AC4" i="16"/>
  <c r="AD39" i="16"/>
  <c r="AC19" i="16"/>
  <c r="AB6" i="16"/>
  <c r="Z38" i="16"/>
  <c r="Y26" i="16"/>
  <c r="W19" i="16"/>
  <c r="V9" i="16"/>
  <c r="AB3" i="16"/>
  <c r="Z32" i="16"/>
  <c r="Y22" i="16"/>
  <c r="W12" i="16"/>
  <c r="AF5" i="16"/>
  <c r="AG33" i="16"/>
  <c r="AC23" i="16"/>
  <c r="AA16" i="16"/>
  <c r="AF6" i="16"/>
  <c r="M8" i="25"/>
  <c r="D8" i="25"/>
  <c r="N8" i="25"/>
  <c r="X40" i="16"/>
  <c r="X32" i="16"/>
  <c r="AF23" i="16"/>
  <c r="AB18" i="16"/>
  <c r="AF12" i="16"/>
  <c r="W40" i="16"/>
  <c r="AG39" i="16"/>
  <c r="AD33" i="16"/>
  <c r="V30" i="16"/>
  <c r="Z16" i="16"/>
  <c r="AE6" i="16"/>
  <c r="V39" i="16"/>
  <c r="AA26" i="16"/>
  <c r="Z19" i="16"/>
  <c r="Y9" i="16"/>
  <c r="Z37" i="16"/>
  <c r="AG25" i="16"/>
  <c r="AE18" i="16"/>
  <c r="AB40" i="16"/>
  <c r="AF37" i="16"/>
  <c r="X35" i="16"/>
  <c r="AB32" i="16"/>
  <c r="AF26" i="16"/>
  <c r="X24" i="16"/>
  <c r="AB21" i="16"/>
  <c r="AF18" i="16"/>
  <c r="X16" i="16"/>
  <c r="AB10" i="16"/>
  <c r="AA40" i="16"/>
  <c r="AE37" i="16"/>
  <c r="W35" i="16"/>
  <c r="Y40" i="16"/>
  <c r="AC37" i="16"/>
  <c r="Z34" i="16"/>
  <c r="AA30" i="16"/>
  <c r="AG23" i="16"/>
  <c r="Z20" i="16"/>
  <c r="AE16" i="16"/>
  <c r="Y10" i="16"/>
  <c r="W7" i="16"/>
  <c r="AA4" i="16"/>
  <c r="Z40" i="16"/>
  <c r="AC33" i="16"/>
  <c r="AG26" i="16"/>
  <c r="Z23" i="16"/>
  <c r="AE19" i="16"/>
  <c r="Y16" i="16"/>
  <c r="AD9" i="16"/>
  <c r="AD6" i="16"/>
  <c r="V4" i="16"/>
  <c r="AD38" i="16"/>
  <c r="AG32" i="16"/>
  <c r="Z26" i="16"/>
  <c r="AE22" i="16"/>
  <c r="Y19" i="16"/>
  <c r="AD12" i="16"/>
  <c r="W9" i="16"/>
  <c r="Y6" i="16"/>
  <c r="AC3" i="16"/>
  <c r="AA31" i="16"/>
  <c r="Y11" i="16"/>
  <c r="X5" i="16"/>
  <c r="Y35" i="16"/>
  <c r="AA24" i="16"/>
  <c r="Z17" i="16"/>
  <c r="AB7" i="16"/>
  <c r="X2" i="16"/>
  <c r="AC30" i="16"/>
  <c r="AA20" i="16"/>
  <c r="Z10" i="16"/>
  <c r="AB4" i="16"/>
  <c r="AG31" i="16"/>
  <c r="AE21" i="16"/>
  <c r="AD11" i="16"/>
  <c r="AB5" i="16"/>
  <c r="I8" i="25"/>
  <c r="O8" i="25"/>
  <c r="J8" i="25"/>
  <c r="AB37" i="16"/>
  <c r="AF34" i="16"/>
  <c r="AB26" i="16"/>
  <c r="X21" i="16"/>
  <c r="X10" i="16"/>
  <c r="AA37" i="16"/>
  <c r="AE34" i="16"/>
  <c r="AD40" i="16"/>
  <c r="AA23" i="16"/>
  <c r="AG19" i="16"/>
  <c r="AE9" i="16"/>
  <c r="W4" i="16"/>
  <c r="V33" i="16"/>
  <c r="AG22" i="16"/>
  <c r="AE12" i="16"/>
  <c r="Z6" i="16"/>
  <c r="AD3" i="16"/>
  <c r="AA32" i="16"/>
  <c r="Z22" i="16"/>
  <c r="Y12" i="16"/>
  <c r="K8" i="25"/>
  <c r="X4" i="16"/>
  <c r="X3" i="16"/>
  <c r="Y37" i="16"/>
  <c r="AC12" i="16"/>
  <c r="AA9" i="16"/>
  <c r="AC24" i="16"/>
  <c r="Z5" i="16"/>
  <c r="W3" i="16"/>
  <c r="V37" i="16"/>
  <c r="AF33" i="16"/>
  <c r="H8" i="25"/>
  <c r="X8" i="16"/>
  <c r="Z25" i="16"/>
  <c r="X7" i="16"/>
  <c r="V24" i="16"/>
  <c r="AF4" i="16"/>
  <c r="AG20" i="16"/>
  <c r="AB2" i="16"/>
  <c r="Z21" i="16"/>
  <c r="AG4" i="16"/>
  <c r="AG10" i="16"/>
  <c r="W31" i="16"/>
  <c r="V8" i="16"/>
  <c r="W25" i="16"/>
  <c r="AE5" i="16"/>
  <c r="W22" i="16"/>
  <c r="AG38" i="16"/>
  <c r="X9" i="16"/>
  <c r="AF22" i="16"/>
  <c r="AB36" i="16"/>
  <c r="V20" i="16"/>
  <c r="AD18" i="16"/>
  <c r="AE32" i="16"/>
  <c r="Y3" i="16"/>
  <c r="AD8" i="16"/>
  <c r="AC21" i="16"/>
  <c r="AC18" i="16"/>
  <c r="W39" i="16"/>
  <c r="X20" i="16"/>
  <c r="F8" i="25"/>
  <c r="L8" i="25"/>
  <c r="AG9" i="16"/>
  <c r="W30" i="16"/>
  <c r="AC8" i="16"/>
  <c r="AE25" i="16"/>
  <c r="X6" i="16"/>
  <c r="AD22" i="16"/>
  <c r="AF3" i="16"/>
  <c r="AD26" i="16"/>
  <c r="AG5" i="16"/>
  <c r="AA17" i="16"/>
  <c r="Z35" i="16"/>
  <c r="AA11" i="16"/>
  <c r="AD31" i="16"/>
  <c r="AA8" i="16"/>
  <c r="AD25" i="16"/>
  <c r="AE33" i="16"/>
  <c r="AF11" i="16"/>
  <c r="AB25" i="16"/>
  <c r="X39" i="16"/>
  <c r="E8" i="25"/>
  <c r="AF39" i="16"/>
  <c r="AB38" i="16"/>
  <c r="X37" i="16"/>
  <c r="AF35" i="16"/>
  <c r="AB34" i="16"/>
  <c r="X33" i="16"/>
  <c r="AF31" i="16"/>
  <c r="AB30" i="16"/>
  <c r="X26" i="16"/>
  <c r="AF24" i="16"/>
  <c r="AB23" i="16"/>
  <c r="X22" i="16"/>
  <c r="AF20" i="16"/>
  <c r="AB19" i="16"/>
  <c r="X18" i="16"/>
  <c r="AF16" i="16"/>
  <c r="AB12" i="16"/>
  <c r="X11" i="16"/>
  <c r="AF9" i="16"/>
  <c r="AB8" i="16"/>
  <c r="AE39" i="16"/>
  <c r="AA38" i="16"/>
  <c r="W37" i="16"/>
  <c r="AE35" i="16"/>
  <c r="AA34" i="16"/>
  <c r="AG40" i="16"/>
  <c r="AC39" i="16"/>
  <c r="Y38" i="16"/>
  <c r="Z39" i="16"/>
  <c r="AD35" i="16"/>
  <c r="W33" i="16"/>
  <c r="Z31" i="16"/>
  <c r="AC26" i="16"/>
  <c r="AE24" i="16"/>
  <c r="V23" i="16"/>
  <c r="Y21" i="16"/>
  <c r="AA19" i="16"/>
  <c r="AD17" i="16"/>
  <c r="AG12" i="16"/>
  <c r="W11" i="16"/>
  <c r="Z9" i="16"/>
  <c r="AE7" i="16"/>
  <c r="AA6" i="16"/>
  <c r="W5" i="16"/>
  <c r="AE3" i="16"/>
  <c r="AA2" i="16"/>
  <c r="AD37" i="16"/>
  <c r="AG34" i="16"/>
  <c r="AC32" i="16"/>
  <c r="AE30" i="16"/>
  <c r="V26" i="16"/>
  <c r="Y24" i="16"/>
  <c r="AA22" i="16"/>
  <c r="AD20" i="16"/>
  <c r="AG18" i="16"/>
  <c r="W17" i="16"/>
  <c r="Z12" i="16"/>
  <c r="AC10" i="16"/>
  <c r="AE8" i="16"/>
  <c r="Z7" i="16"/>
  <c r="V6" i="16"/>
  <c r="AD4" i="16"/>
  <c r="Z3" i="16"/>
  <c r="V2" i="16"/>
  <c r="AD36" i="16"/>
  <c r="V34" i="16"/>
  <c r="V32" i="16"/>
  <c r="Y30" i="16"/>
  <c r="AA25" i="16"/>
  <c r="AD23" i="16"/>
  <c r="AG21" i="16"/>
  <c r="W20" i="16"/>
  <c r="Z18" i="16"/>
  <c r="AC16" i="16"/>
  <c r="AE11" i="16"/>
  <c r="V10" i="16"/>
  <c r="Y8" i="16"/>
  <c r="AG6" i="16"/>
  <c r="AC5" i="16"/>
  <c r="Y4" i="16"/>
  <c r="AG2" i="16"/>
  <c r="AG35" i="16"/>
  <c r="AG24" i="16"/>
  <c r="AE17" i="16"/>
  <c r="AF40" i="16"/>
  <c r="AB39" i="16"/>
  <c r="X38" i="16"/>
  <c r="AF36" i="16"/>
  <c r="AB35" i="16"/>
  <c r="X34" i="16"/>
  <c r="AF32" i="16"/>
  <c r="AB31" i="16"/>
  <c r="X30" i="16"/>
  <c r="AF25" i="16"/>
  <c r="AB24" i="16"/>
  <c r="X23" i="16"/>
  <c r="AF21" i="16"/>
  <c r="AB20" i="16"/>
  <c r="X19" i="16"/>
  <c r="AF17" i="16"/>
  <c r="AB16" i="16"/>
  <c r="X12" i="16"/>
  <c r="AF10" i="16"/>
  <c r="AB9" i="16"/>
  <c r="AE40" i="16"/>
  <c r="AA39" i="16"/>
  <c r="W38" i="16"/>
  <c r="AE36" i="16"/>
  <c r="AA35" i="16"/>
  <c r="W34" i="16"/>
  <c r="AC40" i="16"/>
  <c r="Y39" i="16"/>
  <c r="AG37" i="16"/>
  <c r="V38" i="16"/>
  <c r="V35" i="16"/>
  <c r="AD32" i="16"/>
  <c r="AG30" i="16"/>
  <c r="W26" i="16"/>
  <c r="Z24" i="16"/>
  <c r="AC22" i="16"/>
  <c r="AE20" i="16"/>
  <c r="V19" i="16"/>
  <c r="Y17" i="16"/>
  <c r="AA12" i="16"/>
  <c r="AD10" i="16"/>
  <c r="AG8" i="16"/>
  <c r="AA7" i="16"/>
  <c r="W6" i="16"/>
  <c r="AE4" i="16"/>
  <c r="AA3" i="16"/>
  <c r="W2" i="16"/>
  <c r="AG36" i="16"/>
  <c r="Y34" i="16"/>
  <c r="W32" i="16"/>
  <c r="Z30" i="16"/>
  <c r="AC25" i="16"/>
  <c r="AE23" i="16"/>
  <c r="V22" i="16"/>
  <c r="Y20" i="16"/>
  <c r="AA18" i="16"/>
  <c r="AD16" i="16"/>
  <c r="AG11" i="16"/>
  <c r="W10" i="16"/>
  <c r="Z8" i="16"/>
  <c r="V7" i="16"/>
  <c r="AD5" i="16"/>
  <c r="Z4" i="16"/>
  <c r="V3" i="16"/>
  <c r="V40" i="16"/>
  <c r="V36" i="16"/>
  <c r="Z33" i="16"/>
  <c r="AC31" i="16"/>
  <c r="AE26" i="16"/>
  <c r="V25" i="16"/>
  <c r="Y23" i="16"/>
  <c r="AA21" i="16"/>
  <c r="AD19" i="16"/>
  <c r="AG17" i="16"/>
  <c r="W16" i="16"/>
  <c r="Z11" i="16"/>
  <c r="AC9" i="16"/>
  <c r="AG7" i="16"/>
  <c r="AC6" i="16"/>
  <c r="Y5" i="16"/>
  <c r="AG3" i="16"/>
  <c r="AC2" i="16"/>
  <c r="Y33" i="16"/>
  <c r="W23" i="16"/>
  <c r="V16" i="16"/>
  <c r="AH5" i="3"/>
  <c r="I8" i="3"/>
  <c r="AH30" i="3"/>
  <c r="AH2" i="3"/>
  <c r="Y27" i="3"/>
  <c r="C38" i="23"/>
  <c r="W13" i="3"/>
  <c r="X13" i="3"/>
  <c r="E18" i="25"/>
  <c r="I18" i="25"/>
  <c r="W12" i="4"/>
  <c r="V2" i="4"/>
  <c r="AF33" i="4"/>
  <c r="AB40" i="4"/>
  <c r="AG35" i="4"/>
  <c r="AC3" i="4"/>
  <c r="AD40" i="4"/>
  <c r="AE5" i="4"/>
  <c r="W18" i="4"/>
  <c r="V33" i="4"/>
  <c r="AA40" i="4"/>
  <c r="Y8" i="4"/>
  <c r="Y5" i="4"/>
  <c r="AD21" i="4"/>
  <c r="V38" i="4"/>
  <c r="AC35" i="4"/>
  <c r="AC24" i="4"/>
  <c r="AG17" i="4"/>
  <c r="X40" i="4"/>
  <c r="X32" i="4"/>
  <c r="AB22" i="4"/>
  <c r="AF12" i="4"/>
  <c r="AD3" i="4"/>
  <c r="AE12" i="4"/>
  <c r="W32" i="4"/>
  <c r="AD26" i="4"/>
  <c r="AA2" i="4"/>
  <c r="AD8" i="4"/>
  <c r="V18" i="4"/>
  <c r="AE33" i="4"/>
  <c r="AB4" i="4"/>
  <c r="Z11" i="4"/>
  <c r="AD30" i="4"/>
  <c r="Y39" i="4"/>
  <c r="Y31" i="4"/>
  <c r="AC21" i="4"/>
  <c r="AG11" i="4"/>
  <c r="AF35" i="4"/>
  <c r="X26" i="4"/>
  <c r="AB19" i="4"/>
  <c r="AB8" i="4"/>
  <c r="AD6" i="4"/>
  <c r="AE21" i="4"/>
  <c r="AE40" i="4"/>
  <c r="AD11" i="4"/>
  <c r="W26" i="4"/>
  <c r="AD35" i="4"/>
  <c r="AA5" i="4"/>
  <c r="AE18" i="4"/>
  <c r="AG5" i="4"/>
  <c r="Z20" i="4"/>
  <c r="AD36" i="4"/>
  <c r="AG34" i="4"/>
  <c r="Y25" i="4"/>
  <c r="AC18" i="4"/>
  <c r="AB39" i="4"/>
  <c r="AF32" i="4"/>
  <c r="X23" i="4"/>
  <c r="X12" i="4"/>
  <c r="V3" i="4"/>
  <c r="AA11" i="4"/>
  <c r="AA33" i="4"/>
  <c r="V24" i="4"/>
  <c r="AA38" i="4"/>
  <c r="X4" i="4"/>
  <c r="Z12" i="4"/>
  <c r="W31" i="4"/>
  <c r="Y2" i="4"/>
  <c r="V10" i="4"/>
  <c r="AD23" i="4"/>
  <c r="Z37" i="4"/>
  <c r="Y37" i="4"/>
  <c r="AG31" i="4"/>
  <c r="AC23" i="4"/>
  <c r="Y18" i="4"/>
  <c r="AG9" i="4"/>
  <c r="N18" i="25"/>
  <c r="AA31" i="4"/>
  <c r="X16" i="4"/>
  <c r="AF22" i="4"/>
  <c r="Y22" i="4"/>
  <c r="Z26" i="4"/>
  <c r="AD7" i="4"/>
  <c r="AE24" i="4"/>
  <c r="W36" i="4"/>
  <c r="Z4" i="4"/>
  <c r="AB20" i="4"/>
  <c r="X38" i="4"/>
  <c r="AG23" i="4"/>
  <c r="Y40" i="4"/>
  <c r="AE2" i="4"/>
  <c r="AA12" i="4"/>
  <c r="V39" i="4"/>
  <c r="AA8" i="4"/>
  <c r="AF16" i="4"/>
  <c r="AB34" i="4"/>
  <c r="Y20" i="4"/>
  <c r="AC36" i="4"/>
  <c r="V17" i="4"/>
  <c r="AA25" i="4"/>
  <c r="AF2" i="4"/>
  <c r="Z21" i="4"/>
  <c r="AA18" i="4"/>
  <c r="X10" i="4"/>
  <c r="AF30" i="4"/>
  <c r="AC16" i="4"/>
  <c r="AG32" i="4"/>
  <c r="Z24" i="4"/>
  <c r="X5" i="4"/>
  <c r="Z19" i="4"/>
  <c r="W3" i="4"/>
  <c r="D39" i="23"/>
  <c r="O18" i="25"/>
  <c r="D18" i="25"/>
  <c r="AE25" i="4"/>
  <c r="AC7" i="4"/>
  <c r="AF7" i="4"/>
  <c r="AB17" i="4"/>
  <c r="AB25" i="4"/>
  <c r="X35" i="4"/>
  <c r="AC12" i="4"/>
  <c r="Y26" i="4"/>
  <c r="AG39" i="4"/>
  <c r="Z18" i="4"/>
  <c r="W9" i="4"/>
  <c r="Z34" i="4"/>
  <c r="AA6" i="4"/>
  <c r="AA22" i="4"/>
  <c r="AB9" i="4"/>
  <c r="AF25" i="4"/>
  <c r="AC11" i="4"/>
  <c r="Y32" i="4"/>
  <c r="Z31" i="4"/>
  <c r="AF3" i="4"/>
  <c r="V22" i="4"/>
  <c r="AE39" i="4"/>
  <c r="AE32" i="4"/>
  <c r="AD2" i="4"/>
  <c r="X22" i="4"/>
  <c r="AF39" i="4"/>
  <c r="AC25" i="4"/>
  <c r="AD38" i="4"/>
  <c r="AC5" i="4"/>
  <c r="W6" i="4"/>
  <c r="W22" i="4"/>
  <c r="W40" i="4"/>
  <c r="Z6" i="4"/>
  <c r="AB18" i="4"/>
  <c r="X36" i="4"/>
  <c r="AG21" i="4"/>
  <c r="Y38" i="4"/>
  <c r="AD10" i="4"/>
  <c r="AE26" i="4"/>
  <c r="AB3" i="4"/>
  <c r="AD22" i="4"/>
  <c r="J18" i="25"/>
  <c r="F18" i="25"/>
  <c r="AA39" i="4"/>
  <c r="AA20" i="4"/>
  <c r="V6" i="4"/>
  <c r="X9" i="4"/>
  <c r="X20" i="4"/>
  <c r="AF26" i="4"/>
  <c r="AB36" i="4"/>
  <c r="AG16" i="4"/>
  <c r="AC30" i="4"/>
  <c r="V40" i="4"/>
  <c r="AD12" i="4"/>
  <c r="AA17" i="4"/>
  <c r="AD39" i="4"/>
  <c r="AD18" i="4"/>
  <c r="AE19" i="4"/>
  <c r="AF10" i="4"/>
  <c r="AB31" i="4"/>
  <c r="AG12" i="4"/>
  <c r="AC33" i="4"/>
  <c r="V23" i="4"/>
  <c r="AB6" i="4"/>
  <c r="Z30" i="4"/>
  <c r="Y7" i="4"/>
  <c r="W30" i="4"/>
  <c r="X7" i="4"/>
  <c r="AF24" i="4"/>
  <c r="Y9" i="4"/>
  <c r="AG26" i="4"/>
  <c r="Z33" i="4"/>
  <c r="Y4" i="4"/>
  <c r="AD9" i="4"/>
  <c r="AE35" i="4"/>
  <c r="AA37" i="4"/>
  <c r="V5" i="4"/>
  <c r="X21" i="4"/>
  <c r="AB37" i="4"/>
  <c r="Y23" i="4"/>
  <c r="AG40" i="4"/>
  <c r="Z8" i="4"/>
  <c r="W35" i="4"/>
  <c r="AE9" i="4"/>
  <c r="V31" i="4"/>
  <c r="Z36" i="4"/>
  <c r="V9" i="4"/>
  <c r="AE31" i="4"/>
  <c r="X6" i="4"/>
  <c r="AD24" i="4"/>
  <c r="W4" i="4"/>
  <c r="AA21" i="4"/>
  <c r="AB2" i="4"/>
  <c r="AC6" i="4"/>
  <c r="V19" i="4"/>
  <c r="AD32" i="4"/>
  <c r="AC39" i="4"/>
  <c r="Y34" i="4"/>
  <c r="AG25" i="4"/>
  <c r="AC20" i="4"/>
  <c r="Y12" i="4"/>
  <c r="AF38" i="4"/>
  <c r="AB33" i="4"/>
  <c r="X25" i="4"/>
  <c r="AF19" i="4"/>
  <c r="AB11" i="4"/>
  <c r="Z2" i="4"/>
  <c r="V8" i="4"/>
  <c r="W21" i="4"/>
  <c r="AE34" i="4"/>
  <c r="V35" i="4"/>
  <c r="W8" i="4"/>
  <c r="AA30" i="4"/>
  <c r="AB5" i="4"/>
  <c r="Z23" i="4"/>
  <c r="AA3" i="4"/>
  <c r="W20" i="4"/>
  <c r="AG2" i="4"/>
  <c r="AE8" i="4"/>
  <c r="Z22" i="4"/>
  <c r="V36" i="4"/>
  <c r="AG37" i="4"/>
  <c r="AC32" i="4"/>
  <c r="Y24" i="4"/>
  <c r="AG18" i="4"/>
  <c r="AC10" i="4"/>
  <c r="X37" i="4"/>
  <c r="AF31" i="4"/>
  <c r="AB23" i="4"/>
  <c r="X18" i="4"/>
  <c r="AF9" i="4"/>
  <c r="V4" i="4"/>
  <c r="AE10" i="4"/>
  <c r="AA24" i="4"/>
  <c r="W38" i="4"/>
  <c r="Z25" i="4"/>
  <c r="AA4" i="4"/>
  <c r="AE20" i="4"/>
  <c r="X2" i="4"/>
  <c r="AD16" i="4"/>
  <c r="AE37" i="4"/>
  <c r="AA10" i="4"/>
  <c r="AC4" i="4"/>
  <c r="V12" i="4"/>
  <c r="AD25" i="4"/>
  <c r="Z39" i="4"/>
  <c r="Y36" i="4"/>
  <c r="AG30" i="4"/>
  <c r="AC22" i="4"/>
  <c r="Y17" i="4"/>
  <c r="AF40" i="4"/>
  <c r="AB35" i="4"/>
  <c r="X30" i="4"/>
  <c r="AF21" i="4"/>
  <c r="AB16" i="4"/>
  <c r="X8" i="4"/>
  <c r="AD5" i="4"/>
  <c r="W17" i="4"/>
  <c r="AE30" i="4"/>
  <c r="AD37" i="4"/>
  <c r="Z10" i="4"/>
  <c r="W33" i="4"/>
  <c r="AG6" i="4"/>
  <c r="V26" i="4"/>
  <c r="AE4" i="4"/>
  <c r="AE22" i="4"/>
  <c r="X3" i="4"/>
  <c r="Y6" i="4"/>
  <c r="H18" i="25"/>
  <c r="G18" i="25"/>
  <c r="M18" i="25"/>
  <c r="AE36" i="4"/>
  <c r="W23" i="4"/>
  <c r="AA9" i="4"/>
  <c r="Z3" i="4"/>
  <c r="AB10" i="4"/>
  <c r="AF18" i="4"/>
  <c r="X24" i="4"/>
  <c r="AB32" i="4"/>
  <c r="AF37" i="4"/>
  <c r="Y11" i="4"/>
  <c r="AC19" i="4"/>
  <c r="AG24" i="4"/>
  <c r="Y33" i="4"/>
  <c r="AC38" i="4"/>
  <c r="AD34" i="4"/>
  <c r="V21" i="4"/>
  <c r="AG7" i="4"/>
  <c r="AF5" i="4"/>
  <c r="AA36" i="4"/>
  <c r="AD20" i="4"/>
  <c r="W11" i="4"/>
  <c r="AE3" i="4"/>
  <c r="Z32" i="4"/>
  <c r="W25" i="4"/>
  <c r="AG8" i="4"/>
  <c r="AF6" i="4"/>
  <c r="AF17" i="4"/>
  <c r="AB24" i="4"/>
  <c r="X34" i="4"/>
  <c r="Y10" i="4"/>
  <c r="AG19" i="4"/>
  <c r="AC26" i="4"/>
  <c r="AC37" i="4"/>
  <c r="V34" i="4"/>
  <c r="AD17" i="4"/>
  <c r="Y3" i="4"/>
  <c r="W24" i="4"/>
  <c r="AC8" i="4"/>
  <c r="AF4" i="4"/>
  <c r="AA34" i="4"/>
  <c r="V20" i="4"/>
  <c r="AA35" i="4"/>
  <c r="W19" i="4"/>
  <c r="Z5" i="4"/>
  <c r="X11" i="4"/>
  <c r="AF20" i="4"/>
  <c r="AB30" i="4"/>
  <c r="AB38" i="4"/>
  <c r="Y16" i="4"/>
  <c r="AG22" i="4"/>
  <c r="AG33" i="4"/>
  <c r="AC40" i="4"/>
  <c r="V25" i="4"/>
  <c r="V7" i="4"/>
  <c r="Z7" i="4"/>
  <c r="W39" i="4"/>
  <c r="AD31" i="4"/>
  <c r="AE16" i="4"/>
  <c r="W5" i="4"/>
  <c r="Z40" i="4"/>
  <c r="AA26" i="4"/>
  <c r="W10" i="4"/>
  <c r="AB7" i="4"/>
  <c r="X17" i="4"/>
  <c r="AF23" i="4"/>
  <c r="AF34" i="4"/>
  <c r="AC9" i="4"/>
  <c r="Y19" i="4"/>
  <c r="Y30" i="4"/>
  <c r="AG36" i="4"/>
  <c r="Z35" i="4"/>
  <c r="Z16" i="4"/>
  <c r="AG3" i="4"/>
  <c r="W16" i="4"/>
  <c r="AE6" i="4"/>
  <c r="Z38" i="4"/>
  <c r="AA23" i="4"/>
  <c r="Z17" i="4"/>
  <c r="AC37" i="20"/>
  <c r="Y32" i="20"/>
  <c r="AG23" i="20"/>
  <c r="X36" i="20"/>
  <c r="AF30" i="20"/>
  <c r="AB22" i="20"/>
  <c r="X17" i="20"/>
  <c r="AF8" i="20"/>
  <c r="AE37" i="20"/>
  <c r="AA32" i="20"/>
  <c r="W24" i="20"/>
  <c r="AE18" i="20"/>
  <c r="AA10" i="20"/>
  <c r="Z35" i="20"/>
  <c r="Y17" i="20"/>
  <c r="W5" i="20"/>
  <c r="V11" i="20"/>
  <c r="AD33" i="20"/>
  <c r="Z16" i="20"/>
  <c r="AD4" i="20"/>
  <c r="Y22" i="20"/>
  <c r="AC8" i="20"/>
  <c r="Y2" i="20"/>
  <c r="Y36" i="20"/>
  <c r="AG30" i="20"/>
  <c r="X40" i="20"/>
  <c r="AF34" i="20"/>
  <c r="AB26" i="20"/>
  <c r="X21" i="20"/>
  <c r="AF12" i="20"/>
  <c r="AB7" i="20"/>
  <c r="AA36" i="20"/>
  <c r="W31" i="20"/>
  <c r="AE22" i="20"/>
  <c r="AA17" i="20"/>
  <c r="W9" i="20"/>
  <c r="V30" i="20"/>
  <c r="AC11" i="20"/>
  <c r="AE3" i="20"/>
  <c r="AF5" i="20"/>
  <c r="Z25" i="20"/>
  <c r="AD10" i="20"/>
  <c r="V40" i="20"/>
  <c r="AC19" i="20"/>
  <c r="Y6" i="20"/>
  <c r="AD35" i="20"/>
  <c r="AD16" i="20"/>
  <c r="AG39" i="20"/>
  <c r="AC34" i="20"/>
  <c r="Y26" i="20"/>
  <c r="AB38" i="20"/>
  <c r="X33" i="20"/>
  <c r="AF24" i="20"/>
  <c r="AB19" i="20"/>
  <c r="X11" i="20"/>
  <c r="W40" i="20"/>
  <c r="AE34" i="20"/>
  <c r="AA26" i="20"/>
  <c r="W21" i="20"/>
  <c r="AE12" i="20"/>
  <c r="AA7" i="20"/>
  <c r="AG21" i="20"/>
  <c r="Y8" i="20"/>
  <c r="W2" i="20"/>
  <c r="AB2" i="20"/>
  <c r="V21" i="20"/>
  <c r="Z7" i="20"/>
  <c r="Z33" i="20"/>
  <c r="Y16" i="20"/>
  <c r="AC4" i="20"/>
  <c r="V26" i="20"/>
  <c r="AD9" i="20"/>
  <c r="AG37" i="20"/>
  <c r="Y24" i="20"/>
  <c r="X31" i="20"/>
  <c r="AB17" i="20"/>
  <c r="W38" i="20"/>
  <c r="AA24" i="20"/>
  <c r="AE10" i="20"/>
  <c r="AG17" i="20"/>
  <c r="Z19" i="20"/>
  <c r="V17" i="20"/>
  <c r="AG22" i="20"/>
  <c r="AC2" i="20"/>
  <c r="AF3" i="20"/>
  <c r="AC31" i="20"/>
  <c r="AB35" i="20"/>
  <c r="AF21" i="20"/>
  <c r="X8" i="20"/>
  <c r="AE31" i="20"/>
  <c r="W18" i="20"/>
  <c r="AD32" i="20"/>
  <c r="AA4" i="20"/>
  <c r="V31" i="20"/>
  <c r="V4" i="20"/>
  <c r="Y7" i="20"/>
  <c r="V18" i="20"/>
  <c r="AG33" i="20"/>
  <c r="AF37" i="20"/>
  <c r="X24" i="20"/>
  <c r="AB10" i="20"/>
  <c r="W34" i="20"/>
  <c r="AA20" i="20"/>
  <c r="AE6" i="20"/>
  <c r="AG6" i="20"/>
  <c r="Z40" i="20"/>
  <c r="Z6" i="20"/>
  <c r="AG11" i="20"/>
  <c r="Y40" i="20"/>
  <c r="AG34" i="20"/>
  <c r="AC26" i="20"/>
  <c r="AF38" i="20"/>
  <c r="AB33" i="20"/>
  <c r="X25" i="20"/>
  <c r="AF19" i="20"/>
  <c r="AB11" i="20"/>
  <c r="AA40" i="20"/>
  <c r="W35" i="20"/>
  <c r="AE26" i="20"/>
  <c r="AA21" i="20"/>
  <c r="W16" i="20"/>
  <c r="AE7" i="20"/>
  <c r="AC22" i="20"/>
  <c r="AG8" i="20"/>
  <c r="AA2" i="20"/>
  <c r="X3" i="20"/>
  <c r="AD21" i="20"/>
  <c r="V8" i="20"/>
  <c r="AD34" i="20"/>
  <c r="AG16" i="20"/>
  <c r="AG4" i="20"/>
  <c r="Z30" i="20"/>
  <c r="Z10" i="20"/>
  <c r="AC38" i="20"/>
  <c r="Y33" i="20"/>
  <c r="AG24" i="20"/>
  <c r="X37" i="20"/>
  <c r="AF31" i="20"/>
  <c r="AB23" i="20"/>
  <c r="X18" i="20"/>
  <c r="AF9" i="20"/>
  <c r="AE38" i="20"/>
  <c r="AA33" i="20"/>
  <c r="W25" i="20"/>
  <c r="AE19" i="20"/>
  <c r="AA11" i="20"/>
  <c r="Z39" i="20"/>
  <c r="Y19" i="20"/>
  <c r="W6" i="20"/>
  <c r="Z2" i="20"/>
  <c r="AD37" i="20"/>
  <c r="Z18" i="20"/>
  <c r="AD5" i="20"/>
  <c r="V25" i="20"/>
  <c r="AC10" i="20"/>
  <c r="Y3" i="20"/>
  <c r="V22" i="20"/>
  <c r="AB5" i="20"/>
  <c r="Y35" i="20"/>
  <c r="X39" i="20"/>
  <c r="AB25" i="20"/>
  <c r="AF11" i="20"/>
  <c r="AA35" i="20"/>
  <c r="AE21" i="20"/>
  <c r="W8" i="20"/>
  <c r="AC9" i="20"/>
  <c r="X4" i="20"/>
  <c r="AD8" i="20"/>
  <c r="AC17" i="20"/>
  <c r="AD31" i="20"/>
  <c r="AC39" i="20"/>
  <c r="AG25" i="20"/>
  <c r="AF32" i="20"/>
  <c r="X19" i="20"/>
  <c r="AE39" i="20"/>
  <c r="W26" i="20"/>
  <c r="AA12" i="20"/>
  <c r="Y21" i="20"/>
  <c r="Z3" i="20"/>
  <c r="Z20" i="20"/>
  <c r="V32" i="20"/>
  <c r="Y4" i="20"/>
  <c r="Z8" i="20"/>
  <c r="Y31" i="20"/>
  <c r="X35" i="20"/>
  <c r="AB21" i="20"/>
  <c r="AF7" i="20"/>
  <c r="AA31" i="20"/>
  <c r="AE17" i="20"/>
  <c r="Z31" i="20"/>
  <c r="W4" i="20"/>
  <c r="AD26" i="20"/>
  <c r="AD3" i="20"/>
  <c r="Z12" i="20"/>
  <c r="AC5" i="20"/>
  <c r="Z37" i="20"/>
  <c r="V23" i="20"/>
  <c r="W3" i="20"/>
  <c r="Z24" i="20"/>
  <c r="AE16" i="20"/>
  <c r="AA30" i="20"/>
  <c r="AF6" i="20"/>
  <c r="AB20" i="20"/>
  <c r="X34" i="20"/>
  <c r="Y30" i="20"/>
  <c r="AG40" i="20"/>
  <c r="V37" i="20"/>
  <c r="AD30" i="20"/>
  <c r="V3" i="20"/>
  <c r="W12" i="20"/>
  <c r="AA39" i="20"/>
  <c r="AB32" i="20"/>
  <c r="Y39" i="20"/>
  <c r="AG20" i="20"/>
  <c r="AD7" i="20"/>
  <c r="AE9" i="20"/>
  <c r="W37" i="20"/>
  <c r="X30" i="20"/>
  <c r="AG36" i="20"/>
  <c r="Y9" i="20"/>
  <c r="V35" i="20"/>
  <c r="AD36" i="20"/>
  <c r="AE32" i="20"/>
  <c r="AF22" i="20"/>
  <c r="AC32" i="20"/>
  <c r="AD18" i="20"/>
  <c r="AG7" i="20"/>
  <c r="Z4" i="20"/>
  <c r="Z32" i="20"/>
  <c r="AE4" i="20"/>
  <c r="V34" i="20"/>
  <c r="AA18" i="20"/>
  <c r="W32" i="20"/>
  <c r="AB8" i="20"/>
  <c r="X22" i="20"/>
  <c r="AF35" i="20"/>
  <c r="AG31" i="20"/>
  <c r="X6" i="20"/>
  <c r="Y11" i="20"/>
  <c r="V39" i="20"/>
  <c r="AD40" i="20"/>
  <c r="AE33" i="20"/>
  <c r="AF23" i="20"/>
  <c r="AC33" i="20"/>
  <c r="Z21" i="20"/>
  <c r="AG9" i="20"/>
  <c r="Z5" i="20"/>
  <c r="Z36" i="20"/>
  <c r="AE5" i="20"/>
  <c r="V38" i="20"/>
  <c r="AA19" i="20"/>
  <c r="W33" i="20"/>
  <c r="AB9" i="20"/>
  <c r="X23" i="20"/>
  <c r="AF36" i="20"/>
  <c r="AG32" i="20"/>
  <c r="V7" i="20"/>
  <c r="AG3" i="20"/>
  <c r="Z11" i="20"/>
  <c r="Y12" i="20"/>
  <c r="W23" i="20"/>
  <c r="X16" i="20"/>
  <c r="AB40" i="20"/>
  <c r="AD24" i="20"/>
  <c r="AD6" i="20"/>
  <c r="AC7" i="20"/>
  <c r="AE20" i="20"/>
  <c r="AF10" i="20"/>
  <c r="X38" i="20"/>
  <c r="AD11" i="20"/>
  <c r="V36" i="20"/>
  <c r="AE2" i="20"/>
  <c r="AA16" i="20"/>
  <c r="AE40" i="20"/>
  <c r="AF33" i="20"/>
  <c r="AC40" i="20"/>
  <c r="Z34" i="20"/>
  <c r="AG18" i="20"/>
  <c r="V10" i="20"/>
  <c r="X5" i="20"/>
  <c r="AG10" i="20"/>
  <c r="AE8" i="20"/>
  <c r="AA22" i="20"/>
  <c r="W36" i="20"/>
  <c r="AB12" i="20"/>
  <c r="X26" i="20"/>
  <c r="AF39" i="20"/>
  <c r="AG35" i="20"/>
  <c r="V20" i="20"/>
  <c r="Z26" i="20"/>
  <c r="AD2" i="20"/>
  <c r="AE11" i="20"/>
  <c r="W39" i="20"/>
  <c r="X32" i="20"/>
  <c r="AG38" i="20"/>
  <c r="V33" i="20"/>
  <c r="Y18" i="20"/>
  <c r="Z9" i="20"/>
  <c r="AB4" i="20"/>
  <c r="Y10" i="20"/>
  <c r="AA8" i="20"/>
  <c r="W22" i="20"/>
  <c r="AE35" i="20"/>
  <c r="X12" i="20"/>
  <c r="AF25" i="20"/>
  <c r="AB39" i="20"/>
  <c r="AC35" i="20"/>
  <c r="Z17" i="20"/>
  <c r="AC6" i="20"/>
  <c r="AD19" i="20"/>
  <c r="AC20" i="20"/>
  <c r="AE25" i="20"/>
  <c r="AF18" i="20"/>
  <c r="AC25" i="20"/>
  <c r="Z38" i="20"/>
  <c r="V12" i="20"/>
  <c r="AG12" i="20"/>
  <c r="AA23" i="20"/>
  <c r="AB16" i="20"/>
  <c r="AF40" i="20"/>
  <c r="AD20" i="20"/>
  <c r="V5" i="20"/>
  <c r="AA5" i="20"/>
  <c r="W19" i="20"/>
  <c r="X9" i="20"/>
  <c r="AB36" i="20"/>
  <c r="AF2" i="20"/>
  <c r="AD39" i="20"/>
  <c r="AC21" i="20"/>
  <c r="AD12" i="20"/>
  <c r="V9" i="20"/>
  <c r="AC16" i="20"/>
  <c r="W10" i="20"/>
  <c r="AE23" i="20"/>
  <c r="AA37" i="20"/>
  <c r="AF16" i="20"/>
  <c r="AB30" i="20"/>
  <c r="AC23" i="20"/>
  <c r="Y37" i="20"/>
  <c r="AD22" i="20"/>
  <c r="V6" i="20"/>
  <c r="AA6" i="20"/>
  <c r="W20" i="20"/>
  <c r="X10" i="20"/>
  <c r="AB37" i="20"/>
  <c r="AF40" i="18"/>
  <c r="AB40" i="18"/>
  <c r="X40" i="18"/>
  <c r="AF39" i="18"/>
  <c r="AB39" i="18"/>
  <c r="X39" i="18"/>
  <c r="AF38" i="18"/>
  <c r="AB38" i="18"/>
  <c r="X38" i="18"/>
  <c r="AF37" i="18"/>
  <c r="AB37" i="18"/>
  <c r="X37" i="18"/>
  <c r="AF36" i="18"/>
  <c r="AB36" i="18"/>
  <c r="X36" i="18"/>
  <c r="AF35" i="18"/>
  <c r="AB35" i="18"/>
  <c r="X35" i="18"/>
  <c r="AF34" i="18"/>
  <c r="AB34" i="18"/>
  <c r="X34" i="18"/>
  <c r="AF33" i="18"/>
  <c r="AB33" i="18"/>
  <c r="X33" i="18"/>
  <c r="AF32" i="18"/>
  <c r="AB32" i="18"/>
  <c r="X32" i="18"/>
  <c r="AF31" i="18"/>
  <c r="AB31" i="18"/>
  <c r="X31" i="18"/>
  <c r="AF30" i="18"/>
  <c r="AB30" i="18"/>
  <c r="X30" i="18"/>
  <c r="AF26" i="18"/>
  <c r="AB26" i="18"/>
  <c r="X26" i="18"/>
  <c r="AF25" i="18"/>
  <c r="AB25" i="18"/>
  <c r="X25" i="18"/>
  <c r="AF24" i="18"/>
  <c r="AB24" i="18"/>
  <c r="X24" i="18"/>
  <c r="AF23" i="18"/>
  <c r="AB23" i="18"/>
  <c r="X23" i="18"/>
  <c r="AF22" i="18"/>
  <c r="AB22" i="18"/>
  <c r="X22" i="18"/>
  <c r="AF21" i="18"/>
  <c r="AB21" i="18"/>
  <c r="X21" i="18"/>
  <c r="AF20" i="18"/>
  <c r="AB20" i="18"/>
  <c r="X20" i="18"/>
  <c r="AF19" i="18"/>
  <c r="AB19" i="18"/>
  <c r="X19" i="18"/>
  <c r="AF18" i="18"/>
  <c r="AB18" i="18"/>
  <c r="X18" i="18"/>
  <c r="AF17" i="18"/>
  <c r="AB17" i="18"/>
  <c r="X17" i="18"/>
  <c r="AF16" i="18"/>
  <c r="AB16" i="18"/>
  <c r="X16" i="18"/>
  <c r="AF12" i="18"/>
  <c r="AB12" i="18"/>
  <c r="X12" i="18"/>
  <c r="AG11" i="18"/>
  <c r="AC11" i="18"/>
  <c r="Y11" i="18"/>
  <c r="AD10" i="18"/>
  <c r="Z10" i="18"/>
  <c r="V10" i="18"/>
  <c r="AE9" i="18"/>
  <c r="AA9" i="18"/>
  <c r="W9" i="18"/>
  <c r="AF8" i="18"/>
  <c r="AB8" i="18"/>
  <c r="X8" i="18"/>
  <c r="AG7" i="18"/>
  <c r="AC7" i="18"/>
  <c r="Y7" i="18"/>
  <c r="AE40" i="18"/>
  <c r="Z40" i="18"/>
  <c r="AG39" i="18"/>
  <c r="AA39" i="18"/>
  <c r="V39" i="18"/>
  <c r="AC38" i="18"/>
  <c r="W38" i="18"/>
  <c r="AD37" i="18"/>
  <c r="Y37" i="18"/>
  <c r="AE36" i="18"/>
  <c r="Z36" i="18"/>
  <c r="AG35" i="18"/>
  <c r="AA35" i="18"/>
  <c r="V35" i="18"/>
  <c r="AC34" i="18"/>
  <c r="W34" i="18"/>
  <c r="AD33" i="18"/>
  <c r="Y33" i="18"/>
  <c r="AE32" i="18"/>
  <c r="Z32" i="18"/>
  <c r="AG31" i="18"/>
  <c r="AA31" i="18"/>
  <c r="V31" i="18"/>
  <c r="AC30" i="18"/>
  <c r="W30" i="18"/>
  <c r="AD26" i="18"/>
  <c r="Y26" i="18"/>
  <c r="AE25" i="18"/>
  <c r="Z25" i="18"/>
  <c r="AG24" i="18"/>
  <c r="AA24" i="18"/>
  <c r="V24" i="18"/>
  <c r="AC23" i="18"/>
  <c r="W23" i="18"/>
  <c r="AD22" i="18"/>
  <c r="Y22" i="18"/>
  <c r="AE21" i="18"/>
  <c r="Z21" i="18"/>
  <c r="AG20" i="18"/>
  <c r="AA20" i="18"/>
  <c r="V20" i="18"/>
  <c r="AC19" i="18"/>
  <c r="W19" i="18"/>
  <c r="AD18" i="18"/>
  <c r="Y18" i="18"/>
  <c r="AE17" i="18"/>
  <c r="Z17" i="18"/>
  <c r="AG16" i="18"/>
  <c r="AA16" i="18"/>
  <c r="V16" i="18"/>
  <c r="AC12" i="18"/>
  <c r="W12" i="18"/>
  <c r="AE11" i="18"/>
  <c r="Z11" i="18"/>
  <c r="AG10" i="18"/>
  <c r="AB10" i="18"/>
  <c r="W10" i="18"/>
  <c r="AD9" i="18"/>
  <c r="Y9" i="18"/>
  <c r="AG8" i="18"/>
  <c r="AA8" i="18"/>
  <c r="V8" i="18"/>
  <c r="AD7" i="18"/>
  <c r="X7" i="18"/>
  <c r="AG6" i="18"/>
  <c r="AC6" i="18"/>
  <c r="Y6" i="18"/>
  <c r="AD5" i="18"/>
  <c r="Z5" i="18"/>
  <c r="V5" i="18"/>
  <c r="AE4" i="18"/>
  <c r="AA4" i="18"/>
  <c r="W4" i="18"/>
  <c r="AF3" i="18"/>
  <c r="AB3" i="18"/>
  <c r="X3" i="18"/>
  <c r="AG2" i="18"/>
  <c r="AE2" i="18"/>
  <c r="AC2" i="18"/>
  <c r="AA2" i="18"/>
  <c r="Y2" i="18"/>
  <c r="W2" i="18"/>
  <c r="AD40" i="18"/>
  <c r="Y40" i="18"/>
  <c r="AE39" i="18"/>
  <c r="Z39" i="18"/>
  <c r="AG38" i="18"/>
  <c r="AA38" i="18"/>
  <c r="V38" i="18"/>
  <c r="AC37" i="18"/>
  <c r="W37" i="18"/>
  <c r="AD36" i="18"/>
  <c r="Y36" i="18"/>
  <c r="AE35" i="18"/>
  <c r="Z35" i="18"/>
  <c r="AG34" i="18"/>
  <c r="AA34" i="18"/>
  <c r="V34" i="18"/>
  <c r="AC33" i="18"/>
  <c r="W33" i="18"/>
  <c r="AD32" i="18"/>
  <c r="Y32" i="18"/>
  <c r="AE31" i="18"/>
  <c r="Z31" i="18"/>
  <c r="AG30" i="18"/>
  <c r="AA30" i="18"/>
  <c r="V30" i="18"/>
  <c r="AC26" i="18"/>
  <c r="W26" i="18"/>
  <c r="AD25" i="18"/>
  <c r="Y25" i="18"/>
  <c r="AE24" i="18"/>
  <c r="Z24" i="18"/>
  <c r="AG23" i="18"/>
  <c r="AA23" i="18"/>
  <c r="V23" i="18"/>
  <c r="AC22" i="18"/>
  <c r="W22" i="18"/>
  <c r="AD21" i="18"/>
  <c r="Y21" i="18"/>
  <c r="AE20" i="18"/>
  <c r="Z20" i="18"/>
  <c r="AG19" i="18"/>
  <c r="AA19" i="18"/>
  <c r="V19" i="18"/>
  <c r="AC18" i="18"/>
  <c r="W18" i="18"/>
  <c r="AD17" i="18"/>
  <c r="Y17" i="18"/>
  <c r="AE16" i="18"/>
  <c r="Z16" i="18"/>
  <c r="AG12" i="18"/>
  <c r="AA12" i="18"/>
  <c r="V12" i="18"/>
  <c r="AD11" i="18"/>
  <c r="X11" i="18"/>
  <c r="AF10" i="18"/>
  <c r="AA10" i="18"/>
  <c r="AC9" i="18"/>
  <c r="X9" i="18"/>
  <c r="AE8" i="18"/>
  <c r="Z8" i="18"/>
  <c r="AB7" i="18"/>
  <c r="W7" i="18"/>
  <c r="AF6" i="18"/>
  <c r="AB6" i="18"/>
  <c r="X6" i="18"/>
  <c r="AG5" i="18"/>
  <c r="AC5" i="18"/>
  <c r="Y5" i="18"/>
  <c r="AD4" i="18"/>
  <c r="Z4" i="18"/>
  <c r="V4" i="18"/>
  <c r="AE3" i="18"/>
  <c r="AA3" i="18"/>
  <c r="W3" i="18"/>
  <c r="AC40" i="18"/>
  <c r="W40" i="18"/>
  <c r="AG40" i="17"/>
  <c r="AC40" i="17"/>
  <c r="Y40" i="17"/>
  <c r="AG39" i="17"/>
  <c r="AC39" i="17"/>
  <c r="Y39" i="17"/>
  <c r="AG38" i="17"/>
  <c r="AC38" i="17"/>
  <c r="Y38" i="17"/>
  <c r="AG37" i="17"/>
  <c r="AC37" i="17"/>
  <c r="Y37" i="17"/>
  <c r="AG36" i="17"/>
  <c r="AC36" i="17"/>
  <c r="Y36" i="17"/>
  <c r="AG35" i="17"/>
  <c r="AC35" i="17"/>
  <c r="Y35" i="17"/>
  <c r="AG34" i="17"/>
  <c r="AC34" i="17"/>
  <c r="Y34" i="17"/>
  <c r="AG33" i="17"/>
  <c r="AC33" i="17"/>
  <c r="Y33" i="17"/>
  <c r="AG32" i="17"/>
  <c r="AC32" i="17"/>
  <c r="Y32" i="17"/>
  <c r="AG31" i="17"/>
  <c r="AC31" i="17"/>
  <c r="Y31" i="17"/>
  <c r="AG30" i="17"/>
  <c r="AE30" i="17"/>
  <c r="AB30" i="17"/>
  <c r="Z30" i="17"/>
  <c r="X30" i="17"/>
  <c r="V30" i="17"/>
  <c r="AD26" i="17"/>
  <c r="Z26" i="17"/>
  <c r="V26" i="17"/>
  <c r="AD25" i="17"/>
  <c r="Z25" i="17"/>
  <c r="V25" i="17"/>
  <c r="AD24" i="17"/>
  <c r="Z24" i="17"/>
  <c r="V24" i="17"/>
  <c r="AD23" i="17"/>
  <c r="Z23" i="17"/>
  <c r="V23" i="17"/>
  <c r="AD22" i="17"/>
  <c r="Z22" i="17"/>
  <c r="V22" i="17"/>
  <c r="AD21" i="17"/>
  <c r="Z21" i="17"/>
  <c r="V21" i="17"/>
  <c r="AD20" i="17"/>
  <c r="Z20" i="17"/>
  <c r="V20" i="17"/>
  <c r="AD19" i="17"/>
  <c r="Z19" i="17"/>
  <c r="V19" i="17"/>
  <c r="AD18" i="17"/>
  <c r="Z18" i="17"/>
  <c r="V18" i="17"/>
  <c r="AD17" i="17"/>
  <c r="Z17" i="17"/>
  <c r="V17" i="17"/>
  <c r="AG12" i="17"/>
  <c r="AC12" i="17"/>
  <c r="Y12" i="17"/>
  <c r="AD11" i="17"/>
  <c r="Z11" i="17"/>
  <c r="V11" i="17"/>
  <c r="AE10" i="17"/>
  <c r="AA10" i="17"/>
  <c r="W10" i="17"/>
  <c r="AF9" i="17"/>
  <c r="AB9" i="17"/>
  <c r="X9" i="17"/>
  <c r="AG8" i="17"/>
  <c r="AF40" i="17"/>
  <c r="AA40" i="17"/>
  <c r="V40" i="17"/>
  <c r="AB39" i="17"/>
  <c r="W39" i="17"/>
  <c r="AD38" i="17"/>
  <c r="X38" i="17"/>
  <c r="AE37" i="17"/>
  <c r="Z37" i="17"/>
  <c r="AF36" i="17"/>
  <c r="AA36" i="17"/>
  <c r="V36" i="17"/>
  <c r="AB35" i="17"/>
  <c r="W35" i="17"/>
  <c r="AD34" i="17"/>
  <c r="X34" i="17"/>
  <c r="AE33" i="17"/>
  <c r="Z33" i="17"/>
  <c r="AF32" i="17"/>
  <c r="AA32" i="17"/>
  <c r="V32" i="17"/>
  <c r="AB31" i="17"/>
  <c r="W31" i="17"/>
  <c r="Y30" i="17"/>
  <c r="AC26" i="17"/>
  <c r="X26" i="17"/>
  <c r="AE25" i="17"/>
  <c r="Y25" i="17"/>
  <c r="AF24" i="17"/>
  <c r="AA24" i="17"/>
  <c r="AG23" i="17"/>
  <c r="AB23" i="17"/>
  <c r="W23" i="17"/>
  <c r="AC22" i="17"/>
  <c r="X22" i="17"/>
  <c r="AE21" i="17"/>
  <c r="Y21" i="17"/>
  <c r="AF20" i="17"/>
  <c r="AA20" i="17"/>
  <c r="AG19" i="17"/>
  <c r="AB19" i="17"/>
  <c r="W19" i="17"/>
  <c r="AC18" i="17"/>
  <c r="X18" i="17"/>
  <c r="AE17" i="17"/>
  <c r="Y17" i="17"/>
  <c r="AD16" i="17"/>
  <c r="AA16" i="17"/>
  <c r="V16" i="17"/>
  <c r="AB12" i="17"/>
  <c r="W12" i="17"/>
  <c r="AE11" i="17"/>
  <c r="Y11" i="17"/>
  <c r="AG10" i="17"/>
  <c r="AB10" i="17"/>
  <c r="V10" i="17"/>
  <c r="AD9" i="17"/>
  <c r="Y9" i="17"/>
  <c r="AF8" i="17"/>
  <c r="AB8" i="17"/>
  <c r="X8" i="17"/>
  <c r="AG7" i="17"/>
  <c r="AC7" i="17"/>
  <c r="Y7" i="17"/>
  <c r="AD6" i="17"/>
  <c r="Z6" i="17"/>
  <c r="V6" i="17"/>
  <c r="AE5" i="17"/>
  <c r="AA5" i="17"/>
  <c r="W5" i="17"/>
  <c r="AF4" i="17"/>
  <c r="AB4" i="17"/>
  <c r="X4" i="17"/>
  <c r="AG3" i="17"/>
  <c r="AC3" i="17"/>
  <c r="Y3" i="17"/>
  <c r="AE40" i="17"/>
  <c r="Z40" i="17"/>
  <c r="AF39" i="17"/>
  <c r="AA39" i="17"/>
  <c r="V39" i="17"/>
  <c r="AB38" i="17"/>
  <c r="W38" i="17"/>
  <c r="AD37" i="17"/>
  <c r="X37" i="17"/>
  <c r="AE36" i="17"/>
  <c r="Z36" i="17"/>
  <c r="AF35" i="17"/>
  <c r="AA35" i="17"/>
  <c r="V35" i="17"/>
  <c r="AB34" i="17"/>
  <c r="W34" i="17"/>
  <c r="AD33" i="17"/>
  <c r="X33" i="17"/>
  <c r="AE32" i="17"/>
  <c r="Z32" i="17"/>
  <c r="AF31" i="17"/>
  <c r="AA31" i="17"/>
  <c r="V31" i="17"/>
  <c r="AA30" i="17"/>
  <c r="AG26" i="17"/>
  <c r="AB26" i="17"/>
  <c r="W26" i="17"/>
  <c r="AC25" i="17"/>
  <c r="X25" i="17"/>
  <c r="AE24" i="17"/>
  <c r="Y24" i="17"/>
  <c r="AF23" i="17"/>
  <c r="AA23" i="17"/>
  <c r="AG22" i="17"/>
  <c r="AB22" i="17"/>
  <c r="W22" i="17"/>
  <c r="AC21" i="17"/>
  <c r="X21" i="17"/>
  <c r="AE20" i="17"/>
  <c r="Y20" i="17"/>
  <c r="AF19" i="17"/>
  <c r="AA19" i="17"/>
  <c r="AG18" i="17"/>
  <c r="AB18" i="17"/>
  <c r="W18" i="17"/>
  <c r="AC17" i="17"/>
  <c r="X17" i="17"/>
  <c r="AF16" i="17"/>
  <c r="AC16" i="17"/>
  <c r="X16" i="17"/>
  <c r="AF12" i="17"/>
  <c r="AA12" i="17"/>
  <c r="V12" i="17"/>
  <c r="AC11" i="17"/>
  <c r="X11" i="17"/>
  <c r="AF10" i="17"/>
  <c r="Z10" i="17"/>
  <c r="AC9" i="17"/>
  <c r="W9" i="17"/>
  <c r="AE8" i="17"/>
  <c r="AA8" i="17"/>
  <c r="W8" i="17"/>
  <c r="AF7" i="17"/>
  <c r="AB7" i="17"/>
  <c r="X7" i="17"/>
  <c r="AG6" i="17"/>
  <c r="AC6" i="17"/>
  <c r="Y6" i="17"/>
  <c r="AD5" i="17"/>
  <c r="Z5" i="17"/>
  <c r="W40" i="17"/>
  <c r="X39" i="17"/>
  <c r="Z38" i="17"/>
  <c r="AA37" i="17"/>
  <c r="AB36" i="17"/>
  <c r="AD35" i="17"/>
  <c r="AE34" i="17"/>
  <c r="AF33" i="17"/>
  <c r="V33" i="17"/>
  <c r="W32" i="17"/>
  <c r="X31" i="17"/>
  <c r="AC30" i="17"/>
  <c r="W30" i="17"/>
  <c r="Y26" i="17"/>
  <c r="AA25" i="17"/>
  <c r="AB24" i="17"/>
  <c r="AC23" i="17"/>
  <c r="AE22" i="17"/>
  <c r="AF21" i="17"/>
  <c r="AG20" i="17"/>
  <c r="W20" i="17"/>
  <c r="X19" i="17"/>
  <c r="Y18" i="17"/>
  <c r="AA17" i="17"/>
  <c r="Y16" i="17"/>
  <c r="AD12" i="17"/>
  <c r="AF11" i="17"/>
  <c r="X10" i="17"/>
  <c r="Z9" i="17"/>
  <c r="AC8" i="17"/>
  <c r="Z7" i="17"/>
  <c r="AE6" i="17"/>
  <c r="W6" i="17"/>
  <c r="AB5" i="17"/>
  <c r="AC4" i="17"/>
  <c r="W4" i="17"/>
  <c r="AE3" i="17"/>
  <c r="Z3" i="17"/>
  <c r="AG2" i="17"/>
  <c r="AB2" i="17"/>
  <c r="Y2" i="17"/>
  <c r="AD40" i="17"/>
  <c r="AE39" i="17"/>
  <c r="AF38" i="17"/>
  <c r="V38" i="17"/>
  <c r="W37" i="17"/>
  <c r="X36" i="17"/>
  <c r="Z35" i="17"/>
  <c r="AA34" i="17"/>
  <c r="AB33" i="17"/>
  <c r="AD32" i="17"/>
  <c r="AE31" i="17"/>
  <c r="AF26" i="17"/>
  <c r="AG25" i="17"/>
  <c r="W25" i="17"/>
  <c r="X24" i="17"/>
  <c r="Y23" i="17"/>
  <c r="AA22" i="17"/>
  <c r="AB21" i="17"/>
  <c r="AC20" i="17"/>
  <c r="AE19" i="17"/>
  <c r="AF18" i="17"/>
  <c r="AG17" i="17"/>
  <c r="W17" i="17"/>
  <c r="W16" i="17"/>
  <c r="Z12" i="17"/>
  <c r="AB11" i="17"/>
  <c r="AD10" i="17"/>
  <c r="AG40" i="8"/>
  <c r="Y38" i="8"/>
  <c r="AC35" i="8"/>
  <c r="AG32" i="8"/>
  <c r="Y30" i="8"/>
  <c r="AC24" i="8"/>
  <c r="AG21" i="8"/>
  <c r="Y19" i="8"/>
  <c r="AC16" i="8"/>
  <c r="AG10" i="8"/>
  <c r="Y8" i="8"/>
  <c r="AF39" i="8"/>
  <c r="X37" i="8"/>
  <c r="AB34" i="8"/>
  <c r="AF31" i="8"/>
  <c r="X26" i="8"/>
  <c r="AB23" i="8"/>
  <c r="AF20" i="8"/>
  <c r="X18" i="8"/>
  <c r="AB12" i="8"/>
  <c r="AE39" i="8"/>
  <c r="W37" i="8"/>
  <c r="AA34" i="8"/>
  <c r="AE31" i="8"/>
  <c r="W26" i="8"/>
  <c r="AA23" i="8"/>
  <c r="AE20" i="8"/>
  <c r="W18" i="8"/>
  <c r="AA12" i="8"/>
  <c r="AE9" i="8"/>
  <c r="W7" i="8"/>
  <c r="AD38" i="8"/>
  <c r="V36" i="8"/>
  <c r="Z33" i="8"/>
  <c r="AD20" i="8"/>
  <c r="V9" i="8"/>
  <c r="X5" i="8"/>
  <c r="AB2" i="8"/>
  <c r="AD21" i="8"/>
  <c r="AB9" i="8"/>
  <c r="AA5" i="8"/>
  <c r="AE2" i="8"/>
  <c r="V24" i="8"/>
  <c r="AD18" i="8"/>
  <c r="AD10" i="8"/>
  <c r="V8" i="8"/>
  <c r="V6" i="8"/>
  <c r="AD4" i="8"/>
  <c r="Z3" i="8"/>
  <c r="V2" i="8"/>
  <c r="V25" i="8"/>
  <c r="AD19" i="8"/>
  <c r="Z11" i="8"/>
  <c r="AB8" i="8"/>
  <c r="Y6" i="8"/>
  <c r="AG4" i="8"/>
  <c r="AC3" i="8"/>
  <c r="Y2" i="8"/>
  <c r="E6" i="25"/>
  <c r="Y40" i="8"/>
  <c r="AC37" i="8"/>
  <c r="AG34" i="8"/>
  <c r="Y32" i="8"/>
  <c r="AC26" i="8"/>
  <c r="AG23" i="8"/>
  <c r="Y21" i="8"/>
  <c r="AC18" i="8"/>
  <c r="AG12" i="8"/>
  <c r="Y10" i="8"/>
  <c r="AC7" i="8"/>
  <c r="X39" i="8"/>
  <c r="AB36" i="8"/>
  <c r="AF33" i="8"/>
  <c r="X31" i="8"/>
  <c r="AB25" i="8"/>
  <c r="AF22" i="8"/>
  <c r="X20" i="8"/>
  <c r="AB17" i="8"/>
  <c r="AF11" i="8"/>
  <c r="W39" i="8"/>
  <c r="AA36" i="8"/>
  <c r="AE33" i="8"/>
  <c r="W31" i="8"/>
  <c r="AA25" i="8"/>
  <c r="AE22" i="8"/>
  <c r="W20" i="8"/>
  <c r="AA17" i="8"/>
  <c r="AE11" i="8"/>
  <c r="W9" i="8"/>
  <c r="AD40" i="8"/>
  <c r="V38" i="8"/>
  <c r="Z35" i="8"/>
  <c r="AD31" i="8"/>
  <c r="V18" i="8"/>
  <c r="AD7" i="8"/>
  <c r="AB4" i="8"/>
  <c r="AD32" i="8"/>
  <c r="V19" i="8"/>
  <c r="X8" i="8"/>
  <c r="AE4" i="8"/>
  <c r="W2" i="8"/>
  <c r="AD22" i="8"/>
  <c r="Z17" i="8"/>
  <c r="V10" i="8"/>
  <c r="Z7" i="8"/>
  <c r="AD5" i="8"/>
  <c r="Z4" i="8"/>
  <c r="V3" i="8"/>
  <c r="V32" i="8"/>
  <c r="AD23" i="8"/>
  <c r="Z18" i="8"/>
  <c r="AB10" i="8"/>
  <c r="AF7" i="8"/>
  <c r="AG5" i="8"/>
  <c r="AC4" i="8"/>
  <c r="Y3" i="8"/>
  <c r="AC39" i="8"/>
  <c r="AG36" i="8"/>
  <c r="Y34" i="8"/>
  <c r="AC31" i="8"/>
  <c r="AG25" i="8"/>
  <c r="Y23" i="8"/>
  <c r="AC20" i="8"/>
  <c r="AG17" i="8"/>
  <c r="Y12" i="8"/>
  <c r="AC9" i="8"/>
  <c r="AG6" i="8"/>
  <c r="AB38" i="8"/>
  <c r="AF35" i="8"/>
  <c r="X33" i="8"/>
  <c r="AB30" i="8"/>
  <c r="AF24" i="8"/>
  <c r="X22" i="8"/>
  <c r="AB19" i="8"/>
  <c r="AF16" i="8"/>
  <c r="X11" i="8"/>
  <c r="Y4" i="8"/>
  <c r="X7" i="8"/>
  <c r="V17" i="8"/>
  <c r="AD30" i="8"/>
  <c r="V4" i="8"/>
  <c r="AD6" i="8"/>
  <c r="V16" i="8"/>
  <c r="V31" i="8"/>
  <c r="AF6" i="8"/>
  <c r="V30" i="8"/>
  <c r="AB6" i="8"/>
  <c r="V26" i="8"/>
  <c r="Z37" i="8"/>
  <c r="AA8" i="8"/>
  <c r="AE16" i="8"/>
  <c r="W22" i="8"/>
  <c r="AA30" i="8"/>
  <c r="AE35" i="8"/>
  <c r="X16" i="8"/>
  <c r="AF26" i="8"/>
  <c r="AB40" i="8"/>
  <c r="AG19" i="8"/>
  <c r="AC33" i="8"/>
  <c r="AC2" i="8"/>
  <c r="Y5" i="8"/>
  <c r="X9" i="8"/>
  <c r="V21" i="8"/>
  <c r="Z2" i="8"/>
  <c r="V5" i="8"/>
  <c r="AD8" i="8"/>
  <c r="V20" i="8"/>
  <c r="AA3" i="8"/>
  <c r="AF10" i="8"/>
  <c r="X3" i="8"/>
  <c r="Z10" i="8"/>
  <c r="V34" i="8"/>
  <c r="Z39" i="8"/>
  <c r="AA10" i="8"/>
  <c r="AE18" i="8"/>
  <c r="W24" i="8"/>
  <c r="AA32" i="8"/>
  <c r="AE37" i="8"/>
  <c r="AF18" i="8"/>
  <c r="AB32" i="8"/>
  <c r="AG8" i="8"/>
  <c r="AC22" i="8"/>
  <c r="Y36" i="8"/>
  <c r="AG2" i="8"/>
  <c r="AC5" i="8"/>
  <c r="AF9" i="8"/>
  <c r="Z22" i="8"/>
  <c r="AD2" i="8"/>
  <c r="Z5" i="8"/>
  <c r="Z9" i="8"/>
  <c r="Z21" i="8"/>
  <c r="W4" i="8"/>
  <c r="Z16" i="8"/>
  <c r="AF3" i="8"/>
  <c r="Z12" i="8"/>
  <c r="AD34" i="8"/>
  <c r="V40" i="8"/>
  <c r="W11" i="8"/>
  <c r="AA19" i="8"/>
  <c r="AE24" i="8"/>
  <c r="W33" i="8"/>
  <c r="AA38" i="8"/>
  <c r="AB21" i="8"/>
  <c r="X35" i="8"/>
  <c r="AC11" i="8"/>
  <c r="Y25" i="8"/>
  <c r="AG38" i="8"/>
  <c r="AG39" i="8"/>
  <c r="AC38" i="8"/>
  <c r="Y37" i="8"/>
  <c r="AG35" i="8"/>
  <c r="AC34" i="8"/>
  <c r="Y33" i="8"/>
  <c r="AG31" i="8"/>
  <c r="AC30" i="8"/>
  <c r="Y26" i="8"/>
  <c r="AG24" i="8"/>
  <c r="AC23" i="8"/>
  <c r="Y22" i="8"/>
  <c r="AG20" i="8"/>
  <c r="AC19" i="8"/>
  <c r="Y18" i="8"/>
  <c r="AG16" i="8"/>
  <c r="AC12" i="8"/>
  <c r="Y11" i="8"/>
  <c r="AG9" i="8"/>
  <c r="AC8" i="8"/>
  <c r="Y7" i="8"/>
  <c r="X40" i="8"/>
  <c r="AF38" i="8"/>
  <c r="AB37" i="8"/>
  <c r="X36" i="8"/>
  <c r="AF34" i="8"/>
  <c r="AB33" i="8"/>
  <c r="X32" i="8"/>
  <c r="AF30" i="8"/>
  <c r="AB26" i="8"/>
  <c r="X25" i="8"/>
  <c r="AF23" i="8"/>
  <c r="AB22" i="8"/>
  <c r="X21" i="8"/>
  <c r="AF19" i="8"/>
  <c r="AB18" i="8"/>
  <c r="X17" i="8"/>
  <c r="AF12" i="8"/>
  <c r="AB11" i="8"/>
  <c r="W40" i="8"/>
  <c r="AE38" i="8"/>
  <c r="AA37" i="8"/>
  <c r="W36" i="8"/>
  <c r="AE34" i="8"/>
  <c r="AA33" i="8"/>
  <c r="W32" i="8"/>
  <c r="AE30" i="8"/>
  <c r="AA26" i="8"/>
  <c r="W25" i="8"/>
  <c r="AE23" i="8"/>
  <c r="AA22" i="8"/>
  <c r="W21" i="8"/>
  <c r="AE19" i="8"/>
  <c r="AA18" i="8"/>
  <c r="W17" i="8"/>
  <c r="AE12" i="8"/>
  <c r="AA11" i="8"/>
  <c r="W10" i="8"/>
  <c r="AE8" i="8"/>
  <c r="AA7" i="8"/>
  <c r="Z40" i="8"/>
  <c r="V39" i="8"/>
  <c r="AD37" i="8"/>
  <c r="Z36" i="8"/>
  <c r="V35" i="8"/>
  <c r="AD33" i="8"/>
  <c r="Z30" i="8"/>
  <c r="V22" i="8"/>
  <c r="AD16" i="8"/>
  <c r="AD9" i="8"/>
  <c r="V7" i="8"/>
  <c r="AB5" i="8"/>
  <c r="X4" i="8"/>
  <c r="AF2" i="8"/>
  <c r="Z31" i="8"/>
  <c r="V23" i="8"/>
  <c r="AD17" i="8"/>
  <c r="X10" i="8"/>
  <c r="AB7" i="8"/>
  <c r="AE5" i="8"/>
  <c r="AA4" i="8"/>
  <c r="W3" i="8"/>
  <c r="Z32" i="8"/>
  <c r="AC40" i="8"/>
  <c r="Y39" i="8"/>
  <c r="AG37" i="8"/>
  <c r="AC36" i="8"/>
  <c r="Y35" i="8"/>
  <c r="AG33" i="8"/>
  <c r="AC32" i="8"/>
  <c r="Y31" i="8"/>
  <c r="AG26" i="8"/>
  <c r="AC25" i="8"/>
  <c r="Y24" i="8"/>
  <c r="AG22" i="8"/>
  <c r="AC21" i="8"/>
  <c r="Y20" i="8"/>
  <c r="AG18" i="8"/>
  <c r="AC17" i="8"/>
  <c r="Y16" i="8"/>
  <c r="AG11" i="8"/>
  <c r="AC10" i="8"/>
  <c r="Y9" i="8"/>
  <c r="AG7" i="8"/>
  <c r="AF40" i="8"/>
  <c r="AB39" i="8"/>
  <c r="X38" i="8"/>
  <c r="AF36" i="8"/>
  <c r="AB35" i="8"/>
  <c r="X34" i="8"/>
  <c r="AF32" i="8"/>
  <c r="AB31" i="8"/>
  <c r="X30" i="8"/>
  <c r="AF25" i="8"/>
  <c r="AB24" i="8"/>
  <c r="X23" i="8"/>
  <c r="AF21" i="8"/>
  <c r="AB20" i="8"/>
  <c r="X19" i="8"/>
  <c r="AF17" i="8"/>
  <c r="AB16" i="8"/>
  <c r="X12" i="8"/>
  <c r="AE40" i="8"/>
  <c r="AA39" i="8"/>
  <c r="W38" i="8"/>
  <c r="AE36" i="8"/>
  <c r="AA35" i="8"/>
  <c r="W34" i="8"/>
  <c r="AE32" i="8"/>
  <c r="AA31" i="8"/>
  <c r="W30" i="8"/>
  <c r="AE25" i="8"/>
  <c r="AA24" i="8"/>
  <c r="W23" i="8"/>
  <c r="AE21" i="8"/>
  <c r="AA20" i="8"/>
  <c r="W19" i="8"/>
  <c r="AE17" i="8"/>
  <c r="AA16" i="8"/>
  <c r="W12" i="8"/>
  <c r="AE10" i="8"/>
  <c r="AA9" i="8"/>
  <c r="W8" i="8"/>
  <c r="AE6" i="8"/>
  <c r="AD39" i="8"/>
  <c r="Z38" i="8"/>
  <c r="V37" i="8"/>
  <c r="AD35" i="8"/>
  <c r="Z34" i="8"/>
  <c r="V33" i="8"/>
  <c r="AD24" i="8"/>
  <c r="Z19" i="8"/>
  <c r="V11" i="8"/>
  <c r="Z8" i="8"/>
  <c r="X6" i="8"/>
  <c r="AF4" i="8"/>
  <c r="AB3" i="8"/>
  <c r="X2" i="8"/>
  <c r="AD25" i="8"/>
  <c r="Z20" i="8"/>
  <c r="V12" i="8"/>
  <c r="AF8" i="8"/>
  <c r="AA6" i="8"/>
  <c r="W5" i="8"/>
  <c r="AE3" i="8"/>
  <c r="AA2" i="8"/>
  <c r="AD26" i="8"/>
  <c r="D26" i="23"/>
  <c r="D8" i="23" s="1"/>
  <c r="AD40" i="13"/>
  <c r="Z40" i="13"/>
  <c r="V40" i="13"/>
  <c r="AD39" i="13"/>
  <c r="Z39" i="13"/>
  <c r="V39" i="13"/>
  <c r="AD38" i="13"/>
  <c r="Z38" i="13"/>
  <c r="V38" i="13"/>
  <c r="AD37" i="13"/>
  <c r="Z37" i="13"/>
  <c r="V37" i="13"/>
  <c r="AD36" i="13"/>
  <c r="Z36" i="13"/>
  <c r="V36" i="13"/>
  <c r="AD35" i="13"/>
  <c r="Z35" i="13"/>
  <c r="V35" i="13"/>
  <c r="AD34" i="13"/>
  <c r="Z34" i="13"/>
  <c r="V34" i="13"/>
  <c r="AD33" i="13"/>
  <c r="Z33" i="13"/>
  <c r="V33" i="13"/>
  <c r="AD32" i="13"/>
  <c r="Z32" i="13"/>
  <c r="V32" i="13"/>
  <c r="AD31" i="13"/>
  <c r="Z31" i="13"/>
  <c r="V31" i="13"/>
  <c r="AG26" i="13"/>
  <c r="AC26" i="13"/>
  <c r="Y26" i="13"/>
  <c r="AG25" i="13"/>
  <c r="AC25" i="13"/>
  <c r="Y25" i="13"/>
  <c r="AG24" i="13"/>
  <c r="AC24" i="13"/>
  <c r="Y24" i="13"/>
  <c r="AG23" i="13"/>
  <c r="AC23" i="13"/>
  <c r="Y23" i="13"/>
  <c r="AG22" i="13"/>
  <c r="AC22" i="13"/>
  <c r="Y22" i="13"/>
  <c r="AG21" i="13"/>
  <c r="AC21" i="13"/>
  <c r="Y21" i="13"/>
  <c r="AG20" i="13"/>
  <c r="AC20" i="13"/>
  <c r="Y20" i="13"/>
  <c r="AG19" i="13"/>
  <c r="AC19" i="13"/>
  <c r="Y19" i="13"/>
  <c r="AG18" i="13"/>
  <c r="AC18" i="13"/>
  <c r="Y18" i="13"/>
  <c r="AG17" i="13"/>
  <c r="AC17" i="13"/>
  <c r="Y17" i="13"/>
  <c r="AG16" i="13"/>
  <c r="AE16" i="13"/>
  <c r="AC16" i="13"/>
  <c r="AA16" i="13"/>
  <c r="Y16" i="13"/>
  <c r="W16" i="13"/>
  <c r="AF12" i="13"/>
  <c r="AB12" i="13"/>
  <c r="X12" i="13"/>
  <c r="AG11" i="13"/>
  <c r="AC11" i="13"/>
  <c r="Y11" i="13"/>
  <c r="AD10" i="13"/>
  <c r="Z10" i="13"/>
  <c r="V10" i="13"/>
  <c r="AE9" i="13"/>
  <c r="AA9" i="13"/>
  <c r="W9" i="13"/>
  <c r="AG40" i="13"/>
  <c r="AC40" i="13"/>
  <c r="Y40" i="13"/>
  <c r="AG39" i="13"/>
  <c r="AC39" i="13"/>
  <c r="Y39" i="13"/>
  <c r="AG38" i="13"/>
  <c r="AC38" i="13"/>
  <c r="Y38" i="13"/>
  <c r="AG37" i="13"/>
  <c r="AC37" i="13"/>
  <c r="Y37" i="13"/>
  <c r="AG36" i="13"/>
  <c r="AC36" i="13"/>
  <c r="Y36" i="13"/>
  <c r="AG35" i="13"/>
  <c r="AC35" i="13"/>
  <c r="Y35" i="13"/>
  <c r="AG34" i="13"/>
  <c r="AC34" i="13"/>
  <c r="Y34" i="13"/>
  <c r="AG33" i="13"/>
  <c r="AC33" i="13"/>
  <c r="Y33" i="13"/>
  <c r="AG32" i="13"/>
  <c r="AC32" i="13"/>
  <c r="Y32" i="13"/>
  <c r="AG31" i="13"/>
  <c r="AC31" i="13"/>
  <c r="Y31" i="13"/>
  <c r="AG30" i="13"/>
  <c r="AE30" i="13"/>
  <c r="AC30" i="13"/>
  <c r="AA30" i="13"/>
  <c r="Y30" i="13"/>
  <c r="W30" i="13"/>
  <c r="AF26" i="13"/>
  <c r="AB26" i="13"/>
  <c r="X26" i="13"/>
  <c r="AF25" i="13"/>
  <c r="AB25" i="13"/>
  <c r="X25" i="13"/>
  <c r="AF24" i="13"/>
  <c r="AB24" i="13"/>
  <c r="X24" i="13"/>
  <c r="AF23" i="13"/>
  <c r="AB23" i="13"/>
  <c r="X23" i="13"/>
  <c r="AF22" i="13"/>
  <c r="AB22" i="13"/>
  <c r="X22" i="13"/>
  <c r="AF21" i="13"/>
  <c r="AB21" i="13"/>
  <c r="X21" i="13"/>
  <c r="AF20" i="13"/>
  <c r="AB20" i="13"/>
  <c r="X20" i="13"/>
  <c r="AF19" i="13"/>
  <c r="AB19" i="13"/>
  <c r="X19" i="13"/>
  <c r="AF18" i="13"/>
  <c r="AB18" i="13"/>
  <c r="X18" i="13"/>
  <c r="AF17" i="13"/>
  <c r="AB17" i="13"/>
  <c r="X17" i="13"/>
  <c r="AE12" i="13"/>
  <c r="AA12" i="13"/>
  <c r="W12" i="13"/>
  <c r="AF11" i="13"/>
  <c r="AB11" i="13"/>
  <c r="X11" i="13"/>
  <c r="AG10" i="13"/>
  <c r="AC10" i="13"/>
  <c r="Y10" i="13"/>
  <c r="AD9" i="13"/>
  <c r="Z9" i="13"/>
  <c r="V9" i="13"/>
  <c r="AA40" i="13"/>
  <c r="AE39" i="13"/>
  <c r="W39" i="13"/>
  <c r="AA38" i="13"/>
  <c r="AE37" i="13"/>
  <c r="W37" i="13"/>
  <c r="AA36" i="13"/>
  <c r="AE35" i="13"/>
  <c r="W35" i="13"/>
  <c r="AA34" i="13"/>
  <c r="AE33" i="13"/>
  <c r="W33" i="13"/>
  <c r="AA32" i="13"/>
  <c r="AE31" i="13"/>
  <c r="W31" i="13"/>
  <c r="AD30" i="13"/>
  <c r="Z30" i="13"/>
  <c r="V30" i="13"/>
  <c r="Z26" i="13"/>
  <c r="AD25" i="13"/>
  <c r="V25" i="13"/>
  <c r="Z24" i="13"/>
  <c r="AD23" i="13"/>
  <c r="V23" i="13"/>
  <c r="Z22" i="13"/>
  <c r="AD21" i="13"/>
  <c r="V21" i="13"/>
  <c r="Z20" i="13"/>
  <c r="AD19" i="13"/>
  <c r="V19" i="13"/>
  <c r="Z18" i="13"/>
  <c r="AD17" i="13"/>
  <c r="V17" i="13"/>
  <c r="AG12" i="13"/>
  <c r="Y12" i="13"/>
  <c r="AD11" i="13"/>
  <c r="V11" i="13"/>
  <c r="AA10" i="13"/>
  <c r="AF9" i="13"/>
  <c r="X9" i="13"/>
  <c r="AE8" i="13"/>
  <c r="AA8" i="13"/>
  <c r="W8" i="13"/>
  <c r="AF7" i="13"/>
  <c r="AB7" i="13"/>
  <c r="X7" i="13"/>
  <c r="AG6" i="13"/>
  <c r="AC6" i="13"/>
  <c r="Y6" i="13"/>
  <c r="AD5" i="13"/>
  <c r="Z5" i="13"/>
  <c r="V5" i="13"/>
  <c r="AE4" i="13"/>
  <c r="AA4" i="13"/>
  <c r="W4" i="13"/>
  <c r="AF3" i="13"/>
  <c r="AB3" i="13"/>
  <c r="X3" i="13"/>
  <c r="AG2" i="13"/>
  <c r="AE2" i="13"/>
  <c r="AC2" i="13"/>
  <c r="AA2" i="13"/>
  <c r="Y2" i="13"/>
  <c r="W2" i="13"/>
  <c r="AE40" i="13"/>
  <c r="AE38" i="13"/>
  <c r="W38" i="13"/>
  <c r="AE36" i="13"/>
  <c r="AA35" i="13"/>
  <c r="AA33" i="13"/>
  <c r="AE32" i="13"/>
  <c r="AA31" i="13"/>
  <c r="X30" i="13"/>
  <c r="AD26" i="13"/>
  <c r="AF40" i="13"/>
  <c r="X40" i="13"/>
  <c r="AB39" i="13"/>
  <c r="AF38" i="13"/>
  <c r="X38" i="13"/>
  <c r="AB37" i="13"/>
  <c r="AF36" i="13"/>
  <c r="X36" i="13"/>
  <c r="AB35" i="13"/>
  <c r="AF34" i="13"/>
  <c r="X34" i="13"/>
  <c r="AB33" i="13"/>
  <c r="AF32" i="13"/>
  <c r="X32" i="13"/>
  <c r="AB31" i="13"/>
  <c r="AE26" i="13"/>
  <c r="W26" i="13"/>
  <c r="AA25" i="13"/>
  <c r="AE24" i="13"/>
  <c r="W24" i="13"/>
  <c r="AA23" i="13"/>
  <c r="AE22" i="13"/>
  <c r="W22" i="13"/>
  <c r="AA21" i="13"/>
  <c r="AE20" i="13"/>
  <c r="W20" i="13"/>
  <c r="AA19" i="13"/>
  <c r="AE18" i="13"/>
  <c r="W18" i="13"/>
  <c r="AA17" i="13"/>
  <c r="AF16" i="13"/>
  <c r="AB16" i="13"/>
  <c r="X16" i="13"/>
  <c r="AD12" i="13"/>
  <c r="V12" i="13"/>
  <c r="AA11" i="13"/>
  <c r="AF10" i="13"/>
  <c r="X10" i="13"/>
  <c r="AC9" i="13"/>
  <c r="AD8" i="13"/>
  <c r="Z8" i="13"/>
  <c r="V8" i="13"/>
  <c r="AE7" i="13"/>
  <c r="AA7" i="13"/>
  <c r="W7" i="13"/>
  <c r="AF6" i="13"/>
  <c r="AB6" i="13"/>
  <c r="X6" i="13"/>
  <c r="AG5" i="13"/>
  <c r="AC5" i="13"/>
  <c r="Y5" i="13"/>
  <c r="AD4" i="13"/>
  <c r="Z4" i="13"/>
  <c r="V4" i="13"/>
  <c r="AE3" i="13"/>
  <c r="AA3" i="13"/>
  <c r="W3" i="13"/>
  <c r="L6" i="25"/>
  <c r="W40" i="13"/>
  <c r="AA39" i="13"/>
  <c r="AA37" i="13"/>
  <c r="W36" i="13"/>
  <c r="AE34" i="13"/>
  <c r="W34" i="13"/>
  <c r="W32" i="13"/>
  <c r="AF30" i="13"/>
  <c r="AB30" i="13"/>
  <c r="V26" i="13"/>
  <c r="AD24" i="13"/>
  <c r="V2" i="13"/>
  <c r="AD2" i="13"/>
  <c r="AD3" i="13"/>
  <c r="AG4" i="13"/>
  <c r="AB5" i="13"/>
  <c r="AE6" i="13"/>
  <c r="AC8" i="13"/>
  <c r="AE10" i="13"/>
  <c r="Z19" i="13"/>
  <c r="AD20" i="13"/>
  <c r="Z23" i="13"/>
  <c r="AF31" i="13"/>
  <c r="X37" i="13"/>
  <c r="Y3" i="13"/>
  <c r="AG3" i="13"/>
  <c r="AB4" i="13"/>
  <c r="W5" i="13"/>
  <c r="AE5" i="13"/>
  <c r="Z6" i="13"/>
  <c r="AC7" i="13"/>
  <c r="X8" i="13"/>
  <c r="AF8" i="13"/>
  <c r="AG9" i="13"/>
  <c r="W11" i="13"/>
  <c r="Z12" i="13"/>
  <c r="Z16" i="13"/>
  <c r="W17" i="13"/>
  <c r="AA18" i="13"/>
  <c r="AE19" i="13"/>
  <c r="W21" i="13"/>
  <c r="AA22" i="13"/>
  <c r="AE23" i="13"/>
  <c r="Z25" i="13"/>
  <c r="AB32" i="13"/>
  <c r="X35" i="13"/>
  <c r="AF37" i="13"/>
  <c r="AB40" i="13"/>
  <c r="Z2" i="13"/>
  <c r="V3" i="13"/>
  <c r="Y4" i="13"/>
  <c r="W6" i="13"/>
  <c r="Z7" i="13"/>
  <c r="AB9" i="13"/>
  <c r="V18" i="13"/>
  <c r="V22" i="13"/>
  <c r="W25" i="13"/>
  <c r="AB34" i="13"/>
  <c r="AF39" i="13"/>
  <c r="N6" i="25"/>
  <c r="X2" i="13"/>
  <c r="AB2" i="13"/>
  <c r="AF2" i="13"/>
  <c r="Z3" i="13"/>
  <c r="AC4" i="13"/>
  <c r="X5" i="13"/>
  <c r="AF5" i="13"/>
  <c r="AA6" i="13"/>
  <c r="V7" i="13"/>
  <c r="AD7" i="13"/>
  <c r="Y8" i="13"/>
  <c r="AG8" i="13"/>
  <c r="W10" i="13"/>
  <c r="Z11" i="13"/>
  <c r="AC12" i="13"/>
  <c r="Z17" i="13"/>
  <c r="AD18" i="13"/>
  <c r="V20" i="13"/>
  <c r="Z21" i="13"/>
  <c r="AD22" i="13"/>
  <c r="V24" i="13"/>
  <c r="AE25" i="13"/>
  <c r="X33" i="13"/>
  <c r="AF35" i="13"/>
  <c r="AB38" i="13"/>
  <c r="AG18" i="19"/>
  <c r="AF6" i="19"/>
  <c r="AF30" i="19"/>
  <c r="AG24" i="19"/>
  <c r="AF38" i="19"/>
  <c r="AE26" i="19"/>
  <c r="AD30" i="19"/>
  <c r="AC10" i="19"/>
  <c r="AF40" i="19"/>
  <c r="AF19" i="19"/>
  <c r="AE20" i="19"/>
  <c r="AB8" i="19"/>
  <c r="AA7" i="19"/>
  <c r="AD11" i="19"/>
  <c r="AC6" i="19"/>
  <c r="AB11" i="19"/>
  <c r="AA39" i="19"/>
  <c r="AA33" i="19"/>
  <c r="AA23" i="19"/>
  <c r="AA12" i="19"/>
  <c r="Z5" i="19"/>
  <c r="Z38" i="19"/>
  <c r="Z30" i="19"/>
  <c r="Z20" i="19"/>
  <c r="Z10" i="19"/>
  <c r="Y2" i="19"/>
  <c r="Y35" i="19"/>
  <c r="Y25" i="19"/>
  <c r="Y17" i="19"/>
  <c r="X7" i="19"/>
  <c r="AB20" i="19"/>
  <c r="X33" i="19"/>
  <c r="X23" i="19"/>
  <c r="X16" i="19"/>
  <c r="W5" i="19"/>
  <c r="AF11" i="19"/>
  <c r="AE11" i="19"/>
  <c r="AA9" i="19"/>
  <c r="W34" i="19"/>
  <c r="W25" i="19"/>
  <c r="W17" i="19"/>
  <c r="V7" i="19"/>
  <c r="AF10" i="19"/>
  <c r="AD21" i="19"/>
  <c r="AC20" i="19"/>
  <c r="V40" i="19"/>
  <c r="V32" i="19"/>
  <c r="V22" i="19"/>
  <c r="V16" i="19"/>
  <c r="AG5" i="19"/>
  <c r="AG39" i="19"/>
  <c r="AG33" i="19"/>
  <c r="AG19" i="19"/>
  <c r="AF5" i="19"/>
  <c r="AF21" i="19"/>
  <c r="AE32" i="19"/>
  <c r="AD4" i="19"/>
  <c r="AD20" i="19"/>
  <c r="AC21" i="19"/>
  <c r="AB21" i="19"/>
  <c r="AA3" i="19"/>
  <c r="O7" i="25"/>
  <c r="H6" i="25"/>
  <c r="G6" i="25"/>
  <c r="AG16" i="19"/>
  <c r="AF20" i="19"/>
  <c r="AE21" i="19"/>
  <c r="AD19" i="19"/>
  <c r="AB5" i="19"/>
  <c r="AF37" i="19"/>
  <c r="AE4" i="19"/>
  <c r="AE16" i="19"/>
  <c r="AB3" i="19"/>
  <c r="AD5" i="19"/>
  <c r="AC36" i="19"/>
  <c r="AC33" i="19"/>
  <c r="AC35" i="19"/>
  <c r="AA38" i="19"/>
  <c r="AA31" i="19"/>
  <c r="AA20" i="19"/>
  <c r="AA11" i="19"/>
  <c r="Z4" i="19"/>
  <c r="Z35" i="19"/>
  <c r="Z25" i="19"/>
  <c r="Z19" i="19"/>
  <c r="Y8" i="19"/>
  <c r="Y40" i="19"/>
  <c r="Y33" i="19"/>
  <c r="Y22" i="19"/>
  <c r="Y16" i="19"/>
  <c r="X6" i="19"/>
  <c r="X38" i="19"/>
  <c r="X31" i="19"/>
  <c r="X22" i="19"/>
  <c r="X11" i="19"/>
  <c r="W4" i="19"/>
  <c r="AE38" i="19"/>
  <c r="AC39" i="19"/>
  <c r="W40" i="19"/>
  <c r="W33" i="19"/>
  <c r="W22" i="19"/>
  <c r="W12" i="19"/>
  <c r="V6" i="19"/>
  <c r="AE10" i="19"/>
  <c r="AD17" i="19"/>
  <c r="AB40" i="19"/>
  <c r="V37" i="19"/>
  <c r="V31" i="19"/>
  <c r="V21" i="19"/>
  <c r="V10" i="19"/>
  <c r="AG4" i="19"/>
  <c r="AG38" i="19"/>
  <c r="AG26" i="19"/>
  <c r="AG17" i="19"/>
  <c r="AF4" i="19"/>
  <c r="AE8" i="19"/>
  <c r="AE25" i="19"/>
  <c r="AD37" i="19"/>
  <c r="AD9" i="19"/>
  <c r="AC11" i="19"/>
  <c r="AB12" i="19"/>
  <c r="O6" i="25"/>
  <c r="AG11" i="19"/>
  <c r="AF17" i="19"/>
  <c r="AD3" i="19"/>
  <c r="AC8" i="19"/>
  <c r="AB37" i="19"/>
  <c r="AF32" i="19"/>
  <c r="AE39" i="19"/>
  <c r="AC7" i="19"/>
  <c r="AB25" i="19"/>
  <c r="AD38" i="19"/>
  <c r="AC22" i="19"/>
  <c r="AB6" i="19"/>
  <c r="AC17" i="19"/>
  <c r="AA37" i="19"/>
  <c r="AA26" i="19"/>
  <c r="AA19" i="19"/>
  <c r="Z9" i="19"/>
  <c r="Z40" i="19"/>
  <c r="Z34" i="19"/>
  <c r="Z24" i="19"/>
  <c r="Z16" i="19"/>
  <c r="Y6" i="19"/>
  <c r="Y39" i="19"/>
  <c r="Y31" i="19"/>
  <c r="Y21" i="19"/>
  <c r="Y11" i="19"/>
  <c r="X3" i="19"/>
  <c r="X37" i="19"/>
  <c r="X30" i="19"/>
  <c r="X19" i="19"/>
  <c r="W9" i="19"/>
  <c r="W3" i="19"/>
  <c r="AE30" i="19"/>
  <c r="AC32" i="19"/>
  <c r="W38" i="19"/>
  <c r="W30" i="19"/>
  <c r="W21" i="19"/>
  <c r="W11" i="19"/>
  <c r="V3" i="19"/>
  <c r="AD40" i="19"/>
  <c r="AD10" i="19"/>
  <c r="AB24" i="19"/>
  <c r="V36" i="19"/>
  <c r="V26" i="19"/>
  <c r="V18" i="19"/>
  <c r="AG8" i="19"/>
  <c r="AG3" i="19"/>
  <c r="AG36" i="19"/>
  <c r="AG25" i="19"/>
  <c r="AG12" i="19"/>
  <c r="K6" i="25"/>
  <c r="AA6" i="19"/>
  <c r="AC3" i="19"/>
  <c r="AE22" i="19"/>
  <c r="AF31" i="19"/>
  <c r="AG40" i="19"/>
  <c r="V35" i="19"/>
  <c r="V2" i="19"/>
  <c r="W36" i="19"/>
  <c r="W8" i="19"/>
  <c r="X2" i="19"/>
  <c r="Y36" i="19"/>
  <c r="Z32" i="19"/>
  <c r="AA24" i="19"/>
  <c r="AD22" i="19"/>
  <c r="AE36" i="19"/>
  <c r="AD39" i="19"/>
  <c r="J6" i="25"/>
  <c r="AB31" i="19"/>
  <c r="AD24" i="19"/>
  <c r="AE40" i="19"/>
  <c r="AF8" i="19"/>
  <c r="AG7" i="19"/>
  <c r="AA8" i="19"/>
  <c r="V8" i="19"/>
  <c r="AB36" i="19"/>
  <c r="X18" i="19"/>
  <c r="X9" i="19"/>
  <c r="Y5" i="19"/>
  <c r="Z39" i="19"/>
  <c r="AA34" i="19"/>
  <c r="AD25" i="19"/>
  <c r="AF23" i="19"/>
  <c r="AE35" i="19"/>
  <c r="AB9" i="19"/>
  <c r="AG20" i="19"/>
  <c r="AG9" i="19"/>
  <c r="AF2" i="19"/>
  <c r="AF25" i="19"/>
  <c r="AE2" i="19"/>
  <c r="AE17" i="19"/>
  <c r="AD35" i="19"/>
  <c r="AD16" i="19"/>
  <c r="AC18" i="19"/>
  <c r="AB32" i="19"/>
  <c r="AF39" i="19"/>
  <c r="AF26" i="19"/>
  <c r="AF9" i="19"/>
  <c r="AE31" i="19"/>
  <c r="AD7" i="19"/>
  <c r="AC19" i="19"/>
  <c r="AB33" i="19"/>
  <c r="AE33" i="19"/>
  <c r="AD33" i="19"/>
  <c r="AC4" i="19"/>
  <c r="AB2" i="19"/>
  <c r="AC23" i="19"/>
  <c r="AB23" i="19"/>
  <c r="AC24" i="19"/>
  <c r="AA40" i="19"/>
  <c r="AA36" i="19"/>
  <c r="AA32" i="19"/>
  <c r="AA25" i="19"/>
  <c r="AA21" i="19"/>
  <c r="AA17" i="19"/>
  <c r="AA10" i="19"/>
  <c r="Z6" i="19"/>
  <c r="Z2" i="19"/>
  <c r="Z37" i="19"/>
  <c r="Z33" i="19"/>
  <c r="Z26" i="19"/>
  <c r="Z22" i="19"/>
  <c r="Z18" i="19"/>
  <c r="Z11" i="19"/>
  <c r="Y7" i="19"/>
  <c r="Y3" i="19"/>
  <c r="Y38" i="19"/>
  <c r="Y34" i="19"/>
  <c r="Y30" i="19"/>
  <c r="Y23" i="19"/>
  <c r="Y19" i="19"/>
  <c r="Y12" i="19"/>
  <c r="X8" i="19"/>
  <c r="X4" i="19"/>
  <c r="X40" i="19"/>
  <c r="X36" i="19"/>
  <c r="X32" i="19"/>
  <c r="X25" i="19"/>
  <c r="X21" i="19"/>
  <c r="X17" i="19"/>
  <c r="X10" i="19"/>
  <c r="W6" i="19"/>
  <c r="W2" i="19"/>
  <c r="AE6" i="19"/>
  <c r="AE23" i="19"/>
  <c r="AC5" i="19"/>
  <c r="AB30" i="19"/>
  <c r="W39" i="19"/>
  <c r="W35" i="19"/>
  <c r="W31" i="19"/>
  <c r="W24" i="19"/>
  <c r="W20" i="19"/>
  <c r="W16" i="19"/>
  <c r="V9" i="19"/>
  <c r="V5" i="19"/>
  <c r="AF22" i="19"/>
  <c r="AD2" i="19"/>
  <c r="AD26" i="19"/>
  <c r="AC2" i="19"/>
  <c r="AC9" i="19"/>
  <c r="AB18" i="19"/>
  <c r="V38" i="19"/>
  <c r="V34" i="19"/>
  <c r="V30" i="19"/>
  <c r="V23" i="19"/>
  <c r="V19" i="19"/>
  <c r="V12" i="19"/>
  <c r="M6" i="25"/>
  <c r="F6" i="25"/>
  <c r="I6" i="25"/>
  <c r="AA2" i="19"/>
  <c r="AB10" i="19"/>
  <c r="AB38" i="19"/>
  <c r="AC30" i="19"/>
  <c r="AD12" i="19"/>
  <c r="AD34" i="19"/>
  <c r="AE18" i="19"/>
  <c r="AE37" i="19"/>
  <c r="AF16" i="19"/>
  <c r="AF36" i="19"/>
  <c r="AG10" i="19"/>
  <c r="AG21" i="19"/>
  <c r="AG31" i="19"/>
  <c r="AG37" i="19"/>
  <c r="AG2" i="19"/>
  <c r="AG6" i="19"/>
  <c r="V11" i="19"/>
  <c r="V20" i="19"/>
  <c r="V25" i="19"/>
  <c r="V33" i="19"/>
  <c r="V39" i="19"/>
  <c r="AB34" i="19"/>
  <c r="AC40" i="19"/>
  <c r="AD32" i="19"/>
  <c r="AE5" i="19"/>
  <c r="V4" i="19"/>
  <c r="W10" i="19"/>
  <c r="W18" i="19"/>
  <c r="W23" i="19"/>
  <c r="W32" i="19"/>
  <c r="W37" i="19"/>
  <c r="AB19" i="19"/>
  <c r="AD6" i="19"/>
  <c r="AE34" i="19"/>
  <c r="AF34" i="19"/>
  <c r="W7" i="19"/>
  <c r="X12" i="19"/>
  <c r="X20" i="19"/>
  <c r="X26" i="19"/>
  <c r="X34" i="19"/>
  <c r="X39" i="19"/>
  <c r="X5" i="19"/>
  <c r="Y10" i="19"/>
  <c r="Y18" i="19"/>
  <c r="Y24" i="19"/>
  <c r="Y32" i="19"/>
  <c r="Y37" i="19"/>
  <c r="AH37" i="19" s="1"/>
  <c r="Y4" i="19"/>
  <c r="Y9" i="19"/>
  <c r="Z17" i="19"/>
  <c r="Z23" i="19"/>
  <c r="Z31" i="19"/>
  <c r="Z36" i="19"/>
  <c r="Z3" i="19"/>
  <c r="Z8" i="19"/>
  <c r="AA16" i="19"/>
  <c r="AA22" i="19"/>
  <c r="AA30" i="19"/>
  <c r="AA35" i="19"/>
  <c r="AB26" i="19"/>
  <c r="AA5" i="19"/>
  <c r="AC16" i="19"/>
  <c r="AC12" i="19"/>
  <c r="AD18" i="19"/>
  <c r="AE12" i="19"/>
  <c r="AB39" i="19"/>
  <c r="AC34" i="19"/>
  <c r="AE24" i="19"/>
  <c r="AF12" i="19"/>
  <c r="AF35" i="19"/>
  <c r="AB22" i="19"/>
  <c r="AC26" i="19"/>
  <c r="AD23" i="19"/>
  <c r="AE9" i="19"/>
  <c r="AE7" i="19"/>
  <c r="AF33" i="19"/>
  <c r="AF7" i="19"/>
  <c r="AG22" i="19"/>
  <c r="AG32" i="19"/>
  <c r="AD40" i="11"/>
  <c r="Z40" i="11"/>
  <c r="V40" i="11"/>
  <c r="AD38" i="11"/>
  <c r="Z38" i="11"/>
  <c r="V38" i="11"/>
  <c r="AD37" i="11"/>
  <c r="Z37" i="11"/>
  <c r="V37" i="11"/>
  <c r="AD33" i="11"/>
  <c r="Z33" i="11"/>
  <c r="V33" i="11"/>
  <c r="AD25" i="11"/>
  <c r="Z25" i="11"/>
  <c r="V25" i="11"/>
  <c r="AD21" i="11"/>
  <c r="Z21" i="11"/>
  <c r="V21" i="11"/>
  <c r="AD12" i="11"/>
  <c r="Z12" i="11"/>
  <c r="V12" i="11"/>
  <c r="AD11" i="11"/>
  <c r="Z11" i="11"/>
  <c r="V11" i="11"/>
  <c r="AD10" i="11"/>
  <c r="Z10" i="11"/>
  <c r="V10" i="11"/>
  <c r="AD9" i="11"/>
  <c r="Z9" i="11"/>
  <c r="V9" i="11"/>
  <c r="AD8" i="11"/>
  <c r="Z8" i="11"/>
  <c r="V8" i="11"/>
  <c r="AD7" i="11"/>
  <c r="Z7" i="11"/>
  <c r="V7" i="11"/>
  <c r="AD6" i="11"/>
  <c r="Z6" i="11"/>
  <c r="V6" i="11"/>
  <c r="AD5" i="11"/>
  <c r="Z5" i="11"/>
  <c r="V5" i="11"/>
  <c r="AD4" i="11"/>
  <c r="Z4" i="11"/>
  <c r="V4" i="11"/>
  <c r="AD3" i="11"/>
  <c r="Z3" i="11"/>
  <c r="V3" i="11"/>
  <c r="AD2" i="11"/>
  <c r="Z2" i="11"/>
  <c r="V2" i="11"/>
  <c r="AD36" i="11"/>
  <c r="Z35" i="11"/>
  <c r="V34" i="11"/>
  <c r="AD31" i="11"/>
  <c r="Z30" i="11"/>
  <c r="V26" i="11"/>
  <c r="AD23" i="11"/>
  <c r="Z22" i="11"/>
  <c r="V20" i="11"/>
  <c r="AD18" i="11"/>
  <c r="Z17" i="11"/>
  <c r="V16" i="11"/>
  <c r="AG36" i="11"/>
  <c r="AC35" i="11"/>
  <c r="Y34" i="11"/>
  <c r="AG31" i="11"/>
  <c r="AC30" i="11"/>
  <c r="Y26" i="11"/>
  <c r="AF36" i="11"/>
  <c r="AB35" i="11"/>
  <c r="X34" i="11"/>
  <c r="AF31" i="11"/>
  <c r="AB30" i="11"/>
  <c r="X26" i="11"/>
  <c r="AF23" i="11"/>
  <c r="AB22" i="11"/>
  <c r="X20" i="11"/>
  <c r="AF18" i="11"/>
  <c r="AB17" i="11"/>
  <c r="X16" i="11"/>
  <c r="AE31" i="11"/>
  <c r="AE23" i="11"/>
  <c r="AE19" i="11"/>
  <c r="W17" i="11"/>
  <c r="AG40" i="11"/>
  <c r="AB40" i="11"/>
  <c r="W40" i="11"/>
  <c r="AC38" i="11"/>
  <c r="X38" i="11"/>
  <c r="AE37" i="11"/>
  <c r="Y37" i="11"/>
  <c r="AF33" i="11"/>
  <c r="AA33" i="11"/>
  <c r="AG25" i="11"/>
  <c r="AB25" i="11"/>
  <c r="W25" i="11"/>
  <c r="AC21" i="11"/>
  <c r="X21" i="11"/>
  <c r="AE12" i="11"/>
  <c r="Y12" i="11"/>
  <c r="AF11" i="11"/>
  <c r="AA11" i="11"/>
  <c r="AG10" i="11"/>
  <c r="AB10" i="11"/>
  <c r="W10" i="11"/>
  <c r="AC9" i="11"/>
  <c r="X9" i="11"/>
  <c r="AE8" i="11"/>
  <c r="Y8" i="11"/>
  <c r="AF7" i="11"/>
  <c r="AA7" i="11"/>
  <c r="AG6" i="11"/>
  <c r="AB6" i="11"/>
  <c r="W6" i="11"/>
  <c r="AC5" i="11"/>
  <c r="X5" i="11"/>
  <c r="AE4" i="11"/>
  <c r="Y4" i="11"/>
  <c r="AF3" i="11"/>
  <c r="AA3" i="11"/>
  <c r="AG2" i="11"/>
  <c r="AB2" i="11"/>
  <c r="W2" i="11"/>
  <c r="Z36" i="11"/>
  <c r="AD34" i="11"/>
  <c r="V32" i="11"/>
  <c r="V30" i="11"/>
  <c r="Z24" i="11"/>
  <c r="AD22" i="11"/>
  <c r="AD19" i="11"/>
  <c r="V18" i="11"/>
  <c r="Z16" i="11"/>
  <c r="AC36" i="11"/>
  <c r="AG34" i="11"/>
  <c r="Y32" i="11"/>
  <c r="Y30" i="11"/>
  <c r="AB39" i="11"/>
  <c r="AF35" i="11"/>
  <c r="AF32" i="11"/>
  <c r="X31" i="11"/>
  <c r="AB26" i="11"/>
  <c r="AB23" i="11"/>
  <c r="AF20" i="11"/>
  <c r="X19" i="11"/>
  <c r="X17" i="11"/>
  <c r="AE35" i="11"/>
  <c r="AA24" i="11"/>
  <c r="W19" i="11"/>
  <c r="AA39" i="11"/>
  <c r="AE32" i="11"/>
  <c r="Y24" i="11"/>
  <c r="AG20" i="11"/>
  <c r="Y18" i="11"/>
  <c r="W39" i="11"/>
  <c r="W31" i="11"/>
  <c r="AA23" i="11"/>
  <c r="W20" i="11"/>
  <c r="AA17" i="11"/>
  <c r="AE30" i="11"/>
  <c r="AC24" i="11"/>
  <c r="Y23" i="11"/>
  <c r="AG19" i="11"/>
  <c r="O14" i="25"/>
  <c r="I14" i="25"/>
  <c r="N14" i="25"/>
  <c r="AF40" i="11"/>
  <c r="AA40" i="11"/>
  <c r="AG38" i="11"/>
  <c r="AB38" i="11"/>
  <c r="W38" i="11"/>
  <c r="AC37" i="11"/>
  <c r="X37" i="11"/>
  <c r="AE33" i="11"/>
  <c r="Y33" i="11"/>
  <c r="AF25" i="11"/>
  <c r="AA25" i="11"/>
  <c r="AG21" i="11"/>
  <c r="AB21" i="11"/>
  <c r="W21" i="11"/>
  <c r="AC12" i="11"/>
  <c r="X12" i="11"/>
  <c r="AE11" i="11"/>
  <c r="Y11" i="11"/>
  <c r="AF10" i="11"/>
  <c r="AA10" i="11"/>
  <c r="AG9" i="11"/>
  <c r="AB9" i="11"/>
  <c r="W9" i="11"/>
  <c r="AC8" i="11"/>
  <c r="X8" i="11"/>
  <c r="AE7" i="11"/>
  <c r="Y7" i="11"/>
  <c r="AF6" i="11"/>
  <c r="AA6" i="11"/>
  <c r="AG5" i="11"/>
  <c r="AB5" i="11"/>
  <c r="W5" i="11"/>
  <c r="AC4" i="11"/>
  <c r="X4" i="11"/>
  <c r="AE3" i="11"/>
  <c r="Y3" i="11"/>
  <c r="AF2" i="11"/>
  <c r="AA2" i="11"/>
  <c r="AD39" i="11"/>
  <c r="V36" i="11"/>
  <c r="Z34" i="11"/>
  <c r="Z31" i="11"/>
  <c r="AD26" i="11"/>
  <c r="V24" i="11"/>
  <c r="V22" i="11"/>
  <c r="Z19" i="11"/>
  <c r="AD17" i="11"/>
  <c r="AG39" i="11"/>
  <c r="Y36" i="11"/>
  <c r="AC34" i="11"/>
  <c r="AC31" i="11"/>
  <c r="AG26" i="11"/>
  <c r="X39" i="11"/>
  <c r="X35" i="11"/>
  <c r="AB32" i="11"/>
  <c r="AF30" i="11"/>
  <c r="AF24" i="11"/>
  <c r="X23" i="11"/>
  <c r="AB20" i="11"/>
  <c r="AB18" i="11"/>
  <c r="AF16" i="11"/>
  <c r="AA34" i="11"/>
  <c r="W23" i="11"/>
  <c r="AA18" i="11"/>
  <c r="AE36" i="11"/>
  <c r="AA31" i="11"/>
  <c r="AC23" i="11"/>
  <c r="Y20" i="11"/>
  <c r="D14" i="25"/>
  <c r="F14" i="25"/>
  <c r="H14" i="25"/>
  <c r="Y19" i="11"/>
  <c r="AC20" i="11"/>
  <c r="W32" i="11"/>
  <c r="W16" i="11"/>
  <c r="AA19" i="11"/>
  <c r="W24" i="11"/>
  <c r="W35" i="11"/>
  <c r="AC17" i="11"/>
  <c r="AG22" i="11"/>
  <c r="AA35" i="11"/>
  <c r="AA22" i="11"/>
  <c r="AB16" i="11"/>
  <c r="AF19" i="11"/>
  <c r="AB24" i="11"/>
  <c r="X32" i="11"/>
  <c r="AB36" i="11"/>
  <c r="Y31" i="11"/>
  <c r="AG35" i="11"/>
  <c r="V17" i="11"/>
  <c r="AD20" i="11"/>
  <c r="Z26" i="11"/>
  <c r="AD32" i="11"/>
  <c r="Z39" i="11"/>
  <c r="AE2" i="11"/>
  <c r="AC3" i="11"/>
  <c r="AB4" i="11"/>
  <c r="AA5" i="11"/>
  <c r="Y6" i="11"/>
  <c r="X7" i="11"/>
  <c r="W8" i="11"/>
  <c r="AG8" i="11"/>
  <c r="AF9" i="11"/>
  <c r="AE10" i="11"/>
  <c r="AC11" i="11"/>
  <c r="AB12" i="11"/>
  <c r="AA21" i="11"/>
  <c r="Y25" i="11"/>
  <c r="X33" i="11"/>
  <c r="W37" i="11"/>
  <c r="AG37" i="11"/>
  <c r="AF38" i="11"/>
  <c r="AE40" i="11"/>
  <c r="AE30" i="21"/>
  <c r="AF2" i="21"/>
  <c r="AC34" i="21"/>
  <c r="AD25" i="21"/>
  <c r="Z19" i="21"/>
  <c r="Z34" i="21"/>
  <c r="Y32" i="21"/>
  <c r="AE19" i="21"/>
  <c r="AC23" i="21"/>
  <c r="Y8" i="21"/>
  <c r="AF16" i="21"/>
  <c r="Z40" i="21"/>
  <c r="AG33" i="21"/>
  <c r="AA12" i="21"/>
  <c r="AG32" i="21"/>
  <c r="AE9" i="21"/>
  <c r="Y26" i="21"/>
  <c r="AG5" i="21"/>
  <c r="AD23" i="21"/>
  <c r="AA40" i="21"/>
  <c r="AC18" i="21"/>
  <c r="Z36" i="21"/>
  <c r="AA10" i="21"/>
  <c r="AG30" i="21"/>
  <c r="AB6" i="21"/>
  <c r="AE22" i="21"/>
  <c r="AE40" i="21"/>
  <c r="AF18" i="21"/>
  <c r="Z35" i="21"/>
  <c r="V8" i="21"/>
  <c r="V22" i="21"/>
  <c r="V35" i="21"/>
  <c r="W7" i="21"/>
  <c r="W21" i="21"/>
  <c r="W33" i="21"/>
  <c r="X9" i="21"/>
  <c r="AG37" i="21"/>
  <c r="X37" i="21"/>
  <c r="X33" i="21"/>
  <c r="X26" i="21"/>
  <c r="X22" i="21"/>
  <c r="X18" i="21"/>
  <c r="X11" i="21"/>
  <c r="X7" i="21"/>
  <c r="X3" i="21"/>
  <c r="W38" i="21"/>
  <c r="W34" i="21"/>
  <c r="W30" i="21"/>
  <c r="W24" i="21"/>
  <c r="W20" i="21"/>
  <c r="W16" i="21"/>
  <c r="W9" i="21"/>
  <c r="W5" i="21"/>
  <c r="V40" i="21"/>
  <c r="V36" i="21"/>
  <c r="V32" i="21"/>
  <c r="V25" i="21"/>
  <c r="V21" i="21"/>
  <c r="V17" i="21"/>
  <c r="V10" i="21"/>
  <c r="V6" i="21"/>
  <c r="V2" i="21"/>
  <c r="AC36" i="21"/>
  <c r="Z31" i="21"/>
  <c r="AF22" i="21"/>
  <c r="AC17" i="21"/>
  <c r="Z9" i="21"/>
  <c r="AF3" i="21"/>
  <c r="AE37" i="21"/>
  <c r="AB32" i="21"/>
  <c r="Y24" i="21"/>
  <c r="AE18" i="21"/>
  <c r="AB10" i="21"/>
  <c r="Y5" i="21"/>
  <c r="Z39" i="21"/>
  <c r="AD33" i="21"/>
  <c r="AA25" i="21"/>
  <c r="AG19" i="21"/>
  <c r="AD11" i="21"/>
  <c r="AA6" i="21"/>
  <c r="AC40" i="21"/>
  <c r="AF34" i="21"/>
  <c r="AC26" i="21"/>
  <c r="Z21" i="21"/>
  <c r="AF12" i="21"/>
  <c r="AC7" i="21"/>
  <c r="Z2" i="21"/>
  <c r="AG35" i="21"/>
  <c r="AD30" i="21"/>
  <c r="AA22" i="21"/>
  <c r="AG16" i="21"/>
  <c r="AD8" i="21"/>
  <c r="AA3" i="21"/>
  <c r="AE35" i="21"/>
  <c r="AB30" i="21"/>
  <c r="Y22" i="21"/>
  <c r="AE16" i="21"/>
  <c r="AB8" i="21"/>
  <c r="Y3" i="21"/>
  <c r="AD35" i="21"/>
  <c r="AA30" i="21"/>
  <c r="AG21" i="21"/>
  <c r="AD16" i="21"/>
  <c r="AA8" i="21"/>
  <c r="AG2" i="21"/>
  <c r="AC30" i="21"/>
  <c r="AG11" i="21"/>
  <c r="Z23" i="21"/>
  <c r="AB33" i="21"/>
  <c r="AE17" i="21"/>
  <c r="AB26" i="21"/>
  <c r="AD36" i="21"/>
  <c r="AC20" i="21"/>
  <c r="AE4" i="21"/>
  <c r="AA20" i="21"/>
  <c r="AF32" i="21"/>
  <c r="Y17" i="21"/>
  <c r="AF38" i="21"/>
  <c r="Y23" i="21"/>
  <c r="Z7" i="21"/>
  <c r="AA9" i="21"/>
  <c r="AG40" i="21"/>
  <c r="X40" i="21"/>
  <c r="X36" i="21"/>
  <c r="X32" i="21"/>
  <c r="X25" i="21"/>
  <c r="X21" i="21"/>
  <c r="X17" i="21"/>
  <c r="X10" i="21"/>
  <c r="X6" i="21"/>
  <c r="X2" i="21"/>
  <c r="W37" i="21"/>
  <c r="AG39" i="21"/>
  <c r="X35" i="21"/>
  <c r="X24" i="21"/>
  <c r="X16" i="21"/>
  <c r="X5" i="21"/>
  <c r="W36" i="21"/>
  <c r="W31" i="21"/>
  <c r="W23" i="21"/>
  <c r="W18" i="21"/>
  <c r="W10" i="21"/>
  <c r="W4" i="21"/>
  <c r="V38" i="21"/>
  <c r="V33" i="21"/>
  <c r="V24" i="21"/>
  <c r="V19" i="21"/>
  <c r="V11" i="21"/>
  <c r="V5" i="21"/>
  <c r="AB39" i="21"/>
  <c r="AC32" i="21"/>
  <c r="AC21" i="21"/>
  <c r="AF11" i="21"/>
  <c r="Z5" i="21"/>
  <c r="AB36" i="21"/>
  <c r="AE26" i="21"/>
  <c r="Y20" i="21"/>
  <c r="Y9" i="21"/>
  <c r="AB2" i="21"/>
  <c r="AG34" i="21"/>
  <c r="AG23" i="21"/>
  <c r="AA17" i="21"/>
  <c r="AD7" i="21"/>
  <c r="Y39" i="21"/>
  <c r="Z32" i="21"/>
  <c r="AC22" i="21"/>
  <c r="AC11" i="21"/>
  <c r="AF4" i="21"/>
  <c r="AA37" i="21"/>
  <c r="AA26" i="21"/>
  <c r="AD19" i="21"/>
  <c r="AG9" i="21"/>
  <c r="Y40" i="21"/>
  <c r="Y33" i="21"/>
  <c r="AB23" i="21"/>
  <c r="AB12" i="21"/>
  <c r="AE5" i="21"/>
  <c r="AG36" i="21"/>
  <c r="AG25" i="21"/>
  <c r="AA19" i="21"/>
  <c r="AD9" i="21"/>
  <c r="AB40" i="21"/>
  <c r="Y21" i="21"/>
  <c r="Y2" i="21"/>
  <c r="Z30" i="21"/>
  <c r="Z8" i="21"/>
  <c r="AE39" i="21"/>
  <c r="AD17" i="21"/>
  <c r="AF35" i="21"/>
  <c r="Y36" i="21"/>
  <c r="AF10" i="21"/>
  <c r="AD32" i="21"/>
  <c r="AD10" i="21"/>
  <c r="AD38" i="21"/>
  <c r="AG22" i="21"/>
  <c r="AF6" i="21"/>
  <c r="AF5" i="21"/>
  <c r="AE25" i="21"/>
  <c r="AF9" i="21"/>
  <c r="AE34" i="21"/>
  <c r="Y19" i="21"/>
  <c r="Z3" i="21"/>
  <c r="Y25" i="21"/>
  <c r="AB9" i="21"/>
  <c r="Z12" i="21"/>
  <c r="Y34" i="21"/>
  <c r="AD21" i="21"/>
  <c r="AC5" i="21"/>
  <c r="AG38" i="21"/>
  <c r="X34" i="21"/>
  <c r="X23" i="21"/>
  <c r="X12" i="21"/>
  <c r="X4" i="21"/>
  <c r="W35" i="21"/>
  <c r="W22" i="21"/>
  <c r="W17" i="21"/>
  <c r="W8" i="21"/>
  <c r="W3" i="21"/>
  <c r="V37" i="21"/>
  <c r="V31" i="21"/>
  <c r="V23" i="21"/>
  <c r="V18" i="21"/>
  <c r="V9" i="21"/>
  <c r="V4" i="21"/>
  <c r="AF37" i="21"/>
  <c r="AF26" i="21"/>
  <c r="Z20" i="21"/>
  <c r="AC10" i="21"/>
  <c r="AC2" i="21"/>
  <c r="Y35" i="21"/>
  <c r="AB25" i="21"/>
  <c r="AB17" i="21"/>
  <c r="AE7" i="21"/>
  <c r="AD40" i="21"/>
  <c r="AA32" i="21"/>
  <c r="AD22" i="21"/>
  <c r="AG12" i="21"/>
  <c r="AG4" i="21"/>
  <c r="AC37" i="21"/>
  <c r="AF30" i="21"/>
  <c r="AF19" i="21"/>
  <c r="Z10" i="21"/>
  <c r="AC3" i="21"/>
  <c r="AD34" i="21"/>
  <c r="AG24" i="21"/>
  <c r="AA18" i="21"/>
  <c r="AA7" i="21"/>
  <c r="AC38" i="21"/>
  <c r="AE31" i="21"/>
  <c r="AE20" i="21"/>
  <c r="Y11" i="21"/>
  <c r="AB4" i="21"/>
  <c r="AA34" i="21"/>
  <c r="AD24" i="21"/>
  <c r="AG17" i="21"/>
  <c r="AG6" i="21"/>
  <c r="AF36" i="21"/>
  <c r="AF17" i="21"/>
  <c r="AB7" i="21"/>
  <c r="AA24" i="21"/>
  <c r="AA5" i="21"/>
  <c r="Z33" i="21"/>
  <c r="Z11" i="21"/>
  <c r="AE32" i="21"/>
  <c r="AG26" i="21"/>
  <c r="AG7" i="21"/>
  <c r="Z26" i="21"/>
  <c r="Y4" i="21"/>
  <c r="AB35" i="21"/>
  <c r="AC19" i="21"/>
  <c r="AG3" i="21"/>
  <c r="AA38" i="21"/>
  <c r="AB22" i="21"/>
  <c r="AE6" i="21"/>
  <c r="AC31" i="21"/>
  <c r="AE12" i="21"/>
  <c r="Y38" i="21"/>
  <c r="AF21" i="21"/>
  <c r="Y6" i="21"/>
  <c r="AE2" i="21"/>
  <c r="Z18" i="21"/>
  <c r="AC24" i="21"/>
  <c r="AD2" i="21"/>
  <c r="AE8" i="21"/>
  <c r="Z37" i="21"/>
  <c r="AC12" i="21"/>
  <c r="AD6" i="21"/>
  <c r="Z38" i="21"/>
  <c r="AF31" i="21"/>
  <c r="Y10" i="21"/>
  <c r="AF24" i="21"/>
  <c r="AC35" i="21"/>
  <c r="AD39" i="21"/>
  <c r="AE23" i="21"/>
  <c r="AB11" i="21"/>
  <c r="AB5" i="21"/>
  <c r="AA4" i="21"/>
  <c r="AD20" i="21"/>
  <c r="AB38" i="21"/>
  <c r="Y18" i="21"/>
  <c r="AB34" i="21"/>
  <c r="AA11" i="21"/>
  <c r="AG31" i="21"/>
  <c r="Z6" i="21"/>
  <c r="AF23" i="21"/>
  <c r="AA2" i="21"/>
  <c r="AD18" i="21"/>
  <c r="AA36" i="21"/>
  <c r="AE11" i="21"/>
  <c r="Y31" i="21"/>
  <c r="AC6" i="21"/>
  <c r="Z24" i="21"/>
  <c r="AF40" i="21"/>
  <c r="V12" i="21"/>
  <c r="V26" i="21"/>
  <c r="V39" i="21"/>
  <c r="W11" i="21"/>
  <c r="W25" i="21"/>
  <c r="W39" i="21"/>
  <c r="X19" i="21"/>
  <c r="X38" i="21"/>
  <c r="Y12" i="21"/>
  <c r="AB18" i="21"/>
  <c r="AG18" i="21"/>
  <c r="AC9" i="21"/>
  <c r="AB3" i="21"/>
  <c r="AA35" i="21"/>
  <c r="AB16" i="21"/>
  <c r="AB37" i="21"/>
  <c r="AC4" i="21"/>
  <c r="AE10" i="21"/>
  <c r="Y30" i="21"/>
  <c r="AF20" i="21"/>
  <c r="AC8" i="21"/>
  <c r="AD5" i="21"/>
  <c r="AA23" i="21"/>
  <c r="AF39" i="21"/>
  <c r="AB19" i="21"/>
  <c r="Y37" i="21"/>
  <c r="AD12" i="21"/>
  <c r="AA33" i="21"/>
  <c r="AF8" i="21"/>
  <c r="Z25" i="21"/>
  <c r="AD3" i="21"/>
  <c r="AA21" i="21"/>
  <c r="AD37" i="21"/>
  <c r="Y16" i="21"/>
  <c r="AE33" i="21"/>
  <c r="AF7" i="21"/>
  <c r="AC25" i="21"/>
  <c r="V3" i="21"/>
  <c r="V16" i="21"/>
  <c r="V30" i="21"/>
  <c r="W2" i="21"/>
  <c r="W12" i="21"/>
  <c r="W26" i="21"/>
  <c r="W40" i="21"/>
  <c r="X20" i="21"/>
  <c r="X39" i="21"/>
  <c r="M74" i="7"/>
  <c r="M20" i="17"/>
  <c r="N74" i="24"/>
  <c r="M45" i="13"/>
  <c r="M58" i="13"/>
  <c r="M54" i="17"/>
  <c r="M35" i="8"/>
  <c r="M73" i="18"/>
  <c r="M71" i="7"/>
  <c r="M16" i="19"/>
  <c r="M69" i="20"/>
  <c r="M19" i="14"/>
  <c r="M88" i="18"/>
  <c r="M74" i="18"/>
  <c r="M79" i="7"/>
  <c r="M76" i="7"/>
  <c r="M72" i="18"/>
  <c r="M94" i="7"/>
  <c r="M84" i="7"/>
  <c r="M92" i="7"/>
  <c r="M91" i="18"/>
  <c r="M73" i="7"/>
  <c r="M70" i="7"/>
  <c r="M50" i="18"/>
  <c r="M97" i="11"/>
  <c r="M37" i="15"/>
  <c r="M115" i="4"/>
  <c r="M90" i="3"/>
  <c r="D34" i="23"/>
  <c r="D9" i="23" s="1"/>
  <c r="C34" i="23"/>
  <c r="C9" i="23" s="1"/>
  <c r="M33" i="4"/>
  <c r="M86" i="18"/>
  <c r="M80" i="18"/>
  <c r="M84" i="18"/>
  <c r="M91" i="7"/>
  <c r="M72" i="7"/>
  <c r="M81" i="7"/>
  <c r="M75" i="7"/>
  <c r="M79" i="18"/>
  <c r="M83" i="18"/>
  <c r="M69" i="18"/>
  <c r="M89" i="18"/>
  <c r="M86" i="7"/>
  <c r="M97" i="7"/>
  <c r="M93" i="7"/>
  <c r="M24" i="20"/>
  <c r="M52" i="14"/>
  <c r="M20" i="9"/>
  <c r="M170" i="11"/>
  <c r="M15" i="19"/>
  <c r="M60" i="18"/>
  <c r="M104" i="4"/>
  <c r="M23" i="11"/>
  <c r="M29" i="15"/>
  <c r="M50" i="4"/>
  <c r="M41" i="14"/>
  <c r="M85" i="18"/>
  <c r="M92" i="18"/>
  <c r="M75" i="18"/>
  <c r="M89" i="7"/>
  <c r="M87" i="7"/>
  <c r="M80" i="7"/>
  <c r="M21" i="18"/>
  <c r="M132" i="20"/>
  <c r="M115" i="11"/>
  <c r="M57" i="20"/>
  <c r="M76" i="18"/>
  <c r="M70" i="18"/>
  <c r="M71" i="18"/>
  <c r="M69" i="7"/>
  <c r="M96" i="7"/>
  <c r="M78" i="7"/>
  <c r="M82" i="7"/>
  <c r="M24" i="7"/>
  <c r="M77" i="18"/>
  <c r="M90" i="18"/>
  <c r="M81" i="18"/>
  <c r="M87" i="18"/>
  <c r="M82" i="18"/>
  <c r="M90" i="7"/>
  <c r="M95" i="7"/>
  <c r="M83" i="7"/>
  <c r="M98" i="7"/>
  <c r="M85" i="7"/>
  <c r="M77" i="7"/>
  <c r="M78" i="20"/>
  <c r="M38" i="20"/>
  <c r="M25" i="20"/>
  <c r="M34" i="14"/>
  <c r="M63" i="14"/>
  <c r="M99" i="20"/>
  <c r="M113" i="20"/>
  <c r="M31" i="14"/>
  <c r="M20" i="20"/>
  <c r="M40" i="14"/>
  <c r="M67" i="20"/>
  <c r="M130" i="20"/>
  <c r="M42" i="20"/>
  <c r="M35" i="20"/>
  <c r="M30" i="14"/>
  <c r="M109" i="20"/>
  <c r="M111" i="20"/>
  <c r="M97" i="20"/>
  <c r="M87" i="10"/>
  <c r="M153" i="10"/>
  <c r="M17" i="10"/>
  <c r="M50" i="10"/>
  <c r="M139" i="10"/>
  <c r="M18" i="10"/>
  <c r="M156" i="10"/>
  <c r="M106" i="10"/>
  <c r="M112" i="10"/>
  <c r="M20" i="10"/>
  <c r="M51" i="9"/>
  <c r="M36" i="9"/>
  <c r="M34" i="9"/>
  <c r="M67" i="9"/>
  <c r="M52" i="9"/>
  <c r="M42" i="9"/>
  <c r="M19" i="9"/>
  <c r="M49" i="9"/>
  <c r="M68" i="9"/>
  <c r="M38" i="9"/>
  <c r="M38" i="7"/>
  <c r="M15" i="7"/>
  <c r="M47" i="7"/>
  <c r="M32" i="7"/>
  <c r="M68" i="7"/>
  <c r="M20" i="7"/>
  <c r="M61" i="7"/>
  <c r="M18" i="7"/>
  <c r="M50" i="7"/>
  <c r="M27" i="7"/>
  <c r="M59" i="7"/>
  <c r="M56" i="7"/>
  <c r="M33" i="7"/>
  <c r="M60" i="7"/>
  <c r="M22" i="7"/>
  <c r="M54" i="7"/>
  <c r="M31" i="7"/>
  <c r="M63" i="7"/>
  <c r="M64" i="7"/>
  <c r="M41" i="7"/>
  <c r="M21" i="7"/>
  <c r="M28" i="18"/>
  <c r="M43" i="4"/>
  <c r="M43" i="7"/>
  <c r="M35" i="9"/>
  <c r="M146" i="4"/>
  <c r="M49" i="10"/>
  <c r="M56" i="18"/>
  <c r="M52" i="4"/>
  <c r="M65" i="7"/>
  <c r="M66" i="7"/>
  <c r="M30" i="9"/>
  <c r="M46" i="11"/>
  <c r="M141" i="4"/>
  <c r="M27" i="10"/>
  <c r="M23" i="18"/>
  <c r="M55" i="18"/>
  <c r="M33" i="18"/>
  <c r="M65" i="18"/>
  <c r="M20" i="18"/>
  <c r="M38" i="18"/>
  <c r="M16" i="18"/>
  <c r="M27" i="18"/>
  <c r="M59" i="18"/>
  <c r="M37" i="18"/>
  <c r="M18" i="18"/>
  <c r="M39" i="18"/>
  <c r="M17" i="18"/>
  <c r="M49" i="18"/>
  <c r="M42" i="18"/>
  <c r="M52" i="18"/>
  <c r="M40" i="18"/>
  <c r="M64" i="18"/>
  <c r="M155" i="11"/>
  <c r="M148" i="11"/>
  <c r="M141" i="11"/>
  <c r="M106" i="11"/>
  <c r="M190" i="11"/>
  <c r="M39" i="11"/>
  <c r="M40" i="11"/>
  <c r="M45" i="11"/>
  <c r="M199" i="11"/>
  <c r="M192" i="11"/>
  <c r="M181" i="11"/>
  <c r="M126" i="11"/>
  <c r="M210" i="11"/>
  <c r="M25" i="11"/>
  <c r="M14" i="11"/>
  <c r="M42" i="11"/>
  <c r="M71" i="11"/>
  <c r="M64" i="11"/>
  <c r="M232" i="11"/>
  <c r="M225" i="11"/>
  <c r="M146" i="11"/>
  <c r="M24" i="11"/>
  <c r="M37" i="11"/>
  <c r="M34" i="15"/>
  <c r="M35" i="15"/>
  <c r="M45" i="15"/>
  <c r="M20" i="15"/>
  <c r="M51" i="15"/>
  <c r="M52" i="15"/>
  <c r="M31" i="15"/>
  <c r="M36" i="15"/>
  <c r="M67" i="15"/>
  <c r="M68" i="15"/>
  <c r="M46" i="15"/>
  <c r="M80" i="4"/>
  <c r="M131" i="4"/>
  <c r="M126" i="4"/>
  <c r="M120" i="4"/>
  <c r="M93" i="4"/>
  <c r="M157" i="4"/>
  <c r="M45" i="4"/>
  <c r="M26" i="4"/>
  <c r="M16" i="4"/>
  <c r="M59" i="4"/>
  <c r="M19" i="4"/>
  <c r="M55" i="4"/>
  <c r="M73" i="4"/>
  <c r="M147" i="4"/>
  <c r="M158" i="4"/>
  <c r="M136" i="4"/>
  <c r="M109" i="4"/>
  <c r="M78" i="4"/>
  <c r="M17" i="4"/>
  <c r="M49" i="4"/>
  <c r="M31" i="4"/>
  <c r="M22" i="4"/>
  <c r="M64" i="4"/>
  <c r="M30" i="4"/>
  <c r="M35" i="4"/>
  <c r="M67" i="4"/>
  <c r="M99" i="4"/>
  <c r="M163" i="4"/>
  <c r="M82" i="4"/>
  <c r="M152" i="4"/>
  <c r="M125" i="4"/>
  <c r="M114" i="4"/>
  <c r="M29" i="4"/>
  <c r="M61" i="4"/>
  <c r="M47" i="4"/>
  <c r="M38" i="4"/>
  <c r="M39" i="4"/>
  <c r="M62" i="4"/>
  <c r="M56" i="4"/>
  <c r="M32" i="18"/>
  <c r="M43" i="18"/>
  <c r="M29" i="7"/>
  <c r="M58" i="15"/>
  <c r="M86" i="4"/>
  <c r="M82" i="11"/>
  <c r="M54" i="18"/>
  <c r="M53" i="18"/>
  <c r="M14" i="4"/>
  <c r="M65" i="4"/>
  <c r="M44" i="7"/>
  <c r="M34" i="7"/>
  <c r="M57" i="15"/>
  <c r="M45" i="9"/>
  <c r="M36" i="11"/>
  <c r="M168" i="4"/>
  <c r="M87" i="4"/>
  <c r="M104" i="11"/>
  <c r="M26" i="20"/>
  <c r="M64" i="20"/>
  <c r="M30" i="20"/>
  <c r="M63" i="20"/>
  <c r="M31" i="20"/>
  <c r="M53" i="20"/>
  <c r="M21" i="20"/>
  <c r="M36" i="14"/>
  <c r="M14" i="14"/>
  <c r="M32" i="14"/>
  <c r="M22" i="14"/>
  <c r="M37" i="14"/>
  <c r="M59" i="14"/>
  <c r="M27" i="14"/>
  <c r="M84" i="20"/>
  <c r="M120" i="20"/>
  <c r="M87" i="20"/>
  <c r="M131" i="20"/>
  <c r="M98" i="20"/>
  <c r="M107" i="20"/>
  <c r="M88" i="20"/>
  <c r="M118" i="20"/>
  <c r="M85" i="20"/>
  <c r="N116" i="24"/>
  <c r="M47" i="19"/>
  <c r="M50" i="20"/>
  <c r="M16" i="20"/>
  <c r="M52" i="20"/>
  <c r="M51" i="20"/>
  <c r="M19" i="20"/>
  <c r="M41" i="20"/>
  <c r="M60" i="14"/>
  <c r="M26" i="14"/>
  <c r="M62" i="14"/>
  <c r="M57" i="14"/>
  <c r="M25" i="14"/>
  <c r="M47" i="14"/>
  <c r="M15" i="14"/>
  <c r="M80" i="20"/>
  <c r="M116" i="20"/>
  <c r="M83" i="20"/>
  <c r="M127" i="20"/>
  <c r="M94" i="20"/>
  <c r="M141" i="20"/>
  <c r="M76" i="20"/>
  <c r="M114" i="20"/>
  <c r="M81" i="20"/>
  <c r="M34" i="20"/>
  <c r="M62" i="20"/>
  <c r="M44" i="20"/>
  <c r="M47" i="20"/>
  <c r="M15" i="20"/>
  <c r="M37" i="20"/>
  <c r="M44" i="14"/>
  <c r="M64" i="14"/>
  <c r="M54" i="14"/>
  <c r="M53" i="14"/>
  <c r="M21" i="14"/>
  <c r="M43" i="14"/>
  <c r="M117" i="20"/>
  <c r="M136" i="20"/>
  <c r="M103" i="20"/>
  <c r="M71" i="20"/>
  <c r="M115" i="20"/>
  <c r="M82" i="20"/>
  <c r="M121" i="20"/>
  <c r="M134" i="20"/>
  <c r="M101" i="20"/>
  <c r="N109" i="24"/>
  <c r="M125" i="3"/>
  <c r="M65" i="19"/>
  <c r="N66" i="24"/>
  <c r="M21" i="19"/>
  <c r="M79" i="19"/>
  <c r="M17" i="13"/>
  <c r="M15" i="17"/>
  <c r="M29" i="8"/>
  <c r="M67" i="12"/>
  <c r="M45" i="16"/>
  <c r="M38" i="21"/>
  <c r="M61" i="19"/>
  <c r="M60" i="19"/>
  <c r="M73" i="20"/>
  <c r="M75" i="16"/>
  <c r="M87" i="12"/>
  <c r="M52" i="13"/>
  <c r="M35" i="13"/>
  <c r="M59" i="17"/>
  <c r="M53" i="12"/>
  <c r="M68" i="8"/>
  <c r="M41" i="8"/>
  <c r="M69" i="16"/>
  <c r="M78" i="12"/>
  <c r="M30" i="13"/>
  <c r="M48" i="13"/>
  <c r="M19" i="13"/>
  <c r="M58" i="20"/>
  <c r="M40" i="20"/>
  <c r="M18" i="20"/>
  <c r="M48" i="20"/>
  <c r="M54" i="20"/>
  <c r="M22" i="20"/>
  <c r="M36" i="20"/>
  <c r="M59" i="20"/>
  <c r="M43" i="20"/>
  <c r="M27" i="20"/>
  <c r="M65" i="20"/>
  <c r="M49" i="20"/>
  <c r="M33" i="20"/>
  <c r="M17" i="20"/>
  <c r="M61" i="17"/>
  <c r="M52" i="17"/>
  <c r="M43" i="17"/>
  <c r="M44" i="21"/>
  <c r="M20" i="14"/>
  <c r="M50" i="14"/>
  <c r="M28" i="14"/>
  <c r="M58" i="14"/>
  <c r="M56" i="14"/>
  <c r="M24" i="14"/>
  <c r="M46" i="14"/>
  <c r="M65" i="14"/>
  <c r="M49" i="14"/>
  <c r="M33" i="14"/>
  <c r="M17" i="14"/>
  <c r="M55" i="14"/>
  <c r="M39" i="14"/>
  <c r="M23" i="14"/>
  <c r="M15" i="8"/>
  <c r="M43" i="8"/>
  <c r="M38" i="8"/>
  <c r="M25" i="8"/>
  <c r="M133" i="20"/>
  <c r="M100" i="20"/>
  <c r="M72" i="20"/>
  <c r="M128" i="20"/>
  <c r="M112" i="20"/>
  <c r="M95" i="20"/>
  <c r="M79" i="20"/>
  <c r="M139" i="20"/>
  <c r="M123" i="20"/>
  <c r="M106" i="20"/>
  <c r="M90" i="20"/>
  <c r="M74" i="20"/>
  <c r="M137" i="20"/>
  <c r="M104" i="20"/>
  <c r="M68" i="20"/>
  <c r="M126" i="20"/>
  <c r="M110" i="20"/>
  <c r="M93" i="20"/>
  <c r="M77" i="20"/>
  <c r="M83" i="3"/>
  <c r="M83" i="12"/>
  <c r="M26" i="13"/>
  <c r="M29" i="13"/>
  <c r="M50" i="17"/>
  <c r="M68" i="17"/>
  <c r="M63" i="8"/>
  <c r="M54" i="8"/>
  <c r="M70" i="12"/>
  <c r="M60" i="13"/>
  <c r="M67" i="13"/>
  <c r="M61" i="13"/>
  <c r="M14" i="20"/>
  <c r="M66" i="20"/>
  <c r="M56" i="20"/>
  <c r="M32" i="20"/>
  <c r="M46" i="20"/>
  <c r="M60" i="20"/>
  <c r="M28" i="20"/>
  <c r="M55" i="20"/>
  <c r="M39" i="20"/>
  <c r="M23" i="20"/>
  <c r="M61" i="20"/>
  <c r="M45" i="20"/>
  <c r="M29" i="20"/>
  <c r="M30" i="17"/>
  <c r="M45" i="17"/>
  <c r="M36" i="17"/>
  <c r="M27" i="17"/>
  <c r="M59" i="16"/>
  <c r="M68" i="14"/>
  <c r="M18" i="14"/>
  <c r="M66" i="14"/>
  <c r="M42" i="14"/>
  <c r="M48" i="14"/>
  <c r="M16" i="14"/>
  <c r="M38" i="14"/>
  <c r="M61" i="14"/>
  <c r="M45" i="14"/>
  <c r="M29" i="14"/>
  <c r="M67" i="14"/>
  <c r="M51" i="14"/>
  <c r="M35" i="14"/>
  <c r="M20" i="8"/>
  <c r="M48" i="8"/>
  <c r="M22" i="8"/>
  <c r="M125" i="20"/>
  <c r="M92" i="20"/>
  <c r="M140" i="20"/>
  <c r="M124" i="20"/>
  <c r="M108" i="20"/>
  <c r="M91" i="20"/>
  <c r="M75" i="20"/>
  <c r="M135" i="20"/>
  <c r="M119" i="20"/>
  <c r="M102" i="20"/>
  <c r="M86" i="20"/>
  <c r="M70" i="20"/>
  <c r="M129" i="20"/>
  <c r="M96" i="20"/>
  <c r="M138" i="20"/>
  <c r="M122" i="20"/>
  <c r="M105" i="20"/>
  <c r="M89" i="20"/>
  <c r="M72" i="16"/>
  <c r="M74" i="16"/>
  <c r="M90" i="12"/>
  <c r="M81" i="12"/>
  <c r="M72" i="12"/>
  <c r="M75" i="12"/>
  <c r="M85" i="12"/>
  <c r="M86" i="12"/>
  <c r="M77" i="12"/>
  <c r="M38" i="13"/>
  <c r="M14" i="13"/>
  <c r="M68" i="13"/>
  <c r="M44" i="13"/>
  <c r="M50" i="13"/>
  <c r="M16" i="13"/>
  <c r="M40" i="13"/>
  <c r="M63" i="13"/>
  <c r="M47" i="13"/>
  <c r="M31" i="13"/>
  <c r="M15" i="13"/>
  <c r="M57" i="13"/>
  <c r="M41" i="13"/>
  <c r="M25" i="13"/>
  <c r="M46" i="17"/>
  <c r="M14" i="17"/>
  <c r="M38" i="17"/>
  <c r="M34" i="17"/>
  <c r="M57" i="17"/>
  <c r="M41" i="17"/>
  <c r="M25" i="17"/>
  <c r="M64" i="17"/>
  <c r="M48" i="17"/>
  <c r="M32" i="17"/>
  <c r="M16" i="17"/>
  <c r="M55" i="17"/>
  <c r="M39" i="17"/>
  <c r="M23" i="17"/>
  <c r="M51" i="21"/>
  <c r="M55" i="16"/>
  <c r="M44" i="12"/>
  <c r="M55" i="8"/>
  <c r="M60" i="8"/>
  <c r="M14" i="8"/>
  <c r="M19" i="8"/>
  <c r="M52" i="8"/>
  <c r="M27" i="8"/>
  <c r="M40" i="8"/>
  <c r="M66" i="8"/>
  <c r="M50" i="8"/>
  <c r="M34" i="8"/>
  <c r="M18" i="8"/>
  <c r="M53" i="8"/>
  <c r="M37" i="8"/>
  <c r="M21" i="8"/>
  <c r="M76" i="16"/>
  <c r="M73" i="16"/>
  <c r="M88" i="12"/>
  <c r="M76" i="12"/>
  <c r="M82" i="12"/>
  <c r="M74" i="12"/>
  <c r="M69" i="12"/>
  <c r="M54" i="13"/>
  <c r="M62" i="13"/>
  <c r="M36" i="13"/>
  <c r="M28" i="13"/>
  <c r="M42" i="13"/>
  <c r="M64" i="13"/>
  <c r="M32" i="13"/>
  <c r="M59" i="13"/>
  <c r="M43" i="13"/>
  <c r="M27" i="13"/>
  <c r="M18" i="13"/>
  <c r="M53" i="13"/>
  <c r="M37" i="13"/>
  <c r="M21" i="13"/>
  <c r="M42" i="17"/>
  <c r="M58" i="17"/>
  <c r="M22" i="17"/>
  <c r="M18" i="17"/>
  <c r="M53" i="17"/>
  <c r="M37" i="17"/>
  <c r="M21" i="17"/>
  <c r="M60" i="17"/>
  <c r="M44" i="17"/>
  <c r="M28" i="17"/>
  <c r="M67" i="17"/>
  <c r="M51" i="17"/>
  <c r="M35" i="17"/>
  <c r="M19" i="17"/>
  <c r="M24" i="21"/>
  <c r="M16" i="21"/>
  <c r="M54" i="16"/>
  <c r="M58" i="12"/>
  <c r="M47" i="8"/>
  <c r="M44" i="8"/>
  <c r="M67" i="8"/>
  <c r="M39" i="8"/>
  <c r="M28" i="8"/>
  <c r="M64" i="8"/>
  <c r="M32" i="8"/>
  <c r="M62" i="8"/>
  <c r="M46" i="8"/>
  <c r="M30" i="8"/>
  <c r="M65" i="8"/>
  <c r="M49" i="8"/>
  <c r="M33" i="8"/>
  <c r="M17" i="8"/>
  <c r="M70" i="16"/>
  <c r="M71" i="16"/>
  <c r="M89" i="12"/>
  <c r="M92" i="12"/>
  <c r="M91" i="12"/>
  <c r="M84" i="12"/>
  <c r="M80" i="12"/>
  <c r="M71" i="12"/>
  <c r="M22" i="13"/>
  <c r="M46" i="13"/>
  <c r="M20" i="13"/>
  <c r="M66" i="13"/>
  <c r="M34" i="13"/>
  <c r="M56" i="13"/>
  <c r="M24" i="13"/>
  <c r="M55" i="13"/>
  <c r="M39" i="13"/>
  <c r="M23" i="13"/>
  <c r="M65" i="13"/>
  <c r="M49" i="13"/>
  <c r="M33" i="13"/>
  <c r="M62" i="17"/>
  <c r="M26" i="17"/>
  <c r="M66" i="17"/>
  <c r="M65" i="17"/>
  <c r="M49" i="17"/>
  <c r="M33" i="17"/>
  <c r="M17" i="17"/>
  <c r="M56" i="17"/>
  <c r="M40" i="17"/>
  <c r="M24" i="17"/>
  <c r="M63" i="17"/>
  <c r="M47" i="17"/>
  <c r="M31" i="17"/>
  <c r="M29" i="21"/>
  <c r="M31" i="8"/>
  <c r="M36" i="8"/>
  <c r="M51" i="8"/>
  <c r="M23" i="8"/>
  <c r="M59" i="8"/>
  <c r="M56" i="8"/>
  <c r="M24" i="8"/>
  <c r="M58" i="8"/>
  <c r="M42" i="8"/>
  <c r="M26" i="8"/>
  <c r="M61" i="8"/>
  <c r="M45" i="8"/>
  <c r="M132" i="3"/>
  <c r="M102" i="3"/>
  <c r="M46" i="3"/>
  <c r="M109" i="3"/>
  <c r="M158" i="3"/>
  <c r="M116" i="3"/>
  <c r="M77" i="3"/>
  <c r="M141" i="3"/>
  <c r="M45" i="3"/>
  <c r="M157" i="3"/>
  <c r="M114" i="3"/>
  <c r="M73" i="3"/>
  <c r="M176" i="3"/>
  <c r="M30" i="3"/>
  <c r="M29" i="3"/>
  <c r="M81" i="3"/>
  <c r="M60" i="3"/>
  <c r="M38" i="3"/>
  <c r="M21" i="3"/>
  <c r="M156" i="3"/>
  <c r="M134" i="3"/>
  <c r="M113" i="3"/>
  <c r="M170" i="3"/>
  <c r="M149" i="3"/>
  <c r="M128" i="3"/>
  <c r="M106" i="3"/>
  <c r="M85" i="3"/>
  <c r="M64" i="3"/>
  <c r="M42" i="3"/>
  <c r="M175" i="3"/>
  <c r="M159" i="3"/>
  <c r="M143" i="3"/>
  <c r="M127" i="3"/>
  <c r="M111" i="3"/>
  <c r="M95" i="3"/>
  <c r="M79" i="3"/>
  <c r="M63" i="3"/>
  <c r="M47" i="3"/>
  <c r="M31" i="3"/>
  <c r="M34" i="3"/>
  <c r="M164" i="3"/>
  <c r="M93" i="3"/>
  <c r="M173" i="3"/>
  <c r="M89" i="3"/>
  <c r="M148" i="3"/>
  <c r="M105" i="3"/>
  <c r="M66" i="3"/>
  <c r="M120" i="3"/>
  <c r="M169" i="3"/>
  <c r="M146" i="3"/>
  <c r="M104" i="3"/>
  <c r="M57" i="3"/>
  <c r="M62" i="3"/>
  <c r="M61" i="3"/>
  <c r="M97" i="3"/>
  <c r="M76" i="3"/>
  <c r="M54" i="3"/>
  <c r="M33" i="3"/>
  <c r="M172" i="3"/>
  <c r="M150" i="3"/>
  <c r="M129" i="3"/>
  <c r="M108" i="3"/>
  <c r="M165" i="3"/>
  <c r="M144" i="3"/>
  <c r="M122" i="3"/>
  <c r="M101" i="3"/>
  <c r="M80" i="3"/>
  <c r="M58" i="3"/>
  <c r="M37" i="3"/>
  <c r="M171" i="3"/>
  <c r="M155" i="3"/>
  <c r="M139" i="3"/>
  <c r="M123" i="3"/>
  <c r="M107" i="3"/>
  <c r="M91" i="3"/>
  <c r="M75" i="3"/>
  <c r="M59" i="3"/>
  <c r="M43" i="3"/>
  <c r="M27" i="3"/>
  <c r="M174" i="3"/>
  <c r="M121" i="3"/>
  <c r="M82" i="3"/>
  <c r="M152" i="3"/>
  <c r="M68" i="3"/>
  <c r="M137" i="3"/>
  <c r="M98" i="3"/>
  <c r="M36" i="3"/>
  <c r="M100" i="3"/>
  <c r="M15" i="3"/>
  <c r="M136" i="3"/>
  <c r="M94" i="3"/>
  <c r="M17" i="3"/>
  <c r="M52" i="3"/>
  <c r="M50" i="3"/>
  <c r="M92" i="3"/>
  <c r="M70" i="3"/>
  <c r="M49" i="3"/>
  <c r="M26" i="3"/>
  <c r="M166" i="3"/>
  <c r="M145" i="3"/>
  <c r="M124" i="3"/>
  <c r="M19" i="3"/>
  <c r="M160" i="3"/>
  <c r="M138" i="3"/>
  <c r="M117" i="3"/>
  <c r="M96" i="3"/>
  <c r="M74" i="3"/>
  <c r="M53" i="3"/>
  <c r="M32" i="3"/>
  <c r="M14" i="3"/>
  <c r="M167" i="3"/>
  <c r="M151" i="3"/>
  <c r="M135" i="3"/>
  <c r="M119" i="3"/>
  <c r="M103" i="3"/>
  <c r="M87" i="3"/>
  <c r="M71" i="3"/>
  <c r="M55" i="3"/>
  <c r="M39" i="3"/>
  <c r="M130" i="3"/>
  <c r="M162" i="3"/>
  <c r="M84" i="3"/>
  <c r="M86" i="3"/>
  <c r="M161" i="3"/>
  <c r="M154" i="3"/>
  <c r="M69" i="3"/>
  <c r="M131" i="3"/>
  <c r="M67" i="3"/>
  <c r="M142" i="3"/>
  <c r="M18" i="3"/>
  <c r="M78" i="3"/>
  <c r="M56" i="3"/>
  <c r="M65" i="3"/>
  <c r="M140" i="3"/>
  <c r="M133" i="3"/>
  <c r="M48" i="3"/>
  <c r="M16" i="3"/>
  <c r="M115" i="3"/>
  <c r="M51" i="3"/>
  <c r="M110" i="3"/>
  <c r="M126" i="3"/>
  <c r="M168" i="3"/>
  <c r="M41" i="3"/>
  <c r="M44" i="3"/>
  <c r="M118" i="3"/>
  <c r="M112" i="3"/>
  <c r="M28" i="3"/>
  <c r="M163" i="3"/>
  <c r="M99" i="3"/>
  <c r="M35" i="3"/>
  <c r="M147" i="3"/>
  <c r="M25" i="3"/>
  <c r="M88" i="3"/>
  <c r="M20" i="3"/>
  <c r="M72" i="3"/>
  <c r="M15" i="18"/>
  <c r="M31" i="18"/>
  <c r="M47" i="18"/>
  <c r="M63" i="18"/>
  <c r="M25" i="18"/>
  <c r="M41" i="18"/>
  <c r="M57" i="18"/>
  <c r="M26" i="18"/>
  <c r="M58" i="18"/>
  <c r="M36" i="18"/>
  <c r="M68" i="18"/>
  <c r="M46" i="18"/>
  <c r="M30" i="18"/>
  <c r="M14" i="18"/>
  <c r="M19" i="18"/>
  <c r="M35" i="18"/>
  <c r="M51" i="18"/>
  <c r="M67" i="18"/>
  <c r="M29" i="18"/>
  <c r="M45" i="18"/>
  <c r="M61" i="18"/>
  <c r="M34" i="18"/>
  <c r="M66" i="18"/>
  <c r="M44" i="18"/>
  <c r="M22" i="18"/>
  <c r="M24" i="18"/>
  <c r="M62" i="18"/>
  <c r="M48" i="18"/>
  <c r="M32" i="10"/>
  <c r="M34" i="10"/>
  <c r="M62" i="10"/>
  <c r="M94" i="10"/>
  <c r="M122" i="10"/>
  <c r="M146" i="10"/>
  <c r="M43" i="10"/>
  <c r="M71" i="10"/>
  <c r="M99" i="10"/>
  <c r="M131" i="10"/>
  <c r="M155" i="10"/>
  <c r="M80" i="10"/>
  <c r="M144" i="10"/>
  <c r="M125" i="10"/>
  <c r="M65" i="10"/>
  <c r="M129" i="10"/>
  <c r="M68" i="10"/>
  <c r="M124" i="10"/>
  <c r="M101" i="10"/>
  <c r="M36" i="10"/>
  <c r="M42" i="10"/>
  <c r="M74" i="10"/>
  <c r="M98" i="10"/>
  <c r="M126" i="10"/>
  <c r="M158" i="10"/>
  <c r="M51" i="10"/>
  <c r="M75" i="10"/>
  <c r="M107" i="10"/>
  <c r="M135" i="10"/>
  <c r="M40" i="10"/>
  <c r="M104" i="10"/>
  <c r="M152" i="10"/>
  <c r="M133" i="10"/>
  <c r="M89" i="10"/>
  <c r="M145" i="10"/>
  <c r="M76" i="10"/>
  <c r="M140" i="10"/>
  <c r="M117" i="10"/>
  <c r="M58" i="10"/>
  <c r="M114" i="10"/>
  <c r="M35" i="10"/>
  <c r="M91" i="10"/>
  <c r="M151" i="10"/>
  <c r="M120" i="10"/>
  <c r="M57" i="10"/>
  <c r="M60" i="10"/>
  <c r="M45" i="10"/>
  <c r="M21" i="10"/>
  <c r="M22" i="10"/>
  <c r="M16" i="10"/>
  <c r="M29" i="10"/>
  <c r="M78" i="10"/>
  <c r="M138" i="10"/>
  <c r="M55" i="10"/>
  <c r="M115" i="10"/>
  <c r="M56" i="10"/>
  <c r="M53" i="10"/>
  <c r="M97" i="10"/>
  <c r="M100" i="10"/>
  <c r="M141" i="10"/>
  <c r="M25" i="10"/>
  <c r="M15" i="10"/>
  <c r="M19" i="10"/>
  <c r="M30" i="10"/>
  <c r="M82" i="10"/>
  <c r="M142" i="10"/>
  <c r="M67" i="10"/>
  <c r="M119" i="10"/>
  <c r="M72" i="10"/>
  <c r="M85" i="10"/>
  <c r="M113" i="10"/>
  <c r="M108" i="10"/>
  <c r="M23" i="10"/>
  <c r="M59" i="11"/>
  <c r="M83" i="11"/>
  <c r="M103" i="11"/>
  <c r="M123" i="11"/>
  <c r="M147" i="11"/>
  <c r="M167" i="11"/>
  <c r="M187" i="11"/>
  <c r="M211" i="11"/>
  <c r="M231" i="11"/>
  <c r="M72" i="11"/>
  <c r="M96" i="11"/>
  <c r="M116" i="11"/>
  <c r="M136" i="11"/>
  <c r="M160" i="11"/>
  <c r="M180" i="11"/>
  <c r="M200" i="11"/>
  <c r="M224" i="11"/>
  <c r="M65" i="11"/>
  <c r="M85" i="11"/>
  <c r="M109" i="11"/>
  <c r="M129" i="11"/>
  <c r="M149" i="11"/>
  <c r="M173" i="11"/>
  <c r="M193" i="11"/>
  <c r="M213" i="11"/>
  <c r="M58" i="11"/>
  <c r="M78" i="11"/>
  <c r="M67" i="11"/>
  <c r="M87" i="11"/>
  <c r="M107" i="11"/>
  <c r="M131" i="11"/>
  <c r="M151" i="11"/>
  <c r="M171" i="11"/>
  <c r="M195" i="11"/>
  <c r="M215" i="11"/>
  <c r="M56" i="11"/>
  <c r="M80" i="11"/>
  <c r="M100" i="11"/>
  <c r="M120" i="11"/>
  <c r="M144" i="11"/>
  <c r="M164" i="11"/>
  <c r="M184" i="11"/>
  <c r="M208" i="11"/>
  <c r="M228" i="11"/>
  <c r="M69" i="11"/>
  <c r="M93" i="11"/>
  <c r="M113" i="11"/>
  <c r="M133" i="11"/>
  <c r="M157" i="11"/>
  <c r="M177" i="11"/>
  <c r="M197" i="11"/>
  <c r="M221" i="11"/>
  <c r="M62" i="11"/>
  <c r="M75" i="11"/>
  <c r="M119" i="11"/>
  <c r="M163" i="11"/>
  <c r="M203" i="11"/>
  <c r="M68" i="11"/>
  <c r="M112" i="11"/>
  <c r="M152" i="11"/>
  <c r="M196" i="11"/>
  <c r="M61" i="11"/>
  <c r="M101" i="11"/>
  <c r="M145" i="11"/>
  <c r="M189" i="11"/>
  <c r="M229" i="11"/>
  <c r="M90" i="11"/>
  <c r="M110" i="11"/>
  <c r="M130" i="11"/>
  <c r="M154" i="11"/>
  <c r="M174" i="11"/>
  <c r="M194" i="11"/>
  <c r="M218" i="11"/>
  <c r="M27" i="11"/>
  <c r="M43" i="11"/>
  <c r="M33" i="11"/>
  <c r="M28" i="11"/>
  <c r="M44" i="11"/>
  <c r="M17" i="11"/>
  <c r="M18" i="11"/>
  <c r="M54" i="11"/>
  <c r="M26" i="11"/>
  <c r="M34" i="11"/>
  <c r="M91" i="11"/>
  <c r="M135" i="11"/>
  <c r="M179" i="11"/>
  <c r="M219" i="11"/>
  <c r="M84" i="11"/>
  <c r="M128" i="11"/>
  <c r="M168" i="11"/>
  <c r="M212" i="11"/>
  <c r="M77" i="11"/>
  <c r="M117" i="11"/>
  <c r="M161" i="11"/>
  <c r="M205" i="11"/>
  <c r="M66" i="11"/>
  <c r="M94" i="11"/>
  <c r="M114" i="11"/>
  <c r="M138" i="11"/>
  <c r="M158" i="11"/>
  <c r="M178" i="11"/>
  <c r="M202" i="11"/>
  <c r="M222" i="11"/>
  <c r="M15" i="11"/>
  <c r="M31" i="11"/>
  <c r="M47" i="11"/>
  <c r="M16" i="11"/>
  <c r="M32" i="11"/>
  <c r="M48" i="11"/>
  <c r="M21" i="11"/>
  <c r="M22" i="11"/>
  <c r="M30" i="11"/>
  <c r="M41" i="11"/>
  <c r="M53" i="11"/>
  <c r="M206" i="11"/>
  <c r="M19" i="11"/>
  <c r="M51" i="11"/>
  <c r="M52" i="11"/>
  <c r="M38" i="11"/>
  <c r="M49" i="11"/>
  <c r="M55" i="11"/>
  <c r="M99" i="11"/>
  <c r="M139" i="11"/>
  <c r="M183" i="11"/>
  <c r="M227" i="11"/>
  <c r="M88" i="11"/>
  <c r="M132" i="11"/>
  <c r="M176" i="11"/>
  <c r="M216" i="11"/>
  <c r="M81" i="11"/>
  <c r="M125" i="11"/>
  <c r="M165" i="11"/>
  <c r="M209" i="11"/>
  <c r="M74" i="11"/>
  <c r="M98" i="11"/>
  <c r="M122" i="11"/>
  <c r="M142" i="11"/>
  <c r="M162" i="11"/>
  <c r="M186" i="11"/>
  <c r="M226" i="11"/>
  <c r="M35" i="11"/>
  <c r="M20" i="11"/>
  <c r="M29" i="11"/>
  <c r="M50" i="11"/>
  <c r="M23" i="9"/>
  <c r="M39" i="9"/>
  <c r="M55" i="9"/>
  <c r="M21" i="9"/>
  <c r="M57" i="9"/>
  <c r="M24" i="9"/>
  <c r="M40" i="9"/>
  <c r="M56" i="9"/>
  <c r="M17" i="9"/>
  <c r="M53" i="9"/>
  <c r="M50" i="9"/>
  <c r="M18" i="9"/>
  <c r="M54" i="9"/>
  <c r="M62" i="9"/>
  <c r="M27" i="9"/>
  <c r="M43" i="9"/>
  <c r="M59" i="9"/>
  <c r="M33" i="9"/>
  <c r="M65" i="9"/>
  <c r="M28" i="9"/>
  <c r="M44" i="9"/>
  <c r="M60" i="9"/>
  <c r="M29" i="9"/>
  <c r="M61" i="9"/>
  <c r="M66" i="9"/>
  <c r="M46" i="9"/>
  <c r="M26" i="9"/>
  <c r="M15" i="9"/>
  <c r="M47" i="9"/>
  <c r="M41" i="9"/>
  <c r="M16" i="9"/>
  <c r="M48" i="9"/>
  <c r="M37" i="9"/>
  <c r="M14" i="9"/>
  <c r="M58" i="9"/>
  <c r="M31" i="9"/>
  <c r="M63" i="9"/>
  <c r="M32" i="9"/>
  <c r="M64" i="9"/>
  <c r="M22" i="9"/>
  <c r="M25" i="9"/>
  <c r="M24" i="15"/>
  <c r="M17" i="15"/>
  <c r="M33" i="15"/>
  <c r="M39" i="15"/>
  <c r="M55" i="15"/>
  <c r="M30" i="15"/>
  <c r="M65" i="15"/>
  <c r="M40" i="15"/>
  <c r="M56" i="15"/>
  <c r="M14" i="15"/>
  <c r="M53" i="15"/>
  <c r="M50" i="15"/>
  <c r="M38" i="15"/>
  <c r="M62" i="15"/>
  <c r="M28" i="15"/>
  <c r="M21" i="15"/>
  <c r="M18" i="15"/>
  <c r="M43" i="15"/>
  <c r="M59" i="15"/>
  <c r="M41" i="15"/>
  <c r="M19" i="15"/>
  <c r="M44" i="15"/>
  <c r="M60" i="15"/>
  <c r="M22" i="15"/>
  <c r="M61" i="15"/>
  <c r="M66" i="15"/>
  <c r="M54" i="15"/>
  <c r="M16" i="15"/>
  <c r="M32" i="15"/>
  <c r="M26" i="15"/>
  <c r="M47" i="15"/>
  <c r="M63" i="15"/>
  <c r="M27" i="15"/>
  <c r="M64" i="15"/>
  <c r="M25" i="15"/>
  <c r="M49" i="15"/>
  <c r="M48" i="15"/>
  <c r="M23" i="15"/>
  <c r="M42" i="15"/>
  <c r="M15" i="15"/>
  <c r="M26" i="7"/>
  <c r="M42" i="7"/>
  <c r="M58" i="7"/>
  <c r="M19" i="7"/>
  <c r="M35" i="7"/>
  <c r="M51" i="7"/>
  <c r="M67" i="7"/>
  <c r="M40" i="7"/>
  <c r="M14" i="7"/>
  <c r="M17" i="7"/>
  <c r="M49" i="7"/>
  <c r="M36" i="7"/>
  <c r="M53" i="7"/>
  <c r="M45" i="7"/>
  <c r="M30" i="7"/>
  <c r="M46" i="7"/>
  <c r="M62" i="7"/>
  <c r="M23" i="7"/>
  <c r="M39" i="7"/>
  <c r="M55" i="7"/>
  <c r="M16" i="7"/>
  <c r="M48" i="7"/>
  <c r="M28" i="7"/>
  <c r="M25" i="7"/>
  <c r="M57" i="7"/>
  <c r="M52" i="7"/>
  <c r="M37" i="7"/>
  <c r="M71" i="4"/>
  <c r="M91" i="4"/>
  <c r="M84" i="4"/>
  <c r="M81" i="4"/>
  <c r="M103" i="4"/>
  <c r="M119" i="4"/>
  <c r="M135" i="4"/>
  <c r="M151" i="4"/>
  <c r="M167" i="4"/>
  <c r="M98" i="4"/>
  <c r="M134" i="4"/>
  <c r="M166" i="4"/>
  <c r="M90" i="4"/>
  <c r="M108" i="4"/>
  <c r="M124" i="4"/>
  <c r="M140" i="4"/>
  <c r="M156" i="4"/>
  <c r="M69" i="4"/>
  <c r="M97" i="4"/>
  <c r="M113" i="4"/>
  <c r="M129" i="4"/>
  <c r="M145" i="4"/>
  <c r="M161" i="4"/>
  <c r="M94" i="4"/>
  <c r="M122" i="4"/>
  <c r="M154" i="4"/>
  <c r="M21" i="4"/>
  <c r="M37" i="4"/>
  <c r="M53" i="4"/>
  <c r="M15" i="4"/>
  <c r="M36" i="4"/>
  <c r="M58" i="4"/>
  <c r="M27" i="4"/>
  <c r="M48" i="4"/>
  <c r="M18" i="4"/>
  <c r="M60" i="4"/>
  <c r="M40" i="4"/>
  <c r="M23" i="4"/>
  <c r="M46" i="4"/>
  <c r="M75" i="4"/>
  <c r="M72" i="4"/>
  <c r="M88" i="4"/>
  <c r="M89" i="4"/>
  <c r="M107" i="4"/>
  <c r="M123" i="4"/>
  <c r="M139" i="4"/>
  <c r="M155" i="4"/>
  <c r="M171" i="4"/>
  <c r="M110" i="4"/>
  <c r="M142" i="4"/>
  <c r="M66" i="4"/>
  <c r="M96" i="4"/>
  <c r="M112" i="4"/>
  <c r="M128" i="4"/>
  <c r="M144" i="4"/>
  <c r="M160" i="4"/>
  <c r="M77" i="4"/>
  <c r="M101" i="4"/>
  <c r="M117" i="4"/>
  <c r="M133" i="4"/>
  <c r="M149" i="4"/>
  <c r="M165" i="4"/>
  <c r="M102" i="4"/>
  <c r="M130" i="4"/>
  <c r="M162" i="4"/>
  <c r="M25" i="4"/>
  <c r="M41" i="4"/>
  <c r="M57" i="4"/>
  <c r="M20" i="4"/>
  <c r="M42" i="4"/>
  <c r="M63" i="4"/>
  <c r="M32" i="4"/>
  <c r="M54" i="4"/>
  <c r="M28" i="4"/>
  <c r="M34" i="4"/>
  <c r="M51" i="4"/>
  <c r="M44" i="4"/>
  <c r="M24" i="4"/>
  <c r="M83" i="4"/>
  <c r="M76" i="4"/>
  <c r="M92" i="4"/>
  <c r="M95" i="4"/>
  <c r="M111" i="4"/>
  <c r="M127" i="4"/>
  <c r="M143" i="4"/>
  <c r="M159" i="4"/>
  <c r="M70" i="4"/>
  <c r="M118" i="4"/>
  <c r="M150" i="4"/>
  <c r="M74" i="4"/>
  <c r="M100" i="4"/>
  <c r="M116" i="4"/>
  <c r="M132" i="4"/>
  <c r="M148" i="4"/>
  <c r="M164" i="4"/>
  <c r="M85" i="4"/>
  <c r="M105" i="4"/>
  <c r="M121" i="4"/>
  <c r="M137" i="4"/>
  <c r="M153" i="4"/>
  <c r="M169" i="4"/>
  <c r="M106" i="4"/>
  <c r="M138" i="4"/>
  <c r="M170" i="4"/>
  <c r="M40" i="3"/>
  <c r="N79" i="24"/>
  <c r="D7" i="25"/>
  <c r="N61" i="24"/>
  <c r="N28" i="24"/>
  <c r="N112" i="24"/>
  <c r="N114" i="24"/>
  <c r="N27" i="24"/>
  <c r="T7" i="24"/>
  <c r="D45" i="28" s="1"/>
  <c r="L19" i="25"/>
  <c r="M17" i="25"/>
  <c r="AC11" i="24"/>
  <c r="M46" i="28" s="1"/>
  <c r="I9" i="25"/>
  <c r="S10" i="24"/>
  <c r="C47" i="28" s="1"/>
  <c r="O15" i="25"/>
  <c r="S7" i="24"/>
  <c r="C45" i="28" s="1"/>
  <c r="M7" i="25"/>
  <c r="AD5" i="24"/>
  <c r="N49" i="28" s="1"/>
  <c r="W4" i="24"/>
  <c r="G55" i="28" s="1"/>
  <c r="G7" i="25"/>
  <c r="H7" i="25"/>
  <c r="F7" i="25"/>
  <c r="O19" i="25"/>
  <c r="U6" i="24"/>
  <c r="E54" i="28" s="1"/>
  <c r="X4" i="24"/>
  <c r="H55" i="28" s="1"/>
  <c r="Y6" i="24"/>
  <c r="I54" i="28" s="1"/>
  <c r="L7" i="25"/>
  <c r="I15" i="25"/>
  <c r="H15" i="25"/>
  <c r="G19" i="25"/>
  <c r="AB12" i="24"/>
  <c r="L48" i="28" s="1"/>
  <c r="AD11" i="24"/>
  <c r="N46" i="28" s="1"/>
  <c r="AA12" i="24"/>
  <c r="K48" i="28" s="1"/>
  <c r="AB9" i="24"/>
  <c r="L50" i="28" s="1"/>
  <c r="V6" i="24"/>
  <c r="F54" i="28" s="1"/>
  <c r="L17" i="25"/>
  <c r="X2" i="24"/>
  <c r="H51" i="28" s="1"/>
  <c r="D11" i="25"/>
  <c r="M15" i="25"/>
  <c r="F19" i="25"/>
  <c r="J17" i="25"/>
  <c r="K15" i="25"/>
  <c r="F15" i="25"/>
  <c r="D9" i="25"/>
  <c r="H9" i="25"/>
  <c r="AA2" i="24"/>
  <c r="K51" i="28" s="1"/>
  <c r="V3" i="24"/>
  <c r="F53" i="28" s="1"/>
  <c r="G17" i="25"/>
  <c r="K17" i="25"/>
  <c r="H17" i="25"/>
  <c r="N9" i="25"/>
  <c r="O9" i="25"/>
  <c r="E19" i="25"/>
  <c r="M19" i="25"/>
  <c r="AD10" i="24"/>
  <c r="N47" i="28" s="1"/>
  <c r="U11" i="24"/>
  <c r="E46" i="28" s="1"/>
  <c r="U3" i="24"/>
  <c r="E53" i="28" s="1"/>
  <c r="T11" i="24"/>
  <c r="D46" i="28" s="1"/>
  <c r="X8" i="24"/>
  <c r="H52" i="28" s="1"/>
  <c r="AB5" i="24"/>
  <c r="L49" i="28" s="1"/>
  <c r="T3" i="24"/>
  <c r="D53" i="28" s="1"/>
  <c r="AD8" i="24"/>
  <c r="N52" i="28" s="1"/>
  <c r="Z3" i="24"/>
  <c r="J53" i="28" s="1"/>
  <c r="Y9" i="24"/>
  <c r="I50" i="28" s="1"/>
  <c r="AC3" i="24"/>
  <c r="M53" i="28" s="1"/>
  <c r="W11" i="24"/>
  <c r="G46" i="28" s="1"/>
  <c r="AA8" i="24"/>
  <c r="K52" i="28" s="1"/>
  <c r="AA5" i="24"/>
  <c r="K49" i="28" s="1"/>
  <c r="S3" i="24"/>
  <c r="C53" i="28" s="1"/>
  <c r="I17" i="25"/>
  <c r="O17" i="25"/>
  <c r="T12" i="24"/>
  <c r="D48" i="28" s="1"/>
  <c r="M9" i="25"/>
  <c r="J19" i="25"/>
  <c r="Z8" i="24"/>
  <c r="J52" i="28" s="1"/>
  <c r="AC8" i="24"/>
  <c r="M52" i="28" s="1"/>
  <c r="J15" i="25"/>
  <c r="L15" i="25"/>
  <c r="N15" i="25"/>
  <c r="G15" i="25"/>
  <c r="D15" i="25"/>
  <c r="E15" i="25"/>
  <c r="G9" i="25"/>
  <c r="L9" i="25"/>
  <c r="E9" i="25"/>
  <c r="K9" i="25"/>
  <c r="F9" i="25"/>
  <c r="J9" i="25"/>
  <c r="K19" i="25"/>
  <c r="D19" i="25"/>
  <c r="H19" i="25"/>
  <c r="I19" i="25"/>
  <c r="N19" i="25"/>
  <c r="E7" i="25"/>
  <c r="I7" i="25"/>
  <c r="J7" i="25"/>
  <c r="K7" i="25"/>
  <c r="N7" i="25"/>
  <c r="W3" i="24"/>
  <c r="S4" i="24"/>
  <c r="AA4" i="24"/>
  <c r="K55" i="28" s="1"/>
  <c r="W5" i="24"/>
  <c r="G49" i="28" s="1"/>
  <c r="S6" i="24"/>
  <c r="AA6" i="24"/>
  <c r="K54" i="28" s="1"/>
  <c r="AA7" i="24"/>
  <c r="K45" i="28" s="1"/>
  <c r="W8" i="24"/>
  <c r="G52" i="28" s="1"/>
  <c r="S9" i="24"/>
  <c r="AA9" i="24"/>
  <c r="K50" i="28" s="1"/>
  <c r="W10" i="24"/>
  <c r="G47" i="28" s="1"/>
  <c r="S11" i="24"/>
  <c r="AA11" i="24"/>
  <c r="K46" i="28" s="1"/>
  <c r="W12" i="24"/>
  <c r="G48" i="28" s="1"/>
  <c r="T2" i="24"/>
  <c r="Y3" i="24"/>
  <c r="I53" i="28" s="1"/>
  <c r="Y4" i="24"/>
  <c r="I55" i="28" s="1"/>
  <c r="AC5" i="24"/>
  <c r="M49" i="28" s="1"/>
  <c r="Y7" i="24"/>
  <c r="I45" i="28" s="1"/>
  <c r="Y8" i="24"/>
  <c r="I52" i="28" s="1"/>
  <c r="AC9" i="24"/>
  <c r="M50" i="28" s="1"/>
  <c r="Y11" i="24"/>
  <c r="I46" i="28" s="1"/>
  <c r="Y12" i="24"/>
  <c r="I48" i="28" s="1"/>
  <c r="AD2" i="24"/>
  <c r="V4" i="24"/>
  <c r="F55" i="28" s="1"/>
  <c r="Z5" i="24"/>
  <c r="J49" i="28" s="1"/>
  <c r="AD6" i="24"/>
  <c r="N54" i="28" s="1"/>
  <c r="V8" i="24"/>
  <c r="F52" i="28" s="1"/>
  <c r="Z9" i="24"/>
  <c r="J50" i="28" s="1"/>
  <c r="V11" i="24"/>
  <c r="F46" i="28" s="1"/>
  <c r="V12" i="24"/>
  <c r="F48" i="28" s="1"/>
  <c r="S2" i="24"/>
  <c r="X3" i="24"/>
  <c r="T4" i="24"/>
  <c r="D55" i="28" s="1"/>
  <c r="AB4" i="24"/>
  <c r="L55" i="28" s="1"/>
  <c r="X5" i="24"/>
  <c r="H49" i="28" s="1"/>
  <c r="T6" i="24"/>
  <c r="D54" i="28" s="1"/>
  <c r="AB6" i="24"/>
  <c r="L54" i="28" s="1"/>
  <c r="X7" i="24"/>
  <c r="H45" i="28" s="1"/>
  <c r="T8" i="24"/>
  <c r="D52" i="28" s="1"/>
  <c r="AB8" i="24"/>
  <c r="L52" i="28" s="1"/>
  <c r="X9" i="24"/>
  <c r="H50" i="28" s="1"/>
  <c r="T10" i="24"/>
  <c r="AB10" i="24"/>
  <c r="L47" i="28" s="1"/>
  <c r="X11" i="24"/>
  <c r="H46" i="28" s="1"/>
  <c r="X12" i="24"/>
  <c r="H48" i="28" s="1"/>
  <c r="U2" i="24"/>
  <c r="AC2" i="24"/>
  <c r="U4" i="24"/>
  <c r="E55" i="28" s="1"/>
  <c r="U5" i="24"/>
  <c r="E49" i="28" s="1"/>
  <c r="AC6" i="24"/>
  <c r="M54" i="28" s="1"/>
  <c r="U8" i="24"/>
  <c r="E52" i="28" s="1"/>
  <c r="U9" i="24"/>
  <c r="E50" i="28" s="1"/>
  <c r="AC10" i="24"/>
  <c r="M47" i="28" s="1"/>
  <c r="U12" i="24"/>
  <c r="E48" i="28" s="1"/>
  <c r="V2" i="24"/>
  <c r="AD3" i="24"/>
  <c r="N53" i="28" s="1"/>
  <c r="V5" i="24"/>
  <c r="F49" i="28" s="1"/>
  <c r="Z6" i="24"/>
  <c r="J54" i="28" s="1"/>
  <c r="AD7" i="24"/>
  <c r="N45" i="28" s="1"/>
  <c r="V9" i="24"/>
  <c r="F50" i="28" s="1"/>
  <c r="Z10" i="24"/>
  <c r="J47" i="28" s="1"/>
  <c r="Z11" i="24"/>
  <c r="J46" i="28" s="1"/>
  <c r="AD12" i="24"/>
  <c r="N48" i="28" s="1"/>
  <c r="P13" i="25"/>
  <c r="Z12" i="24"/>
  <c r="J48" i="28" s="1"/>
  <c r="AD9" i="24"/>
  <c r="N50" i="28" s="1"/>
  <c r="V7" i="24"/>
  <c r="F45" i="28" s="1"/>
  <c r="Z4" i="24"/>
  <c r="J55" i="28" s="1"/>
  <c r="AC12" i="24"/>
  <c r="M48" i="28" s="1"/>
  <c r="U10" i="24"/>
  <c r="E47" i="28" s="1"/>
  <c r="U7" i="24"/>
  <c r="AC4" i="24"/>
  <c r="M55" i="28" s="1"/>
  <c r="Y2" i="24"/>
  <c r="AB11" i="24"/>
  <c r="L46" i="28" s="1"/>
  <c r="X10" i="24"/>
  <c r="H47" i="28" s="1"/>
  <c r="T9" i="24"/>
  <c r="D50" i="28" s="1"/>
  <c r="AB7" i="24"/>
  <c r="L45" i="28" s="1"/>
  <c r="X6" i="24"/>
  <c r="H54" i="28" s="1"/>
  <c r="T5" i="24"/>
  <c r="D49" i="28" s="1"/>
  <c r="AB3" i="24"/>
  <c r="L53" i="28" s="1"/>
  <c r="W2" i="24"/>
  <c r="V10" i="24"/>
  <c r="F47" i="28" s="1"/>
  <c r="Z7" i="24"/>
  <c r="J45" i="28" s="1"/>
  <c r="AD4" i="24"/>
  <c r="N55" i="28" s="1"/>
  <c r="Z2" i="24"/>
  <c r="Y10" i="24"/>
  <c r="I47" i="28" s="1"/>
  <c r="AC7" i="24"/>
  <c r="M45" i="28" s="1"/>
  <c r="Y5" i="24"/>
  <c r="I49" i="28" s="1"/>
  <c r="AB2" i="24"/>
  <c r="S12" i="24"/>
  <c r="AA10" i="24"/>
  <c r="K47" i="28" s="1"/>
  <c r="W9" i="24"/>
  <c r="G50" i="28" s="1"/>
  <c r="S8" i="24"/>
  <c r="W6" i="24"/>
  <c r="G54" i="28" s="1"/>
  <c r="S5" i="24"/>
  <c r="AA3" i="24"/>
  <c r="W7" i="24"/>
  <c r="G45" i="28" s="1"/>
  <c r="AH13" i="3"/>
  <c r="D43" i="23"/>
  <c r="D10" i="23"/>
  <c r="AB41" i="12"/>
  <c r="M153" i="3"/>
  <c r="M22" i="19"/>
  <c r="M23" i="19"/>
  <c r="M39" i="19"/>
  <c r="M55" i="19"/>
  <c r="M71" i="19"/>
  <c r="M56" i="19"/>
  <c r="M45" i="19"/>
  <c r="M18" i="19"/>
  <c r="M58" i="19"/>
  <c r="M28" i="19"/>
  <c r="M44" i="19"/>
  <c r="M69" i="19"/>
  <c r="M78" i="19"/>
  <c r="M29" i="19"/>
  <c r="M49" i="19"/>
  <c r="M34" i="19"/>
  <c r="M74" i="19"/>
  <c r="M14" i="19"/>
  <c r="M27" i="19"/>
  <c r="M43" i="19"/>
  <c r="M59" i="19"/>
  <c r="M75" i="19"/>
  <c r="M64" i="19"/>
  <c r="M53" i="19"/>
  <c r="M30" i="19"/>
  <c r="M70" i="19"/>
  <c r="M32" i="19"/>
  <c r="M52" i="19"/>
  <c r="M26" i="19"/>
  <c r="M17" i="19"/>
  <c r="M33" i="19"/>
  <c r="M57" i="19"/>
  <c r="M42" i="19"/>
  <c r="M16" i="16"/>
  <c r="M32" i="16"/>
  <c r="M48" i="16"/>
  <c r="M64" i="16"/>
  <c r="M25" i="16"/>
  <c r="M41" i="16"/>
  <c r="M57" i="16"/>
  <c r="M30" i="16"/>
  <c r="M62" i="16"/>
  <c r="M66" i="16"/>
  <c r="M39" i="16"/>
  <c r="M18" i="16"/>
  <c r="M43" i="16"/>
  <c r="M51" i="16"/>
  <c r="M24" i="16"/>
  <c r="M44" i="16"/>
  <c r="M68" i="16"/>
  <c r="M33" i="16"/>
  <c r="M53" i="16"/>
  <c r="M38" i="16"/>
  <c r="M42" i="16"/>
  <c r="M31" i="16"/>
  <c r="M34" i="16"/>
  <c r="M67" i="16"/>
  <c r="M28" i="16"/>
  <c r="M52" i="16"/>
  <c r="M17" i="16"/>
  <c r="M37" i="16"/>
  <c r="M61" i="16"/>
  <c r="M46" i="16"/>
  <c r="M50" i="16"/>
  <c r="M47" i="16"/>
  <c r="M58" i="16"/>
  <c r="M19" i="16"/>
  <c r="N67" i="24"/>
  <c r="N34" i="24"/>
  <c r="N26" i="24"/>
  <c r="N31" i="24"/>
  <c r="N49" i="24"/>
  <c r="N69" i="24"/>
  <c r="N85" i="24"/>
  <c r="N101" i="24"/>
  <c r="N117" i="24"/>
  <c r="N50" i="24"/>
  <c r="N70" i="24"/>
  <c r="N86" i="24"/>
  <c r="N102" i="24"/>
  <c r="N118" i="24"/>
  <c r="N47" i="24"/>
  <c r="N71" i="24"/>
  <c r="N87" i="24"/>
  <c r="N103" i="24"/>
  <c r="N119" i="24"/>
  <c r="N40" i="24"/>
  <c r="N68" i="24"/>
  <c r="N72" i="24"/>
  <c r="N76" i="24"/>
  <c r="N80" i="24"/>
  <c r="N64" i="24"/>
  <c r="N53" i="24"/>
  <c r="N77" i="24"/>
  <c r="N97" i="24"/>
  <c r="N38" i="24"/>
  <c r="N58" i="24"/>
  <c r="N82" i="24"/>
  <c r="N106" i="24"/>
  <c r="N39" i="24"/>
  <c r="N63" i="24"/>
  <c r="N91" i="24"/>
  <c r="N111" i="24"/>
  <c r="N36" i="24"/>
  <c r="N84" i="24"/>
  <c r="N104" i="24"/>
  <c r="N60" i="24"/>
  <c r="N56" i="24"/>
  <c r="N29" i="24"/>
  <c r="N37" i="24"/>
  <c r="N57" i="24"/>
  <c r="N81" i="24"/>
  <c r="N105" i="24"/>
  <c r="N42" i="24"/>
  <c r="N62" i="24"/>
  <c r="N90" i="24"/>
  <c r="N110" i="24"/>
  <c r="N43" i="24"/>
  <c r="N75" i="24"/>
  <c r="N95" i="24"/>
  <c r="N115" i="24"/>
  <c r="N44" i="24"/>
  <c r="N100" i="24"/>
  <c r="N120" i="24"/>
  <c r="N96" i="24"/>
  <c r="M25" i="12"/>
  <c r="M41" i="12"/>
  <c r="M57" i="12"/>
  <c r="M23" i="12"/>
  <c r="M51" i="12"/>
  <c r="M22" i="12"/>
  <c r="M38" i="12"/>
  <c r="M54" i="12"/>
  <c r="M15" i="12"/>
  <c r="M55" i="12"/>
  <c r="M60" i="12"/>
  <c r="M16" i="12"/>
  <c r="M20" i="12"/>
  <c r="M14" i="12"/>
  <c r="M21" i="12"/>
  <c r="M45" i="12"/>
  <c r="M65" i="12"/>
  <c r="M43" i="12"/>
  <c r="M26" i="12"/>
  <c r="M46" i="12"/>
  <c r="M66" i="12"/>
  <c r="M63" i="12"/>
  <c r="M68" i="12"/>
  <c r="M64" i="12"/>
  <c r="M29" i="12"/>
  <c r="M49" i="12"/>
  <c r="M19" i="12"/>
  <c r="M59" i="12"/>
  <c r="M30" i="12"/>
  <c r="M50" i="12"/>
  <c r="M27" i="12"/>
  <c r="M28" i="12"/>
  <c r="M40" i="12"/>
  <c r="M52" i="12"/>
  <c r="M23" i="21"/>
  <c r="M19" i="21"/>
  <c r="M30" i="21"/>
  <c r="M46" i="21"/>
  <c r="M62" i="21"/>
  <c r="M26" i="21"/>
  <c r="M43" i="21"/>
  <c r="M59" i="21"/>
  <c r="M28" i="21"/>
  <c r="M60" i="21"/>
  <c r="M64" i="21"/>
  <c r="M45" i="21"/>
  <c r="M40" i="21"/>
  <c r="M33" i="21"/>
  <c r="M41" i="21"/>
  <c r="M27" i="21"/>
  <c r="M34" i="21"/>
  <c r="M50" i="21"/>
  <c r="M66" i="21"/>
  <c r="M31" i="21"/>
  <c r="M47" i="21"/>
  <c r="M63" i="21"/>
  <c r="M36" i="21"/>
  <c r="M68" i="21"/>
  <c r="M18" i="21"/>
  <c r="M53" i="21"/>
  <c r="M56" i="21"/>
  <c r="M65" i="21"/>
  <c r="M62" i="19"/>
  <c r="M41" i="19"/>
  <c r="M66" i="19"/>
  <c r="M40" i="19"/>
  <c r="M50" i="19"/>
  <c r="M76" i="19"/>
  <c r="M67" i="19"/>
  <c r="M35" i="19"/>
  <c r="M49" i="21"/>
  <c r="M22" i="21"/>
  <c r="M48" i="21"/>
  <c r="M17" i="21"/>
  <c r="M39" i="21"/>
  <c r="M58" i="21"/>
  <c r="M25" i="21"/>
  <c r="M27" i="16"/>
  <c r="M23" i="16"/>
  <c r="M22" i="16"/>
  <c r="M29" i="16"/>
  <c r="M40" i="16"/>
  <c r="M48" i="12"/>
  <c r="M47" i="12"/>
  <c r="M42" i="12"/>
  <c r="M35" i="12"/>
  <c r="M37" i="12"/>
  <c r="N108" i="24"/>
  <c r="N52" i="24"/>
  <c r="N107" i="24"/>
  <c r="N59" i="24"/>
  <c r="N98" i="24"/>
  <c r="N54" i="24"/>
  <c r="N93" i="24"/>
  <c r="N45" i="24"/>
  <c r="N65" i="24"/>
  <c r="M54" i="19"/>
  <c r="M37" i="19"/>
  <c r="M46" i="19"/>
  <c r="M36" i="19"/>
  <c r="M38" i="19"/>
  <c r="M72" i="19"/>
  <c r="M63" i="19"/>
  <c r="M31" i="19"/>
  <c r="M14" i="21"/>
  <c r="M61" i="21"/>
  <c r="M32" i="21"/>
  <c r="M67" i="21"/>
  <c r="M35" i="21"/>
  <c r="M54" i="21"/>
  <c r="M20" i="21"/>
  <c r="M35" i="16"/>
  <c r="M15" i="16"/>
  <c r="M65" i="16"/>
  <c r="M21" i="16"/>
  <c r="M36" i="16"/>
  <c r="M32" i="12"/>
  <c r="M39" i="12"/>
  <c r="M34" i="12"/>
  <c r="M31" i="12"/>
  <c r="M33" i="12"/>
  <c r="N92" i="24"/>
  <c r="N48" i="24"/>
  <c r="N99" i="24"/>
  <c r="N51" i="24"/>
  <c r="N94" i="24"/>
  <c r="N46" i="24"/>
  <c r="N89" i="24"/>
  <c r="N41" i="24"/>
  <c r="N32" i="24"/>
  <c r="M77" i="19"/>
  <c r="M25" i="19"/>
  <c r="M68" i="19"/>
  <c r="M24" i="19"/>
  <c r="M73" i="19"/>
  <c r="M48" i="19"/>
  <c r="M51" i="19"/>
  <c r="M19" i="19"/>
  <c r="M57" i="21"/>
  <c r="M37" i="21"/>
  <c r="M52" i="21"/>
  <c r="M55" i="21"/>
  <c r="M21" i="21"/>
  <c r="M42" i="21"/>
  <c r="M15" i="21"/>
  <c r="M14" i="16"/>
  <c r="M63" i="16"/>
  <c r="M26" i="16"/>
  <c r="M49" i="16"/>
  <c r="M60" i="16"/>
  <c r="M20" i="16"/>
  <c r="M56" i="12"/>
  <c r="M36" i="12"/>
  <c r="M62" i="12"/>
  <c r="M18" i="12"/>
  <c r="M61" i="12"/>
  <c r="M17" i="12"/>
  <c r="N88" i="24"/>
  <c r="N30" i="24"/>
  <c r="N83" i="24"/>
  <c r="N35" i="24"/>
  <c r="N78" i="24"/>
  <c r="N113" i="24"/>
  <c r="N73" i="24"/>
  <c r="M20" i="19"/>
  <c r="N55" i="24"/>
  <c r="M28" i="10"/>
  <c r="M33" i="10"/>
  <c r="M38" i="10"/>
  <c r="M54" i="10"/>
  <c r="M70" i="10"/>
  <c r="M86" i="10"/>
  <c r="M102" i="10"/>
  <c r="M118" i="10"/>
  <c r="M134" i="10"/>
  <c r="M150" i="10"/>
  <c r="M31" i="10"/>
  <c r="M47" i="10"/>
  <c r="M63" i="10"/>
  <c r="M79" i="10"/>
  <c r="M95" i="10"/>
  <c r="M111" i="10"/>
  <c r="M127" i="10"/>
  <c r="M143" i="10"/>
  <c r="M159" i="10"/>
  <c r="M64" i="10"/>
  <c r="M96" i="10"/>
  <c r="M128" i="10"/>
  <c r="M160" i="10"/>
  <c r="M109" i="10"/>
  <c r="M41" i="10"/>
  <c r="M73" i="10"/>
  <c r="M105" i="10"/>
  <c r="M137" i="10"/>
  <c r="M52" i="10"/>
  <c r="M84" i="10"/>
  <c r="M116" i="10"/>
  <c r="M148" i="10"/>
  <c r="M93" i="10"/>
  <c r="M157" i="10"/>
  <c r="M37" i="10"/>
  <c r="M46" i="10"/>
  <c r="M66" i="10"/>
  <c r="M90" i="10"/>
  <c r="M110" i="10"/>
  <c r="M130" i="10"/>
  <c r="M154" i="10"/>
  <c r="M39" i="10"/>
  <c r="M59" i="10"/>
  <c r="M83" i="10"/>
  <c r="M103" i="10"/>
  <c r="M123" i="10"/>
  <c r="M147" i="10"/>
  <c r="M48" i="10"/>
  <c r="M88" i="10"/>
  <c r="M136" i="10"/>
  <c r="M69" i="10"/>
  <c r="M149" i="10"/>
  <c r="M81" i="10"/>
  <c r="M121" i="10"/>
  <c r="M44" i="10"/>
  <c r="M92" i="10"/>
  <c r="M132" i="10"/>
  <c r="M77" i="10"/>
  <c r="M61" i="10"/>
  <c r="M14" i="10"/>
  <c r="M26" i="10"/>
  <c r="M24" i="10"/>
  <c r="M63" i="11"/>
  <c r="M79" i="11"/>
  <c r="M95" i="11"/>
  <c r="M111" i="11"/>
  <c r="M127" i="11"/>
  <c r="M143" i="11"/>
  <c r="M159" i="11"/>
  <c r="M175" i="11"/>
  <c r="M191" i="11"/>
  <c r="M207" i="11"/>
  <c r="M223" i="11"/>
  <c r="M60" i="11"/>
  <c r="M76" i="11"/>
  <c r="M92" i="11"/>
  <c r="M108" i="11"/>
  <c r="M124" i="11"/>
  <c r="M140" i="11"/>
  <c r="M156" i="11"/>
  <c r="M172" i="11"/>
  <c r="M188" i="11"/>
  <c r="M204" i="11"/>
  <c r="M220" i="11"/>
  <c r="M57" i="11"/>
  <c r="M73" i="11"/>
  <c r="M89" i="11"/>
  <c r="M105" i="11"/>
  <c r="M121" i="11"/>
  <c r="M137" i="11"/>
  <c r="M153" i="11"/>
  <c r="M169" i="11"/>
  <c r="M185" i="11"/>
  <c r="M201" i="11"/>
  <c r="M217" i="11"/>
  <c r="M233" i="11"/>
  <c r="M70" i="11"/>
  <c r="M86" i="11"/>
  <c r="M102" i="11"/>
  <c r="M118" i="11"/>
  <c r="M134" i="11"/>
  <c r="M150" i="11"/>
  <c r="M166" i="11"/>
  <c r="M182" i="11"/>
  <c r="M198" i="11"/>
  <c r="M214" i="11"/>
  <c r="M230" i="11"/>
  <c r="M79" i="4"/>
  <c r="M68" i="4"/>
  <c r="N33" i="24"/>
  <c r="AH16" i="12"/>
  <c r="AH26" i="12"/>
  <c r="AD27" i="19"/>
  <c r="AG30" i="19"/>
  <c r="C26" i="23"/>
  <c r="AD13" i="12" l="1"/>
  <c r="AH23" i="12"/>
  <c r="AH7" i="14"/>
  <c r="AH3" i="14"/>
  <c r="AC27" i="18"/>
  <c r="AH35" i="19"/>
  <c r="X13" i="19"/>
  <c r="AH2" i="21"/>
  <c r="AH37" i="7"/>
  <c r="AH38" i="7"/>
  <c r="AH33" i="12"/>
  <c r="AC41" i="12"/>
  <c r="AH21" i="12"/>
  <c r="Z13" i="14"/>
  <c r="AH27" i="3"/>
  <c r="W41" i="12"/>
  <c r="AH40" i="14"/>
  <c r="AH5" i="14"/>
  <c r="AH39" i="19"/>
  <c r="AH31" i="18"/>
  <c r="AH24" i="12"/>
  <c r="AA41" i="12"/>
  <c r="AC13" i="14"/>
  <c r="Z13" i="12"/>
  <c r="AF41" i="12"/>
  <c r="AH34" i="14"/>
  <c r="AB27" i="14"/>
  <c r="AA13" i="9"/>
  <c r="AH2" i="9"/>
  <c r="W13" i="12"/>
  <c r="X27" i="12"/>
  <c r="AH12" i="12"/>
  <c r="AH7" i="12"/>
  <c r="X13" i="12"/>
  <c r="AH40" i="12"/>
  <c r="AH35" i="12"/>
  <c r="AA27" i="12"/>
  <c r="W27" i="12"/>
  <c r="AA13" i="12"/>
  <c r="AG27" i="12"/>
  <c r="AC13" i="12"/>
  <c r="AH36" i="12"/>
  <c r="AH31" i="12"/>
  <c r="AF27" i="12"/>
  <c r="AH39" i="12"/>
  <c r="AH5" i="12"/>
  <c r="AH11" i="12"/>
  <c r="Z41" i="12"/>
  <c r="AH38" i="12"/>
  <c r="AC27" i="12"/>
  <c r="AH30" i="12"/>
  <c r="AH37" i="12"/>
  <c r="Y27" i="12"/>
  <c r="AH19" i="12"/>
  <c r="Y41" i="12"/>
  <c r="AH3" i="12"/>
  <c r="AH18" i="12"/>
  <c r="AH25" i="12"/>
  <c r="AH32" i="12"/>
  <c r="AH34" i="12"/>
  <c r="AG13" i="12"/>
  <c r="AG41" i="12"/>
  <c r="AH6" i="12"/>
  <c r="AB27" i="12"/>
  <c r="AH17" i="12"/>
  <c r="AH22" i="12"/>
  <c r="AD41" i="12"/>
  <c r="AH10" i="12"/>
  <c r="AH9" i="12"/>
  <c r="Y13" i="12"/>
  <c r="AH19" i="7"/>
  <c r="AH16" i="7"/>
  <c r="AH23" i="7"/>
  <c r="AC27" i="7"/>
  <c r="Y27" i="15"/>
  <c r="AH39" i="16"/>
  <c r="AH40" i="18"/>
  <c r="AH6" i="18"/>
  <c r="AH12" i="18"/>
  <c r="AE27" i="18"/>
  <c r="AH22" i="18"/>
  <c r="AD27" i="18"/>
  <c r="AA41" i="18"/>
  <c r="Y41" i="18"/>
  <c r="AH34" i="18"/>
  <c r="AE41" i="18"/>
  <c r="Z41" i="18"/>
  <c r="W13" i="18"/>
  <c r="AF13" i="18"/>
  <c r="AD13" i="18"/>
  <c r="V27" i="18"/>
  <c r="AH19" i="18"/>
  <c r="AH21" i="18"/>
  <c r="AH33" i="18"/>
  <c r="X27" i="18"/>
  <c r="AC41" i="18"/>
  <c r="AD13" i="17"/>
  <c r="AH2" i="17"/>
  <c r="AH4" i="17"/>
  <c r="X13" i="17"/>
  <c r="AC41" i="17"/>
  <c r="AH8" i="17"/>
  <c r="Z27" i="17"/>
  <c r="AC27" i="8"/>
  <c r="AH34" i="19"/>
  <c r="AH19" i="19"/>
  <c r="AH38" i="19"/>
  <c r="AH9" i="19"/>
  <c r="AE27" i="19"/>
  <c r="AH10" i="19"/>
  <c r="AH8" i="19"/>
  <c r="Y41" i="19"/>
  <c r="AB41" i="19"/>
  <c r="AE41" i="19"/>
  <c r="AH6" i="19"/>
  <c r="AA41" i="19"/>
  <c r="Z41" i="19"/>
  <c r="AH24" i="19"/>
  <c r="AH41" i="3"/>
  <c r="AH7" i="7"/>
  <c r="AH26" i="7"/>
  <c r="AH30" i="7"/>
  <c r="Z27" i="7"/>
  <c r="AD13" i="7"/>
  <c r="AH31" i="7"/>
  <c r="AF27" i="7"/>
  <c r="AB27" i="7"/>
  <c r="AA41" i="7"/>
  <c r="AE27" i="7"/>
  <c r="W13" i="7"/>
  <c r="Z41" i="7"/>
  <c r="AD27" i="7"/>
  <c r="AB41" i="7"/>
  <c r="X41" i="7"/>
  <c r="AH22" i="7"/>
  <c r="AH40" i="7"/>
  <c r="AH20" i="7"/>
  <c r="AF41" i="7"/>
  <c r="AH33" i="7"/>
  <c r="Y27" i="7"/>
  <c r="AG41" i="7"/>
  <c r="AH36" i="7"/>
  <c r="AH37" i="16"/>
  <c r="AH12" i="16"/>
  <c r="AA27" i="16"/>
  <c r="Z27" i="16"/>
  <c r="AH31" i="16"/>
  <c r="Z27" i="21"/>
  <c r="X41" i="21"/>
  <c r="AE27" i="21"/>
  <c r="AH36" i="14"/>
  <c r="AF41" i="14"/>
  <c r="AF13" i="14"/>
  <c r="AH9" i="14"/>
  <c r="AH16" i="14"/>
  <c r="V27" i="14"/>
  <c r="AH24" i="14"/>
  <c r="AH31" i="14"/>
  <c r="AH39" i="14"/>
  <c r="AA27" i="14"/>
  <c r="AH19" i="14"/>
  <c r="W41" i="14"/>
  <c r="AC27" i="14"/>
  <c r="AA13" i="14"/>
  <c r="Y27" i="14"/>
  <c r="Y13" i="14"/>
  <c r="AD13" i="14"/>
  <c r="AH25" i="14"/>
  <c r="AD41" i="14"/>
  <c r="W27" i="14"/>
  <c r="AH6" i="14"/>
  <c r="X41" i="14"/>
  <c r="AH22" i="14"/>
  <c r="AF27" i="14"/>
  <c r="AB13" i="14"/>
  <c r="AH8" i="14"/>
  <c r="AH12" i="14"/>
  <c r="Z27" i="14"/>
  <c r="AG27" i="14"/>
  <c r="AH30" i="14"/>
  <c r="V41" i="14"/>
  <c r="AE27" i="14"/>
  <c r="AH18" i="14"/>
  <c r="AA41" i="14"/>
  <c r="AH33" i="14"/>
  <c r="W13" i="14"/>
  <c r="AH38" i="14"/>
  <c r="AH21" i="14"/>
  <c r="AH2" i="14"/>
  <c r="V13" i="14"/>
  <c r="AH20" i="14"/>
  <c r="AC41" i="14"/>
  <c r="AE13" i="14"/>
  <c r="AG13" i="14"/>
  <c r="X27" i="14"/>
  <c r="X13" i="14"/>
  <c r="AH11" i="14"/>
  <c r="AD27" i="14"/>
  <c r="AH26" i="14"/>
  <c r="Z41" i="14"/>
  <c r="AH17" i="14"/>
  <c r="AE41" i="14"/>
  <c r="AH32" i="14"/>
  <c r="Y41" i="14"/>
  <c r="AH23" i="14"/>
  <c r="AB41" i="14"/>
  <c r="AH35" i="14"/>
  <c r="AH37" i="14"/>
  <c r="AG41" i="14"/>
  <c r="AH4" i="14"/>
  <c r="AG13" i="20"/>
  <c r="X13" i="20"/>
  <c r="AH19" i="20"/>
  <c r="AH17" i="18"/>
  <c r="AH26" i="18"/>
  <c r="AH37" i="18"/>
  <c r="AH5" i="17"/>
  <c r="AG27" i="17"/>
  <c r="AF41" i="17"/>
  <c r="AE27" i="17"/>
  <c r="AF13" i="17"/>
  <c r="Z13" i="17"/>
  <c r="AH7" i="17"/>
  <c r="AB27" i="17"/>
  <c r="AH34" i="17"/>
  <c r="AH3" i="17"/>
  <c r="AE13" i="17"/>
  <c r="AH32" i="8"/>
  <c r="V27" i="8"/>
  <c r="V41" i="8"/>
  <c r="AD27" i="8"/>
  <c r="AF41" i="8"/>
  <c r="AH35" i="11"/>
  <c r="AA41" i="11"/>
  <c r="X13" i="11"/>
  <c r="AE27" i="10"/>
  <c r="Y13" i="10"/>
  <c r="AA13" i="10"/>
  <c r="Y41" i="10"/>
  <c r="X41" i="10"/>
  <c r="AG41" i="10"/>
  <c r="AA41" i="10"/>
  <c r="AH7" i="10"/>
  <c r="P11" i="25"/>
  <c r="AH38" i="10"/>
  <c r="AG13" i="10"/>
  <c r="AB13" i="10"/>
  <c r="AH17" i="10"/>
  <c r="AH5" i="9"/>
  <c r="X13" i="9"/>
  <c r="M37" i="28"/>
  <c r="AH39" i="9"/>
  <c r="AH12" i="9"/>
  <c r="AF41" i="9"/>
  <c r="AH32" i="9"/>
  <c r="AH6" i="9"/>
  <c r="AG13" i="9"/>
  <c r="AA41" i="9"/>
  <c r="AG27" i="9"/>
  <c r="AH8" i="9"/>
  <c r="AH25" i="9"/>
  <c r="AH36" i="9"/>
  <c r="V13" i="12"/>
  <c r="AE41" i="12"/>
  <c r="V27" i="12"/>
  <c r="Z27" i="12"/>
  <c r="AF13" i="12"/>
  <c r="AE27" i="12"/>
  <c r="AD27" i="12"/>
  <c r="X41" i="12"/>
  <c r="AH2" i="12"/>
  <c r="V41" i="12"/>
  <c r="AB13" i="12"/>
  <c r="AE13" i="12"/>
  <c r="AH8" i="12"/>
  <c r="AH4" i="12"/>
  <c r="AH21" i="7"/>
  <c r="AH39" i="7"/>
  <c r="V27" i="7"/>
  <c r="AE41" i="7"/>
  <c r="AH24" i="7"/>
  <c r="AG27" i="7"/>
  <c r="AH35" i="7"/>
  <c r="AH34" i="7"/>
  <c r="AH18" i="7"/>
  <c r="X27" i="7"/>
  <c r="AH11" i="7"/>
  <c r="AH17" i="7"/>
  <c r="AD41" i="7"/>
  <c r="AA27" i="7"/>
  <c r="AH25" i="7"/>
  <c r="Z13" i="15"/>
  <c r="AA41" i="15"/>
  <c r="AH4" i="15"/>
  <c r="AH20" i="15"/>
  <c r="AH3" i="15"/>
  <c r="AH23" i="15"/>
  <c r="AA13" i="15"/>
  <c r="AD27" i="16"/>
  <c r="AE27" i="16"/>
  <c r="AH34" i="16"/>
  <c r="Y41" i="16"/>
  <c r="X41" i="16"/>
  <c r="AC41" i="16"/>
  <c r="W27" i="16"/>
  <c r="Y27" i="16"/>
  <c r="AH35" i="16"/>
  <c r="AH32" i="16"/>
  <c r="AH26" i="16"/>
  <c r="AH23" i="16"/>
  <c r="AH33" i="16"/>
  <c r="AC27" i="16"/>
  <c r="AD13" i="16"/>
  <c r="AB27" i="16"/>
  <c r="AH22" i="16"/>
  <c r="AB41" i="16"/>
  <c r="AH40" i="16"/>
  <c r="AH18" i="16"/>
  <c r="M26" i="28"/>
  <c r="AC13" i="4"/>
  <c r="W13" i="4"/>
  <c r="AF27" i="4"/>
  <c r="AA13" i="4"/>
  <c r="F33" i="28"/>
  <c r="I27" i="28"/>
  <c r="AH11" i="4"/>
  <c r="D25" i="28"/>
  <c r="Z27" i="4"/>
  <c r="AH21" i="4"/>
  <c r="AE41" i="4"/>
  <c r="AH37" i="4"/>
  <c r="AH35" i="4"/>
  <c r="AA27" i="4"/>
  <c r="AH32" i="4"/>
  <c r="AH16" i="20"/>
  <c r="W41" i="20"/>
  <c r="AH24" i="20"/>
  <c r="W13" i="20"/>
  <c r="F17" i="28"/>
  <c r="G8" i="28"/>
  <c r="N20" i="28"/>
  <c r="AH9" i="20"/>
  <c r="AF13" i="20"/>
  <c r="AB27" i="20"/>
  <c r="AD13" i="20"/>
  <c r="AH10" i="20"/>
  <c r="AH36" i="20"/>
  <c r="AH34" i="20"/>
  <c r="AE41" i="20"/>
  <c r="D23" i="28"/>
  <c r="AH3" i="18"/>
  <c r="AH23" i="18"/>
  <c r="AH35" i="18"/>
  <c r="AH9" i="18"/>
  <c r="AH24" i="18"/>
  <c r="AH25" i="18"/>
  <c r="AH36" i="18"/>
  <c r="E39" i="28"/>
  <c r="AH4" i="18"/>
  <c r="Y27" i="18"/>
  <c r="AG41" i="18"/>
  <c r="AD41" i="18"/>
  <c r="AH38" i="18"/>
  <c r="AA27" i="18"/>
  <c r="AH18" i="18"/>
  <c r="AH20" i="18"/>
  <c r="AH39" i="18"/>
  <c r="X41" i="18"/>
  <c r="Z13" i="18"/>
  <c r="AH11" i="18"/>
  <c r="W27" i="18"/>
  <c r="AA13" i="8"/>
  <c r="X13" i="8"/>
  <c r="AE27" i="8"/>
  <c r="AF27" i="8"/>
  <c r="AH21" i="8"/>
  <c r="AH40" i="8"/>
  <c r="Z27" i="8"/>
  <c r="AH4" i="8"/>
  <c r="AH36" i="8"/>
  <c r="F10" i="28"/>
  <c r="K3" i="28"/>
  <c r="M39" i="28"/>
  <c r="L18" i="28"/>
  <c r="W27" i="8"/>
  <c r="M25" i="28"/>
  <c r="J13" i="28"/>
  <c r="AE41" i="8"/>
  <c r="AH25" i="8"/>
  <c r="AH17" i="8"/>
  <c r="AG41" i="8"/>
  <c r="M20" i="28"/>
  <c r="AH6" i="13"/>
  <c r="AD27" i="13"/>
  <c r="AH26" i="13"/>
  <c r="AB27" i="13"/>
  <c r="AH19" i="13"/>
  <c r="V27" i="19"/>
  <c r="AH18" i="19"/>
  <c r="Z27" i="19"/>
  <c r="AG27" i="19"/>
  <c r="AC27" i="19"/>
  <c r="AH3" i="19"/>
  <c r="W41" i="19"/>
  <c r="AH17" i="19"/>
  <c r="D38" i="28"/>
  <c r="M40" i="28"/>
  <c r="AH21" i="19"/>
  <c r="X41" i="19"/>
  <c r="AH25" i="19"/>
  <c r="AH40" i="19"/>
  <c r="AH32" i="19"/>
  <c r="W13" i="19"/>
  <c r="AB27" i="19"/>
  <c r="AH23" i="19"/>
  <c r="AD41" i="19"/>
  <c r="AF41" i="19"/>
  <c r="E18" i="28"/>
  <c r="D27" i="28"/>
  <c r="AH22" i="19"/>
  <c r="V13" i="19"/>
  <c r="V41" i="19"/>
  <c r="W27" i="19"/>
  <c r="AH36" i="19"/>
  <c r="Y13" i="19"/>
  <c r="AD13" i="19"/>
  <c r="AF13" i="19"/>
  <c r="D37" i="28"/>
  <c r="C10" i="28"/>
  <c r="W41" i="11"/>
  <c r="I20" i="25"/>
  <c r="I24" i="28"/>
  <c r="J40" i="28"/>
  <c r="J39" i="28"/>
  <c r="M21" i="28"/>
  <c r="G37" i="28"/>
  <c r="I25" i="28"/>
  <c r="N7" i="28"/>
  <c r="AF27" i="11"/>
  <c r="AH22" i="11"/>
  <c r="AF13" i="11"/>
  <c r="AC13" i="11"/>
  <c r="AG27" i="11"/>
  <c r="AA27" i="11"/>
  <c r="AD41" i="11"/>
  <c r="AH10" i="11"/>
  <c r="F12" i="28"/>
  <c r="K32" i="28"/>
  <c r="K11" i="28"/>
  <c r="H25" i="28"/>
  <c r="E13" i="28"/>
  <c r="D39" i="28"/>
  <c r="AH19" i="11"/>
  <c r="Y27" i="11"/>
  <c r="E31" i="28"/>
  <c r="AH24" i="10"/>
  <c r="AH3" i="10"/>
  <c r="AC13" i="10"/>
  <c r="AH20" i="10"/>
  <c r="AH30" i="10"/>
  <c r="V41" i="10"/>
  <c r="AH37" i="10"/>
  <c r="AD13" i="10"/>
  <c r="AH21" i="10"/>
  <c r="AH40" i="10"/>
  <c r="L20" i="25"/>
  <c r="G20" i="28"/>
  <c r="J3" i="28"/>
  <c r="P10" i="25"/>
  <c r="W41" i="10"/>
  <c r="AH11" i="10"/>
  <c r="AH5" i="10"/>
  <c r="AH39" i="10"/>
  <c r="AH4" i="10"/>
  <c r="AD41" i="10"/>
  <c r="AH36" i="10"/>
  <c r="AH12" i="10"/>
  <c r="Y27" i="10"/>
  <c r="AH6" i="10"/>
  <c r="C6" i="28"/>
  <c r="H33" i="28"/>
  <c r="L8" i="28"/>
  <c r="I40" i="28"/>
  <c r="D13" i="28"/>
  <c r="J35" i="28"/>
  <c r="F23" i="28"/>
  <c r="AH34" i="10"/>
  <c r="AD27" i="10"/>
  <c r="V27" i="10"/>
  <c r="AH16" i="10"/>
  <c r="AH23" i="10"/>
  <c r="AH33" i="10"/>
  <c r="X27" i="10"/>
  <c r="AC27" i="10"/>
  <c r="AF13" i="10"/>
  <c r="Z27" i="10"/>
  <c r="AB27" i="10"/>
  <c r="AH10" i="10"/>
  <c r="AH32" i="10"/>
  <c r="AF27" i="10"/>
  <c r="AB41" i="10"/>
  <c r="AH2" i="10"/>
  <c r="V13" i="10"/>
  <c r="AH26" i="10"/>
  <c r="AH9" i="10"/>
  <c r="W13" i="10"/>
  <c r="Z13" i="10"/>
  <c r="F19" i="28"/>
  <c r="C35" i="28"/>
  <c r="AF41" i="10"/>
  <c r="Z41" i="10"/>
  <c r="X13" i="10"/>
  <c r="AE41" i="10"/>
  <c r="AH35" i="10"/>
  <c r="AA27" i="10"/>
  <c r="W27" i="10"/>
  <c r="AH8" i="10"/>
  <c r="AH18" i="10"/>
  <c r="AE13" i="10"/>
  <c r="AH25" i="10"/>
  <c r="AG27" i="10"/>
  <c r="AC41" i="10"/>
  <c r="AH22" i="10"/>
  <c r="AH31" i="10"/>
  <c r="AH19" i="10"/>
  <c r="AH11" i="9"/>
  <c r="AE13" i="9"/>
  <c r="AH37" i="9"/>
  <c r="AH40" i="9"/>
  <c r="AH7" i="9"/>
  <c r="AE41" i="9"/>
  <c r="AH4" i="9"/>
  <c r="AB27" i="9"/>
  <c r="AH35" i="9"/>
  <c r="X41" i="9"/>
  <c r="Y41" i="9"/>
  <c r="AB41" i="9"/>
  <c r="AH22" i="9"/>
  <c r="V27" i="9"/>
  <c r="AH16" i="9"/>
  <c r="W27" i="9"/>
  <c r="AH3" i="9"/>
  <c r="X27" i="9"/>
  <c r="AC27" i="9"/>
  <c r="AH34" i="9"/>
  <c r="AH10" i="9"/>
  <c r="Z13" i="9"/>
  <c r="AH24" i="9"/>
  <c r="AD41" i="9"/>
  <c r="AH30" i="9"/>
  <c r="V41" i="9"/>
  <c r="AB13" i="9"/>
  <c r="W41" i="9"/>
  <c r="AH20" i="9"/>
  <c r="AH18" i="9"/>
  <c r="AD27" i="9"/>
  <c r="AF13" i="9"/>
  <c r="Z41" i="9"/>
  <c r="AC41" i="9"/>
  <c r="AH26" i="9"/>
  <c r="AG41" i="9"/>
  <c r="AH19" i="9"/>
  <c r="AH38" i="9"/>
  <c r="M4" i="28"/>
  <c r="C36" i="28"/>
  <c r="H20" i="25"/>
  <c r="J17" i="28"/>
  <c r="M36" i="28"/>
  <c r="G12" i="28"/>
  <c r="H26" i="28"/>
  <c r="J27" i="28"/>
  <c r="M41" i="28"/>
  <c r="G36" i="28"/>
  <c r="Y13" i="9"/>
  <c r="AH9" i="9"/>
  <c r="AE27" i="9"/>
  <c r="AH31" i="9"/>
  <c r="W13" i="9"/>
  <c r="AC13" i="9"/>
  <c r="AH21" i="9"/>
  <c r="AH17" i="9"/>
  <c r="Y27" i="9"/>
  <c r="AF27" i="9"/>
  <c r="Z27" i="9"/>
  <c r="AA27" i="9"/>
  <c r="AH33" i="9"/>
  <c r="AD13" i="9"/>
  <c r="AH23" i="9"/>
  <c r="V13" i="9"/>
  <c r="P8" i="25"/>
  <c r="V13" i="7"/>
  <c r="Z13" i="7"/>
  <c r="AH3" i="7"/>
  <c r="AH32" i="7"/>
  <c r="AH2" i="7"/>
  <c r="F24" i="28"/>
  <c r="I10" i="28"/>
  <c r="H11" i="28"/>
  <c r="AH12" i="7"/>
  <c r="G38" i="28"/>
  <c r="K39" i="28"/>
  <c r="AH8" i="7"/>
  <c r="AB13" i="7"/>
  <c r="AH10" i="7"/>
  <c r="Y13" i="7"/>
  <c r="AH5" i="7"/>
  <c r="H18" i="28"/>
  <c r="N5" i="28"/>
  <c r="G27" i="28"/>
  <c r="X13" i="7"/>
  <c r="AG13" i="7"/>
  <c r="AH6" i="7"/>
  <c r="W27" i="7"/>
  <c r="AH4" i="7"/>
  <c r="AC41" i="7"/>
  <c r="E41" i="28"/>
  <c r="AF13" i="7"/>
  <c r="AC13" i="7"/>
  <c r="AA13" i="7"/>
  <c r="Y41" i="7"/>
  <c r="AH9" i="7"/>
  <c r="V41" i="7"/>
  <c r="AE13" i="7"/>
  <c r="W41" i="7"/>
  <c r="AH12" i="15"/>
  <c r="AE27" i="15"/>
  <c r="AC27" i="15"/>
  <c r="AD41" i="15"/>
  <c r="W13" i="15"/>
  <c r="Z27" i="15"/>
  <c r="AH2" i="15"/>
  <c r="K37" i="28"/>
  <c r="H22" i="28"/>
  <c r="K38" i="28"/>
  <c r="AH35" i="15"/>
  <c r="Y13" i="15"/>
  <c r="W41" i="15"/>
  <c r="AF27" i="15"/>
  <c r="AF41" i="15"/>
  <c r="AH32" i="15"/>
  <c r="AH26" i="15"/>
  <c r="AH6" i="15"/>
  <c r="AB13" i="15"/>
  <c r="C11" i="28"/>
  <c r="K20" i="25"/>
  <c r="C39" i="28"/>
  <c r="J41" i="28"/>
  <c r="F5" i="28"/>
  <c r="I36" i="28"/>
  <c r="V27" i="15"/>
  <c r="AH16" i="15"/>
  <c r="AG13" i="15"/>
  <c r="AC41" i="15"/>
  <c r="AF13" i="15"/>
  <c r="AH24" i="15"/>
  <c r="X27" i="15"/>
  <c r="AG27" i="15"/>
  <c r="AE41" i="15"/>
  <c r="AH38" i="15"/>
  <c r="AG41" i="15"/>
  <c r="AH39" i="15"/>
  <c r="AD13" i="15"/>
  <c r="AH17" i="15"/>
  <c r="AH36" i="15"/>
  <c r="W27" i="15"/>
  <c r="AH11" i="15"/>
  <c r="AH33" i="15"/>
  <c r="AH10" i="15"/>
  <c r="X13" i="15"/>
  <c r="AH19" i="15"/>
  <c r="AH25" i="15"/>
  <c r="AH22" i="15"/>
  <c r="G25" i="28"/>
  <c r="C26" i="28"/>
  <c r="D6" i="28"/>
  <c r="AH7" i="15"/>
  <c r="V41" i="15"/>
  <c r="AH30" i="15"/>
  <c r="AH31" i="15"/>
  <c r="AH9" i="15"/>
  <c r="AB27" i="15"/>
  <c r="D21" i="28"/>
  <c r="L33" i="28"/>
  <c r="H19" i="28"/>
  <c r="K33" i="28"/>
  <c r="G20" i="25"/>
  <c r="K19" i="28"/>
  <c r="L32" i="28"/>
  <c r="AA27" i="15"/>
  <c r="AH34" i="15"/>
  <c r="AH5" i="15"/>
  <c r="AD27" i="15"/>
  <c r="AB41" i="15"/>
  <c r="AE13" i="15"/>
  <c r="AH8" i="15"/>
  <c r="X41" i="15"/>
  <c r="Z41" i="15"/>
  <c r="Y41" i="15"/>
  <c r="V13" i="15"/>
  <c r="AH21" i="15"/>
  <c r="AH40" i="15"/>
  <c r="AH18" i="15"/>
  <c r="AH37" i="15"/>
  <c r="AF13" i="16"/>
  <c r="AH24" i="16"/>
  <c r="AH17" i="16"/>
  <c r="AH11" i="16"/>
  <c r="C20" i="28"/>
  <c r="M27" i="28"/>
  <c r="F20" i="28"/>
  <c r="AC13" i="16"/>
  <c r="AA13" i="16"/>
  <c r="AB13" i="16"/>
  <c r="AH21" i="16"/>
  <c r="V41" i="16"/>
  <c r="AF41" i="16"/>
  <c r="K12" i="28"/>
  <c r="E17" i="28"/>
  <c r="D35" i="28"/>
  <c r="K22" i="28"/>
  <c r="H3" i="28"/>
  <c r="E11" i="28"/>
  <c r="N17" i="28"/>
  <c r="F22" i="28"/>
  <c r="J19" i="28"/>
  <c r="M6" i="28"/>
  <c r="E34" i="28"/>
  <c r="J34" i="28"/>
  <c r="I33" i="28"/>
  <c r="AH7" i="16"/>
  <c r="AG13" i="16"/>
  <c r="AH6" i="16"/>
  <c r="AD41" i="16"/>
  <c r="Y13" i="16"/>
  <c r="AH30" i="16"/>
  <c r="AA41" i="16"/>
  <c r="AG41" i="16"/>
  <c r="AG27" i="16"/>
  <c r="AH9" i="16"/>
  <c r="AH5" i="16"/>
  <c r="AE13" i="16"/>
  <c r="W13" i="16"/>
  <c r="V27" i="16"/>
  <c r="AH8" i="16"/>
  <c r="AH4" i="16"/>
  <c r="Z41" i="16"/>
  <c r="D36" i="28"/>
  <c r="E21" i="28"/>
  <c r="E33" i="28"/>
  <c r="K4" i="28"/>
  <c r="F18" i="28"/>
  <c r="AH20" i="16"/>
  <c r="AH36" i="16"/>
  <c r="W41" i="16"/>
  <c r="Z13" i="16"/>
  <c r="AH16" i="16"/>
  <c r="H20" i="28"/>
  <c r="M8" i="28"/>
  <c r="L40" i="28"/>
  <c r="L19" i="28"/>
  <c r="I21" i="28"/>
  <c r="N35" i="28"/>
  <c r="K25" i="28"/>
  <c r="L6" i="28"/>
  <c r="I4" i="28"/>
  <c r="D15" i="23"/>
  <c r="AH3" i="16"/>
  <c r="AH10" i="16"/>
  <c r="AH2" i="16"/>
  <c r="V13" i="16"/>
  <c r="AF27" i="16"/>
  <c r="AE41" i="16"/>
  <c r="AH25" i="16"/>
  <c r="X13" i="16"/>
  <c r="AH19" i="16"/>
  <c r="AH38" i="16"/>
  <c r="X27" i="16"/>
  <c r="C39" i="23"/>
  <c r="C13" i="23"/>
  <c r="AB27" i="4"/>
  <c r="X13" i="4"/>
  <c r="Z13" i="4"/>
  <c r="AH19" i="4"/>
  <c r="AH9" i="4"/>
  <c r="W41" i="4"/>
  <c r="AH23" i="4"/>
  <c r="AG27" i="4"/>
  <c r="AH17" i="4"/>
  <c r="AE13" i="4"/>
  <c r="X27" i="4"/>
  <c r="AH24" i="4"/>
  <c r="AH38" i="4"/>
  <c r="P18" i="25"/>
  <c r="N23" i="28"/>
  <c r="H34" i="28"/>
  <c r="G39" i="28"/>
  <c r="D31" i="28"/>
  <c r="F39" i="28"/>
  <c r="AB41" i="4"/>
  <c r="AG13" i="4"/>
  <c r="AH6" i="4"/>
  <c r="AC27" i="4"/>
  <c r="AH33" i="4"/>
  <c r="AH2" i="4"/>
  <c r="V13" i="4"/>
  <c r="V27" i="4"/>
  <c r="G9" i="28"/>
  <c r="J23" i="28"/>
  <c r="M13" i="28"/>
  <c r="E8" i="28"/>
  <c r="G13" i="28"/>
  <c r="F20" i="25"/>
  <c r="L37" i="28"/>
  <c r="J38" i="28"/>
  <c r="G26" i="28"/>
  <c r="L9" i="28"/>
  <c r="W27" i="4"/>
  <c r="AE27" i="4"/>
  <c r="AH7" i="4"/>
  <c r="AH34" i="4"/>
  <c r="X41" i="4"/>
  <c r="AH36" i="4"/>
  <c r="AA41" i="4"/>
  <c r="AB13" i="4"/>
  <c r="AH31" i="4"/>
  <c r="AH5" i="4"/>
  <c r="Z41" i="4"/>
  <c r="AH40" i="4"/>
  <c r="AH22" i="4"/>
  <c r="AH16" i="4"/>
  <c r="AF41" i="4"/>
  <c r="AF13" i="4"/>
  <c r="AH39" i="4"/>
  <c r="AH10" i="4"/>
  <c r="AD41" i="4"/>
  <c r="AH18" i="4"/>
  <c r="AH30" i="4"/>
  <c r="E20" i="25"/>
  <c r="D33" i="28"/>
  <c r="L41" i="28"/>
  <c r="M20" i="25"/>
  <c r="F40" i="28"/>
  <c r="H5" i="28"/>
  <c r="J20" i="25"/>
  <c r="O20" i="25"/>
  <c r="K34" i="28"/>
  <c r="K31" i="28"/>
  <c r="K26" i="28"/>
  <c r="C21" i="28"/>
  <c r="D5" i="28"/>
  <c r="H8" i="28"/>
  <c r="K5" i="28"/>
  <c r="L35" i="28"/>
  <c r="Y41" i="4"/>
  <c r="AH25" i="4"/>
  <c r="Y27" i="4"/>
  <c r="AH20" i="4"/>
  <c r="AH26" i="4"/>
  <c r="AG41" i="4"/>
  <c r="AH12" i="4"/>
  <c r="AD27" i="4"/>
  <c r="AH4" i="4"/>
  <c r="AH8" i="4"/>
  <c r="AC41" i="4"/>
  <c r="AD13" i="4"/>
  <c r="V41" i="4"/>
  <c r="Y13" i="4"/>
  <c r="AH3" i="4"/>
  <c r="AH37" i="20"/>
  <c r="Z41" i="20"/>
  <c r="AC13" i="20"/>
  <c r="N20" i="25"/>
  <c r="M22" i="28"/>
  <c r="D20" i="28"/>
  <c r="L17" i="28"/>
  <c r="F36" i="28"/>
  <c r="AH38" i="20"/>
  <c r="AH4" i="20"/>
  <c r="AD27" i="20"/>
  <c r="AH40" i="20"/>
  <c r="Y13" i="20"/>
  <c r="Z27" i="20"/>
  <c r="L27" i="28"/>
  <c r="H17" i="28"/>
  <c r="D19" i="28"/>
  <c r="L20" i="28"/>
  <c r="G19" i="28"/>
  <c r="E4" i="28"/>
  <c r="E22" i="28"/>
  <c r="F21" i="28"/>
  <c r="J5" i="28"/>
  <c r="N27" i="28"/>
  <c r="M12" i="28"/>
  <c r="E24" i="28"/>
  <c r="H38" i="28"/>
  <c r="AH6" i="20"/>
  <c r="AB41" i="20"/>
  <c r="AH20" i="20"/>
  <c r="AA27" i="20"/>
  <c r="AH7" i="20"/>
  <c r="AH35" i="20"/>
  <c r="AH3" i="20"/>
  <c r="Y41" i="20"/>
  <c r="AA41" i="20"/>
  <c r="AH23" i="20"/>
  <c r="V13" i="20"/>
  <c r="AH25" i="20"/>
  <c r="Z13" i="20"/>
  <c r="AG27" i="20"/>
  <c r="AH31" i="20"/>
  <c r="AC41" i="20"/>
  <c r="AH17" i="20"/>
  <c r="V27" i="20"/>
  <c r="AH21" i="20"/>
  <c r="AH8" i="20"/>
  <c r="M38" i="28"/>
  <c r="G35" i="28"/>
  <c r="AH5" i="20"/>
  <c r="X27" i="20"/>
  <c r="X41" i="20"/>
  <c r="AH26" i="20"/>
  <c r="I3" i="28"/>
  <c r="J20" i="28"/>
  <c r="E35" i="28"/>
  <c r="I13" i="28"/>
  <c r="F11" i="28"/>
  <c r="N33" i="28"/>
  <c r="N26" i="28"/>
  <c r="F3" i="28"/>
  <c r="K27" i="28"/>
  <c r="I20" i="28"/>
  <c r="N11" i="28"/>
  <c r="N38" i="28"/>
  <c r="AF27" i="20"/>
  <c r="AC27" i="20"/>
  <c r="AH12" i="20"/>
  <c r="AH33" i="20"/>
  <c r="AE13" i="20"/>
  <c r="AH39" i="20"/>
  <c r="AD41" i="20"/>
  <c r="AE27" i="20"/>
  <c r="AH32" i="20"/>
  <c r="AH22" i="20"/>
  <c r="AA13" i="20"/>
  <c r="W27" i="20"/>
  <c r="AH18" i="20"/>
  <c r="Y27" i="20"/>
  <c r="AB13" i="20"/>
  <c r="AH30" i="20"/>
  <c r="V41" i="20"/>
  <c r="AG41" i="20"/>
  <c r="AH11" i="20"/>
  <c r="AF41" i="20"/>
  <c r="AH2" i="20"/>
  <c r="AH8" i="18"/>
  <c r="E23" i="28"/>
  <c r="E19" i="28"/>
  <c r="G17" i="28"/>
  <c r="F35" i="28"/>
  <c r="D8" i="28"/>
  <c r="J21" i="28"/>
  <c r="I34" i="28"/>
  <c r="Y13" i="18"/>
  <c r="V13" i="18"/>
  <c r="L34" i="28"/>
  <c r="H31" i="28"/>
  <c r="I41" i="28"/>
  <c r="D24" i="28"/>
  <c r="F38" i="28"/>
  <c r="F27" i="28"/>
  <c r="J22" i="28"/>
  <c r="M24" i="28"/>
  <c r="I38" i="28"/>
  <c r="M35" i="28"/>
  <c r="F25" i="28"/>
  <c r="AH7" i="18"/>
  <c r="AA13" i="18"/>
  <c r="X13" i="18"/>
  <c r="AG27" i="18"/>
  <c r="AF27" i="18"/>
  <c r="AB41" i="18"/>
  <c r="AE13" i="18"/>
  <c r="AH5" i="18"/>
  <c r="J33" i="28"/>
  <c r="N19" i="28"/>
  <c r="N22" i="28"/>
  <c r="AG13" i="18"/>
  <c r="W41" i="18"/>
  <c r="AB27" i="18"/>
  <c r="F41" i="28"/>
  <c r="F9" i="28"/>
  <c r="AH30" i="18"/>
  <c r="K18" i="28"/>
  <c r="H23" i="28"/>
  <c r="AH16" i="18"/>
  <c r="AH32" i="18"/>
  <c r="N9" i="28"/>
  <c r="I17" i="28"/>
  <c r="M34" i="28"/>
  <c r="L31" i="28"/>
  <c r="I31" i="28"/>
  <c r="L26" i="28"/>
  <c r="Z27" i="18"/>
  <c r="V41" i="18"/>
  <c r="AC13" i="18"/>
  <c r="AB13" i="18"/>
  <c r="AH10" i="18"/>
  <c r="AF41" i="18"/>
  <c r="AH2" i="18"/>
  <c r="AF27" i="17"/>
  <c r="AA41" i="17"/>
  <c r="AH10" i="17"/>
  <c r="AA27" i="17"/>
  <c r="Y41" i="17"/>
  <c r="AH36" i="17"/>
  <c r="AH18" i="17"/>
  <c r="AH22" i="17"/>
  <c r="AH26" i="17"/>
  <c r="X41" i="17"/>
  <c r="AG41" i="17"/>
  <c r="AD41" i="17"/>
  <c r="V13" i="17"/>
  <c r="J37" i="28"/>
  <c r="I7" i="28"/>
  <c r="J31" i="28"/>
  <c r="L10" i="28"/>
  <c r="N12" i="28"/>
  <c r="H21" i="28"/>
  <c r="H10" i="28"/>
  <c r="G22" i="28"/>
  <c r="J10" i="28"/>
  <c r="H32" i="28"/>
  <c r="I35" i="28"/>
  <c r="M33" i="28"/>
  <c r="K20" i="28"/>
  <c r="E3" i="28"/>
  <c r="K17" i="28"/>
  <c r="L39" i="28"/>
  <c r="H6" i="28"/>
  <c r="G5" i="28"/>
  <c r="N25" i="28"/>
  <c r="G41" i="28"/>
  <c r="G34" i="28"/>
  <c r="D22" i="28"/>
  <c r="E5" i="28"/>
  <c r="D41" i="28"/>
  <c r="F4" i="28"/>
  <c r="G7" i="28"/>
  <c r="J32" i="28"/>
  <c r="K41" i="28"/>
  <c r="L24" i="28"/>
  <c r="E36" i="28"/>
  <c r="N34" i="28"/>
  <c r="W27" i="17"/>
  <c r="AH38" i="17"/>
  <c r="Y13" i="17"/>
  <c r="Y27" i="17"/>
  <c r="W41" i="17"/>
  <c r="AH33" i="17"/>
  <c r="AH9" i="17"/>
  <c r="AH31" i="17"/>
  <c r="AC13" i="17"/>
  <c r="AH6" i="17"/>
  <c r="AD27" i="17"/>
  <c r="AH40" i="17"/>
  <c r="AH17" i="17"/>
  <c r="AH21" i="17"/>
  <c r="AH25" i="17"/>
  <c r="Z41" i="17"/>
  <c r="W13" i="17"/>
  <c r="X27" i="17"/>
  <c r="AB13" i="17"/>
  <c r="AH35" i="17"/>
  <c r="AH20" i="17"/>
  <c r="AH24" i="17"/>
  <c r="AB41" i="17"/>
  <c r="AH37" i="17"/>
  <c r="C19" i="28"/>
  <c r="L5" i="28"/>
  <c r="J24" i="28"/>
  <c r="N3" i="28"/>
  <c r="I39" i="28"/>
  <c r="J25" i="28"/>
  <c r="D40" i="28"/>
  <c r="K24" i="28"/>
  <c r="G18" i="28"/>
  <c r="AG13" i="17"/>
  <c r="AH12" i="17"/>
  <c r="AC27" i="17"/>
  <c r="AH39" i="17"/>
  <c r="AA13" i="17"/>
  <c r="V27" i="17"/>
  <c r="AH16" i="17"/>
  <c r="AH32" i="17"/>
  <c r="AH11" i="17"/>
  <c r="AH19" i="17"/>
  <c r="AH23" i="17"/>
  <c r="AH30" i="17"/>
  <c r="V41" i="17"/>
  <c r="AE41" i="17"/>
  <c r="AH5" i="8"/>
  <c r="W13" i="8"/>
  <c r="M18" i="28"/>
  <c r="AH33" i="8"/>
  <c r="AC41" i="8"/>
  <c r="H27" i="28"/>
  <c r="E40" i="28"/>
  <c r="AH11" i="8"/>
  <c r="AH35" i="8"/>
  <c r="D18" i="28"/>
  <c r="L25" i="28"/>
  <c r="C7" i="28"/>
  <c r="C31" i="28"/>
  <c r="N41" i="28"/>
  <c r="C4" i="28"/>
  <c r="H35" i="28"/>
  <c r="G33" i="28"/>
  <c r="J7" i="28"/>
  <c r="I8" i="28"/>
  <c r="I6" i="28"/>
  <c r="F32" i="28"/>
  <c r="E38" i="28"/>
  <c r="L11" i="28"/>
  <c r="E6" i="28"/>
  <c r="J6" i="28"/>
  <c r="AH37" i="8"/>
  <c r="AA27" i="8"/>
  <c r="W41" i="8"/>
  <c r="AH7" i="8"/>
  <c r="Z41" i="8"/>
  <c r="AH30" i="8"/>
  <c r="AH19" i="8"/>
  <c r="AH18" i="8"/>
  <c r="Y13" i="8"/>
  <c r="AH2" i="8"/>
  <c r="V13" i="8"/>
  <c r="AH8" i="8"/>
  <c r="AE13" i="8"/>
  <c r="AB13" i="8"/>
  <c r="AF13" i="8"/>
  <c r="J36" i="28"/>
  <c r="AB27" i="8"/>
  <c r="AH34" i="8"/>
  <c r="AC13" i="8"/>
  <c r="AH26" i="8"/>
  <c r="AH31" i="8"/>
  <c r="AD41" i="8"/>
  <c r="AH3" i="8"/>
  <c r="AH10" i="8"/>
  <c r="AH9" i="8"/>
  <c r="AH39" i="8"/>
  <c r="AA41" i="8"/>
  <c r="Y41" i="8"/>
  <c r="D11" i="28"/>
  <c r="G10" i="28"/>
  <c r="L38" i="28"/>
  <c r="G32" i="28"/>
  <c r="AH12" i="8"/>
  <c r="X41" i="8"/>
  <c r="AD13" i="8"/>
  <c r="AG13" i="8"/>
  <c r="Z13" i="8"/>
  <c r="J18" i="28"/>
  <c r="H36" i="28"/>
  <c r="F26" i="28"/>
  <c r="I32" i="28"/>
  <c r="N36" i="28"/>
  <c r="K40" i="28"/>
  <c r="E25" i="28"/>
  <c r="H41" i="28"/>
  <c r="K35" i="28"/>
  <c r="M32" i="28"/>
  <c r="E37" i="28"/>
  <c r="E9" i="28"/>
  <c r="J11" i="28"/>
  <c r="N18" i="28"/>
  <c r="N4" i="28"/>
  <c r="K8" i="28"/>
  <c r="N13" i="28"/>
  <c r="F34" i="28"/>
  <c r="G31" i="28"/>
  <c r="H39" i="28"/>
  <c r="L13" i="28"/>
  <c r="M17" i="28"/>
  <c r="N32" i="28"/>
  <c r="M5" i="28"/>
  <c r="N10" i="28"/>
  <c r="L21" i="28"/>
  <c r="Y27" i="8"/>
  <c r="AH23" i="8"/>
  <c r="AH22" i="8"/>
  <c r="AG27" i="8"/>
  <c r="AH20" i="8"/>
  <c r="X27" i="8"/>
  <c r="AH16" i="8"/>
  <c r="AB41" i="8"/>
  <c r="AH38" i="8"/>
  <c r="AH6" i="8"/>
  <c r="AH24" i="8"/>
  <c r="Z27" i="13"/>
  <c r="AA13" i="13"/>
  <c r="V41" i="13"/>
  <c r="AH30" i="13"/>
  <c r="W41" i="13"/>
  <c r="AE27" i="13"/>
  <c r="AH35" i="13"/>
  <c r="AH39" i="13"/>
  <c r="I23" i="28"/>
  <c r="I19" i="28"/>
  <c r="AF13" i="13"/>
  <c r="AH18" i="13"/>
  <c r="AB41" i="13"/>
  <c r="AH12" i="13"/>
  <c r="AF27" i="13"/>
  <c r="X41" i="13"/>
  <c r="AH17" i="13"/>
  <c r="Z41" i="13"/>
  <c r="AG41" i="13"/>
  <c r="Y27" i="13"/>
  <c r="AH34" i="13"/>
  <c r="AH38" i="13"/>
  <c r="C27" i="28"/>
  <c r="H9" i="28"/>
  <c r="I37" i="28"/>
  <c r="K7" i="28"/>
  <c r="AH20" i="13"/>
  <c r="AB13" i="13"/>
  <c r="AH3" i="13"/>
  <c r="AH2" i="13"/>
  <c r="V13" i="13"/>
  <c r="AF41" i="13"/>
  <c r="AH4" i="13"/>
  <c r="AH8" i="13"/>
  <c r="W13" i="13"/>
  <c r="AE13" i="13"/>
  <c r="AH5" i="13"/>
  <c r="AH23" i="13"/>
  <c r="AD41" i="13"/>
  <c r="AH9" i="13"/>
  <c r="AA41" i="13"/>
  <c r="AA27" i="13"/>
  <c r="AH33" i="13"/>
  <c r="AH37" i="13"/>
  <c r="AH22" i="13"/>
  <c r="AE41" i="13"/>
  <c r="W27" i="13"/>
  <c r="AH31" i="13"/>
  <c r="V27" i="13"/>
  <c r="AD13" i="13"/>
  <c r="AC13" i="13"/>
  <c r="AH11" i="13"/>
  <c r="AH25" i="13"/>
  <c r="Y41" i="13"/>
  <c r="AG27" i="13"/>
  <c r="C25" i="28"/>
  <c r="L23" i="28"/>
  <c r="C32" i="28"/>
  <c r="K9" i="28"/>
  <c r="M10" i="28"/>
  <c r="I11" i="28"/>
  <c r="D4" i="28"/>
  <c r="H13" i="28"/>
  <c r="N6" i="28"/>
  <c r="L3" i="28"/>
  <c r="G6" i="28"/>
  <c r="M7" i="28"/>
  <c r="I12" i="28"/>
  <c r="G21" i="28"/>
  <c r="M19" i="28"/>
  <c r="E10" i="28"/>
  <c r="N40" i="28"/>
  <c r="K21" i="28"/>
  <c r="I9" i="28"/>
  <c r="F13" i="28"/>
  <c r="D12" i="28"/>
  <c r="H4" i="28"/>
  <c r="L36" i="28"/>
  <c r="L22" i="28"/>
  <c r="E20" i="28"/>
  <c r="G24" i="28"/>
  <c r="K13" i="28"/>
  <c r="K10" i="28"/>
  <c r="K36" i="28"/>
  <c r="AH24" i="13"/>
  <c r="AH7" i="13"/>
  <c r="X13" i="13"/>
  <c r="Z13" i="13"/>
  <c r="X27" i="13"/>
  <c r="Y13" i="13"/>
  <c r="AG13" i="13"/>
  <c r="AH21" i="13"/>
  <c r="AC41" i="13"/>
  <c r="AH10" i="13"/>
  <c r="AC27" i="13"/>
  <c r="AH32" i="13"/>
  <c r="AH36" i="13"/>
  <c r="AH40" i="13"/>
  <c r="AH16" i="13"/>
  <c r="P6" i="25"/>
  <c r="J12" i="28"/>
  <c r="N24" i="28"/>
  <c r="I26" i="28"/>
  <c r="AH11" i="19"/>
  <c r="AF27" i="19"/>
  <c r="AA13" i="19"/>
  <c r="AC13" i="19"/>
  <c r="AH2" i="19"/>
  <c r="AH33" i="19"/>
  <c r="Z13" i="19"/>
  <c r="AH31" i="19"/>
  <c r="AH5" i="19"/>
  <c r="AH12" i="19"/>
  <c r="AH4" i="19"/>
  <c r="AH16" i="19"/>
  <c r="C37" i="28"/>
  <c r="D34" i="28"/>
  <c r="Y27" i="19"/>
  <c r="D26" i="28"/>
  <c r="AG13" i="19"/>
  <c r="AH20" i="19"/>
  <c r="X27" i="19"/>
  <c r="D17" i="28"/>
  <c r="G23" i="28"/>
  <c r="AH7" i="19"/>
  <c r="E26" i="28"/>
  <c r="D9" i="28"/>
  <c r="F6" i="28"/>
  <c r="L12" i="28"/>
  <c r="F31" i="28"/>
  <c r="F8" i="28"/>
  <c r="E12" i="28"/>
  <c r="H24" i="28"/>
  <c r="E27" i="28"/>
  <c r="AA27" i="19"/>
  <c r="AC41" i="19"/>
  <c r="I18" i="28"/>
  <c r="AH30" i="19"/>
  <c r="AE13" i="19"/>
  <c r="H7" i="28"/>
  <c r="H40" i="28"/>
  <c r="J9" i="28"/>
  <c r="L7" i="28"/>
  <c r="E7" i="28"/>
  <c r="I5" i="28"/>
  <c r="D7" i="28"/>
  <c r="E32" i="28"/>
  <c r="I22" i="28"/>
  <c r="M3" i="28"/>
  <c r="J8" i="28"/>
  <c r="N39" i="28"/>
  <c r="G11" i="28"/>
  <c r="G4" i="28"/>
  <c r="K6" i="28"/>
  <c r="AB13" i="19"/>
  <c r="AH16" i="11"/>
  <c r="V27" i="11"/>
  <c r="AH25" i="11"/>
  <c r="AH40" i="11"/>
  <c r="Y13" i="11"/>
  <c r="C24" i="28"/>
  <c r="C34" i="28"/>
  <c r="N21" i="28"/>
  <c r="G40" i="28"/>
  <c r="AF41" i="11"/>
  <c r="AH24" i="11"/>
  <c r="AH36" i="11"/>
  <c r="AG13" i="11"/>
  <c r="AB41" i="11"/>
  <c r="AH34" i="11"/>
  <c r="C40" i="28"/>
  <c r="Z13" i="11"/>
  <c r="AH5" i="11"/>
  <c r="AH9" i="11"/>
  <c r="AH21" i="11"/>
  <c r="AH38" i="11"/>
  <c r="AG41" i="11"/>
  <c r="P14" i="25"/>
  <c r="D20" i="25"/>
  <c r="AH32" i="11"/>
  <c r="M9" i="28"/>
  <c r="C5" i="28"/>
  <c r="L4" i="28"/>
  <c r="M31" i="28"/>
  <c r="J26" i="28"/>
  <c r="AE13" i="11"/>
  <c r="AB27" i="11"/>
  <c r="AC27" i="11"/>
  <c r="W27" i="11"/>
  <c r="AH31" i="11"/>
  <c r="AH23" i="11"/>
  <c r="AD27" i="11"/>
  <c r="X41" i="11"/>
  <c r="Y41" i="11"/>
  <c r="Z27" i="11"/>
  <c r="X27" i="11"/>
  <c r="AH26" i="11"/>
  <c r="AD13" i="11"/>
  <c r="AH4" i="11"/>
  <c r="AH8" i="11"/>
  <c r="AH12" i="11"/>
  <c r="AH37" i="11"/>
  <c r="J4" i="28"/>
  <c r="AH39" i="11"/>
  <c r="AB13" i="11"/>
  <c r="AH2" i="11"/>
  <c r="V13" i="11"/>
  <c r="AH6" i="11"/>
  <c r="D32" i="28"/>
  <c r="M23" i="28"/>
  <c r="C18" i="28"/>
  <c r="C23" i="28"/>
  <c r="C9" i="28"/>
  <c r="N8" i="28"/>
  <c r="G3" i="28"/>
  <c r="N31" i="28"/>
  <c r="H12" i="28"/>
  <c r="AH17" i="11"/>
  <c r="AA13" i="11"/>
  <c r="AE41" i="11"/>
  <c r="AH18" i="11"/>
  <c r="AH30" i="11"/>
  <c r="V41" i="11"/>
  <c r="W13" i="11"/>
  <c r="AE27" i="11"/>
  <c r="AC41" i="11"/>
  <c r="AH20" i="11"/>
  <c r="Z41" i="11"/>
  <c r="AH3" i="11"/>
  <c r="AH7" i="11"/>
  <c r="C3" i="28"/>
  <c r="AH11" i="11"/>
  <c r="AH33" i="11"/>
  <c r="AH23" i="21"/>
  <c r="C22" i="28"/>
  <c r="AH8" i="21"/>
  <c r="D10" i="28"/>
  <c r="Z41" i="21"/>
  <c r="AH33" i="21"/>
  <c r="AG13" i="21"/>
  <c r="AA41" i="21"/>
  <c r="H37" i="28"/>
  <c r="AA13" i="21"/>
  <c r="AD41" i="21"/>
  <c r="AH6" i="21"/>
  <c r="AH25" i="21"/>
  <c r="D3" i="28"/>
  <c r="AH7" i="21"/>
  <c r="AE41" i="21"/>
  <c r="W13" i="21"/>
  <c r="AH30" i="21"/>
  <c r="V41" i="21"/>
  <c r="AH39" i="21"/>
  <c r="AF41" i="21"/>
  <c r="AH4" i="21"/>
  <c r="AH31" i="21"/>
  <c r="AH11" i="21"/>
  <c r="AH38" i="21"/>
  <c r="C33" i="28"/>
  <c r="X27" i="21"/>
  <c r="AF13" i="21"/>
  <c r="AH10" i="21"/>
  <c r="AH32" i="21"/>
  <c r="C41" i="28"/>
  <c r="W41" i="21"/>
  <c r="AH35" i="21"/>
  <c r="AG41" i="21"/>
  <c r="AH3" i="21"/>
  <c r="C13" i="28"/>
  <c r="AH16" i="21"/>
  <c r="V27" i="21"/>
  <c r="Y41" i="21"/>
  <c r="F37" i="28"/>
  <c r="AB27" i="21"/>
  <c r="AH26" i="21"/>
  <c r="AD13" i="21"/>
  <c r="AH9" i="21"/>
  <c r="C8" i="28"/>
  <c r="AH37" i="21"/>
  <c r="AH19" i="21"/>
  <c r="X13" i="21"/>
  <c r="K23" i="28"/>
  <c r="AD27" i="21"/>
  <c r="Y13" i="21"/>
  <c r="AB41" i="21"/>
  <c r="AG27" i="21"/>
  <c r="Z13" i="21"/>
  <c r="AH17" i="21"/>
  <c r="AH36" i="21"/>
  <c r="C38" i="28"/>
  <c r="W27" i="21"/>
  <c r="AH34" i="21"/>
  <c r="AH22" i="21"/>
  <c r="AF27" i="21"/>
  <c r="M11" i="28"/>
  <c r="C12" i="28"/>
  <c r="AH12" i="21"/>
  <c r="Y27" i="21"/>
  <c r="AH18" i="21"/>
  <c r="AA27" i="21"/>
  <c r="AH24" i="21"/>
  <c r="AE13" i="21"/>
  <c r="AC41" i="21"/>
  <c r="AB13" i="21"/>
  <c r="AC13" i="21"/>
  <c r="AH5" i="21"/>
  <c r="F7" i="28"/>
  <c r="AC27" i="21"/>
  <c r="V13" i="21"/>
  <c r="C17" i="28"/>
  <c r="AH21" i="21"/>
  <c r="AH40" i="21"/>
  <c r="AH20" i="21"/>
  <c r="O5" i="20"/>
  <c r="K24" i="23" s="1"/>
  <c r="J5" i="20"/>
  <c r="E24" i="23" s="1"/>
  <c r="L5" i="20"/>
  <c r="G24" i="23" s="1"/>
  <c r="J5" i="17"/>
  <c r="E21" i="23" s="1"/>
  <c r="J5" i="14"/>
  <c r="E25" i="23" s="1"/>
  <c r="L6" i="3"/>
  <c r="G37" i="23" s="1"/>
  <c r="G11" i="23" s="1"/>
  <c r="O5" i="14"/>
  <c r="K25" i="23" s="1"/>
  <c r="N5" i="20"/>
  <c r="J24" i="23" s="1"/>
  <c r="K5" i="7"/>
  <c r="F28" i="23" s="1"/>
  <c r="O28" i="23" s="1"/>
  <c r="N5" i="15"/>
  <c r="J29" i="23" s="1"/>
  <c r="O5" i="13"/>
  <c r="K22" i="23" s="1"/>
  <c r="N5" i="14"/>
  <c r="J25" i="23" s="1"/>
  <c r="K5" i="14"/>
  <c r="F25" i="23" s="1"/>
  <c r="L5" i="8"/>
  <c r="G20" i="23" s="1"/>
  <c r="L5" i="17"/>
  <c r="G21" i="23" s="1"/>
  <c r="K5" i="20"/>
  <c r="F24" i="23" s="1"/>
  <c r="O24" i="23" s="1"/>
  <c r="L5" i="14"/>
  <c r="G25" i="23" s="1"/>
  <c r="K6" i="3"/>
  <c r="F37" i="23" s="1"/>
  <c r="F11" i="23" s="1"/>
  <c r="L5" i="7"/>
  <c r="G28" i="23" s="1"/>
  <c r="J5" i="15"/>
  <c r="E29" i="23" s="1"/>
  <c r="L5" i="9"/>
  <c r="G30" i="23" s="1"/>
  <c r="L5" i="18"/>
  <c r="G23" i="23" s="1"/>
  <c r="J5" i="7"/>
  <c r="E28" i="23" s="1"/>
  <c r="O5" i="15"/>
  <c r="K29" i="23" s="1"/>
  <c r="K5" i="15"/>
  <c r="F29" i="23" s="1"/>
  <c r="O29" i="23" s="1"/>
  <c r="O5" i="18"/>
  <c r="K23" i="23" s="1"/>
  <c r="J5" i="13"/>
  <c r="E22" i="23" s="1"/>
  <c r="K5" i="17"/>
  <c r="F21" i="23" s="1"/>
  <c r="J5" i="8"/>
  <c r="E20" i="23" s="1"/>
  <c r="L5" i="13"/>
  <c r="G22" i="23" s="1"/>
  <c r="J5" i="4"/>
  <c r="E36" i="23" s="1"/>
  <c r="E14" i="23" s="1"/>
  <c r="N5" i="13"/>
  <c r="J22" i="23" s="1"/>
  <c r="O5" i="8"/>
  <c r="K20" i="23" s="1"/>
  <c r="K5" i="8"/>
  <c r="F20" i="23" s="1"/>
  <c r="L5" i="3"/>
  <c r="G38" i="23" s="1"/>
  <c r="G13" i="23" s="1"/>
  <c r="J6" i="3"/>
  <c r="E37" i="23" s="1"/>
  <c r="E11" i="23" s="1"/>
  <c r="K5" i="13"/>
  <c r="F22" i="23" s="1"/>
  <c r="O22" i="23" s="1"/>
  <c r="O5" i="17"/>
  <c r="K21" i="23" s="1"/>
  <c r="N5" i="8"/>
  <c r="J20" i="23" s="1"/>
  <c r="N5" i="17"/>
  <c r="J21" i="23" s="1"/>
  <c r="O5" i="9"/>
  <c r="K30" i="23" s="1"/>
  <c r="K5" i="18"/>
  <c r="F23" i="23" s="1"/>
  <c r="O23" i="23" s="1"/>
  <c r="K5" i="9"/>
  <c r="F30" i="23" s="1"/>
  <c r="O30" i="23" s="1"/>
  <c r="O5" i="7"/>
  <c r="K28" i="23" s="1"/>
  <c r="P5" i="3"/>
  <c r="L38" i="23" s="1"/>
  <c r="L13" i="23" s="1"/>
  <c r="N5" i="18"/>
  <c r="J23" i="23" s="1"/>
  <c r="N5" i="7"/>
  <c r="J28" i="23" s="1"/>
  <c r="N5" i="19"/>
  <c r="J19" i="23" s="1"/>
  <c r="N5" i="9"/>
  <c r="J30" i="23" s="1"/>
  <c r="J5" i="3"/>
  <c r="E38" i="23" s="1"/>
  <c r="E13" i="23" s="1"/>
  <c r="J5" i="18"/>
  <c r="E23" i="23" s="1"/>
  <c r="Q5" i="3"/>
  <c r="M38" i="23" s="1"/>
  <c r="M13" i="23" s="1"/>
  <c r="P13" i="23" s="1"/>
  <c r="Q6" i="3"/>
  <c r="M37" i="23" s="1"/>
  <c r="M11" i="23" s="1"/>
  <c r="P11" i="23" s="1"/>
  <c r="K5" i="3"/>
  <c r="F38" i="23" s="1"/>
  <c r="J5" i="9"/>
  <c r="E30" i="23" s="1"/>
  <c r="P6" i="3"/>
  <c r="L37" i="23" s="1"/>
  <c r="L11" i="23" s="1"/>
  <c r="L5" i="15"/>
  <c r="G29" i="23" s="1"/>
  <c r="F19" i="24"/>
  <c r="H42" i="23" s="1"/>
  <c r="F20" i="24"/>
  <c r="G20" i="24"/>
  <c r="N21" i="25"/>
  <c r="K21" i="25"/>
  <c r="G21" i="25"/>
  <c r="D21" i="25"/>
  <c r="O21" i="25"/>
  <c r="F21" i="25"/>
  <c r="P7" i="25"/>
  <c r="I21" i="25"/>
  <c r="L21" i="25"/>
  <c r="M21" i="25"/>
  <c r="H21" i="25"/>
  <c r="F10" i="24"/>
  <c r="H29" i="23" s="1"/>
  <c r="P17" i="25"/>
  <c r="E21" i="25"/>
  <c r="J21" i="25"/>
  <c r="P9" i="25"/>
  <c r="C49" i="28"/>
  <c r="AE5" i="24"/>
  <c r="O49" i="28" s="1"/>
  <c r="U7" i="28" s="1"/>
  <c r="C48" i="28"/>
  <c r="AE12" i="24"/>
  <c r="O48" i="28" s="1"/>
  <c r="U6" i="28" s="1"/>
  <c r="E51" i="28"/>
  <c r="U13" i="24"/>
  <c r="D47" i="28"/>
  <c r="AE10" i="24"/>
  <c r="O47" i="28" s="1"/>
  <c r="U5" i="28" s="1"/>
  <c r="D51" i="28"/>
  <c r="T13" i="24"/>
  <c r="P15" i="25"/>
  <c r="C52" i="28"/>
  <c r="AE8" i="24"/>
  <c r="O52" i="28" s="1"/>
  <c r="U10" i="28" s="1"/>
  <c r="L51" i="28"/>
  <c r="L57" i="28" s="1"/>
  <c r="AB13" i="24"/>
  <c r="J51" i="28"/>
  <c r="J57" i="28" s="1"/>
  <c r="Z13" i="24"/>
  <c r="G51" i="28"/>
  <c r="W13" i="24"/>
  <c r="I51" i="28"/>
  <c r="I57" i="28" s="1"/>
  <c r="Y13" i="24"/>
  <c r="C55" i="28"/>
  <c r="AE4" i="24"/>
  <c r="O55" i="28" s="1"/>
  <c r="U13" i="28" s="1"/>
  <c r="K53" i="28"/>
  <c r="K57" i="28" s="1"/>
  <c r="AA13" i="24"/>
  <c r="H53" i="28"/>
  <c r="H57" i="28" s="1"/>
  <c r="X13" i="24"/>
  <c r="C50" i="28"/>
  <c r="AE9" i="24"/>
  <c r="O50" i="28" s="1"/>
  <c r="U8" i="28" s="1"/>
  <c r="C54" i="28"/>
  <c r="AE6" i="24"/>
  <c r="O54" i="28" s="1"/>
  <c r="U12" i="28" s="1"/>
  <c r="G53" i="28"/>
  <c r="AE3" i="24"/>
  <c r="O53" i="28" s="1"/>
  <c r="U11" i="28" s="1"/>
  <c r="E45" i="28"/>
  <c r="AE7" i="24"/>
  <c r="O45" i="28" s="1"/>
  <c r="F51" i="28"/>
  <c r="F57" i="28" s="1"/>
  <c r="V13" i="24"/>
  <c r="M51" i="28"/>
  <c r="M57" i="28" s="1"/>
  <c r="AC13" i="24"/>
  <c r="C51" i="28"/>
  <c r="AE2" i="24"/>
  <c r="S13" i="24"/>
  <c r="N51" i="28"/>
  <c r="N57" i="28" s="1"/>
  <c r="AD13" i="24"/>
  <c r="C46" i="28"/>
  <c r="AE11" i="24"/>
  <c r="O46" i="28" s="1"/>
  <c r="U4" i="28" s="1"/>
  <c r="P19" i="25"/>
  <c r="AH27" i="12"/>
  <c r="F13" i="24"/>
  <c r="H32" i="23" s="1"/>
  <c r="N5" i="4"/>
  <c r="J36" i="23" s="1"/>
  <c r="J14" i="23" s="1"/>
  <c r="G3" i="24"/>
  <c r="L20" i="23" s="1"/>
  <c r="G13" i="24"/>
  <c r="L32" i="23" s="1"/>
  <c r="L5" i="11"/>
  <c r="G42" i="23" s="1"/>
  <c r="G12" i="23" s="1"/>
  <c r="G11" i="24"/>
  <c r="L30" i="23" s="1"/>
  <c r="O5" i="4"/>
  <c r="K36" i="23" s="1"/>
  <c r="K39" i="23" s="1"/>
  <c r="N5" i="11"/>
  <c r="J42" i="23" s="1"/>
  <c r="J12" i="23" s="1"/>
  <c r="J5" i="21"/>
  <c r="E33" i="23" s="1"/>
  <c r="L5" i="21"/>
  <c r="G33" i="23" s="1"/>
  <c r="K5" i="21"/>
  <c r="F33" i="23" s="1"/>
  <c r="N5" i="21"/>
  <c r="J33" i="23" s="1"/>
  <c r="O5" i="21"/>
  <c r="K33" i="23" s="1"/>
  <c r="K5" i="19"/>
  <c r="F19" i="23" s="1"/>
  <c r="O5" i="11"/>
  <c r="K42" i="23" s="1"/>
  <c r="K12" i="23" s="1"/>
  <c r="O5" i="16"/>
  <c r="K32" i="23" s="1"/>
  <c r="J5" i="16"/>
  <c r="E32" i="23" s="1"/>
  <c r="N5" i="16"/>
  <c r="J32" i="23" s="1"/>
  <c r="L5" i="16"/>
  <c r="G32" i="23" s="1"/>
  <c r="K5" i="16"/>
  <c r="F32" i="23" s="1"/>
  <c r="G14" i="24"/>
  <c r="L33" i="23" s="1"/>
  <c r="F16" i="24"/>
  <c r="H37" i="23" s="1"/>
  <c r="H11" i="23" s="1"/>
  <c r="G12" i="24"/>
  <c r="L31" i="23" s="1"/>
  <c r="F4" i="24"/>
  <c r="H21" i="23" s="1"/>
  <c r="N5" i="10"/>
  <c r="J41" i="23" s="1"/>
  <c r="J5" i="10"/>
  <c r="E41" i="23" s="1"/>
  <c r="L5" i="10"/>
  <c r="G41" i="23" s="1"/>
  <c r="K5" i="10"/>
  <c r="F41" i="23" s="1"/>
  <c r="O5" i="10"/>
  <c r="K41" i="23" s="1"/>
  <c r="O5" i="19"/>
  <c r="K19" i="23" s="1"/>
  <c r="G17" i="24"/>
  <c r="G9" i="24"/>
  <c r="L28" i="23" s="1"/>
  <c r="F5" i="24"/>
  <c r="H22" i="23" s="1"/>
  <c r="F12" i="24"/>
  <c r="H31" i="23" s="1"/>
  <c r="J5" i="11"/>
  <c r="E42" i="23" s="1"/>
  <c r="E12" i="23" s="1"/>
  <c r="K5" i="11"/>
  <c r="F42" i="23" s="1"/>
  <c r="L5" i="19"/>
  <c r="G19" i="23" s="1"/>
  <c r="J5" i="19"/>
  <c r="E19" i="23" s="1"/>
  <c r="G6" i="24"/>
  <c r="L23" i="23" s="1"/>
  <c r="F7" i="24"/>
  <c r="H24" i="23" s="1"/>
  <c r="G4" i="24"/>
  <c r="L21" i="23" s="1"/>
  <c r="O5" i="12"/>
  <c r="K31" i="23" s="1"/>
  <c r="J5" i="12"/>
  <c r="E31" i="23" s="1"/>
  <c r="L5" i="12"/>
  <c r="G31" i="23" s="1"/>
  <c r="N5" i="12"/>
  <c r="J31" i="23" s="1"/>
  <c r="K5" i="12"/>
  <c r="F31" i="23" s="1"/>
  <c r="L5" i="4"/>
  <c r="G36" i="23" s="1"/>
  <c r="K5" i="4"/>
  <c r="F36" i="23" s="1"/>
  <c r="G7" i="24"/>
  <c r="L24" i="23" s="1"/>
  <c r="G15" i="24"/>
  <c r="L36" i="23" s="1"/>
  <c r="F8" i="24"/>
  <c r="H25" i="23" s="1"/>
  <c r="F17" i="24"/>
  <c r="H38" i="23" s="1"/>
  <c r="F2" i="24"/>
  <c r="F15" i="24"/>
  <c r="H36" i="23" s="1"/>
  <c r="G8" i="24"/>
  <c r="L25" i="23" s="1"/>
  <c r="G16" i="24"/>
  <c r="G2" i="24"/>
  <c r="F9" i="24"/>
  <c r="H28" i="23" s="1"/>
  <c r="F18" i="24"/>
  <c r="H41" i="23" s="1"/>
  <c r="G5" i="24"/>
  <c r="L22" i="23" s="1"/>
  <c r="G10" i="24"/>
  <c r="L29" i="23" s="1"/>
  <c r="G18" i="24"/>
  <c r="L41" i="23" s="1"/>
  <c r="F3" i="24"/>
  <c r="H20" i="23" s="1"/>
  <c r="F11" i="24"/>
  <c r="H30" i="23" s="1"/>
  <c r="F14" i="24"/>
  <c r="H33" i="23" s="1"/>
  <c r="G19" i="24"/>
  <c r="L42" i="23" s="1"/>
  <c r="F6" i="24"/>
  <c r="H23" i="23" s="1"/>
  <c r="AG41" i="19"/>
  <c r="N37" i="28"/>
  <c r="C15" i="23"/>
  <c r="C8" i="23"/>
  <c r="AH13" i="19" l="1"/>
  <c r="AH13" i="21"/>
  <c r="N25" i="23"/>
  <c r="AH41" i="12"/>
  <c r="E57" i="28"/>
  <c r="AH13" i="12"/>
  <c r="AH27" i="7"/>
  <c r="AH27" i="18"/>
  <c r="AH41" i="19"/>
  <c r="AH27" i="19"/>
  <c r="L8" i="3"/>
  <c r="AH41" i="7"/>
  <c r="AH27" i="16"/>
  <c r="AH41" i="16"/>
  <c r="AH13" i="14"/>
  <c r="AH41" i="14"/>
  <c r="M25" i="23"/>
  <c r="AH27" i="14"/>
  <c r="AH13" i="17"/>
  <c r="AH41" i="17"/>
  <c r="AH27" i="8"/>
  <c r="AH41" i="11"/>
  <c r="AH13" i="9"/>
  <c r="AH13" i="16"/>
  <c r="AH27" i="20"/>
  <c r="M24" i="23"/>
  <c r="I23" i="23"/>
  <c r="M23" i="23"/>
  <c r="AH13" i="18"/>
  <c r="AH41" i="8"/>
  <c r="M22" i="23"/>
  <c r="AH13" i="10"/>
  <c r="AH27" i="10"/>
  <c r="S4" i="28"/>
  <c r="AH41" i="10"/>
  <c r="AH27" i="9"/>
  <c r="I30" i="23"/>
  <c r="AH41" i="9"/>
  <c r="AH13" i="7"/>
  <c r="AH27" i="15"/>
  <c r="AH13" i="15"/>
  <c r="AH41" i="15"/>
  <c r="O32" i="28"/>
  <c r="V4" i="28" s="1"/>
  <c r="T6" i="28"/>
  <c r="T13" i="28"/>
  <c r="O39" i="28"/>
  <c r="V11" i="28" s="1"/>
  <c r="T5" i="28"/>
  <c r="AH27" i="4"/>
  <c r="E28" i="28"/>
  <c r="AH41" i="4"/>
  <c r="O27" i="28"/>
  <c r="O33" i="28"/>
  <c r="V5" i="28" s="1"/>
  <c r="J39" i="23"/>
  <c r="AH13" i="4"/>
  <c r="O18" i="28"/>
  <c r="O19" i="28"/>
  <c r="H28" i="28"/>
  <c r="AH13" i="20"/>
  <c r="F28" i="28"/>
  <c r="J42" i="28"/>
  <c r="L42" i="28"/>
  <c r="O21" i="28"/>
  <c r="AH41" i="20"/>
  <c r="D42" i="28"/>
  <c r="T10" i="28"/>
  <c r="O34" i="28"/>
  <c r="V6" i="28" s="1"/>
  <c r="I42" i="28"/>
  <c r="L28" i="28"/>
  <c r="O17" i="28"/>
  <c r="N28" i="28"/>
  <c r="K42" i="28"/>
  <c r="O6" i="28"/>
  <c r="R6" i="28" s="1"/>
  <c r="O35" i="28"/>
  <c r="V7" i="28" s="1"/>
  <c r="J28" i="28"/>
  <c r="AH41" i="18"/>
  <c r="G42" i="28"/>
  <c r="O25" i="28"/>
  <c r="O12" i="28"/>
  <c r="R12" i="28" s="1"/>
  <c r="M42" i="28"/>
  <c r="O11" i="28"/>
  <c r="R11" i="28" s="1"/>
  <c r="I28" i="28"/>
  <c r="E14" i="28"/>
  <c r="H14" i="28"/>
  <c r="G28" i="28"/>
  <c r="O36" i="28"/>
  <c r="V8" i="28" s="1"/>
  <c r="L14" i="28"/>
  <c r="O38" i="28"/>
  <c r="V10" i="28" s="1"/>
  <c r="K28" i="28"/>
  <c r="H42" i="28"/>
  <c r="M28" i="28"/>
  <c r="S5" i="28"/>
  <c r="O9" i="28"/>
  <c r="R9" i="28" s="1"/>
  <c r="O26" i="28"/>
  <c r="O24" i="28"/>
  <c r="AH27" i="17"/>
  <c r="O23" i="28"/>
  <c r="S6" i="28"/>
  <c r="I14" i="28"/>
  <c r="S9" i="28"/>
  <c r="O40" i="28"/>
  <c r="V12" i="28" s="1"/>
  <c r="T11" i="28"/>
  <c r="O20" i="28"/>
  <c r="O3" i="28"/>
  <c r="R3" i="28" s="1"/>
  <c r="G14" i="28"/>
  <c r="T4" i="28"/>
  <c r="O4" i="28"/>
  <c r="R4" i="28" s="1"/>
  <c r="T7" i="28"/>
  <c r="E42" i="28"/>
  <c r="D28" i="28"/>
  <c r="T12" i="28"/>
  <c r="K14" i="28"/>
  <c r="AH13" i="8"/>
  <c r="I20" i="23"/>
  <c r="F42" i="28"/>
  <c r="AH41" i="13"/>
  <c r="F14" i="28"/>
  <c r="AH27" i="13"/>
  <c r="J14" i="28"/>
  <c r="T3" i="28"/>
  <c r="T9" i="28"/>
  <c r="O8" i="28"/>
  <c r="R8" i="28" s="1"/>
  <c r="N14" i="28"/>
  <c r="P20" i="25"/>
  <c r="AH13" i="13"/>
  <c r="S12" i="28"/>
  <c r="M14" i="28"/>
  <c r="O22" i="28"/>
  <c r="O31" i="28"/>
  <c r="V3" i="28" s="1"/>
  <c r="T8" i="28"/>
  <c r="O13" i="28"/>
  <c r="R13" i="28" s="1"/>
  <c r="S10" i="28"/>
  <c r="S3" i="28"/>
  <c r="S11" i="28"/>
  <c r="S13" i="28"/>
  <c r="AH13" i="11"/>
  <c r="C28" i="28"/>
  <c r="S7" i="28"/>
  <c r="O5" i="28"/>
  <c r="R5" i="28" s="1"/>
  <c r="O7" i="28"/>
  <c r="R7" i="28" s="1"/>
  <c r="C42" i="28"/>
  <c r="AH27" i="11"/>
  <c r="S8" i="28"/>
  <c r="O37" i="28"/>
  <c r="V9" i="28" s="1"/>
  <c r="O41" i="28"/>
  <c r="V13" i="28" s="1"/>
  <c r="C14" i="28"/>
  <c r="C70" i="28" s="1"/>
  <c r="AH41" i="21"/>
  <c r="O10" i="28"/>
  <c r="R10" i="28" s="1"/>
  <c r="D14" i="28"/>
  <c r="AH27" i="21"/>
  <c r="M21" i="23"/>
  <c r="K26" i="23"/>
  <c r="K8" i="23" s="1"/>
  <c r="O37" i="23"/>
  <c r="I37" i="23"/>
  <c r="I11" i="23" s="1"/>
  <c r="Q11" i="23" s="1"/>
  <c r="I24" i="23"/>
  <c r="I28" i="23"/>
  <c r="M31" i="23"/>
  <c r="O25" i="23"/>
  <c r="E26" i="23"/>
  <c r="E8" i="23" s="1"/>
  <c r="N22" i="23"/>
  <c r="N24" i="23"/>
  <c r="N29" i="23"/>
  <c r="M29" i="23"/>
  <c r="I21" i="23"/>
  <c r="J8" i="3"/>
  <c r="N28" i="23"/>
  <c r="I25" i="23"/>
  <c r="E34" i="23"/>
  <c r="E9" i="23" s="1"/>
  <c r="G26" i="23"/>
  <c r="G8" i="23" s="1"/>
  <c r="I22" i="23"/>
  <c r="N37" i="23"/>
  <c r="K8" i="3"/>
  <c r="E39" i="23"/>
  <c r="Q8" i="3"/>
  <c r="M30" i="23"/>
  <c r="I29" i="23"/>
  <c r="N23" i="23"/>
  <c r="O20" i="23"/>
  <c r="N20" i="23"/>
  <c r="J26" i="23"/>
  <c r="J8" i="23" s="1"/>
  <c r="N21" i="23"/>
  <c r="O21" i="23"/>
  <c r="H12" i="23"/>
  <c r="I42" i="23"/>
  <c r="I12" i="23" s="1"/>
  <c r="M28" i="23"/>
  <c r="N38" i="23"/>
  <c r="N30" i="23"/>
  <c r="K14" i="23"/>
  <c r="I33" i="23"/>
  <c r="G34" i="23"/>
  <c r="G9" i="23" s="1"/>
  <c r="P8" i="3"/>
  <c r="M33" i="23"/>
  <c r="M32" i="23"/>
  <c r="L19" i="23"/>
  <c r="M19" i="23" s="1"/>
  <c r="G21" i="24"/>
  <c r="H19" i="23"/>
  <c r="I19" i="23" s="1"/>
  <c r="F21" i="24"/>
  <c r="D57" i="28"/>
  <c r="G57" i="28"/>
  <c r="P21" i="25"/>
  <c r="C57" i="28"/>
  <c r="H43" i="23"/>
  <c r="O51" i="28"/>
  <c r="U9" i="28" s="1"/>
  <c r="AE13" i="24"/>
  <c r="U3" i="28"/>
  <c r="H39" i="23"/>
  <c r="F34" i="23"/>
  <c r="O34" i="23" s="1"/>
  <c r="J34" i="23"/>
  <c r="J9" i="23" s="1"/>
  <c r="O36" i="23"/>
  <c r="F39" i="23"/>
  <c r="N36" i="23"/>
  <c r="F14" i="23"/>
  <c r="K34" i="23"/>
  <c r="K9" i="23" s="1"/>
  <c r="G14" i="23"/>
  <c r="G39" i="23"/>
  <c r="E10" i="23"/>
  <c r="E43" i="23"/>
  <c r="O33" i="23"/>
  <c r="N33" i="23"/>
  <c r="G10" i="23"/>
  <c r="G43" i="23"/>
  <c r="I31" i="23"/>
  <c r="O31" i="23"/>
  <c r="N31" i="23"/>
  <c r="O42" i="23"/>
  <c r="F12" i="23"/>
  <c r="N42" i="23"/>
  <c r="O38" i="23"/>
  <c r="F13" i="23"/>
  <c r="K10" i="23"/>
  <c r="K43" i="23"/>
  <c r="J10" i="23"/>
  <c r="J43" i="23"/>
  <c r="F26" i="23"/>
  <c r="O19" i="23"/>
  <c r="N11" i="23"/>
  <c r="O11" i="23"/>
  <c r="I32" i="23"/>
  <c r="O32" i="23"/>
  <c r="N32" i="23"/>
  <c r="L34" i="23"/>
  <c r="L9" i="23" s="1"/>
  <c r="H34" i="23"/>
  <c r="H9" i="23" s="1"/>
  <c r="N19" i="23"/>
  <c r="F43" i="23"/>
  <c r="O41" i="23"/>
  <c r="N41" i="23"/>
  <c r="F10" i="23"/>
  <c r="L12" i="23"/>
  <c r="M42" i="23"/>
  <c r="M12" i="23" s="1"/>
  <c r="L10" i="23"/>
  <c r="M41" i="23"/>
  <c r="L43" i="23"/>
  <c r="I41" i="23"/>
  <c r="I10" i="23" s="1"/>
  <c r="H10" i="23"/>
  <c r="I36" i="23"/>
  <c r="I14" i="23" s="1"/>
  <c r="H14" i="23"/>
  <c r="H13" i="23"/>
  <c r="I38" i="23"/>
  <c r="I13" i="23" s="1"/>
  <c r="Q13" i="23" s="1"/>
  <c r="M36" i="23"/>
  <c r="L14" i="23"/>
  <c r="L39" i="23"/>
  <c r="M20" i="23"/>
  <c r="N42" i="28"/>
  <c r="U15" i="28" l="1"/>
  <c r="O28" i="28"/>
  <c r="T15" i="28"/>
  <c r="S15" i="28"/>
  <c r="D70" i="28"/>
  <c r="E70" i="28" s="1"/>
  <c r="F70" i="28" s="1"/>
  <c r="G70" i="28" s="1"/>
  <c r="H70" i="28" s="1"/>
  <c r="I70" i="28" s="1"/>
  <c r="J70" i="28" s="1"/>
  <c r="K70" i="28" s="1"/>
  <c r="L70" i="28" s="1"/>
  <c r="M70" i="28" s="1"/>
  <c r="N70" i="28" s="1"/>
  <c r="O42" i="28"/>
  <c r="R15" i="28"/>
  <c r="V15" i="28"/>
  <c r="O14" i="28"/>
  <c r="M64" i="28" s="1"/>
  <c r="E15" i="23"/>
  <c r="F9" i="23"/>
  <c r="N9" i="23" s="1"/>
  <c r="M34" i="23"/>
  <c r="M9" i="23" s="1"/>
  <c r="P9" i="23" s="1"/>
  <c r="I26" i="23"/>
  <c r="I8" i="23" s="1"/>
  <c r="J15" i="23"/>
  <c r="K15" i="23"/>
  <c r="L26" i="23"/>
  <c r="L8" i="23" s="1"/>
  <c r="H26" i="23"/>
  <c r="H8" i="23" s="1"/>
  <c r="O57" i="28"/>
  <c r="C71" i="28"/>
  <c r="D71" i="28" s="1"/>
  <c r="E71" i="28" s="1"/>
  <c r="F71" i="28" s="1"/>
  <c r="G71" i="28" s="1"/>
  <c r="H71" i="28" s="1"/>
  <c r="I71" i="28" s="1"/>
  <c r="J71" i="28" s="1"/>
  <c r="K71" i="28" s="1"/>
  <c r="L71" i="28" s="1"/>
  <c r="I34" i="23"/>
  <c r="I9" i="23" s="1"/>
  <c r="I39" i="23"/>
  <c r="M26" i="23"/>
  <c r="M8" i="23" s="1"/>
  <c r="G15" i="23"/>
  <c r="N14" i="23"/>
  <c r="O14" i="23"/>
  <c r="O43" i="23"/>
  <c r="N43" i="23"/>
  <c r="O10" i="23"/>
  <c r="N10" i="23"/>
  <c r="F8" i="23"/>
  <c r="O8" i="23" s="1"/>
  <c r="N26" i="23"/>
  <c r="F15" i="23"/>
  <c r="O26" i="23"/>
  <c r="O12" i="23"/>
  <c r="N12" i="23"/>
  <c r="N39" i="23"/>
  <c r="O39" i="23"/>
  <c r="I43" i="23"/>
  <c r="O13" i="23"/>
  <c r="N13" i="23"/>
  <c r="M14" i="23"/>
  <c r="M39" i="23"/>
  <c r="M10" i="23"/>
  <c r="M43" i="23"/>
  <c r="P12" i="23"/>
  <c r="Q12" i="23"/>
  <c r="Y6" i="28" l="1"/>
  <c r="Y7" i="28" s="1"/>
  <c r="I62" i="28"/>
  <c r="H62" i="28"/>
  <c r="C64" i="28"/>
  <c r="C65" i="28" s="1"/>
  <c r="J64" i="28"/>
  <c r="N64" i="28"/>
  <c r="E62" i="28"/>
  <c r="C62" i="28"/>
  <c r="C63" i="28" s="1"/>
  <c r="G64" i="28"/>
  <c r="M62" i="28"/>
  <c r="K62" i="28"/>
  <c r="I64" i="28"/>
  <c r="D64" i="28"/>
  <c r="K64" i="28"/>
  <c r="F64" i="28"/>
  <c r="D62" i="28"/>
  <c r="L64" i="28"/>
  <c r="L62" i="28"/>
  <c r="G62" i="28"/>
  <c r="N62" i="28"/>
  <c r="F62" i="28"/>
  <c r="E64" i="28"/>
  <c r="H64" i="28"/>
  <c r="J62" i="28"/>
  <c r="Q9" i="23"/>
  <c r="O9" i="23"/>
  <c r="L15" i="23"/>
  <c r="H15" i="23"/>
  <c r="N34" i="23"/>
  <c r="M71" i="28"/>
  <c r="N71" i="28" s="1"/>
  <c r="I15" i="23"/>
  <c r="N8" i="23"/>
  <c r="M15" i="23"/>
  <c r="O15" i="23"/>
  <c r="O16" i="23" s="1"/>
  <c r="N15" i="23"/>
  <c r="N16" i="23" s="1"/>
  <c r="E16" i="23"/>
  <c r="F16" i="23"/>
  <c r="P10" i="23"/>
  <c r="Q10" i="23"/>
  <c r="Q14" i="23"/>
  <c r="P14" i="23"/>
  <c r="Q8" i="23"/>
  <c r="P8" i="23"/>
  <c r="D63" i="28" l="1"/>
  <c r="E63" i="28" s="1"/>
  <c r="F63" i="28" s="1"/>
  <c r="G63" i="28" s="1"/>
  <c r="H63" i="28" s="1"/>
  <c r="I63" i="28" s="1"/>
  <c r="J63" i="28" s="1"/>
  <c r="K63" i="28" s="1"/>
  <c r="L63" i="28" s="1"/>
  <c r="M63" i="28" s="1"/>
  <c r="N63" i="28" s="1"/>
  <c r="D65" i="28"/>
  <c r="E65" i="28" s="1"/>
  <c r="F65" i="28" s="1"/>
  <c r="G65" i="28" s="1"/>
  <c r="H65" i="28" s="1"/>
  <c r="I65" i="28" s="1"/>
  <c r="J65" i="28" s="1"/>
  <c r="K65" i="28" s="1"/>
  <c r="L65" i="28" s="1"/>
  <c r="M65" i="28" s="1"/>
  <c r="N65" i="28" s="1"/>
  <c r="Q15" i="23"/>
  <c r="P1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tc={1B9FB106-0458-439C-AA06-831B12D242C9}</author>
  </authors>
  <commentList>
    <comment ref="P124" authorId="0" shapeId="0" xr:uid="{1B9FB106-0458-439C-AA06-831B12D242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Instructor: Marco Antonio Tovar López</t>
      </text>
    </comment>
  </commentList>
</comments>
</file>

<file path=xl/sharedStrings.xml><?xml version="1.0" encoding="utf-8"?>
<sst xmlns="http://schemas.openxmlformats.org/spreadsheetml/2006/main" count="59780" uniqueCount="7814">
  <si>
    <t>Etiquetas de columna</t>
  </si>
  <si>
    <t>Total general</t>
  </si>
  <si>
    <t>Cuenta de Mes</t>
  </si>
  <si>
    <t>IDSDNCA</t>
  </si>
  <si>
    <t>IDSAP</t>
  </si>
  <si>
    <t>Subdirección</t>
  </si>
  <si>
    <t>Gerencia/Activo</t>
  </si>
  <si>
    <t>Nombre Evento Original</t>
  </si>
  <si>
    <t>Ficha Instructor</t>
  </si>
  <si>
    <t>Nombre Instructor</t>
  </si>
  <si>
    <t>Asistentes Programados</t>
  </si>
  <si>
    <t>Fecha de Inicio</t>
  </si>
  <si>
    <t>Fecha de Termino</t>
  </si>
  <si>
    <t>Sede</t>
  </si>
  <si>
    <t>Mes</t>
  </si>
  <si>
    <t>SPRN</t>
  </si>
  <si>
    <t>ACTIVO DE PRODUCCIÓN POZA RICA - ALTAMIRA</t>
  </si>
  <si>
    <t>AUDITORÍAS EFECTIVAS (AE)</t>
  </si>
  <si>
    <t>SAVINO COMSILLE MARIA GUADALUPE</t>
  </si>
  <si>
    <t>ALTAMIRA, TAMAULIPAS</t>
  </si>
  <si>
    <t>DISCIPLINA OPERATIVA (DO)</t>
  </si>
  <si>
    <t>MORAL JORDAN GONZALO</t>
  </si>
  <si>
    <t>BRIGADAS DE BÚSQUEDA Y RESCATE (BBR)</t>
  </si>
  <si>
    <t>BÁSICO DE SEGURIDAD (BS)</t>
  </si>
  <si>
    <t>SEGURIDAD EN CENTROS ADMINISTRATIVOS (SCA)</t>
  </si>
  <si>
    <t>DEL ANGEL DEL ANGEL JUSTO JESUS</t>
  </si>
  <si>
    <t>NARANJOS</t>
  </si>
  <si>
    <t>ÁCIDO SULFHÍDRICO (H2S)</t>
  </si>
  <si>
    <t>BRIGADAS DE PRIMEROS AUXILIOS (BPA)</t>
  </si>
  <si>
    <t>POZA RICA DE HIDALGO,VERACRUZ</t>
  </si>
  <si>
    <t>MANEJO A LA DEFENSIVA (MD)</t>
  </si>
  <si>
    <t>RANGEL RIVAS ROCIO</t>
  </si>
  <si>
    <t>CARRILLO CABELLO JAIR DE JESUS</t>
  </si>
  <si>
    <t>CERRO AZUL,VERACRUZ</t>
  </si>
  <si>
    <t>PROCEDIMIENTOS CRÍTICOS (PC)</t>
  </si>
  <si>
    <t>BRIGADAS CONTRAINCENDIOS (BCI)</t>
  </si>
  <si>
    <t>BORJAS ENRIQUEZ PABLO JESUS</t>
  </si>
  <si>
    <t>SPRMNE</t>
  </si>
  <si>
    <t>ACTIVO DE PRODUCCIÓN KU MALOOB ZAAP</t>
  </si>
  <si>
    <t>GARZA TORRE RAUL ARMANDO</t>
  </si>
  <si>
    <t>CIUDAD DEL CARMEN, CAMPECHE</t>
  </si>
  <si>
    <t>ADMINISTRACIÓN DE EMERGENCIAS MAYORES (AEM)</t>
  </si>
  <si>
    <t>CASES CIUDAD DEL CARMEN</t>
  </si>
  <si>
    <t>SEGURIDAD Y SOBREVIVENCIA COSTA AFUERA (SSCA)</t>
  </si>
  <si>
    <t>FORMACIÓN DE TIMONELES DE BOTES DE SALVAMENTO (FTBS)</t>
  </si>
  <si>
    <t>CASES DOS BOCAS</t>
  </si>
  <si>
    <t>REACREDITACIÓN DE SIGNATARIOS DEL SPPTR (RSPTR)</t>
  </si>
  <si>
    <t>SISTEMA DE PERMISOS PARA TRABAJOS CON RIESGO (SPTR)</t>
  </si>
  <si>
    <t>SPRS</t>
  </si>
  <si>
    <t>GERENCIA DE MANTENIMIENTO, CONFIABILIDAD Y CONSTRUCCIÓN</t>
  </si>
  <si>
    <t>JIMENEZ MARTINEZ MAXIMILIANO</t>
  </si>
  <si>
    <t>COMALCALCO, TABASCO</t>
  </si>
  <si>
    <t>ACTIVO DE PRODUCCIÓN CANTARELL</t>
  </si>
  <si>
    <t>SPMP</t>
  </si>
  <si>
    <t>GERENCIA DE SERVICIOS A POZOS</t>
  </si>
  <si>
    <t>ENTRENAMIENTO BÁSICO EN SISTEMA PEMEX SSPA (EB SSPA)</t>
  </si>
  <si>
    <t>CHULINES GRANADOS CESAR IVAN</t>
  </si>
  <si>
    <t>AGUA DULCE, VERACRUZ</t>
  </si>
  <si>
    <t>GERENCIA DE PERFORACIÓN Y REPARACIÓN DE POZOS TERRESTRE SUR</t>
  </si>
  <si>
    <t>ALCARAZ MEDINA RUBÉN DARÍO</t>
  </si>
  <si>
    <t>CHIAPAS</t>
  </si>
  <si>
    <t>CARBALLO CARDOZA IVAN RAUDELL</t>
  </si>
  <si>
    <t>QUEVEDO LOPEZ ROONY JOANATHAN</t>
  </si>
  <si>
    <t>ORTEGA MORENO LUIS ALEXANDRO</t>
  </si>
  <si>
    <t>GERENCIA DE PERFORACIÓN Y REPARACIÓN DE POZOS MARINA</t>
  </si>
  <si>
    <t>DIAZ NUÑEZ JOSE ATAHUALPA</t>
  </si>
  <si>
    <t>ROSAS HERNANDEZ ROBERTO AUGUSTO</t>
  </si>
  <si>
    <t>MEDINA ESPINOSA FLORENTINO ALBERTO</t>
  </si>
  <si>
    <t>RAMIREZ BARRENECHEA CARLOS ALFREDO</t>
  </si>
  <si>
    <t>SOLIS GONZALEZ ELI</t>
  </si>
  <si>
    <t>BERGMAN OCAMPO JOSE ENRIQUE</t>
  </si>
  <si>
    <t>CARDENAS, TABASCO</t>
  </si>
  <si>
    <t>KAYSER ESPINOSA VICTOR GABRIEL</t>
  </si>
  <si>
    <t>TIERRA BLANCA</t>
  </si>
  <si>
    <t>BECERRA CAYETANO RAFAEL APOLO</t>
  </si>
  <si>
    <t>PIÑON MOHENO JUAN</t>
  </si>
  <si>
    <t>PREVENCIÓN DE RIESGOS LABORALES (PRL)</t>
  </si>
  <si>
    <t>LOPEZ HERRERA ALFREDO</t>
  </si>
  <si>
    <t>VERIFICADOR DE GAS (VG)</t>
  </si>
  <si>
    <t>ZACARIAS ALCOCER PEDRO</t>
  </si>
  <si>
    <t>MACUSPANA, TABASCO</t>
  </si>
  <si>
    <t>ACTIVO DE PRODUCCIÓN BELLOTA JUJO</t>
  </si>
  <si>
    <t>REYNOSA, TAMAULIPAS</t>
  </si>
  <si>
    <t>GERENCIA DE COORDINACIÓN OPERATIVA</t>
  </si>
  <si>
    <t>LIDERAZGO EN SSPA</t>
  </si>
  <si>
    <t>VERACRUZ,VERACRUZ</t>
  </si>
  <si>
    <t>ACTIVO DE PRODUCCIÓN SAMARIA LUNA</t>
  </si>
  <si>
    <t>LÓPEZ SUÁREZ JAIRO RICARDO</t>
  </si>
  <si>
    <t>CUNDUACAN, TABASCO</t>
  </si>
  <si>
    <t>MENDOZA RODRIGUEZ EDGAR</t>
  </si>
  <si>
    <t>MARTINEZ RODRIGUEZ ERNESTO XICOTENCATL U</t>
  </si>
  <si>
    <t>CRUZ MAGAÑA MARIA IRENE</t>
  </si>
  <si>
    <t>ACTIVO DE PRODUCCIÓN MACUSPANA - MÚSPAC</t>
  </si>
  <si>
    <t>CABALLERO ACOSTA JOEL</t>
  </si>
  <si>
    <t>VILLAHERMOSA, TABASCO</t>
  </si>
  <si>
    <t>ESTRADA CERINO ANTONIO</t>
  </si>
  <si>
    <t>VELARDE SUAREZ CHRISTIAN</t>
  </si>
  <si>
    <t>CORDOVA OVANDO JOSE RAMON</t>
  </si>
  <si>
    <t>ALCANTARA SANTILLAN ALEXANDER JULIAN</t>
  </si>
  <si>
    <t>GERENCIA DE SERVICIOS DE PERFORACIÓN E INTERVENCIONES A POZOS</t>
  </si>
  <si>
    <t>ROMERO MANZANO GUSTAVO ALBERTO</t>
  </si>
  <si>
    <t>BERISTAIN BENITEZ MIGUEL</t>
  </si>
  <si>
    <t>REVALIDACIÓN BÁSICO DE SEGURIDAD (BS)</t>
  </si>
  <si>
    <t>PLANEACIÓN Y SUPERVISIÓN SEGURA DE LOS TRABAJOS (PSST)</t>
  </si>
  <si>
    <t>TORRES ACOSTA RENE</t>
  </si>
  <si>
    <t>GARCIA DE LA O BALDEMAR</t>
  </si>
  <si>
    <t>ROMERO VICTORINO JUAN ARTURO</t>
  </si>
  <si>
    <t>CENTRO DE CAPACITACION CIUDAD PEMEX PEP</t>
  </si>
  <si>
    <t>BAEZA MARTÍNEZ JUVENCIO</t>
  </si>
  <si>
    <t>SPEE</t>
  </si>
  <si>
    <t>GERENCIA DE SUPERVISIÓN DE PROYECTOS DE INFRAESTRUCTURA ESTRATÉGICA</t>
  </si>
  <si>
    <t>DE LA CRUZ MENDEZ RAMIRO</t>
  </si>
  <si>
    <t>HERNANDEZ HERNANDEZ BENJAMIN NICOLAS</t>
  </si>
  <si>
    <t>INVESTIGACIÓN DE INCIDENTES Y ANÁLISIS DE CAUSA RAÍZ (IIACR)</t>
  </si>
  <si>
    <t>MENA PIÑEYRO EDUARDO</t>
  </si>
  <si>
    <t>ADMINISTRACIÓN DE RIESGOS EN LOS PROCESOS DE PEMEX EXPLORACIÓN Y PRODUCCIÓN (ARP PEP)</t>
  </si>
  <si>
    <t>MENDEZ DAMASCO ELIO</t>
  </si>
  <si>
    <t>ADMINISTRACIÓN AMBIENTAL (AA)</t>
  </si>
  <si>
    <t>ALVAREZ PISTE INES</t>
  </si>
  <si>
    <t>ACTIVO DE PRODUCCIÓN REYNOSA</t>
  </si>
  <si>
    <t>MADRIGAL ELISEO DAVID MICHAEL</t>
  </si>
  <si>
    <t>SPRMSO</t>
  </si>
  <si>
    <t>ACTIVO DE PRODUCCIÓN ABKATUN POL CHUC</t>
  </si>
  <si>
    <t>MARTINEZ COBA MARLON DANIEL</t>
  </si>
  <si>
    <t>ALEMAN GARCIA FELIX HORACIO</t>
  </si>
  <si>
    <t>NARVAEZ MARTINEZ JORGE ALBERTO</t>
  </si>
  <si>
    <t>CANTU CURA OLIVIA</t>
  </si>
  <si>
    <t>TABASCO</t>
  </si>
  <si>
    <t>POSADAS RAMÍREZ LUCIO ALFONSO</t>
  </si>
  <si>
    <t>QUEVEDO MAGAÑA MARCOS</t>
  </si>
  <si>
    <t>GONZALEZ RODRIGUEZ EDUARDO</t>
  </si>
  <si>
    <t>HERNANDEZ HERNANDEZ MARITZA DEL CARMEN</t>
  </si>
  <si>
    <t>SALUD EN EL TRABAJO (ST)</t>
  </si>
  <si>
    <t>GERENCIA DE PERFORACIÓN Y REPARACIÓN DE POZOS TERRESTRE NORTE</t>
  </si>
  <si>
    <t>HERNANDEZ DOMINGUEZ SIHNUE</t>
  </si>
  <si>
    <t>SEGURIDAD Y SOBREVIVENCIA EN EL MAR PARA VISITAS (SSMV)</t>
  </si>
  <si>
    <t>AGUILAR LASSERRE RUBEN</t>
  </si>
  <si>
    <t>MUÑOZ POTENCIANO RONNIE</t>
  </si>
  <si>
    <t>DURAN ENRIQUEZ JESUS ALFREDO</t>
  </si>
  <si>
    <t>GERENCIA DE PROGRAMACIÓN Y EVALUACIÓN</t>
  </si>
  <si>
    <t>RESPUESTA A EMERGENCIAS CON MATERIALES PELIGROSOS (REMP)</t>
  </si>
  <si>
    <t>ROMELLON ARCOS CARLOS MARIO</t>
  </si>
  <si>
    <t>HERNANDEZ GALVAN JORGE EDUARDO</t>
  </si>
  <si>
    <t>CONTRERAS CRUZ JOSÉ DEL CARMEN</t>
  </si>
  <si>
    <t>OSEGUERA PONCE JOSE ANTONIO</t>
  </si>
  <si>
    <t>OSORNO REQUENA JOSÉ TRINIDAD</t>
  </si>
  <si>
    <t>ESCASENA MARTINEZ ANGEL ISRAEL</t>
  </si>
  <si>
    <t>GERENCIA DE OPERACIÓN Y MANTENIMIENTO DE EQUIPOS</t>
  </si>
  <si>
    <t>BARRIOS ALMAZAN JULIO ANDRES</t>
  </si>
  <si>
    <t>RODRIGUEZ GOMEZ MIGUE ANGEL</t>
  </si>
  <si>
    <t>ACTIVO DE PRODUCCIÓN LITORAL DE TABASCO</t>
  </si>
  <si>
    <t>MAGAÑA RUIZ TOBIAS</t>
  </si>
  <si>
    <t>PARAISO, TABASCO</t>
  </si>
  <si>
    <t>MOHENO TORRES EDUARDO</t>
  </si>
  <si>
    <t>GONZALEZ PEREZ DANIEL DIAMANTIS</t>
  </si>
  <si>
    <t>CARVALLO USCANGA FRANCISCO</t>
  </si>
  <si>
    <t>BRIZUELA JASSO JOSE ENRIQUE</t>
  </si>
  <si>
    <t>SÁNCHEZ GARCÍA ERNESTO</t>
  </si>
  <si>
    <t>SEGUNDO RODRIGUEZ ALBERTO</t>
  </si>
  <si>
    <t>LOPEZ HERRERA FRANCISCO MARTIN</t>
  </si>
  <si>
    <t>VALENCIA VIVEROS CESAR</t>
  </si>
  <si>
    <t>CELIS CRUZ DAMIAN</t>
  </si>
  <si>
    <t>SANCHEZ DOMINGUEZ EMMANUEL ALONSO</t>
  </si>
  <si>
    <t>ARCE FLORES JOSE ALBERTO</t>
  </si>
  <si>
    <t>GARCIA SOLANO TITO ISRAEL</t>
  </si>
  <si>
    <t>ESTRADA ARRAS JOSE CUITLAHUAC</t>
  </si>
  <si>
    <t>MEZA SANCHEZ JOSE LUIS</t>
  </si>
  <si>
    <t>BARRADAS GARCIA JESUS RUBEN</t>
  </si>
  <si>
    <t>REYES DELGADO FELIPE ELEAZAR</t>
  </si>
  <si>
    <t>ZURITA DOMINGUEZ HERNAN</t>
  </si>
  <si>
    <t>MONTELONGO LARA ANASTACIO</t>
  </si>
  <si>
    <t>LUDEWIG MELGAREJO FERNANDO FABIAN</t>
  </si>
  <si>
    <t>CHAVEZ OSORIO FRANCISCO RUBEN</t>
  </si>
  <si>
    <t>CIUDAD MADERO, TAMAULIPAS</t>
  </si>
  <si>
    <t>GONZALEZ LOREDO ALEJANDRA L.</t>
  </si>
  <si>
    <t>CUELLAR BURELA CLAUDIA CONSUELO</t>
  </si>
  <si>
    <t>ACTIVO DE PRODUCCIÓN CINCO PRESIDENTES</t>
  </si>
  <si>
    <t>ACTIVO DE PRODUCCIÓN VERACRUZ</t>
  </si>
  <si>
    <t>BECERRIL MORALES JAVIER</t>
  </si>
  <si>
    <t>SEPCA</t>
  </si>
  <si>
    <t>GERENCIA DE OPERACIÓN DE CONTRATOS Y ASOCIACIONES DE PRODUCCIÓN SUR</t>
  </si>
  <si>
    <t>HUERTA REZA DAYANA</t>
  </si>
  <si>
    <t>MENDOZA HERNANDEZ SANTIAGO ALBERTO</t>
  </si>
  <si>
    <t>SE</t>
  </si>
  <si>
    <t>GERENCIA DE CARACTERIZACIÓN DE YACIMIENTOS Y EXPLORACIÓN DE CAMPOS</t>
  </si>
  <si>
    <t>DÍAZ LÓPEZ LOBSANG DE JESÚS</t>
  </si>
  <si>
    <t>ACTIVO DE EXPLORACIÓN MARINA NORTE</t>
  </si>
  <si>
    <t>ACTIVO DE EXPLORACIÓN TERRESTRE NORTE</t>
  </si>
  <si>
    <t>MUÑOZ LOZANO RAUL</t>
  </si>
  <si>
    <t>GERENCIA DE ESTUDIOS GEOFÍSICOS</t>
  </si>
  <si>
    <t>TORRES HERNANDEZ NORMA ALICIA</t>
  </si>
  <si>
    <t>ACTIVO DE EXPLORACIÓN MARINA SUR</t>
  </si>
  <si>
    <t>CONCEPTOS BÁSICOS DE ANÁLISIS DE RIESGOS DE PROCESO</t>
  </si>
  <si>
    <t>PATIÑO MACIAS JAVIER</t>
  </si>
  <si>
    <t>SUBDIRECCIÓN DE EXPLORACIÓN</t>
  </si>
  <si>
    <t>ACTIVO DE EXPLORACIÓN TERRESTRE SUR</t>
  </si>
  <si>
    <t>SSSTPA</t>
  </si>
  <si>
    <t>GERENCIA DE SEGURIDAD, SALUD EN EL TRABAJO Y PROTECCIÓN AMBIENTAL REGIÓN NORTE</t>
  </si>
  <si>
    <t>GERENCIA DE SEGURIDAD, SALUD EN EL TRABAJO Y PROTECCIÓN AMBIENTAL REGIÓN SUR</t>
  </si>
  <si>
    <t>GARCIA AQUINO RUFINO</t>
  </si>
  <si>
    <t>AZUARA CRUZ HEIDI KAKBNAB</t>
  </si>
  <si>
    <t>GERENCIA DE SEGURIDAD, SALUD EN EL TRABAJO Y PROTECCIÓN AMBIENTAL REGIÓN MARINA</t>
  </si>
  <si>
    <t>GERENCIA DEL SISTEMA PEMEX SEGURIDAD, SALUD Y PROTECCIÓN AMBIENTAL E INTEGRACIÓN DE PROYECTOS</t>
  </si>
  <si>
    <t>CONCEPTOS BÁSICOS DE ANÁLISIS DE RIESGO DE PROCESO (CBARP)</t>
  </si>
  <si>
    <t>HERNANDEZ CARRERA OMAR</t>
  </si>
  <si>
    <t>AGUILERA PAVON NICKY</t>
  </si>
  <si>
    <t>CALDERON CRUZ IVONNE DEL CARMEN</t>
  </si>
  <si>
    <t>MÉTODOS CUALITATIVOS PARA LA IDENTIFICACIÓN DE PELIGROS, EVALUACIÓN Y JERARQUIZACIÓN DE RIESGOS (MCL ARP)</t>
  </si>
  <si>
    <t>HURTADO MEDRANO RICARDO</t>
  </si>
  <si>
    <t>LOPEZ LARA AZARIEL</t>
  </si>
  <si>
    <t>MÉTODOS CUANTITATIVOS PARA LA IDENTIFICACIÓN DE PELIGROS, EVALUACIÓN Y JERARQUIZACIÓN DE RIESGOS (MCN ARP)</t>
  </si>
  <si>
    <t>SCOC</t>
  </si>
  <si>
    <t>GERENCIA DE MEDICIÓN Y BALANCES</t>
  </si>
  <si>
    <t>LICONA MAR JOEL</t>
  </si>
  <si>
    <t>MARTINEZ GONZALEZ EDUARDO</t>
  </si>
  <si>
    <t>SMLIC</t>
  </si>
  <si>
    <t>GERENCIA DE MANTENIMIENTO E INFRAESTRUCTURA COMPLEMENTARIA MARINA</t>
  </si>
  <si>
    <t>HERNANDEZ PACHECO MANUEL ALEJANDRO</t>
  </si>
  <si>
    <t>SUBDIRECCIÓN DE MANTENIMIENTO, LOGÍSTICA E INFRAESTRUCTURA COMPLEMENTARIA</t>
  </si>
  <si>
    <t>GERENCIA DE MANTENIMIENTO E INFRAESTRUCTURA COMPLEMENTARIA TERRESTRE</t>
  </si>
  <si>
    <t>MADRIGAL PAEZ JESUS XAVIER</t>
  </si>
  <si>
    <t>GERENCIA DE SERVICIOS DE LOGÍSTICA MARINA</t>
  </si>
  <si>
    <t>CORONEL SOLIS FELIPE</t>
  </si>
  <si>
    <t>GERENCIA DE SERVICIOS DE LOGÍSTICA TERRESTRE</t>
  </si>
  <si>
    <t>ROJAS DIAZ JUAN</t>
  </si>
  <si>
    <t>Rsspa</t>
  </si>
  <si>
    <t>Periodo</t>
  </si>
  <si>
    <t>PICADE Autorizado</t>
  </si>
  <si>
    <t xml:space="preserve"> al</t>
  </si>
  <si>
    <t>PEP</t>
  </si>
  <si>
    <t>Cursos</t>
  </si>
  <si>
    <t>Capacitandos</t>
  </si>
  <si>
    <t>Programados en el periodo</t>
  </si>
  <si>
    <t>Realizados en el periodo</t>
  </si>
  <si>
    <t>Cancelados</t>
  </si>
  <si>
    <t>Adicionales</t>
  </si>
  <si>
    <t>Total Realizados</t>
  </si>
  <si>
    <t>Capacitandos programados</t>
  </si>
  <si>
    <t>Capacitados en el periodo</t>
  </si>
  <si>
    <t>Capacitados Adicionales</t>
  </si>
  <si>
    <t>Total Capacitandos</t>
  </si>
  <si>
    <t>Cumplimiento en el periodo (%)</t>
  </si>
  <si>
    <t>Avance del PICADE (%)</t>
  </si>
  <si>
    <t>Cumplimiento del personal capacitado (%)</t>
  </si>
  <si>
    <t>Trabajadores por curso</t>
  </si>
  <si>
    <t>Norte</t>
  </si>
  <si>
    <t>Sur</t>
  </si>
  <si>
    <t>CASES Carmen
Producción</t>
  </si>
  <si>
    <t>CASES Carmen
Perforación</t>
  </si>
  <si>
    <t>CASES DB
Producción</t>
  </si>
  <si>
    <t>CASES DB
Perforación</t>
  </si>
  <si>
    <t>Perforación Terrestre</t>
  </si>
  <si>
    <t>Total PEP</t>
  </si>
  <si>
    <t>registros</t>
  </si>
  <si>
    <t>Reynosa</t>
  </si>
  <si>
    <t>Altamira</t>
  </si>
  <si>
    <t>Naranjos</t>
  </si>
  <si>
    <t>Cerro Azul</t>
  </si>
  <si>
    <t>Poza Rica</t>
  </si>
  <si>
    <t>Veracruz</t>
  </si>
  <si>
    <t>Cd. Madero</t>
  </si>
  <si>
    <t>Región Norte</t>
  </si>
  <si>
    <t>Agua Dulce</t>
  </si>
  <si>
    <t>Comalcalco</t>
  </si>
  <si>
    <t>El Castaño</t>
  </si>
  <si>
    <t>Reforma</t>
  </si>
  <si>
    <t>Cunduacán</t>
  </si>
  <si>
    <t>Villahermosa</t>
  </si>
  <si>
    <t>Región Sur</t>
  </si>
  <si>
    <t>SPMP_Tierra</t>
  </si>
  <si>
    <t>SPMP_Mar Carmen</t>
  </si>
  <si>
    <t>SPMP_Mar DB</t>
  </si>
  <si>
    <t>Perforación</t>
  </si>
  <si>
    <t>CASES Carmen</t>
  </si>
  <si>
    <t>CASES DB</t>
  </si>
  <si>
    <t>Región Marina</t>
  </si>
  <si>
    <t>Total</t>
  </si>
  <si>
    <t>SPMP Tierra</t>
  </si>
  <si>
    <t>Ciudad del Carmen</t>
  </si>
  <si>
    <t>Dos Bocas</t>
  </si>
  <si>
    <t>PLOG</t>
  </si>
  <si>
    <t>Totales</t>
  </si>
  <si>
    <t>Cursos adicionales al PICADE original</t>
  </si>
  <si>
    <t>Cons</t>
  </si>
  <si>
    <t>Clave</t>
  </si>
  <si>
    <t>CASES</t>
  </si>
  <si>
    <t>Curso</t>
  </si>
  <si>
    <t>Tipo de Impartición</t>
  </si>
  <si>
    <t>Ficha</t>
  </si>
  <si>
    <t>Instructor</t>
  </si>
  <si>
    <t>Duración
(Horas)</t>
  </si>
  <si>
    <t>Asistentes Totales</t>
  </si>
  <si>
    <t>Observaciones</t>
  </si>
  <si>
    <t>MES</t>
  </si>
  <si>
    <t>GSPSSPAIP</t>
  </si>
  <si>
    <t>Concepos Básicos de ARP</t>
  </si>
  <si>
    <t>Presencial</t>
  </si>
  <si>
    <t>Externo</t>
  </si>
  <si>
    <t>Curso PHAST instalaciones terrestres</t>
  </si>
  <si>
    <t>Curso Análisis de Capas de Protección LOPA</t>
  </si>
  <si>
    <t>Curso PHAST instalaciones marinas</t>
  </si>
  <si>
    <t>Instrumentación de Proyectos de Mejora de Procesos</t>
  </si>
  <si>
    <t xml:space="preserve">Distancia </t>
  </si>
  <si>
    <t>Capacitación en Conceptos Básicos de Análisis de Riesgo de Proceso</t>
  </si>
  <si>
    <t>Conceptos Básicos de ARP</t>
  </si>
  <si>
    <t xml:space="preserve">Métodos Cualitativos </t>
  </si>
  <si>
    <t>GOME</t>
  </si>
  <si>
    <t>GSSTPAP</t>
  </si>
  <si>
    <t>PROCEDIMIENTO TÉCNICO OPERATIVO ANÁLISIS DE SEGURIDAD AST</t>
  </si>
  <si>
    <t>Adiestramiento en el uso de tecnología del software para realizar ARP aplicando la metodología Bow Tie</t>
  </si>
  <si>
    <t>SEGURIDAD SOBREVIVENCIA COSTA  AFUERA</t>
  </si>
  <si>
    <t>31/05/20223</t>
  </si>
  <si>
    <t>GOTLPM</t>
  </si>
  <si>
    <t>BÁSICO DE SEGURIDAD (BS) (CC)</t>
  </si>
  <si>
    <t>BRIGADAS DE PRIMEROS AUXILIOS</t>
  </si>
  <si>
    <t>BRIGADAS CONTRAINCENDIOS</t>
  </si>
  <si>
    <t>16/06/20232</t>
  </si>
  <si>
    <t>ANALISIS DE SEGURIDAD EN EL TRABAJO PRE(REFORMA)</t>
  </si>
  <si>
    <t>ANALISIS DE SEGURIDAD EN EL TRABAJO PRE (CUNDUACAN)</t>
  </si>
  <si>
    <t>CMEDO</t>
  </si>
  <si>
    <t>NOM-017-STPS-2008</t>
  </si>
  <si>
    <t>SOGT</t>
  </si>
  <si>
    <t>AUDITORIAS EFECTIVAS (CUANDUACAN)</t>
  </si>
  <si>
    <t>BRIGADA DE BUSQUEDA Y RESCATE (CC)</t>
  </si>
  <si>
    <t>ANALISIS DE SEGURIDAD EN EL TRABAJO PRE (vhsa)</t>
  </si>
  <si>
    <t>Métodos Cuantitativos para la identificación de peligros, evaluación y jerarquización de riesgos</t>
  </si>
  <si>
    <t>GSSTPARS</t>
  </si>
  <si>
    <t>SISTEMAS CONTRAINCENDIO: FUNCIONAMIENTO Y PRÁCTICAS</t>
  </si>
  <si>
    <t>EQUIPOS CONTRAINCENDIO</t>
  </si>
  <si>
    <t>NOM-026-STPS-2008 Colores y Señales de Seguridad e Higiene, e Identificación de Riesgos por Fluidos conducidos en Tuberías</t>
  </si>
  <si>
    <t>Sistema Contraincendio- Funcioanmiento y Prácticas</t>
  </si>
  <si>
    <t>OPERACIÓN Y MANEJO DE MOTOBOMBAS</t>
  </si>
  <si>
    <t>MANEJO Y OPERACIÓN DE EQUIPOS CONTRAINCENDIO</t>
  </si>
  <si>
    <t>Capacitacion para la Certificación en Seguridad Funcional</t>
  </si>
  <si>
    <t xml:space="preserve">UNA SEMANA DE CURSO Y UNA DE SEPARACION </t>
  </si>
  <si>
    <t>NOM-018 STPS-2015 Sistema Armonizado para la identififcación y comunicación de pligros y riesgos por sustancias quimímas peligrosas en los centros de trabajo</t>
  </si>
  <si>
    <t>NOM-018-STPS-2015 Sistema Armonizado para la Identificación y Comunicación de Peligros y Riesgos por Sustancias Químicas Peligrosas en los Centros de Trabajo</t>
  </si>
  <si>
    <t>EXTERNO</t>
  </si>
  <si>
    <t>GSSTPA RM</t>
  </si>
  <si>
    <t>TÁCTICAS DE ATAQUE DE INCENDIO</t>
  </si>
  <si>
    <t>CANTARELL</t>
  </si>
  <si>
    <t>Realizado</t>
  </si>
  <si>
    <t>Diferido</t>
  </si>
  <si>
    <t>Cancelado</t>
  </si>
  <si>
    <t>Fecha inicial</t>
  </si>
  <si>
    <t>Fecha final</t>
  </si>
  <si>
    <t>Programa</t>
  </si>
  <si>
    <t>PICADE</t>
  </si>
  <si>
    <t>Cursos
Programados</t>
  </si>
  <si>
    <t>Realizados en prog.</t>
  </si>
  <si>
    <t>Estatus curso</t>
  </si>
  <si>
    <t>Ficha Inst</t>
  </si>
  <si>
    <t>Realizados</t>
  </si>
  <si>
    <t xml:space="preserve">CLAUDIA CONSUELO CUÉLLAR BURELA </t>
  </si>
  <si>
    <t>Reprogramado al 9 y 10 de mayo del 2023</t>
  </si>
  <si>
    <t>VACACIONES MANUEL ANTONIO MARTÍNEZ PALOS</t>
  </si>
  <si>
    <t>OFICIO PEP-DG-SSSTPA-GSSTPARN-CSSTPA-APR-150-2023 (DOS JUBILADOS)</t>
  </si>
  <si>
    <t>OFICIO PEP-DG-SSSTPA-GSSTPARN-CSSTPA-APR-151-2023 (UN JUBILADO)</t>
  </si>
  <si>
    <t>OFICIO PEP-DG-SSSTPA-GSSTPARN-CSSTPA-APR-152-2023 (DOS JUBILADO)</t>
  </si>
  <si>
    <t>CAMBIO DE EPS Y SU NUEVO JEFE NO LE DIO LAS FACILIDADES EDNA DE LEON FLORES Y ROBERTO CARLOS ARTEAGA ORTA COMISIONADO EN BRAVO NUEVO LEÓN, POR TRÁFICO EN RETENES NO LLEGO A TIEMPO AL CURSO.</t>
  </si>
  <si>
    <t>PEP-DG-SSSTPA-GSSTPARN-CSSTPA-APR-153-2023 TRABAJADOR BARRERA GODINEZ JUBILADO Incapacidad 367844 OSCAR EDUARDO ORTIZ CAVAZOS.</t>
  </si>
  <si>
    <t>REEPROGRAMADO DEL 30 AL 31 DE OCTUBRE DEL 2023</t>
  </si>
  <si>
    <t>REPROGRAMADO DEL 13 AL 15 DE NOVIEMBRE DEL 2023</t>
  </si>
  <si>
    <t>Programados</t>
  </si>
  <si>
    <t>REPROGRAMADO AL 6 DE MARZO DEL 2023, POR DISPONIBILIDAD DEL INSTRUCTOR</t>
  </si>
  <si>
    <t>REPROGRAMADO AL 31 DE MARZO DEL 2023, POR DISPONIBILIDAD DEL INSTRUCTOR</t>
  </si>
  <si>
    <t>REPROGRAMADO PARA EL 22 DE JUNIO DEL 2023</t>
  </si>
  <si>
    <t>REPROGRAMADO PARA EL 28 DE JUNIO DEL 2023</t>
  </si>
  <si>
    <t>REEPROGRAMADO PARA EL 21 Y 22 DE SEPTIEMBRE DEL 2023</t>
  </si>
  <si>
    <t>Reprogramado del 25 al 27 de julio del 2023</t>
  </si>
  <si>
    <t>REEPROGRAMACIÓN DEL 26 AL 28 DE SEPTIEMBRE DEL 2023</t>
  </si>
  <si>
    <t>REEPROGRAMACIÓN DEL 22 AL 24 DE NOVIEMBRE DEL 2023</t>
  </si>
  <si>
    <t>Reprogramado al 22 de marzo del 2023</t>
  </si>
  <si>
    <t>Reprogramado del 26 al 27 de junio del 2023</t>
  </si>
  <si>
    <t>Reprogramado del 19 al 20 de junio del 2023</t>
  </si>
  <si>
    <t>Reprogramado 11 al13 de julio del 2023</t>
  </si>
  <si>
    <t>=CONTAR.SI.CONJUNTO('Poza_Rica'!L14:L92,</t>
  </si>
  <si>
    <t>REPROGRAMADO DEL 25 AL 26 DE ENERO DEL 2023, POR DISPONIBILIDAD DEL INSTRUCTOR, OFICIO PEP-DG-SSSTPA-GSSTPARN-CSSTPA-APPRA-008-2023</t>
  </si>
  <si>
    <t>REPROGRAMADO DEL 23 AL 24 DE ENERO DEL 2023, POR DISPONIBILIDAD DEL INSTRUCTOR, OFICIO PEP-DG-SSSTPA-GSSTPARN-CSSTPA-APPRA-008-2023</t>
  </si>
  <si>
    <t>REPROGRAMADO DEL 16 AL 17 DE FEBRERO DEL 2023, POR DISPONIBILIDAD DEL INSTRUCTOR</t>
  </si>
  <si>
    <t>REPROGRAMADO AL 15 DE FEBRERO DEL 2023, POR DISPONIBILIDAD DEL INSTRUCTOR</t>
  </si>
  <si>
    <t>REPROGRAMADO AL 30 DE MARZO DEL 2023, POR DISPONIBILIDAD DEL INSTRUCTOR</t>
  </si>
  <si>
    <t>REPROGRAMADO DEL 22 AL 23 DE MARZO DEL 2023</t>
  </si>
  <si>
    <t>REPROGRAMADO AL 18 DE MAYO DE 2023</t>
  </si>
  <si>
    <t>REPROGRAMADO DEL 23 AL 25 DE MAYO DE 2023</t>
  </si>
  <si>
    <t>REPROGRAMACIÓN 29 Y 30 DE MAYO, POR INCAPACIDAD MEDICA DE INSTRUCTOR</t>
  </si>
  <si>
    <t>REPROGRAMACIÓN DEL 25 AL 26 DE MAYO DE 2023, INSTRUCTOR INCAPCITADO</t>
  </si>
  <si>
    <t>REPROGRAMACIÓN DEL DEL 15 AL 16 DE JUNIO DEL 2023</t>
  </si>
  <si>
    <t>REPROGRAMADO PARA EL DIA 26 Y 27 DE JUNIO DEL 2023</t>
  </si>
  <si>
    <t>REPROGRAMADO PARA EL DIA 10 DE JUNIO DEL 2023</t>
  </si>
  <si>
    <t xml:space="preserve">FALTA DE DISPONIBILIDAD DE INSTRUCTOR. REPROGRAMADO DEL 27 AL 29 DE JUNIO DEL 2023. </t>
  </si>
  <si>
    <t>FALTA DE DISPONIBILIDAD DE INSTRUCTOR.</t>
  </si>
  <si>
    <t>REPROGRAMADO PARA EL 30 DE JUNIO DEL 2023</t>
  </si>
  <si>
    <t>REPROGRAMADO PARA EL 10 DE AGOSTO DEL 2023</t>
  </si>
  <si>
    <t>REEPROGRAMADO DEL 17 AL 18 DE AGOSTO DEL 2023</t>
  </si>
  <si>
    <t>REEPROGRAMADO PARA EL 28 DE SEPTIEMBRE DEL 2023</t>
  </si>
  <si>
    <t>REEPROGRAMACIÓN PARA EL 26 DE SEPTIEMBRE DEL 2023</t>
  </si>
  <si>
    <t>REEPROGRAMADO PARA EL 14 DE SEPTIEMBRE DEL 2023</t>
  </si>
  <si>
    <t>REEPROGRAMADO PARA EL 23 DE OCTUBRE DEL 2023</t>
  </si>
  <si>
    <t>REPROGRAMADO PARA EL DIA 8 NOVIEMBRE DEL 2023</t>
  </si>
  <si>
    <t>REPROGRAMADO PARA EL DIA 21 NOVIEMBRE DEL 2023</t>
  </si>
  <si>
    <t>REPROGRAMADO PARA EL DIA 9 NOVIEMBRE DEL 2023</t>
  </si>
  <si>
    <t>REPROGRAMADO PARA EL DIA 15 AL 16 NOVIEMBRE DEL 2023</t>
  </si>
  <si>
    <t>REPROGRAMADO PARA EL DIA 10 AL 11 NOVIEMBRE DEL 2023</t>
  </si>
  <si>
    <t>REPROGRAMADO PARA EL DÍA 19 DE JUNIO DEL 2023</t>
  </si>
  <si>
    <t>INSTRUCTOR CON INCAPACIDAD MEDICA</t>
  </si>
  <si>
    <t>REEPROGRAMADO PARA EL 11 Y 12 DE SEPTIEMBRE DEL 2023</t>
  </si>
  <si>
    <t>REEPROGRAMADO PARA EL 13 DE SEPIEMBRE DEL 2023</t>
  </si>
  <si>
    <t>REEPROGRAMADO PARA EL 14 AL 16 DE SEPTIEMBRE DEL2023</t>
  </si>
  <si>
    <t>ESTE CURSO SE CANCELA POR FALTA DE INSTRUCTOR, SE ACLARA QUE NO FORMABA PARTE DEL PICADE ORIGINAL, NO DEBE DE ESTAR EN LA ESTADISTICA</t>
  </si>
  <si>
    <t>REEPROGRAMADO PARA EL 28 Y 29 DE SEPTIEMBRE DEL 2023</t>
  </si>
  <si>
    <t>REEPROGRAMADO PARA EL 16 DE OCTUBRE DEL 2023</t>
  </si>
  <si>
    <t>REPROGRAMADO PARA EL 18 DE OCTUBRE DEL 2023</t>
  </si>
  <si>
    <t>REPROGRAMADO PARA EL 2 Y 3 DE OCTUBRE DEL 2023</t>
  </si>
  <si>
    <t>REPROGRAMADO EL 4 DE OCTUBRE DEL 2023</t>
  </si>
  <si>
    <t>REPROGRAMADO PARA EL 5 AL 7 DE OCTUBRE DEL 2023</t>
  </si>
  <si>
    <t>REPROGRAMADO PARA EL 20 AL 22 DE NOVIEMBRE DEL 2023</t>
  </si>
  <si>
    <t xml:space="preserve">Falta de participantes </t>
  </si>
  <si>
    <t>reprogramación 22</t>
  </si>
  <si>
    <t>por linea de negocio</t>
  </si>
  <si>
    <t>reprogramación 25</t>
  </si>
  <si>
    <t>reprogramación 18</t>
  </si>
  <si>
    <t>cancelado</t>
  </si>
  <si>
    <t>por linea de negocio no tienen participantes</t>
  </si>
  <si>
    <t>22 de junio</t>
  </si>
  <si>
    <t>30 de junio</t>
  </si>
  <si>
    <t>17 y 18 julio</t>
  </si>
  <si>
    <t>14 y 15 de sep</t>
  </si>
  <si>
    <t>19 y 20 de sep</t>
  </si>
  <si>
    <t>falta de participantes</t>
  </si>
  <si>
    <t>SPMP Mar</t>
  </si>
  <si>
    <t>La Línea de Negocio lo cambió de fecha para impartirlo del 24 al 26 de abril del presente año en el CASES DB</t>
  </si>
  <si>
    <t>-</t>
  </si>
  <si>
    <t xml:space="preserve">La Línea de Negocio lo cambió de fecha para impartirlo del 03 al 04 de junio del presente año en el CASES DB, Ins Int. Hermilo Vazquez Hernández </t>
  </si>
  <si>
    <t xml:space="preserve">La Línea de Negocio lo cambió de fecha para impartirlo del 05 al 07 de junio del presente año en el CASES DB, Ins Int. Hermilo Vazquez Hernández </t>
  </si>
  <si>
    <t xml:space="preserve">La Línea de Negocio solicito el cambió de Inst. Int. por el compañero Hermilo Vazquez Hernández </t>
  </si>
  <si>
    <t>La Línea de Negocio lo cambió de fecha para impartirlo del 18 al 20 de noviembre del presente año en el CASES DB</t>
  </si>
  <si>
    <t>La Línea de Negocio lo canceló por falta de presencias</t>
  </si>
  <si>
    <t>Realizado del 29 de abril al 01 de mayo del 2022</t>
  </si>
  <si>
    <t>Se impartirá del 11 al 13 de mayo de 2023</t>
  </si>
  <si>
    <t>Se impartirá del 13 al 15 de mayo de 2023</t>
  </si>
  <si>
    <t>Se imparte del 16 al 18 de mayo de 2023</t>
  </si>
  <si>
    <t>Se difiere del  25 al 27 de mayo 2023</t>
  </si>
  <si>
    <t>Se difiere del  26 al 28 de mayo 2023</t>
  </si>
  <si>
    <t>Diferido del 26 al 27 de junio de 2023</t>
  </si>
  <si>
    <t>Diferido del 09 al 11 de junio de 2023</t>
  </si>
  <si>
    <t>Impartido del 27 al 29 de junio de 2023</t>
  </si>
  <si>
    <t>Diferido al 24 de julio de 2023</t>
  </si>
  <si>
    <t>Diferido del 08 al 09 de julio de 2023</t>
  </si>
  <si>
    <t>Se difiere del 21 al 23 de julio de 2023</t>
  </si>
  <si>
    <t>Se difiere del 03 al 05 de agosto de 2023</t>
  </si>
  <si>
    <t>Reprogramado el 19 de septiembre de 2023</t>
  </si>
  <si>
    <t>Reprogramado para el 16 de octubre de 2023</t>
  </si>
  <si>
    <t>Se difiere del 20 al 22 de octubre de 2023</t>
  </si>
  <si>
    <t>La Línea de Negocio reprogramó el evento 06 de noviembre de 2023</t>
  </si>
  <si>
    <t>La Línea de Negocio falta dar fecha</t>
  </si>
  <si>
    <t>La Línea de Negocio reprogramó el evento 01 de noviembre de 2023</t>
  </si>
  <si>
    <t>La Línea de Negocio reprogramó el evento 04 de noviembre de 2023</t>
  </si>
  <si>
    <t>Hermilo Vázquez Hernández</t>
  </si>
  <si>
    <t>JOSE ATAHUALPA DIAZ NUÑEZ</t>
  </si>
  <si>
    <t>Damian Celis Cruz</t>
  </si>
  <si>
    <t>Carlos Alfredo Ramírez Barrenechea La Línea de Negocio reprogramó el evento 14 de noviembre de 2023</t>
  </si>
  <si>
    <t>SE IMPARTIO EL 24 AL 26 NOV elio</t>
  </si>
  <si>
    <t>Daniel Diamantis González Pérez</t>
  </si>
  <si>
    <t>Elí Solís González</t>
  </si>
  <si>
    <t>Carlos Alfredo Ramirez Barrenechea</t>
  </si>
  <si>
    <t>Carlos Alfredo Ramírez Barrenechea</t>
  </si>
  <si>
    <t>VILLAHERMOSA</t>
  </si>
  <si>
    <t xml:space="preserve">NO SE CONSIGUIO INSTRUCTOR EN EL AREA </t>
  </si>
  <si>
    <t xml:space="preserve">Se trata de participantes del programa de talento y ya no estan </t>
  </si>
  <si>
    <t>debido a las cargas de trabajo</t>
  </si>
  <si>
    <t>LN no gestiono ante capital humano el tramite</t>
  </si>
  <si>
    <t xml:space="preserve">LN NO TUVO SUFICIENTES PARTICIPANTES </t>
  </si>
  <si>
    <t xml:space="preserve">por no contar con el apoyo del contrato para las practicas </t>
  </si>
  <si>
    <t>diferido para el 27/04/2023</t>
  </si>
  <si>
    <t>diferido para el 24/04/2023 al 25/04/2023</t>
  </si>
  <si>
    <t>diferido para el 27/04/2023 al 28/04/2023</t>
  </si>
  <si>
    <t>diferido para el 25/05/2023 al 26/05/2023</t>
  </si>
  <si>
    <t>diferido para el 22/06/2023</t>
  </si>
  <si>
    <t>diferido para el 26/06/2023 al 27/06/2023</t>
  </si>
  <si>
    <t>Los trabajadores no tienen cobertura, por lo que no pueden faltar a su area de trabajo</t>
  </si>
  <si>
    <t>diferido del 13/07/2023 al 14/07/2023 de julio de 2023</t>
  </si>
  <si>
    <t>diferido de 17/07/2023 al 19/07/2023 de julio de 2023</t>
  </si>
  <si>
    <t>diferido para el 25/09/2023 al 27/09/2023</t>
  </si>
  <si>
    <t>diferido para el 14/09/2023 al 15/09/2023</t>
  </si>
  <si>
    <t>Por falta de instructor,  ya que pertenecia a otro centro de trabajo.</t>
  </si>
  <si>
    <t>Por falta de instructor, por incapacidad</t>
  </si>
  <si>
    <t>por falta de instrucotr, comisionado a un curso de ARP</t>
  </si>
  <si>
    <t>diferido para el 27/03/2023</t>
  </si>
  <si>
    <t>diferido para el 30/03/2023</t>
  </si>
  <si>
    <t>diferido para el 31/03/2023</t>
  </si>
  <si>
    <t>diferido para el 29/03/2023</t>
  </si>
  <si>
    <t>diferido para el 22/03/2023</t>
  </si>
  <si>
    <t>diferido para el 28/03/2023</t>
  </si>
  <si>
    <t xml:space="preserve"> diferido  del  26/04/2023 al 28/04/2023</t>
  </si>
  <si>
    <t xml:space="preserve">No se entrego a tiempo la informacion a capital humano  de cambio de instructor </t>
  </si>
  <si>
    <t>diferido para el 29/05/2023 al 30/05/2023</t>
  </si>
  <si>
    <t>diferido para el 22/05/2023 al 23/05/2023</t>
  </si>
  <si>
    <t>diferido para el 24/05/2023 al 25/05/2023</t>
  </si>
  <si>
    <t>diferido para el 12/06/2023</t>
  </si>
  <si>
    <t>diferido para el 05/06/2023 al 06/06/2023</t>
  </si>
  <si>
    <t>diferido para el 19/06/2023 al 20/06/2023</t>
  </si>
  <si>
    <t xml:space="preserve">en espera del oficio de justificacion de cancelacion </t>
  </si>
  <si>
    <t>diferido para el 07/06/2023 al 08/06/2023</t>
  </si>
  <si>
    <t>diferido  para el 21/06/2023 al 22/06/2023</t>
  </si>
  <si>
    <t>diferido para el 12/07/2023  al 13/07/2023</t>
  </si>
  <si>
    <t>diferido para el 17/07/2023 al 18/07/2023</t>
  </si>
  <si>
    <t>diferido del 19/07/2023 al 20/07/2023</t>
  </si>
  <si>
    <t>La linea de negocio no hizo la gestion ante RH en tiempo y forma</t>
  </si>
  <si>
    <t>diferido para el 30/08/2023</t>
  </si>
  <si>
    <t>diferido para el 30/08/2023 al 31/08/2023</t>
  </si>
  <si>
    <t>diferido del 21/08/2023 al 22/08/2023</t>
  </si>
  <si>
    <t>diferido para el 31/08/2023</t>
  </si>
  <si>
    <t>diferido para el 28/08/2023 al 29/08/2023</t>
  </si>
  <si>
    <t>diferido del 23/08/2023 al 24/08/2023</t>
  </si>
  <si>
    <t>diferido para el 27/10/2023</t>
  </si>
  <si>
    <t>diferido del 18/10/2023 al 20/10/2023</t>
  </si>
  <si>
    <t>diferido para el 24/11/2023</t>
  </si>
  <si>
    <t>diferido para el 10/11/2023</t>
  </si>
  <si>
    <t>diferido para el 27/11/2023 al 29/11/2023</t>
  </si>
  <si>
    <t xml:space="preserve">cancelado por falta de presupuesto </t>
  </si>
  <si>
    <t>Por falta de instructor, ya que el original pertenece a la marina.</t>
  </si>
  <si>
    <t>Por falta de instructor, no existia disponibilida por cargo.</t>
  </si>
  <si>
    <t>cancelado por falta de instructor en el area</t>
  </si>
  <si>
    <t>cancelado por falta de instructor, esta incapacitado</t>
  </si>
  <si>
    <t>Cancelado por falta de instructor, no se realizo a tiempo la documentacion para un nuevo instructor.</t>
  </si>
  <si>
    <t>diferido para el 21/09/2023 al 22/09/2023</t>
  </si>
  <si>
    <t xml:space="preserve">se impartio en villahermosa </t>
  </si>
  <si>
    <t>diferido para el 28/06/2023</t>
  </si>
  <si>
    <r>
      <rPr>
        <sz val="8"/>
        <color rgb="FF000000"/>
        <rFont val="Montserrat"/>
      </rPr>
      <t xml:space="preserve">La Línea de Negocio no gestionó el curso ante la GDC. Se re programó del </t>
    </r>
    <r>
      <rPr>
        <b/>
        <sz val="8"/>
        <color rgb="FF000000"/>
        <rFont val="Montserrat"/>
      </rPr>
      <t>28 al 30 de marzo de 2023.</t>
    </r>
  </si>
  <si>
    <t>La Línea de Negocio no gestionó el curso ante la GDC. Se reprogramó del 29 al 31 de marzo de 2023.</t>
  </si>
  <si>
    <r>
      <rPr>
        <sz val="8"/>
        <color rgb="FF000000"/>
        <rFont val="Montserrat"/>
      </rPr>
      <t>La Línea de Negocio no gestionó el curso ante la GDC. Curso impartido del</t>
    </r>
    <r>
      <rPr>
        <b/>
        <sz val="8"/>
        <color rgb="FF000000"/>
        <rFont val="Montserrat"/>
      </rPr>
      <t xml:space="preserve"> 16 al 18 de marzo de 2023,</t>
    </r>
  </si>
  <si>
    <r>
      <rPr>
        <sz val="8"/>
        <color rgb="FF000000"/>
        <rFont val="Montserrat"/>
      </rPr>
      <t xml:space="preserve">La Línea de Negocio no gestionó el curso ante la GDC. Impartido del </t>
    </r>
    <r>
      <rPr>
        <b/>
        <sz val="8"/>
        <color rgb="FF000000"/>
        <rFont val="Montserrat"/>
      </rPr>
      <t>14 al 15 de marzo de 2023</t>
    </r>
    <r>
      <rPr>
        <sz val="8"/>
        <color rgb="FF000000"/>
        <rFont val="Montserrat"/>
      </rPr>
      <t>. Clave SAP 50650095</t>
    </r>
  </si>
  <si>
    <t>La Línea de Negocio reprograma el evento, del 13 al 14 de febrero de 2023.</t>
  </si>
  <si>
    <t>La Línea de Negocio reprograma el evento, del 27 al 28 de febrero de 2023.</t>
  </si>
  <si>
    <t>La Línea de Negocio reprograma el evento, del 15 al 15de marzo de 2023.</t>
  </si>
  <si>
    <t>Se reprogramó del 27 al 28 de abril de 2023.</t>
  </si>
  <si>
    <t>Se impartira el 25 de abril de 2023</t>
  </si>
  <si>
    <t>Impartido el 25 de abril de 2023</t>
  </si>
  <si>
    <t>Se impartirá del 09 al 10 de mayo de 2023</t>
  </si>
  <si>
    <t>Se difiere del  25 al 26 de mayo 2023</t>
  </si>
  <si>
    <t>Diferido del 8 añ 9 de junio de 2023</t>
  </si>
  <si>
    <t>Diferido del 28 al 30 de junio de 2023</t>
  </si>
  <si>
    <t xml:space="preserve">LN NO GESTION EL CURSO </t>
  </si>
  <si>
    <t>Diferido del 22 al 24 de junio de 2023, Diferido, La LN no gestionó el curso.</t>
  </si>
  <si>
    <t>La Línea de Negocio no gestionó el curso debido a que fue un error de captura en la base de datos.</t>
  </si>
  <si>
    <t xml:space="preserve">La Línea de Negocio no gestionó el curso </t>
  </si>
  <si>
    <t>Diferido al 29 de agosto 2023</t>
  </si>
  <si>
    <t>La fecha del curso presenta un error en esta BD, ya que es del 10/08/2023 al 12/08/2023</t>
  </si>
  <si>
    <t>Instructor: Luis Arturo Pineda Silva F-</t>
  </si>
  <si>
    <t>Diferido del 26 al 28 de septiembre de 2023,</t>
  </si>
  <si>
    <t>Instructor Marco Antonio Tovar López</t>
  </si>
  <si>
    <t>La Línea de Negocio reprogramó el evenot para el 14 y 15 de septiembre de 2023</t>
  </si>
  <si>
    <t>Cancelado por la Línea de Negocio Reprogramado del 11 al 13 de octubre de 2023</t>
  </si>
  <si>
    <t>Reprogramado para el 06 de octubre de 2023</t>
  </si>
  <si>
    <t>La Línea de Negocio canceló el evento por falta de instructor</t>
  </si>
  <si>
    <t>Se difiere del 25 al 27 de octiubre de 2023.</t>
  </si>
  <si>
    <t>La Línea de Negocio reprogramó el evenot para el 22 de noviembre de 2023</t>
  </si>
  <si>
    <t>La Línea del evento canceló el evento por falta de instructor</t>
  </si>
  <si>
    <t>adicional para 19/12/2023 al 21/12/2023.</t>
  </si>
  <si>
    <t>La Línea de Negocio difirió del 05 al 07 de dicembre de 2023</t>
  </si>
  <si>
    <t xml:space="preserve">Reprogramado para impartirse del 23 al 24 de enero del 2023 / SE IMPARTIÓ EN LA FECHA REPROGRAMADA </t>
  </si>
  <si>
    <t xml:space="preserve">Reprogramado para impartirse del 25 al 27 de enero del 2023 /SE IMPARTIÓ EN LA FECHA REPROGRAMADA </t>
  </si>
  <si>
    <t xml:space="preserve">  La línea de Negocio lo Reprograma para impartirse el 10 de febrero del 2023 / SE IMPARTIÓ EL 10 DE FEBRERO</t>
  </si>
  <si>
    <t>La Línea de Negocio reporgrama el curso para los días 21 y 22 de febrero</t>
  </si>
  <si>
    <t>Cambio de Instructor Interno por amparo médico del titular</t>
  </si>
  <si>
    <t>La Línea de Negocio reporgrama el curso para los días 20, 21 y 22 de febrero</t>
  </si>
  <si>
    <t>FLORENTINO ALBERTO MEDINA ESPINOSA</t>
  </si>
  <si>
    <t>A solicitud de la línea de negocio se cambia de instructor y fecha, para el 23 al 25 de marzo EMT</t>
  </si>
  <si>
    <t>A solicitud de la línea de negocio se cambia de fecha e Instructor, del 28 al 30 de marzo, Inst. Interno Felipe Coronel Solis  F- 389297, Se realizó en  la fecha del 28-30 de marzo 2023.</t>
  </si>
  <si>
    <t>A solicitud de la línea de negocio, POR FRENTE FRIO NO BAJÓ EL PERSONAL POR TAL MOTIVO SE CANCELA</t>
  </si>
  <si>
    <t>A solicitud de la línea de negocio se cambia de fecha, para impartirce el 24 de marzo / SE IMPARTIÓ EL 24 DE MARZO</t>
  </si>
  <si>
    <t xml:space="preserve">A solicitud de la línea de negocio se cambia de fecha, para impartirce del 10 al 12 de marzo, REALIZADO EN LA FECHA REPROGRAMADA </t>
  </si>
  <si>
    <t xml:space="preserve">Cambio de Instructor Interno por vacaciones de Tobías Magaña Ruiz, en su lugar EMT F-322115 </t>
  </si>
  <si>
    <t>A solicitud de la línea de negocio se cambia de fecha y de Instructor Interno, para impartirce del 29 al 30 de abril, Florentino Alberto Medina Espinoza</t>
  </si>
  <si>
    <t>Por vacaciones del Ing. Tobias Magaña Ruiz, se cambia de Instructor Interno el Ing. Cesar Valencia Viveros</t>
  </si>
  <si>
    <t>A solicitud de la línea de negocio se cambia de fecha, para impartirce del 10 al 12 de abril</t>
  </si>
  <si>
    <t>Eduardo Moheno Torres</t>
  </si>
  <si>
    <t>Cambio de Instructor Interno: Eduardo Moheno Torres</t>
  </si>
  <si>
    <t>Cambio de Instructor Interno: Marlon Daniel Martinez Coba</t>
  </si>
  <si>
    <t>A solicitud de la línea de negocio se cambia de fecha, para impartirce del 27 al 29 de abril</t>
  </si>
  <si>
    <t>A solicitud de la línea de negocio se cambia de fecha y de Instructor Interno, para impartirce del 01 al 03 de mayo, Cesar Valencia Viveros</t>
  </si>
  <si>
    <t>La linea de negocio solicitó el cambio de instrcutor debido a que el titular Eduardo Martinez Gonzalez esta ausente por vacaciones, lo sustiruye Tobias Magaña Ruiz.</t>
  </si>
  <si>
    <t>A solicitud de la línea de negocio se cambia de fecha, para impartirce el 31 de mayo</t>
  </si>
  <si>
    <t>La linea de negocio solicitó el cambio de instrcutor debido a que el titular Cesar Valencia Viveros esta en platafaorma, lo sustiruye Tobias Magaña Ruiz.</t>
  </si>
  <si>
    <t>La linea de negocio solicitó el cambio de instrcutor debido a que el titular Eduardo Martinez Gonzalez esta de vacaciones, lo sustiruye Jose Guadalupe Resendiz Robles.</t>
  </si>
  <si>
    <t>Por vacaciones del Inst. Int. Marlon Daniel Martinez Coba, se sustituye por el Ins. Int, Eduardo Moheno Torres</t>
  </si>
  <si>
    <t xml:space="preserve">A solicitud de la línea de negocio se cambia de fecha, para impartirce del 17 al 19 de agosto, y solcitó el cambio de Inst. Int. lo impartío Cesar Valencia Viveros </t>
  </si>
  <si>
    <t xml:space="preserve">La linea de negocio, CANCELA EL CURSO POR FALTA DE RECURSOS PRESUPUESTALES </t>
  </si>
  <si>
    <t>Cancelado por la Línea de Negocio por nuevas cargas de trabajo mediante oficio: PEP-DG-SSTPA-GSSTPARM-1371-2023, del 21-agosto-2023</t>
  </si>
  <si>
    <t xml:space="preserve">No se contó con el instructor </t>
  </si>
  <si>
    <t>Reprogramado para impartirse del 23 al 25 de septiembre</t>
  </si>
  <si>
    <t>Reprogramado para impartirse el 26 y 27 septiembre</t>
  </si>
  <si>
    <t>REPROGRAMADO POR  LA LINEA DE NEGOCIO</t>
  </si>
  <si>
    <t xml:space="preserve">Cambio de Instrcutor Interno por necesidades operativas </t>
  </si>
  <si>
    <t xml:space="preserve">La linea de negocio, reprogramó el curso para los días 19, 20 y 21 de octubre </t>
  </si>
  <si>
    <t>Por cuestiones operativas se realiza el cambio del Inst. Int., se propone a Eduardo Moheno Tores</t>
  </si>
  <si>
    <t>La línea de negocio solicito el cambio de instrcutor por vacaciones del titular, en su lugar lo sustituyó el Instructor Joel Licona Mar</t>
  </si>
  <si>
    <t xml:space="preserve">La linea de negocio, reprogramó el curso para los días 16, 17 y 18 de noviembre </t>
  </si>
  <si>
    <t xml:space="preserve">Cambio de Instrcutor Interno por vacaciones de Tobias Magaña Ruiz </t>
  </si>
  <si>
    <t xml:space="preserve">La linea de negocio, solicito el cambio de instrcutor y reprogramó el curso para los días 4, 5 y 6 diciembre </t>
  </si>
  <si>
    <t>P / 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</si>
  <si>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</si>
  <si>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</si>
  <si>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</si>
  <si>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</si>
  <si>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</si>
  <si>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</si>
  <si>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</si>
  <si>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</si>
  <si>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</si>
  <si>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</si>
  <si>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</si>
  <si>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</si>
  <si>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</t>
  </si>
  <si>
    <t>R</t>
  </si>
  <si>
    <t xml:space="preserve">Total </t>
  </si>
  <si>
    <t xml:space="preserve">CURSOS ADICIONALES SIN CLAVE </t>
  </si>
  <si>
    <t>GSSTPARS APBJ</t>
  </si>
  <si>
    <t>DISCIPLINA OPERATIVA</t>
  </si>
  <si>
    <t xml:space="preserve">Planeación, Programación Ejecución, Supervisión Segura de los Trabajos </t>
  </si>
  <si>
    <t xml:space="preserve">Prevención de Riesgos Laborales </t>
  </si>
  <si>
    <t xml:space="preserve">Auditorias Efectivas </t>
  </si>
  <si>
    <t>PADRÓN DE INSTRUCTORES INTERNOS</t>
  </si>
  <si>
    <t>PUBLICACIÓN FEBRERO 2023</t>
  </si>
  <si>
    <t>REGION</t>
  </si>
  <si>
    <t>Nombre</t>
  </si>
  <si>
    <t>Regimen</t>
  </si>
  <si>
    <t>Edad</t>
  </si>
  <si>
    <t>Antigüedad</t>
  </si>
  <si>
    <t>EPS</t>
  </si>
  <si>
    <t>Depto</t>
  </si>
  <si>
    <t>Nivel</t>
  </si>
  <si>
    <t>Clasificación</t>
  </si>
  <si>
    <t>Categoria</t>
  </si>
  <si>
    <t>Dirección</t>
  </si>
  <si>
    <t>Gerencia</t>
  </si>
  <si>
    <t>Correo</t>
  </si>
  <si>
    <t>ALTIPLANO</t>
  </si>
  <si>
    <t>FELIPE DE JESUS GONZALEZ MORA</t>
  </si>
  <si>
    <t>PS</t>
  </si>
  <si>
    <t>PTRI</t>
  </si>
  <si>
    <t>21000 TERM. ALMACENAMIENTO Y REPARTO ZAMORA, M</t>
  </si>
  <si>
    <t>28.31.22</t>
  </si>
  <si>
    <t>OPERADOR DE SISTEMAS COMERCIALES "A"</t>
  </si>
  <si>
    <t>DIR. GRAL. PEMEX TRANSFORMACIÓN IND.</t>
  </si>
  <si>
    <t>SUBDIRECCIÓN DE COMERCIALIZACIÓN</t>
  </si>
  <si>
    <t>GCIA. DE VENTAS DE COMB. DE TRANSP.</t>
  </si>
  <si>
    <t>felipe.jesus.gonzalez@pemex.com</t>
  </si>
  <si>
    <t>FRANCISCO JAVIER LOPEZ DELGADO</t>
  </si>
  <si>
    <t>57140 AREA DE OPERACION IRAPUATO, GTO.</t>
  </si>
  <si>
    <t>25.85.01</t>
  </si>
  <si>
    <t>CHOFER REP.Y COBRADOR (TERM.ALMAC.Y REP)</t>
  </si>
  <si>
    <t>DIRECCIÓN GENERAL DE PEMEX LOGÍSTICA</t>
  </si>
  <si>
    <t>SUBDIRECCION ALMACENAMIENTO Y DESPACHO</t>
  </si>
  <si>
    <t>GERENCIA DE LOGÍSTICA REGIONAL CENTRO</t>
  </si>
  <si>
    <t>-----</t>
  </si>
  <si>
    <t>AARON HERRERA GUERRERO</t>
  </si>
  <si>
    <t>21210 AREA DE OPERACION TULA, HGO.</t>
  </si>
  <si>
    <t>FABIAN CRUZ PINEDA</t>
  </si>
  <si>
    <t>52110 MEDICION VENTA DE CARPIO</t>
  </si>
  <si>
    <t>13.63.01</t>
  </si>
  <si>
    <t>AYTE. DE OPERARIO ESPTA.(INSTRUMENTISTA)</t>
  </si>
  <si>
    <t>SUBDIRECCIÓN DE TRANSPORTE</t>
  </si>
  <si>
    <t>GCIA. TRANSPO. MANTTO. Y SERV. DE DUCTOS</t>
  </si>
  <si>
    <t>fabian.cruzp@PEMEX.COM</t>
  </si>
  <si>
    <t>JOSE ARMANDO GARCIA GARCIA</t>
  </si>
  <si>
    <t>21000 TERM. ALMACENAMIENTO Y REPARTO URUAPAN,</t>
  </si>
  <si>
    <t>31.31.21</t>
  </si>
  <si>
    <t>AUXILIAR TECNICO "A" (ASESOR COMERCIAL)</t>
  </si>
  <si>
    <t>jose.armando.garcia@pemex.com</t>
  </si>
  <si>
    <t>MARIA TERESA AZUA TAPIA</t>
  </si>
  <si>
    <t>PMXC</t>
  </si>
  <si>
    <t>53000 SUBGERENCIA DE DUCTOS CENTRO</t>
  </si>
  <si>
    <t>28.33.05</t>
  </si>
  <si>
    <t>SUBCONTADOR ESPECIALISTA "C"</t>
  </si>
  <si>
    <t>DIRECCIÓN CORPORATIVA DE FINANZAS</t>
  </si>
  <si>
    <t>SUBDIRECCIÓN DE COORDINACIÓN FINANCIERA</t>
  </si>
  <si>
    <t>maria.teresa.azua@pemex.com</t>
  </si>
  <si>
    <t>MARCO POLO TREJO GONZALEZ COSSIO</t>
  </si>
  <si>
    <t>30.31.31</t>
  </si>
  <si>
    <t>OPERADOR TORRE DE CONTROL (SIMCOT)</t>
  </si>
  <si>
    <t>marco.polo.trejo@PEMEX.COM</t>
  </si>
  <si>
    <t>LUZ DEL CARMEN RUIZ CAMARENA</t>
  </si>
  <si>
    <t>21000 TERM. ALMACENAMIENTO Y REPARTO TULA, HGO</t>
  </si>
  <si>
    <t>luz.carmen.ruizc@pemex.com</t>
  </si>
  <si>
    <t>OSCAR BARILLAS VICTORIA</t>
  </si>
  <si>
    <t>21210 AREA DE OPERACION IGUALA, GRO.</t>
  </si>
  <si>
    <t>oscar.barillas@pemex.com</t>
  </si>
  <si>
    <t>JOSE EDUARDO CABAL CEBALLOS</t>
  </si>
  <si>
    <t>67073 AREA DE OPERACION SALAMANCA, GTO.</t>
  </si>
  <si>
    <t>24.44.02</t>
  </si>
  <si>
    <t>JEFE "D" DE SECCION</t>
  </si>
  <si>
    <t>jose.eduardo.cabal@pemex.com</t>
  </si>
  <si>
    <t>CARLOS RICARDO SURO MANJARREZ</t>
  </si>
  <si>
    <t>66752 AREA SEG. IND. Y PROT. AMBIENTAL TOPOLOB</t>
  </si>
  <si>
    <t>18.72.02</t>
  </si>
  <si>
    <t>OPDOR DE PRIMERA-EQ MEC (CONTRAINCENDIO)</t>
  </si>
  <si>
    <t>GERENCIA DE DES. SUST. SSTPA</t>
  </si>
  <si>
    <t>carlos.ricardo.suro@pemex.com</t>
  </si>
  <si>
    <t>CARLOS RAUL RAMIREZ CONTRERAS</t>
  </si>
  <si>
    <t>66751 AREA DE OPERACION TEPIC, NAY.</t>
  </si>
  <si>
    <t>24.96.01</t>
  </si>
  <si>
    <t>AUXILIAR DE OPERACIONES (TERM ALM Y REP)</t>
  </si>
  <si>
    <t>GERENCIA DE LOGÍSTICA REGIONAL PACÍFICO</t>
  </si>
  <si>
    <t>carlos.raul.ramirez@PEMEX.COM</t>
  </si>
  <si>
    <t>GABRIEL MEDINA CAMPOS</t>
  </si>
  <si>
    <t>66520 SUPTCIA. GRAL. DE PRESUPUESTOS Y CONTABI</t>
  </si>
  <si>
    <t>30.99.99</t>
  </si>
  <si>
    <t>CLASIFICACION PENDIENTE</t>
  </si>
  <si>
    <t>gabriel.medina@pemex.com</t>
  </si>
  <si>
    <t>JUAN ELEAZAR PEREZ LOPEZ</t>
  </si>
  <si>
    <t>58140 AREA DE OPERACION ROSARITO, B.C.N.</t>
  </si>
  <si>
    <t xml:space="preserve">KAREEM RETANA </t>
  </si>
  <si>
    <t>21210 AREA DE OPERACION ZAPOPAN, JAL.</t>
  </si>
  <si>
    <t>kareem.retana@pemex.com</t>
  </si>
  <si>
    <t>MIGUEL ANGEL BARBA RAYAS</t>
  </si>
  <si>
    <t>21220 AREA DE MANTENIMIENTO EL CASTILLO, JAL.</t>
  </si>
  <si>
    <t>28.63.17</t>
  </si>
  <si>
    <t>TECNICO "A" INSTRUMENTISTA</t>
  </si>
  <si>
    <t>miguel.angel.barba@pemex.com</t>
  </si>
  <si>
    <t>OSCAR RENNE CARDONA GUZMAN</t>
  </si>
  <si>
    <t>21300 AREA SEG. IND. Y PROT. AMBIENTAL ZAPOPAN</t>
  </si>
  <si>
    <t>25.27.12</t>
  </si>
  <si>
    <t>AYTE DE INGENIERO (INSPECCION Y SEGURIDA</t>
  </si>
  <si>
    <t>oscar.renne.cardona@pemex.com</t>
  </si>
  <si>
    <t>JOSE LEONARDO GONZALEZ ESPINOSA</t>
  </si>
  <si>
    <t>MARTIN NOE SANCHEZ BAUTISTA</t>
  </si>
  <si>
    <t>21210 AREA DE OPERACION EL CASTILLO, JAL.</t>
  </si>
  <si>
    <t>martin.noe.sanchez@pemex.com</t>
  </si>
  <si>
    <t>MARIO PARRA CORTEZ</t>
  </si>
  <si>
    <t>66751 AREA DE OPERACION GUAYMAS, SON.</t>
  </si>
  <si>
    <t>DANIEL MENDOZA RIVEROLL</t>
  </si>
  <si>
    <t>72200 DEPARTAMENTO DE ALMACEN</t>
  </si>
  <si>
    <t>23.43.06</t>
  </si>
  <si>
    <t>RECEPTOR DE MATERIALES (ALMACENES)</t>
  </si>
  <si>
    <t>DIR. CORP. DE ADMINISTRACIÓN Y SERVICIOS</t>
  </si>
  <si>
    <t>SUBDIRECCIÓN DE ABASTECIMIENTO</t>
  </si>
  <si>
    <t>GCIA. ADM. Y CTRL ALM BIENES DE CONSUMO</t>
  </si>
  <si>
    <t>daniel.mendoza@pemex.com</t>
  </si>
  <si>
    <t>ANTONIO RODRIGUEZ ORTEGA</t>
  </si>
  <si>
    <t>PC</t>
  </si>
  <si>
    <t>22192 SUPCIA. DE INTEGRACIÓN OF. CENTRALES</t>
  </si>
  <si>
    <t>37.04.09</t>
  </si>
  <si>
    <t>COORDINADOR ESPECIALISTA "D"</t>
  </si>
  <si>
    <t>SUBDIRECCIÓN DE CAPITAL HUMANO</t>
  </si>
  <si>
    <t>GERENCIA REGIONAL DE RL Y RH ALTIPLANO</t>
  </si>
  <si>
    <t>antonio.rodriguezo@pemex.com</t>
  </si>
  <si>
    <t>ANTONIO MENDEZ GALLARDO</t>
  </si>
  <si>
    <t>52280 OBRAS CIVILES TLAXCALA, TLAX.</t>
  </si>
  <si>
    <t>23.63.07</t>
  </si>
  <si>
    <t>OPERARIO ESPTA. (COMBUSTION INTERNA)</t>
  </si>
  <si>
    <t>ROBERTO DOMINGUEZ RAMIREZ</t>
  </si>
  <si>
    <t>29.43.03</t>
  </si>
  <si>
    <t>ALMACENISTA "B"</t>
  </si>
  <si>
    <t>roberto.dominguez@pemex.com</t>
  </si>
  <si>
    <t>JAVIER VARGAS BARRERA</t>
  </si>
  <si>
    <t>41100 PLANTA METANOL II</t>
  </si>
  <si>
    <t>28.57.06</t>
  </si>
  <si>
    <t>SUPERVISOR "A" DE AREAS DE ELABORACION</t>
  </si>
  <si>
    <t>SUBDIR. PROCESO DE GAS Y PETROQ. BÁSICA</t>
  </si>
  <si>
    <t>javier.vargas@pemex.com</t>
  </si>
  <si>
    <t>EMILIO GARRIDO CALVA</t>
  </si>
  <si>
    <t>44120 CONTRA-INCENDIO</t>
  </si>
  <si>
    <t>22.72.01</t>
  </si>
  <si>
    <t>OPERADOR ESPTA-EQ. MEC. (CONTRAINCENDIO)</t>
  </si>
  <si>
    <t>emilio.garrido@pemex.com</t>
  </si>
  <si>
    <t>ANDRES AGUILAR BAÑUELOS</t>
  </si>
  <si>
    <t>42410 TALLER DE INSTRUMENTOS</t>
  </si>
  <si>
    <t>21.63.01</t>
  </si>
  <si>
    <t>OPERARIO DE PRIMERA (INSTRUMENTISTA)</t>
  </si>
  <si>
    <t>OCTAVIO RAFAEL DUARTE MORENO</t>
  </si>
  <si>
    <t>41300 DEPARTAMENTO DE MOVIMIENTO DE PRODUCTOS</t>
  </si>
  <si>
    <t>21.62.03</t>
  </si>
  <si>
    <t>OPERADOR ESPTA.-EQ. MEC. (TRACT. Y CONF)</t>
  </si>
  <si>
    <t>octavio.rafael.duarte@pemex.com</t>
  </si>
  <si>
    <t>LEONEL SALDAÑA MORA</t>
  </si>
  <si>
    <t>42200 DEPARTAMENTO DE MANTENIMIENTO MECANICO</t>
  </si>
  <si>
    <t>24.63.04</t>
  </si>
  <si>
    <t>CABO DE OFICIOS (TALLERES)</t>
  </si>
  <si>
    <t>JUAN MANUEL PEREYRA CURIEL</t>
  </si>
  <si>
    <t>12901 DEPARTAMENTO DE INSPECCIÓN TÉCNICA</t>
  </si>
  <si>
    <t>36.35.01</t>
  </si>
  <si>
    <t>JEFE "B" DE DEPARTAMENTO DE INGENIERIA</t>
  </si>
  <si>
    <t>juan.manuel.pereyra@pemex.com</t>
  </si>
  <si>
    <t>MARIA INES CRUZ TRIANA</t>
  </si>
  <si>
    <t>12914 DEPTO. DE BALANCE Y ENLACE COMERCIAL</t>
  </si>
  <si>
    <t>36.04.09</t>
  </si>
  <si>
    <t>COORDINADOR ESPECIALISTA "E"</t>
  </si>
  <si>
    <t>maria.ines.cruz@pemex.com</t>
  </si>
  <si>
    <t>CARLOS BENJAMIN NANI SANCHEZ</t>
  </si>
  <si>
    <t>42110 PATIO Y MANIOBRAS</t>
  </si>
  <si>
    <t>17.62.07</t>
  </si>
  <si>
    <t>OPERADOR DE PRIMERA-EQ. MEC. (DIVERSO)</t>
  </si>
  <si>
    <t>carlos.benjamin.nani@pemex.com</t>
  </si>
  <si>
    <t>RICARDO ALTAMIRANO MADRID</t>
  </si>
  <si>
    <t>17.47.01</t>
  </si>
  <si>
    <t>DESPACHADOR DE AUTOTANQUES Y CAMIONES</t>
  </si>
  <si>
    <t>ricardo.altamirano@pemex.com</t>
  </si>
  <si>
    <t>POMPEYO LOPEZ CRUZ</t>
  </si>
  <si>
    <t>43310 PLANTA DE GENERACION ELECTRICA</t>
  </si>
  <si>
    <t>26.57.04</t>
  </si>
  <si>
    <t>SUPERVISOR "B" DE AREAS DE SERVICIOS AUX</t>
  </si>
  <si>
    <t>pompeyo.lopez@pemex.com</t>
  </si>
  <si>
    <t>SERGIO HERNANDEZ CASTILLA</t>
  </si>
  <si>
    <t>12913 DEPTO. DE SERV. PRINC. Y TRATAM. DE AGUA</t>
  </si>
  <si>
    <t>34.35.02</t>
  </si>
  <si>
    <t>ESPECIALISTA "A" INGENIERIA</t>
  </si>
  <si>
    <t>sergio.hernandezc@pemex.com</t>
  </si>
  <si>
    <t>RAYMUNDO OSVALDO ALVAREZ ELIZALDE</t>
  </si>
  <si>
    <t>42300 DEPARTAMENTO DE MANTENIMIENTO ELECTRICO</t>
  </si>
  <si>
    <t>24.63.09</t>
  </si>
  <si>
    <t>CABO DE OFICIOS (ELECTRICISTAS)</t>
  </si>
  <si>
    <t>RUBEN GONZALEZ BRINGAS</t>
  </si>
  <si>
    <t>43110 LABORATORIO GENERAL</t>
  </si>
  <si>
    <t>19.56.08</t>
  </si>
  <si>
    <t>PROBADOR DE GASES (LABORATORIO)</t>
  </si>
  <si>
    <t>ruben.gonzalez@pemex.com</t>
  </si>
  <si>
    <t>FILEMON GONZALEZ VALDEZ</t>
  </si>
  <si>
    <t>18421 SUPCIA. DE DSSSTPA INDEPENDENCIA</t>
  </si>
  <si>
    <t>35.11.02</t>
  </si>
  <si>
    <t>ESPECIALISTA TECNICO "C"</t>
  </si>
  <si>
    <t>SUBDIRECCIÓN DE SSTPA.</t>
  </si>
  <si>
    <t>GERENCIA DE DSSSTPA CENTRO</t>
  </si>
  <si>
    <t>filemon.gonzalez@pemex.com</t>
  </si>
  <si>
    <t>JAMNE PICAZO GONZALEZ</t>
  </si>
  <si>
    <t>jamne.picazo@PEMEX.COM</t>
  </si>
  <si>
    <t>GIOVANNI MARTINEZ QUIROZ</t>
  </si>
  <si>
    <t>37.15.04</t>
  </si>
  <si>
    <t>SUPERINTENDENTE "C" DE AREA</t>
  </si>
  <si>
    <t>giovanni.martinez@pemex.com</t>
  </si>
  <si>
    <t>GERARDO ERNESTO MEDELLIN MACIEL</t>
  </si>
  <si>
    <t>14.54.05</t>
  </si>
  <si>
    <t>BOMBERO CLASE"C"-BOMBEO Y ALMACENAMIENTO</t>
  </si>
  <si>
    <t>ISAAC GOMEZ VIZCARRA</t>
  </si>
  <si>
    <t>issac.gomez@pemex.com</t>
  </si>
  <si>
    <t>SAUL CRUZ GALERA</t>
  </si>
  <si>
    <t>43320 PLANTA DE GENERACION DE VAPOR</t>
  </si>
  <si>
    <t>15.58.34</t>
  </si>
  <si>
    <t>OPERADOR DE SEGUNDA-PLTAS SERVICIOS AUX.</t>
  </si>
  <si>
    <t>JOSE GUILLERMO VARGAS ISLAS</t>
  </si>
  <si>
    <t>23.63.01</t>
  </si>
  <si>
    <t>OPERARIO ESPECIALISTA (INSTRUMENTISTA)</t>
  </si>
  <si>
    <t>jose.guillermo.vargas@pemex.com</t>
  </si>
  <si>
    <t>EDGAR LAZCANO ORTEGA</t>
  </si>
  <si>
    <t>13.43.11</t>
  </si>
  <si>
    <t>BODEGUERO</t>
  </si>
  <si>
    <t>edgar.lazcano@pemex.com</t>
  </si>
  <si>
    <t>CARMEN NOHEMI MARTINEZ GOMEZ</t>
  </si>
  <si>
    <t>73936 AREA DE OPCION Y SERVS. DE RH TLAXCALA</t>
  </si>
  <si>
    <t>21.44.06</t>
  </si>
  <si>
    <t>OFICINISTA DE SEGUNDA</t>
  </si>
  <si>
    <t>carmen.nohemi.martinez@pemex.com</t>
  </si>
  <si>
    <t>ALEJANDRO CURIEL BENITEZ</t>
  </si>
  <si>
    <t>21.62.02</t>
  </si>
  <si>
    <t>OPERADOR ESPECIALISTA -EQ. MEC. (GRUERO)</t>
  </si>
  <si>
    <t>ALEJANDRO VEGA VERGARA</t>
  </si>
  <si>
    <t>12922 DEPTO. DE INGENIERÍA DE CONFIABILIDAD</t>
  </si>
  <si>
    <t>34.04.09</t>
  </si>
  <si>
    <t>COORDINADOR ESPECIALISTA "G"</t>
  </si>
  <si>
    <t>alejandro.vega@pemex.com</t>
  </si>
  <si>
    <t>JOSE CHRISTIAN BELTRAN HERRERA</t>
  </si>
  <si>
    <t>12930 SUPCIA. DE INGRIA DE PROC. Y MEJORA OPER</t>
  </si>
  <si>
    <t>38.15.01</t>
  </si>
  <si>
    <t>SUPERINTENDENTE DE ESPECIALIDAD "A"</t>
  </si>
  <si>
    <t>jose.christian.beltran@pemex.com</t>
  </si>
  <si>
    <t>JUAN DIEGO ROLDAN CARREON</t>
  </si>
  <si>
    <t>juan.diego.roldan@pemex.com</t>
  </si>
  <si>
    <t>CESAR AUGUSTO RUGERIO OLVERA</t>
  </si>
  <si>
    <t>42310 TALLER ELECTRICO</t>
  </si>
  <si>
    <t>21.63.09</t>
  </si>
  <si>
    <t>OPERARIO DE PRIMERA (ELECTRICISTA)</t>
  </si>
  <si>
    <t>cesar.augusto.rugerio@pemex.com</t>
  </si>
  <si>
    <t>RUBEN CUEVAS BENITEZ</t>
  </si>
  <si>
    <t>15.85.02</t>
  </si>
  <si>
    <t>CHOFER</t>
  </si>
  <si>
    <t>ESTEBAN LOPEZ ROBLES</t>
  </si>
  <si>
    <t>esteban.lopezr@pemex.com</t>
  </si>
  <si>
    <t>NORA ROLDAN AHUMADA</t>
  </si>
  <si>
    <t>72300 DEPTO.DE SERVICIOS GRALES. ADMON. PATRIM</t>
  </si>
  <si>
    <t>16.44.06</t>
  </si>
  <si>
    <t>OFICINISTA DE CUARTA</t>
  </si>
  <si>
    <t>SUBDIRECCIÓN DE SERVICIOS CORPORATIVOS</t>
  </si>
  <si>
    <t>nora.roldan@pemex.com</t>
  </si>
  <si>
    <t>DAGOBERTO VAZQUEZ OSORNO</t>
  </si>
  <si>
    <t>dagoberto.vazquez@pemex.com</t>
  </si>
  <si>
    <t>MOISES MARTINEZ AGUIRRE</t>
  </si>
  <si>
    <t>42100 SERVS. COM. Y SOP. USUAR. FIN. TI CATALI</t>
  </si>
  <si>
    <t>29.28.04</t>
  </si>
  <si>
    <t>TEC."C" EN TEC.DE INFORM.Y COMUN.</t>
  </si>
  <si>
    <t>SUBDIR. DE TECNOLOGÍAS DE LA INFORMACIÓN</t>
  </si>
  <si>
    <t>GERENCIA DE CONTINUIDAD OPERATIVA</t>
  </si>
  <si>
    <t>moises.martineza@pemex.com</t>
  </si>
  <si>
    <t>HECTOR BENJAMIN DIAZ CRUZ</t>
  </si>
  <si>
    <t>42540 TALLER DE ALBANILERIA Y ASBESTOS</t>
  </si>
  <si>
    <t>21.63.29</t>
  </si>
  <si>
    <t>OPERARIO DE PRIMERA (AISLAMIENTO)</t>
  </si>
  <si>
    <t>hector.benjamin.diaz@pemex.com</t>
  </si>
  <si>
    <t>JOSE MANUEL MORALES GARCIA</t>
  </si>
  <si>
    <t>22.56.05</t>
  </si>
  <si>
    <t>PROBADOR ANALITICO</t>
  </si>
  <si>
    <t>JOSE ROBERTO XINAXTLE HERNANDEZ</t>
  </si>
  <si>
    <t>22.47.05</t>
  </si>
  <si>
    <t>INVENTARISTA</t>
  </si>
  <si>
    <t>jose.roberto.xinaxtle@pemex.com</t>
  </si>
  <si>
    <t>DANIEL ALEJANDRO FIERRO ALDAMA</t>
  </si>
  <si>
    <t>42380 DEPARTAMENTO DE SEGURIDAD INDUST. Y PROT</t>
  </si>
  <si>
    <t>13.72.01</t>
  </si>
  <si>
    <t>AYTE. DE MANIOBRAS Y OPERACIONES (CI)</t>
  </si>
  <si>
    <t>ABRAHAM FOSADO ROSALES</t>
  </si>
  <si>
    <t>23.57.03</t>
  </si>
  <si>
    <t>ENCARGADO "C" DE PLANTAS</t>
  </si>
  <si>
    <t>abraham.fosado@pemex.com</t>
  </si>
  <si>
    <t>ERIC ALEJANDRO VALDESPINO LAZCANO</t>
  </si>
  <si>
    <t>78550 HOSPITAL CENTRAL SUR PICACHO, D.F.</t>
  </si>
  <si>
    <t>21.29.07</t>
  </si>
  <si>
    <t>OPERADOR "B" DE CAPTURA DE DATOS</t>
  </si>
  <si>
    <t>SUBDIRECCIÓN DE SERVICIOS DE SALUD</t>
  </si>
  <si>
    <t>GERENCIA DE SERVICIOS MÉDICOS</t>
  </si>
  <si>
    <t>eric.alejandro.valdespino@pemex.com</t>
  </si>
  <si>
    <t>ABNER MOISES YEPES ALVAREZ</t>
  </si>
  <si>
    <t>21210 AREA DE OPERACION AÑIL, D.F.</t>
  </si>
  <si>
    <t>abner.moises.yepez@pemex.com</t>
  </si>
  <si>
    <t>JORGE ISRAEL ZIMBRON GAMEZ</t>
  </si>
  <si>
    <t>21210 AREA DE OPERACION SN. JUAN IXHUATEPEC, M</t>
  </si>
  <si>
    <t>ROBERTO NICOLAS CEDILLO REYES</t>
  </si>
  <si>
    <t>21210 AREA DE OPERACION B. DEL MUERTO, D.F.</t>
  </si>
  <si>
    <t>JOSE TRINIDAD MORELIA RESENDIZ</t>
  </si>
  <si>
    <t>57120 AREA DE MANTENIMIENTO 18 DE MARZO, D.F.</t>
  </si>
  <si>
    <t>23.63.09</t>
  </si>
  <si>
    <t>OPERARIO ESPECIALISTA (ELECTRICISTA)</t>
  </si>
  <si>
    <t>LAZARO ESCUTIA ENRIQUEZ</t>
  </si>
  <si>
    <t>JUAN ANGEL LUGO MALDONADO</t>
  </si>
  <si>
    <t>juan.angel.lugo@pemex.com</t>
  </si>
  <si>
    <t>JORGE GABINO VILCHIS</t>
  </si>
  <si>
    <t>21210 AREA DE OPERACION 18 DE MARZO, D.F.</t>
  </si>
  <si>
    <t>jorge.gabino@pemex.com</t>
  </si>
  <si>
    <t>MISAEL AGUILAR GALLEGOS</t>
  </si>
  <si>
    <t>VICTOR MANUEL PLASCENCIA LULE</t>
  </si>
  <si>
    <t>57110 AREA SEG. IND. Y PROT. AMB. AÐIL, D.F.</t>
  </si>
  <si>
    <t>21.72.02</t>
  </si>
  <si>
    <t>CABO DE CONTRAINCENDIO</t>
  </si>
  <si>
    <t>ROBERTO GONZALEZ PEREZ</t>
  </si>
  <si>
    <t>roberto.gonzalezp@pemex.com</t>
  </si>
  <si>
    <t>HECTOR TORRES CADENA</t>
  </si>
  <si>
    <t>57110 AREA SEG. IND. Y PROT. AMBIENTAL B. DEL</t>
  </si>
  <si>
    <t>hector.torresc@pemex.com</t>
  </si>
  <si>
    <t>ERICK ARTURO SANCHEZ PASTRANA</t>
  </si>
  <si>
    <t>42152 PLANTA DE ISOMERIZACION NO.2</t>
  </si>
  <si>
    <t>26.57.33</t>
  </si>
  <si>
    <t>OPERADOR ESPTA. PLANTAS PROCESO (CDA)</t>
  </si>
  <si>
    <t>SUBDIR. DE PRODUCCION DE PETROLÍFEROS</t>
  </si>
  <si>
    <t>GERENCIA DE REFINERÍA TULA</t>
  </si>
  <si>
    <t>ROBERTO ORTEGA GARCIA</t>
  </si>
  <si>
    <t>47208 TALLER DE SOLDADURA</t>
  </si>
  <si>
    <t>24.63.14</t>
  </si>
  <si>
    <t>CABO DE OFICIOS (SOLDADORES)</t>
  </si>
  <si>
    <t>roberto.ortegag@pemex.com</t>
  </si>
  <si>
    <t>JUAN CARLOS GONZALEZ VARGAS</t>
  </si>
  <si>
    <t>11949 PLANTA H-OIL</t>
  </si>
  <si>
    <t>32.57.33</t>
  </si>
  <si>
    <t>SUPERVISOR "A" DE PLANTAS PROC. (SCD-AV)</t>
  </si>
  <si>
    <t>JGonzalezV@pemex.com</t>
  </si>
  <si>
    <t>RUBEN ORTIZ MENDOZA</t>
  </si>
  <si>
    <t>11951 PTA. TRATAMIENTO CON AMINA Y AGUAS AMARG</t>
  </si>
  <si>
    <t>ruben.ortizm@pemex.com</t>
  </si>
  <si>
    <t>ENRIQUE ULISES HURTADO CASTAÑEDA</t>
  </si>
  <si>
    <t>42120 PLANTA DESINTEGRADORA CATALITICA NO. 1</t>
  </si>
  <si>
    <t>JUAN LOPEZ ALVAREZ</t>
  </si>
  <si>
    <t>47215 TALLER DE INSTRU. DE CTROL AUTOMATICO</t>
  </si>
  <si>
    <t>26.63.17</t>
  </si>
  <si>
    <t>TECNICO "B" INSTRUMENTISTA</t>
  </si>
  <si>
    <t>JOSE BARRETO MACIAS</t>
  </si>
  <si>
    <t>42100 SUPERINTENDENCIA GENERAL DE OPERACION</t>
  </si>
  <si>
    <t>jose.barreto@pemex.com</t>
  </si>
  <si>
    <t>JORGE GABRIEL AGUILAR REYNA</t>
  </si>
  <si>
    <t>42151 PLANTA HIDROSULFURADORA DE GASEOLOS</t>
  </si>
  <si>
    <t>MARCELO SERRANO FALCON</t>
  </si>
  <si>
    <t>42110 PLANTA COMBINADA NO. 1</t>
  </si>
  <si>
    <t>LUIS FRANCISCO PEREZ CHAVEZ</t>
  </si>
  <si>
    <t>47206 TALLER DE TUBERIA</t>
  </si>
  <si>
    <t>24.63.15</t>
  </si>
  <si>
    <t>CABO DE OFICIOS (TUBEROS)</t>
  </si>
  <si>
    <t>luis.francisco.perezc@pemex.com</t>
  </si>
  <si>
    <t>SALVADOR ROBLEDO VALENCIA</t>
  </si>
  <si>
    <t>41139 PTA. HIDRODESULFURADORA DESTILADOS INTER</t>
  </si>
  <si>
    <t>salvador.robledo@pemex.com</t>
  </si>
  <si>
    <t>JUAN CARLOS VARGAS RIVERA</t>
  </si>
  <si>
    <t>42340 TRATAMIENTOS DE AGUA</t>
  </si>
  <si>
    <t>31.58.34</t>
  </si>
  <si>
    <t>SUPERVISOR "B" DE PLTAS FZA. Y SERV AUX</t>
  </si>
  <si>
    <t>juan.carlos.vargasr@pemex.com</t>
  </si>
  <si>
    <t>JORGE GAMBOA ARMENTA</t>
  </si>
  <si>
    <t>40910 CONTRAINCENDIO</t>
  </si>
  <si>
    <t>MARCO ANTONIO ARRIETA GARDUÑO</t>
  </si>
  <si>
    <t>MIGUEL ANGEL HERRERA GUERRERO</t>
  </si>
  <si>
    <t>PEDRO LUIS VERA RICO</t>
  </si>
  <si>
    <t>RAYMUNDO GABRIEL GONZALEZ COSIO</t>
  </si>
  <si>
    <t>42126 PLANTA DE AZUFRE NO. 2</t>
  </si>
  <si>
    <t>FELIPE MORALES ORDAZ</t>
  </si>
  <si>
    <t>ROSA ELIA ALMANZA CRUZ</t>
  </si>
  <si>
    <t>40500 DEPTO. DE SERVS. GRALES. Y ADMON. PATRIM</t>
  </si>
  <si>
    <t>rosa.elia.almanza@pemex.com</t>
  </si>
  <si>
    <t>SANTIAGO FUENTES LERMA</t>
  </si>
  <si>
    <t>42195 TER. DE ALMANTO.DE GAS LIC.Y EFLUENTES</t>
  </si>
  <si>
    <t>28.54.32</t>
  </si>
  <si>
    <t>JEFE "A" DE PATIO DE TANQUES</t>
  </si>
  <si>
    <t>FRANCISCO JEOVANI BARRERA MEDINA</t>
  </si>
  <si>
    <t>47204 TALLER MECANICO</t>
  </si>
  <si>
    <t>PORFIRIO CORNEJO HERNANDEZ</t>
  </si>
  <si>
    <t>40001 VIGILANCIA</t>
  </si>
  <si>
    <t>12.74.06</t>
  </si>
  <si>
    <t>PORTERO CHECADOR</t>
  </si>
  <si>
    <t>porfirio.cornejo@pemex.com</t>
  </si>
  <si>
    <t>HECTOR JAVIER PEREZ CARRILLO</t>
  </si>
  <si>
    <t>VICTOR HUGO BANDA CASTILLO</t>
  </si>
  <si>
    <t>42310 GENERACION ELECTRICA</t>
  </si>
  <si>
    <t>32.58.34</t>
  </si>
  <si>
    <t>SUPERVISOR "A" DE PLANTAS FUERZA Y SERV.</t>
  </si>
  <si>
    <t>victor.hugo.banda@pemex.com</t>
  </si>
  <si>
    <t>GABRIEL GUTIERREZ MENDEZ</t>
  </si>
  <si>
    <t>42113 PLANTA REDUCTORA DE VISCOSIDAD</t>
  </si>
  <si>
    <t>gabriel.gutierrez@pemex.com</t>
  </si>
  <si>
    <t>MOISES TONATIUH RAMIREZ VILLALOBOS</t>
  </si>
  <si>
    <t>42210 LABORATORIOS</t>
  </si>
  <si>
    <t>IVAN CAMPOS DIAZ</t>
  </si>
  <si>
    <t>ivan.campos@pemex.com</t>
  </si>
  <si>
    <t>JOSE ANGEL CRUZ TORRES</t>
  </si>
  <si>
    <t>40420 ALMACEN</t>
  </si>
  <si>
    <t>20.43.08</t>
  </si>
  <si>
    <t>DESPACHADOR DE PRIMERA (ALMACENES DE MAT</t>
  </si>
  <si>
    <t>jose.angel.cruz@pemex.com</t>
  </si>
  <si>
    <t>HERMES ULISES LIZARDI GONZALEZ</t>
  </si>
  <si>
    <t>45010 COORD. DE PREVENCION Y CONTRAINCENDIO</t>
  </si>
  <si>
    <t>24.72.01</t>
  </si>
  <si>
    <t>ENCARGADO DE MANIOBRAS Y OPERACIÓN (CI)</t>
  </si>
  <si>
    <t>NESTOR SANCHEZ AVENDAÑO</t>
  </si>
  <si>
    <t>42350 TORRES DE ENFRIAMIENTO</t>
  </si>
  <si>
    <t>25.57.04</t>
  </si>
  <si>
    <t>SUPERVISOR "C" DE AREAS DE SERVICIO AUX.</t>
  </si>
  <si>
    <t>nestor.sancheza@pemex.com</t>
  </si>
  <si>
    <t>RODOLFO ALEGRE MEDINA</t>
  </si>
  <si>
    <t>18.74.03</t>
  </si>
  <si>
    <t>CABO DE VIGILANCIA</t>
  </si>
  <si>
    <t>rodolfo.alegre@pemex.com</t>
  </si>
  <si>
    <t>ARTEMIO GARCIA ATANACIO</t>
  </si>
  <si>
    <t>47201 TALLER DE CARPINTERIA</t>
  </si>
  <si>
    <t>24.63.06</t>
  </si>
  <si>
    <t>CABO DE OFICIOS (CARPINTEROS)</t>
  </si>
  <si>
    <t>artemio.garcia@pemex.com</t>
  </si>
  <si>
    <t>GYBRAN ANDRES SERRANO FLORES</t>
  </si>
  <si>
    <t>MIGUEL MAGNO RODRIGUEZ</t>
  </si>
  <si>
    <t>47203 TALLER DE ALBAÑILERIA</t>
  </si>
  <si>
    <t>24.63.29</t>
  </si>
  <si>
    <t>CABO DE OFICIOS (AISLAMIENTOS)</t>
  </si>
  <si>
    <t>miguel.magno@pemex.com</t>
  </si>
  <si>
    <t>GILBERTO PEREZ LARA</t>
  </si>
  <si>
    <t>42142 PLANTA HIDROSULFURADORA HDD</t>
  </si>
  <si>
    <t>gilberto.perezl@PEMEX.COM</t>
  </si>
  <si>
    <t>MA DE LOS ANGELES BRIONES MARTINEZ</t>
  </si>
  <si>
    <t>maria.delosangeles.briones@pemex.com</t>
  </si>
  <si>
    <t>HUGO IBARRA LOPEZ</t>
  </si>
  <si>
    <t>78570 HOSPITAL GENERAL TULA, HGO.</t>
  </si>
  <si>
    <t>31.17.10</t>
  </si>
  <si>
    <t>AUXILIAR TECNICO "A" (PEP)</t>
  </si>
  <si>
    <t>hugo.ibarra@pemex.com</t>
  </si>
  <si>
    <t>YASARET ISAURA GRANADOS ALMAGUER</t>
  </si>
  <si>
    <t>11933 SUPCIA. DEASEG. DE LA CALIDAD DEL PROD</t>
  </si>
  <si>
    <t>33.11.02</t>
  </si>
  <si>
    <t>ESPECIALISTA TECNICO "D"</t>
  </si>
  <si>
    <t>yasaret.isaura.granados@pemex.com</t>
  </si>
  <si>
    <t>PABLO ARMANDO CORTES LOREDO</t>
  </si>
  <si>
    <t>42111 PLANTA COMBINADA NO. 2</t>
  </si>
  <si>
    <t>pablo.armando.cortes@pemex.com</t>
  </si>
  <si>
    <t>OMAR CABRERA LUIS</t>
  </si>
  <si>
    <t>13730 TERMINAL DE GAS LICUADO “A” TULA, HGO.</t>
  </si>
  <si>
    <t>31.35.02</t>
  </si>
  <si>
    <t>ESPECIALISTA "D" INGENIERIA</t>
  </si>
  <si>
    <t>GCIA. OPER. TERMS. GLP Y PQ</t>
  </si>
  <si>
    <t>omar.cabrera@pemex.com</t>
  </si>
  <si>
    <t>YINDRO CANSECO GONZALEZ</t>
  </si>
  <si>
    <t>17.37.07</t>
  </si>
  <si>
    <t>OPDOR. DE PRIMERA-EQ. MEC. (AMBULANCIA)</t>
  </si>
  <si>
    <t>LUIS ALBERTO ESPARZA LARA</t>
  </si>
  <si>
    <t>41134 PLANTA REFORMADORA DE NAFTA (GASOLINA) N</t>
  </si>
  <si>
    <t>luis.alberto.esparza@pemex.com</t>
  </si>
  <si>
    <t>EDUARDO DOMINGUEZ MEJIA</t>
  </si>
  <si>
    <t>eduardo.dominguezm@pemex.com</t>
  </si>
  <si>
    <t>VICTOR HUGO PALOMINO CASTRO</t>
  </si>
  <si>
    <t>47205 TALLER DE COMBUSTION INTERNA</t>
  </si>
  <si>
    <t>OSCAR ISRAEL GUTIERREZ SANCHEZ</t>
  </si>
  <si>
    <t>ANGEL DIAZ MARTINEZ</t>
  </si>
  <si>
    <t>23.63.20</t>
  </si>
  <si>
    <t>OPERARIO ESPECIALISTA (DIVERSOS OFICIOS)</t>
  </si>
  <si>
    <t>angel.diazm@pemex.com</t>
  </si>
  <si>
    <t>EDGAR CASTILLO CARDENAS</t>
  </si>
  <si>
    <t>EDGAR ZUÑIGA MOLINA</t>
  </si>
  <si>
    <t>42380 PLANTA TRAT. DE  AGUAS RESIDUALES</t>
  </si>
  <si>
    <t>24.58.34</t>
  </si>
  <si>
    <t>OP ESP PTAS FZA SRV AUX SIST DIG (CT UN)</t>
  </si>
  <si>
    <t>edgar.zunigam@pemex.com</t>
  </si>
  <si>
    <t>NAZARENO MOTA AQUINO</t>
  </si>
  <si>
    <t>16.83.06</t>
  </si>
  <si>
    <t>GARROTERO MAYOR</t>
  </si>
  <si>
    <t>ANDRES COLIN OLGUIN</t>
  </si>
  <si>
    <t>ISMAEL ERUBIEL MONTERRUBIO MEDINA</t>
  </si>
  <si>
    <t>ismael.erubiel.monterrubio@pemex.com</t>
  </si>
  <si>
    <t>ELISEO NICOLAS CHAVEZ VAZQUEZ</t>
  </si>
  <si>
    <t>10.37.07</t>
  </si>
  <si>
    <t>CAMILLERO</t>
  </si>
  <si>
    <t>ALFONSO SANTOS ZUNIGA</t>
  </si>
  <si>
    <t>47207 TALLER DE PAILERIA</t>
  </si>
  <si>
    <t>23.63.11</t>
  </si>
  <si>
    <t>OPERARIO ESPECIALISTA (PAILERO)</t>
  </si>
  <si>
    <t>ARMANDO ELIAZIR BARRETO ALDANA</t>
  </si>
  <si>
    <t>11.74.03</t>
  </si>
  <si>
    <t>VIGILANTE</t>
  </si>
  <si>
    <t>JORGE ANDRES BENITEZ FALCON</t>
  </si>
  <si>
    <t>jorge.andres.benitez@pemex.com</t>
  </si>
  <si>
    <t>ALBERTO ENRIQUE BOZADA BRAVO</t>
  </si>
  <si>
    <t>29.58.34</t>
  </si>
  <si>
    <t>SUPV PTAS FZA SRV AUX SIST DIG (CTR UN)</t>
  </si>
  <si>
    <t>alberto.enrique.bozada@pemex.com</t>
  </si>
  <si>
    <t>JULIO CESAR CASTILLO CRUZ</t>
  </si>
  <si>
    <t>46250 PATIO Y MANIOBRAS</t>
  </si>
  <si>
    <t>16.61.08</t>
  </si>
  <si>
    <t>CABO ESPECIAL-TRABAJOS GENERALES</t>
  </si>
  <si>
    <t>JUAN CARLOS GARCIA GONZALEZ</t>
  </si>
  <si>
    <t>BERTHA CECILIA PEREZ PALMEROS</t>
  </si>
  <si>
    <t>42300 SUPTCIA. DE FUERZA Y SERVS. PRINCIPALES</t>
  </si>
  <si>
    <t>22.18.04</t>
  </si>
  <si>
    <t>AUXILIAR ADMINISTRATIVO "F"</t>
  </si>
  <si>
    <t>bertha.cecilia.perez@pemex.com</t>
  </si>
  <si>
    <t>CLEMENTE DOMINGUEZ ROMAN</t>
  </si>
  <si>
    <t>clemente.dominguez@pemex.com</t>
  </si>
  <si>
    <t>ALEJANDRO DAVID APAEZ LOPEZ</t>
  </si>
  <si>
    <t>21.63.07</t>
  </si>
  <si>
    <t>OPERARIO DE PRIMERA (COMBUSTION INTERNA)</t>
  </si>
  <si>
    <t>MARIA DE LOS ANGELES MEZA FIGUEROA</t>
  </si>
  <si>
    <t>26.37.08</t>
  </si>
  <si>
    <t>TECNICO FISIOTERAPEUTA</t>
  </si>
  <si>
    <t>LORENA GARCIA PAZ</t>
  </si>
  <si>
    <t>15.37.12</t>
  </si>
  <si>
    <t>ASISTENTE DE HOSPITAL</t>
  </si>
  <si>
    <t>lorena.garciap@pemex.com</t>
  </si>
  <si>
    <t>RICARDO JUAREZ SANCHEZ</t>
  </si>
  <si>
    <t>ricardo.juarez@pemex.com</t>
  </si>
  <si>
    <t>BENITO HERNANDEZ OBREGON</t>
  </si>
  <si>
    <t>47214 TALLER ELECTRICO</t>
  </si>
  <si>
    <t>LUCIANO SANTES HERNANDEZ</t>
  </si>
  <si>
    <t>HUGO SANTIAGO PARDAVE</t>
  </si>
  <si>
    <t>EDUARDO AMEZCUA HERNANDEZ</t>
  </si>
  <si>
    <t>eduardo.amezcua@pemex.com</t>
  </si>
  <si>
    <t>CLAUDIA GARRIDO MARTINEZ</t>
  </si>
  <si>
    <t>47000 UNIDAD DE MANTENIMIENTO</t>
  </si>
  <si>
    <t>21.45.04</t>
  </si>
  <si>
    <t>DIBUJANTE DE SEGUNDA (DIBUJO GENERAL)</t>
  </si>
  <si>
    <t>claudia.garrido@pemex.com</t>
  </si>
  <si>
    <t>GODOFREDO ALVA LOMAS</t>
  </si>
  <si>
    <t>HUMBERTO JIMENEZ CHAVEZ</t>
  </si>
  <si>
    <t>humberto.jimenezc@pemex.com</t>
  </si>
  <si>
    <t>LUIS GUSTAVO BARRON CLORIO</t>
  </si>
  <si>
    <t>40900 SUPTCIA. DE INSPECCION TECNICA Y SEG.IND</t>
  </si>
  <si>
    <t>luis.gustavo.barron@pemex.com</t>
  </si>
  <si>
    <t>VICTOR HUGO REAL MEDINA</t>
  </si>
  <si>
    <t>PEDRO ALDO HERNANDEZ DEL ANGEL</t>
  </si>
  <si>
    <t>JUAN CARLOS AGUILAR SUASTO</t>
  </si>
  <si>
    <t>juan.carlos.aguilars@pemex.com</t>
  </si>
  <si>
    <t>LAURA ELENA MARTINEZ VALADEZ</t>
  </si>
  <si>
    <t>54300 RESID. DE OPN. MARIT. Y PORT TOPOLOBAMPO</t>
  </si>
  <si>
    <t>GCIA. ALMTO.Y SERV. PORTUARIOS</t>
  </si>
  <si>
    <t>laura.elena.martinez@pemex.com</t>
  </si>
  <si>
    <t>LILIANA RICO GONZALEZ</t>
  </si>
  <si>
    <t>78560 HOSPITAL REGIONAL SALAMANCA, GTO.</t>
  </si>
  <si>
    <t>27.44.02</t>
  </si>
  <si>
    <t>JEFE "A" DE SECCION</t>
  </si>
  <si>
    <t>liliana.rico@pemex.com</t>
  </si>
  <si>
    <t>JULIETA REYES DEL CASTILLO</t>
  </si>
  <si>
    <t>28.37.08</t>
  </si>
  <si>
    <t>TERAPEUTA DEL LENGUAJE</t>
  </si>
  <si>
    <t>julieta.reyes@pemex.com</t>
  </si>
  <si>
    <t>HAZEL YAMID GUTIERREZ RAMIREZ</t>
  </si>
  <si>
    <t>27.37.12</t>
  </si>
  <si>
    <t>ENFERMERA ESPECIALISTA (NEFROLOGIA)</t>
  </si>
  <si>
    <t>BETSABE GARCIA HERNANDEZ</t>
  </si>
  <si>
    <t>28.37.06</t>
  </si>
  <si>
    <t>LIC. EN ENFERMERIA CON ESP.(PEDIATRICA)</t>
  </si>
  <si>
    <t>MONICA GABRIELA NAVARRO PEREZ</t>
  </si>
  <si>
    <t>23.37.05</t>
  </si>
  <si>
    <t>TRABAJADORA SOCIAL</t>
  </si>
  <si>
    <t>NORMA ISABEL PONCE GARCIA</t>
  </si>
  <si>
    <t>29.45.01</t>
  </si>
  <si>
    <t>JEFE DE DIBUJANTES</t>
  </si>
  <si>
    <t>GERENCIA DE REFINERÍA SALAMANCA</t>
  </si>
  <si>
    <t>norma.isabel.ponce@pemex.com</t>
  </si>
  <si>
    <t>HUGO ALBERTO CRUZ JASSO</t>
  </si>
  <si>
    <t>26.44.02</t>
  </si>
  <si>
    <t>JEFE "B" DE SECCION</t>
  </si>
  <si>
    <t>hugo.alberto.cruz@pemex.com</t>
  </si>
  <si>
    <t>SALVADOR OMAR GARCIA MORALES</t>
  </si>
  <si>
    <t>42115 PTA. DE DEST. ATMOSF. Y DE DEST. AL VACI</t>
  </si>
  <si>
    <t>salvador.omar.garcia@pemex.com</t>
  </si>
  <si>
    <t>LUZ MARIA GOMEZ ANDRADE</t>
  </si>
  <si>
    <t>42200 SUPERINTENDENCIA DE QUIMICA</t>
  </si>
  <si>
    <t>28.56.06</t>
  </si>
  <si>
    <t>JEFE "B" DE LABORATORIO</t>
  </si>
  <si>
    <t>luz.maria.gomeza@pemex.com</t>
  </si>
  <si>
    <t>JOSE OMAR DELGADO OJEDA</t>
  </si>
  <si>
    <t>42192 BOMBEOS Y ALMACENAMIENTO</t>
  </si>
  <si>
    <t>26.29.07</t>
  </si>
  <si>
    <t>OPERD.ESPTA.DE EQ.DE COMPUTO</t>
  </si>
  <si>
    <t>jose.omar.delgado@pemex.com</t>
  </si>
  <si>
    <t>GUILLERMO GALLEGOS ARREDONDO</t>
  </si>
  <si>
    <t>42164 PLANTA DESPARAFINADORA NO. 1</t>
  </si>
  <si>
    <t>guillermo.gallegosa@pemex.com</t>
  </si>
  <si>
    <t>JUAN ESQUIVEL RIOS</t>
  </si>
  <si>
    <t>18422 COORD. DE PREVENCIÓN Y CONTRAINCENDIO</t>
  </si>
  <si>
    <t>juan.esquivelr@pemex.com</t>
  </si>
  <si>
    <t>MA. DEL PILAR RIOS ZENIL</t>
  </si>
  <si>
    <t>23.45.04</t>
  </si>
  <si>
    <t>DIBUJANTE DE PRIMERA (DIBUJO GENERAL)</t>
  </si>
  <si>
    <t>ma.pilar.rios@pemex.com</t>
  </si>
  <si>
    <t>ROBERTO CARLOS REZA PEREZ</t>
  </si>
  <si>
    <t>42172 PLANTA DESASFALTADORA NO. 1</t>
  </si>
  <si>
    <t>24.57.33</t>
  </si>
  <si>
    <t>ENCARGADO "B" DE PLANTAS</t>
  </si>
  <si>
    <t>roberto.reza.perez@pemex.com</t>
  </si>
  <si>
    <t>ROBERTO TOPETE RUBIO</t>
  </si>
  <si>
    <t>20.57.33</t>
  </si>
  <si>
    <t>OPERADOR DE PRIMERA-PLANTAS PROCESO</t>
  </si>
  <si>
    <t>roberto.topete@pemex.com</t>
  </si>
  <si>
    <t>GUSTAVO RAMIREZ TORRES</t>
  </si>
  <si>
    <t>gustavo.ramirez@pemex.com</t>
  </si>
  <si>
    <t>OSCAR ARTURO RODRIGUEZ BOTELLO</t>
  </si>
  <si>
    <t>GERENCIA DE ADMINISTRACIÓN PATRIMONIAL</t>
  </si>
  <si>
    <t>oscar.arturo.rodriguez@pemex.com</t>
  </si>
  <si>
    <t>JAVIER BECERRA ESQUIVEL</t>
  </si>
  <si>
    <t>47216 TALLER ELECTRICO</t>
  </si>
  <si>
    <t>ENRIQUE BARRIOS GALLEGOS</t>
  </si>
  <si>
    <t>47205 TALLER MECANICO</t>
  </si>
  <si>
    <t>enrique.barriosg@pemex.com</t>
  </si>
  <si>
    <t>JORGE EDILBERTO PAREDES MARTINEZ</t>
  </si>
  <si>
    <t>42138 PTA. HIDRODESULF. DESTILADOS INTER. NO.1</t>
  </si>
  <si>
    <t>jorge.edilberto.paredes@PEMEX.COM</t>
  </si>
  <si>
    <t>PEDRO CANO BELMAN</t>
  </si>
  <si>
    <t>11434 PTA. DE DEST. ATMOSF. Y DE DEST. AL VACI</t>
  </si>
  <si>
    <t>pedro.cano@pemex.com</t>
  </si>
  <si>
    <t>JOEL ANTONIO CHARRE MEDELLIN</t>
  </si>
  <si>
    <t>42141 PLANTA HIDRODESULFURADORA DE DIESEL HDD</t>
  </si>
  <si>
    <t>joel.antonio.charre@PEMEX.COM</t>
  </si>
  <si>
    <t>MIGUEL ANGEL GARCIA LARA</t>
  </si>
  <si>
    <t>miguel.angel.garcia@pemex.com</t>
  </si>
  <si>
    <t>JOSE DE JESUS VEGA ALFARO</t>
  </si>
  <si>
    <t>47217 TALLER DE INSTRUMENTOS DE CTROL. AUT.</t>
  </si>
  <si>
    <t>FLAVIO LANDIN TIERRABLANCA</t>
  </si>
  <si>
    <t>flavio.landin@pemex.com</t>
  </si>
  <si>
    <t>NORA ISABEL MARTINEZ BLANCO</t>
  </si>
  <si>
    <t>nora.isabel.martinez@pemex.com</t>
  </si>
  <si>
    <t>PORFIRIO JUSTINO JUAREZ GASCA</t>
  </si>
  <si>
    <t>42135 PTA. HIDRODESULF. DE NAFTA(GASOLINA)NO.2</t>
  </si>
  <si>
    <t>FRANCISCO JAVIER HORTA PEREZ</t>
  </si>
  <si>
    <t>22.43.12</t>
  </si>
  <si>
    <t>CODIFICADOR</t>
  </si>
  <si>
    <t>francisco.javier.horta@pemex.com</t>
  </si>
  <si>
    <t>OSCAR HORACIO PEREZ TOLENTINO</t>
  </si>
  <si>
    <t>oscar.horacio.perez@pemex.com</t>
  </si>
  <si>
    <t>LUIS TOMAS OROZCO MEDINA</t>
  </si>
  <si>
    <t>JONATAN ROCHA RANGEL</t>
  </si>
  <si>
    <t>47209 TALLER DE PAILERIA</t>
  </si>
  <si>
    <t>jonatan.rocha@pemex.com</t>
  </si>
  <si>
    <t>MIGUEL ANGEL ALMANZA RAMIREZ</t>
  </si>
  <si>
    <t>11401 SUPERINTENDENCIA DE INSPECCIÓN TÉCNICA</t>
  </si>
  <si>
    <t>miguel.angel.almanza@pemex.com</t>
  </si>
  <si>
    <t>FERNANDO ZARATE FLORES</t>
  </si>
  <si>
    <t>24.63.17</t>
  </si>
  <si>
    <t>TECNICO "C" INSTRUMENTISTA</t>
  </si>
  <si>
    <t>CESAR SILVA DEL ANGEL</t>
  </si>
  <si>
    <t>cesar.silva.delangel@pemex.com</t>
  </si>
  <si>
    <t>CLAUDIO BALTAZAR PEREZ RANGEL</t>
  </si>
  <si>
    <t>47211 TALLER DE SOLDADURA</t>
  </si>
  <si>
    <t>23.63.14</t>
  </si>
  <si>
    <t>OPERARIO ESPECIALISTA (SOLDADOR)</t>
  </si>
  <si>
    <t>claudio.baltazar.perez@pemex.com</t>
  </si>
  <si>
    <t>PAULO CESAR GUEVARA ALMANZA</t>
  </si>
  <si>
    <t>paulo.cesar.guevara@pemex.com</t>
  </si>
  <si>
    <t>JUAN CONTRERAS OLGUIN</t>
  </si>
  <si>
    <t>23.63.23</t>
  </si>
  <si>
    <t>OPERARIO ESPTA. (MAQUINAS HERRAMIENTAS)</t>
  </si>
  <si>
    <t>ARMANDO RAMOS GONZALEZ</t>
  </si>
  <si>
    <t>23.63.25</t>
  </si>
  <si>
    <t>OPERARIO ESPECIALISTA (MECANICO DE PISO)</t>
  </si>
  <si>
    <t>armando.ramos@pemex.com</t>
  </si>
  <si>
    <t>JOSE LUIS ALEGRIA SIERRA</t>
  </si>
  <si>
    <t>23.63.05</t>
  </si>
  <si>
    <t>OPERARIO ESPECIALISTA (ALBAÑIL)</t>
  </si>
  <si>
    <t>jose.luis.alegria@pemex.com</t>
  </si>
  <si>
    <t>JOSE ALBERTO CASTRO YEPEZ</t>
  </si>
  <si>
    <t>25.63.08</t>
  </si>
  <si>
    <t>MAYORDOMO (CONSTRUCION Y TRABAJOS GRALS)</t>
  </si>
  <si>
    <t>MAURO ALBERTO MARTINEZ TORRES</t>
  </si>
  <si>
    <t>24.63.11</t>
  </si>
  <si>
    <t>CABO DE OFICIOS (PAILEROS)</t>
  </si>
  <si>
    <t>mauro.alberto.martinezt@pemex.com</t>
  </si>
  <si>
    <t>JOSE ISRAEL ROMERO SANDOVAL</t>
  </si>
  <si>
    <t>42143 PLANTA DE HIDROGENO NO. 2</t>
  </si>
  <si>
    <t>jose.israel.romero@pemex.com</t>
  </si>
  <si>
    <t>JESUS RAFAEL RAMIREZ VAZQUEZ</t>
  </si>
  <si>
    <t>jesus.rafael.ramirez@pemex.com</t>
  </si>
  <si>
    <t>JESUS ALEJANDRO RAMIREZ CASTILLO</t>
  </si>
  <si>
    <t>23.57.11</t>
  </si>
  <si>
    <t>OPERADOR ESPTA.-PLANTAS (TRATAMIENTO)</t>
  </si>
  <si>
    <t>JUAN FRANCISCO RODRIGUEZ RODRIGUEZ</t>
  </si>
  <si>
    <t>42165 PLANTA DESPARAFINADORA NO. 2</t>
  </si>
  <si>
    <t>juan.francisco.rodriguezr@PEMEX.COM</t>
  </si>
  <si>
    <t>FELIX EDUARDO HERNANDEZ MARTINEZ</t>
  </si>
  <si>
    <t>11448 BOMBEOS Y ALMACENAMIENTO</t>
  </si>
  <si>
    <t>25.54.32</t>
  </si>
  <si>
    <t>JEFE DE GUARDIA-BOMBEO Y ALMACENAMIENTO</t>
  </si>
  <si>
    <t>felix.eduardo.hernandez@pemex.com</t>
  </si>
  <si>
    <t>JULIAN ARCOS PATIÑO</t>
  </si>
  <si>
    <t>julian.arcos@pemex.com</t>
  </si>
  <si>
    <t>CARLOS ALEJANDRO BRAVO NAJERA</t>
  </si>
  <si>
    <t>11426 TRATAMIENTOS DE AGUA</t>
  </si>
  <si>
    <t>ARMANDO SANCHEZ ROMERO</t>
  </si>
  <si>
    <t>42136 PLANTA HIDRODESULFURADORA DE NAFTAS NO.3</t>
  </si>
  <si>
    <t>armando.sanchezr@pemex.com</t>
  </si>
  <si>
    <t>ALEJANDRO ERUBIEL CAMACHO AGUILAR</t>
  </si>
  <si>
    <t>77075 SUPTCIA. GRAL. VIG. Y CONTROL DE ACCESOS</t>
  </si>
  <si>
    <t>27.74.03</t>
  </si>
  <si>
    <t>SUPERVISOR VIGILANCIA OFICINAS CENTRALES</t>
  </si>
  <si>
    <t>GERENCIA DE SERVICIOS GENERALES</t>
  </si>
  <si>
    <t>JESUS MANUEL PIÑA PEREZ</t>
  </si>
  <si>
    <t>27231 SUBGCIA. DE SOL. PARA SISTEMAS OPER.</t>
  </si>
  <si>
    <t>39.04.09</t>
  </si>
  <si>
    <t>COORDINADOR ESPECIALISTA "B"</t>
  </si>
  <si>
    <t>GCIA. DE SOLUCIONES PARA PROCESOS IND.</t>
  </si>
  <si>
    <t>jesus.manuel.pina@pemex.com</t>
  </si>
  <si>
    <t>KARLA LETICIA CORTES RAMIREZ</t>
  </si>
  <si>
    <t>karla.leticia.cortes@pemex.com</t>
  </si>
  <si>
    <t>JOSE MIGUEL HERNANDEZ JAIME</t>
  </si>
  <si>
    <t>22104 UNIDAD DE CONCERTACIÓN LABORAL</t>
  </si>
  <si>
    <t>jose.miguel.hernandez@pemex.com</t>
  </si>
  <si>
    <t>RODOLFO ELVIRA MORALES</t>
  </si>
  <si>
    <t>25512 SUPCIA . DE CONSERVACIÓN Y MANTTO. CDMX</t>
  </si>
  <si>
    <t>35.04.09</t>
  </si>
  <si>
    <t>COORDINADOR ESPECIALISTA "F"</t>
  </si>
  <si>
    <t>GCIA. DE OBRA Y MANTTO. CENTRO-NORTE</t>
  </si>
  <si>
    <t>rodolfo.elvira@pemex.com</t>
  </si>
  <si>
    <t>VALENTIN HERRERA LUNA</t>
  </si>
  <si>
    <t>41400 GERENCIA DE  INTELIGENCIA DE NEGOCIO</t>
  </si>
  <si>
    <t>31.29.06</t>
  </si>
  <si>
    <t>TECNICO EN INFORMACION GEOGRAFICA</t>
  </si>
  <si>
    <t>GERENCIA DE SOLUCIONES EMPRESARIALES</t>
  </si>
  <si>
    <t>valentin.herrera@pemex.com</t>
  </si>
  <si>
    <t>JOSE LUIS PARTIDA VALENCIA</t>
  </si>
  <si>
    <t>27314 SUBGCIA DE GEST. Y EVAL.DE SERV.DE INFRA</t>
  </si>
  <si>
    <t>GERENCIA DE SERVICIOS DIGITALES</t>
  </si>
  <si>
    <t>jose.luis.partida@pemex.com</t>
  </si>
  <si>
    <t>ULISES FRANCISCO GUERRERO RAMIREZ</t>
  </si>
  <si>
    <t>25240 SUBGCIA. DE APROVECHAMIENTO INMOBILIARIO</t>
  </si>
  <si>
    <t>30.35.04</t>
  </si>
  <si>
    <t>PROFESIONISTA "B"</t>
  </si>
  <si>
    <t>ulises.francisco.guerrero@pemex.com</t>
  </si>
  <si>
    <t>MARIO RODOLFO ARELLANOS ROJAS</t>
  </si>
  <si>
    <t>77112 SIST. HIDRAULICOS Y AIRE ACONDICION.</t>
  </si>
  <si>
    <t>17.54.06</t>
  </si>
  <si>
    <t>BOMBERO CLASE "A" SERVICIOS VARIOS</t>
  </si>
  <si>
    <t>mario.rodolfo.arellanos@pemex.com</t>
  </si>
  <si>
    <t>NORMA ARELLANO REYES</t>
  </si>
  <si>
    <t>22107 SUPCIA. DE PREST. CULT. Y DEPORTIVAS</t>
  </si>
  <si>
    <t>33.04.09</t>
  </si>
  <si>
    <t>COORDINADOR ESPECIALISTA "H"</t>
  </si>
  <si>
    <t>norma.arellano@pemex.com</t>
  </si>
  <si>
    <t>EFRAIN DE JESUS HEREDIA PACHECO</t>
  </si>
  <si>
    <t>52300 SUBGCIA. DE COORD. DE OPERACION DE DUCTO</t>
  </si>
  <si>
    <t>ERNESTO ZEUZ ZAMORA HERRERA</t>
  </si>
  <si>
    <t>27113 SUBGCIA DE INTEG. EVAL. DEL MODELO  OPER</t>
  </si>
  <si>
    <t>41.01.05</t>
  </si>
  <si>
    <t>SUBGERENTE</t>
  </si>
  <si>
    <t>GCIA. DE CUMPLIMIENTO Y CALIDAD DE SERV.</t>
  </si>
  <si>
    <t>ernesto.zeuz.zamora@pemex.com</t>
  </si>
  <si>
    <t>SILVERIO RODRIGUEZ REYES</t>
  </si>
  <si>
    <t>77073 SUPTCIA. GRAL. SIST. HIDRAUL. AIRE ACOND</t>
  </si>
  <si>
    <t>silverio.rodriguez@pemex.com</t>
  </si>
  <si>
    <t>EDUARDO HERRERA MACIEL</t>
  </si>
  <si>
    <t>77093 SUBGCIA.DE SISTEMS.PRIMARIOS Y SEGURIDAD</t>
  </si>
  <si>
    <t>eduardo.herreram@pemex.com</t>
  </si>
  <si>
    <t>MANUEL LIMON RAMOS</t>
  </si>
  <si>
    <t>78310 SUBGERENCIA DE RECURSOS HUMANOS</t>
  </si>
  <si>
    <t>29.44.14</t>
  </si>
  <si>
    <t>SECRETARIO "A" (INGLES-ESPAÑOL)</t>
  </si>
  <si>
    <t>GERENCIA DE PREVENCIÓN MÉDICA</t>
  </si>
  <si>
    <t>manuel.limon@pemex.com</t>
  </si>
  <si>
    <t>RAUL SANCHEZ CHAVEZ</t>
  </si>
  <si>
    <t>23330 SUBGCIA. DE NORM. Y RECURSOS TÉCNICOS</t>
  </si>
  <si>
    <t>GCIA. DE ADMON. DE SERV. DE SALUD</t>
  </si>
  <si>
    <t>raul.sanchezc@pemex.com</t>
  </si>
  <si>
    <t>KARINA GUADALUPE CRUZ AREVALO</t>
  </si>
  <si>
    <t>25010 UNIDAD DE SEGURIDAD Y PROTECCIÓN CIVIL</t>
  </si>
  <si>
    <t>32.04.09</t>
  </si>
  <si>
    <t>COORDINADOR ESPECIALISTA "I"</t>
  </si>
  <si>
    <t>karina.guadalupe.cruz@pemex.com</t>
  </si>
  <si>
    <t>FRANCISCO JULIO URIBE MORALES</t>
  </si>
  <si>
    <t>francisco.julio.uribe@pemex.com</t>
  </si>
  <si>
    <t>JESUS PARTIDA VALENCIA</t>
  </si>
  <si>
    <t>27.72.01</t>
  </si>
  <si>
    <t>JEFE "C" DEPARTAMENTO (CONTRA INCENDIO)</t>
  </si>
  <si>
    <t>jesus.partida@pemex.com</t>
  </si>
  <si>
    <t>ABRAHAM ALBERTO ORDOÑEZ MOLINA</t>
  </si>
  <si>
    <t>42300 GCIA DE INGENIERIA DE TELECOMUNICACIONES</t>
  </si>
  <si>
    <t>32.28.04</t>
  </si>
  <si>
    <t>SUPERV DE SERV TECNOLOGIAS DE INF Y COM</t>
  </si>
  <si>
    <t>GERENCIA DE REDES Y TELECOMUNICACIONES</t>
  </si>
  <si>
    <t>abraham.alberto.ordonez@pemex.com</t>
  </si>
  <si>
    <t>GABRIELA VAZQUEZ CABRERA</t>
  </si>
  <si>
    <t>27334 SUBGCIA DE GEST. DE INFRA. DE TELECOM</t>
  </si>
  <si>
    <t>gabriela.vazquez@pemex.com</t>
  </si>
  <si>
    <t>LUIS ARTURO LEGORRETA BARAJAS</t>
  </si>
  <si>
    <t>luis.arturo.legorreta@pemex.com</t>
  </si>
  <si>
    <t>MARIO MANUEL GONZALEZ RODRIGUEZ</t>
  </si>
  <si>
    <t>mario.manuel.gonzalez@pemex.com</t>
  </si>
  <si>
    <t>BRICIA LITZ PEREZ CARCAÑO</t>
  </si>
  <si>
    <t>42000 SUBDIREC DE INFRAESTRUCTURA TECNOLOGICA</t>
  </si>
  <si>
    <t>bricia.litz.perez@pemex.com</t>
  </si>
  <si>
    <t>MYRIAM OLIVIA BERRUECOS MARTINEZ</t>
  </si>
  <si>
    <t>22167 CENDI OFC LACTANTES</t>
  </si>
  <si>
    <t>31.37.09</t>
  </si>
  <si>
    <t>PSICOLOGO "B"</t>
  </si>
  <si>
    <t>myriam.olivia.berruecos@pemex.com</t>
  </si>
  <si>
    <t>OMAR RODRIGUEZ MALDONADO</t>
  </si>
  <si>
    <t>omar.rodriguezm@pemex.com</t>
  </si>
  <si>
    <t>SURESTE</t>
  </si>
  <si>
    <t>NORMA ELIZABETH HICKMAN BOLAÑOS</t>
  </si>
  <si>
    <t>21501 SUBGERENCIA DE ANÁLISIS Y OPTIMIZACIÓN</t>
  </si>
  <si>
    <t>GCIA. DE MEJORA PROC, VINC. Y PLANEACION</t>
  </si>
  <si>
    <t>norma.elizabeth.hickman@pemex.com</t>
  </si>
  <si>
    <t>JOSE EDUARDO WILLIAMS FERRAL</t>
  </si>
  <si>
    <t>21127 SUBGCIA.DE SUP.ALM. BIEN.CON. LOG Y CORP</t>
  </si>
  <si>
    <t>jose.eduardo.williams@pemex.com</t>
  </si>
  <si>
    <t>LUIS MAURICIO FOSADO PICHARDO</t>
  </si>
  <si>
    <t>luis.mauricio.fosado@pemex.com</t>
  </si>
  <si>
    <t>CINTHYA BERENICE CADENAS LOPEZ VELARDE</t>
  </si>
  <si>
    <t>cinthya.berenice.cadenas@pemex.com</t>
  </si>
  <si>
    <t>ARMANDO CESAR CALDERON BERRA</t>
  </si>
  <si>
    <t>21122 SUBGCIA.ADMON Y ANA.FINAN. ALM. BIEN.CON</t>
  </si>
  <si>
    <t>35.11.04</t>
  </si>
  <si>
    <t>COORDINADOR "B" ESPECIALIDAD TECNICA</t>
  </si>
  <si>
    <t>armando.cesar.calderon@pemex.com</t>
  </si>
  <si>
    <t>MONICA CARVAJAL MORALES</t>
  </si>
  <si>
    <t>21504 SUBGERENCIA DE INTEGRACIÓN DE SOLUCIONES</t>
  </si>
  <si>
    <t>monica.carvajal@pemex.com</t>
  </si>
  <si>
    <t>CONTROL5210</t>
  </si>
  <si>
    <t>ISRAEL VIEYRA MORALES</t>
  </si>
  <si>
    <t>Salvaduardia</t>
  </si>
  <si>
    <t>SALVAGUARDIA</t>
  </si>
  <si>
    <t>GERENCIA DE ESTRATEGIA Y SISTEMAS DE SEGURIDAD Y MONITOREO</t>
  </si>
  <si>
    <t>JOSE JORGE CORTES ALATORRE</t>
  </si>
  <si>
    <t>25120 SUBGCIA. DE GEST Y CTROL A LOS PROCESOS</t>
  </si>
  <si>
    <t>jose.jorge.cortes@pemex.com</t>
  </si>
  <si>
    <t>MARCOS RICARDO SANCHEZ GONZALEZ</t>
  </si>
  <si>
    <t>JORGE MONROY SEGURA</t>
  </si>
  <si>
    <t>77076 SUPTCIA. GRAL. DE CONSERVACION Y MANTTO.</t>
  </si>
  <si>
    <t>23.63.06</t>
  </si>
  <si>
    <t>OPERARIO ESPECIALISTA (CARPINTERO)</t>
  </si>
  <si>
    <t>EDUARDO MELO FLORES</t>
  </si>
  <si>
    <t>42500 GCIA. DE CONF. OPER. Y GEST. DEL MANTTO.</t>
  </si>
  <si>
    <t>44.01.04</t>
  </si>
  <si>
    <t>GERENTE</t>
  </si>
  <si>
    <t>DIR. CORP. DE PLAN., COORD Y DESEMPEÑO</t>
  </si>
  <si>
    <t>SUBDIR. DE DES. PROY. Y NVOS MOD. DE NEG</t>
  </si>
  <si>
    <t>GCIA. DE CONF. OPER. Y GEST. DEL MANTTO.</t>
  </si>
  <si>
    <t>eduardo.melo@pemex.com</t>
  </si>
  <si>
    <t>ENRIQUE CHONG HERNANDEZ</t>
  </si>
  <si>
    <t>43420 SUBGCIA DE VINCULACIÓN DE LA INFORMACIÓN</t>
  </si>
  <si>
    <t>SUBDIR. DE PROG. Y COORDINACIÓN OPER.</t>
  </si>
  <si>
    <t>GERENCIA DE ANÁLISIS DE LA INF. INST.</t>
  </si>
  <si>
    <t>enrique.chong@pemex.com</t>
  </si>
  <si>
    <t>GUILLERMO FERNANDEZ RODRIGUEZ</t>
  </si>
  <si>
    <t>43410 SUBGCIA. DE ADMON. Y ANÁLISIS DE LA INF.</t>
  </si>
  <si>
    <t>guillermo.fernandezro@pemex.com</t>
  </si>
  <si>
    <t>ALBERTO ELIAS GALINDO BLANCO</t>
  </si>
  <si>
    <t>44320 SUBGCIA. DE ADMON. DE RIESGOS DE SST.</t>
  </si>
  <si>
    <t>SUBDIR. DE EVAL. DEL DESP. Y MEJORA CONT</t>
  </si>
  <si>
    <t>alberto.elias.galindo@pemex.com</t>
  </si>
  <si>
    <t>LUIS CARLOS VAZQUEZ AGUIRRE</t>
  </si>
  <si>
    <t>42510 SUBGCIA. DE INGENIERÍA DE CONFIABILIDAD</t>
  </si>
  <si>
    <t>luis.carlos.vazquez@pemex.com</t>
  </si>
  <si>
    <t>JORGE RICARDO DE LOS REYES GUERRERO</t>
  </si>
  <si>
    <t>jorge.ricardo.delosreyes@pemex.com</t>
  </si>
  <si>
    <t>MARIO CARRILLO HERNANDEZ</t>
  </si>
  <si>
    <t>43320 SUBGCIA. DE COORD. OPER. DE CRUDO Y GAS</t>
  </si>
  <si>
    <t>mario.carrillo@pemex.com</t>
  </si>
  <si>
    <t>EDUARDO ENRIQUE GANDARA MARTINEZ</t>
  </si>
  <si>
    <t>44330 SUBGCIA. DE AUDITORÍA Y EVALUACIÓN</t>
  </si>
  <si>
    <t>eduardo.enrique.gandara@pemex.com</t>
  </si>
  <si>
    <t>KARLA MARIA BONOLA RENDON</t>
  </si>
  <si>
    <t>karla.maria.bonola@pemex.com</t>
  </si>
  <si>
    <t>ALEJANDRA GONZALEZ SANTILLAN</t>
  </si>
  <si>
    <t>41210 SUBGCIA. DE ANÁLISIS DE REG. ECO. Y COMP</t>
  </si>
  <si>
    <t>SUBDIR. DE PLAN. EST., ANAL. REG. Y EF</t>
  </si>
  <si>
    <t>GERENCIA DE ANÁLISIS Y REGULACIÓN</t>
  </si>
  <si>
    <t>alejandra.gonzalezs@pemex.com</t>
  </si>
  <si>
    <t>LUIS RAMON OREA ARANDA</t>
  </si>
  <si>
    <t>20230 SUBGERENCIA DE IMPACTO SOCIAL</t>
  </si>
  <si>
    <t>GERENCIA DE RESPONSABILIDAD SOCIAL</t>
  </si>
  <si>
    <t>luis.ramon.orea@pemex.com</t>
  </si>
  <si>
    <t>ANA ROSA JIMENEZ VALADEZ</t>
  </si>
  <si>
    <t>42310 SUBGCIA. DE CALIDAD Y RIESGOS</t>
  </si>
  <si>
    <t>GCIA. DE EVAL. Y DES. DE PROY.</t>
  </si>
  <si>
    <t>ana.rosa.jimenez@pemex.com</t>
  </si>
  <si>
    <t>SUR</t>
  </si>
  <si>
    <t>LUIS ENRIQUE ORTIZ TORRES</t>
  </si>
  <si>
    <t>21234 REP SUBGCIA NVOS MOD ABAS SERV SOP VER</t>
  </si>
  <si>
    <t>luis.enrique.ortiz@pemex.com</t>
  </si>
  <si>
    <t>SERGIO DAGOBERTO ORTA SANCHEZ</t>
  </si>
  <si>
    <t>21506 SUBGCIA. DE CAT. SOP. Y ACOMPAÑAMIENTO</t>
  </si>
  <si>
    <t>sergio.dagoberto.orta@pemex.com</t>
  </si>
  <si>
    <t>BELEM ALVARADO CARREÑO</t>
  </si>
  <si>
    <t>23220 SUBGERENCIA DE SALUD EN EL TRABAJO</t>
  </si>
  <si>
    <t>33.11.04</t>
  </si>
  <si>
    <t>COORDINADOR "D" ESPECIALIDAD TECNICA</t>
  </si>
  <si>
    <t>belem.alvarado@pemex.com</t>
  </si>
  <si>
    <t>HUGO SAN PEDRO FLORES</t>
  </si>
  <si>
    <t>43310 SUBGCIA. DE COORD OPER PETROLÍFEROS Y PQ</t>
  </si>
  <si>
    <t>hugo.sanpedro@pemex.com</t>
  </si>
  <si>
    <t>JOAQUIN DE JESUS TELLO NAJERA</t>
  </si>
  <si>
    <t>joaquin.jesus.tello@pemex.com</t>
  </si>
  <si>
    <t>RAUL OTERO FLORES</t>
  </si>
  <si>
    <t>11901 SUPERINTENDENCIA DE INSPECCIÓN TÉCNICA</t>
  </si>
  <si>
    <t>raul.otero@pemex.com</t>
  </si>
  <si>
    <t>ADOLFO RENE ALMAZAN SANCHEZ</t>
  </si>
  <si>
    <t>11910 SUBGCIA. DE ADMINISTRACIÓN DE LA PROD.</t>
  </si>
  <si>
    <t>adolfo.rene.almazan@pemex.com</t>
  </si>
  <si>
    <t>MARIA DE JESUS DELGADILLO GARCIA</t>
  </si>
  <si>
    <t>21100 AREA DE ADMINISTRACION ALTACE, D.F.</t>
  </si>
  <si>
    <t>18.44.06</t>
  </si>
  <si>
    <t>OFICINISTA DE TERCERA</t>
  </si>
  <si>
    <t>maria.jesus.delgadillo@PEMEX.COM</t>
  </si>
  <si>
    <t>ARLETTE LILIANA RAMIREZ GOMEZ</t>
  </si>
  <si>
    <t>arlette.liliana.ramirez@pemex.com</t>
  </si>
  <si>
    <t>LORENA JAQUELINE SANCHEZ MARTIN DEL CAMPO</t>
  </si>
  <si>
    <t>28.44.15</t>
  </si>
  <si>
    <t>OPERADOR DE SISTEMAS ADMINISTRATIVOS "A"</t>
  </si>
  <si>
    <t>lorena.jaqueline.sanchez@pemex.com</t>
  </si>
  <si>
    <t>EFRAIN DOMINGUEZ HINOJOSA</t>
  </si>
  <si>
    <t>52220 TUBERIA VENTA DE CARPIO</t>
  </si>
  <si>
    <t>21.63.20</t>
  </si>
  <si>
    <t>OPERARIO DE PRIMERA (DIVERSOS OFICIOS)</t>
  </si>
  <si>
    <t>MARTIN ANGELES ANGELES</t>
  </si>
  <si>
    <t>MARTHA ROSARIO ESPINOZA TOSCANO</t>
  </si>
  <si>
    <t>28.37.05</t>
  </si>
  <si>
    <t>LIC. EN ENFERMERIA CON ESP.(QUIRURGICA)</t>
  </si>
  <si>
    <t>martha.rosario.espinoza@pemex.com</t>
  </si>
  <si>
    <t>JAQUELINE SANCHEZ BARRAGAN</t>
  </si>
  <si>
    <t>31.37.02</t>
  </si>
  <si>
    <t>ENFERMERA JEFE DE PISO</t>
  </si>
  <si>
    <t>jaqueline.sanchez@pemex.com</t>
  </si>
  <si>
    <t>JUAN MANUEL MARTINEZ POSADAS</t>
  </si>
  <si>
    <t>25.37.15</t>
  </si>
  <si>
    <t>LICENCIADO(A) EN ENFERMERÍA</t>
  </si>
  <si>
    <t>juan.manuel.martinezp@pemex.com</t>
  </si>
  <si>
    <t>SUSANA GARCIA LABRA</t>
  </si>
  <si>
    <t>susana.garcial@pemex.com</t>
  </si>
  <si>
    <t>ERIKA YAEL GUZMAN RAMIREZ</t>
  </si>
  <si>
    <t>28.37.01</t>
  </si>
  <si>
    <t>LIC. EN ENFERMERIA CON ESP.(CARDIOL.)</t>
  </si>
  <si>
    <t>FELIPE ESCUDERO GARCIA</t>
  </si>
  <si>
    <t>76154 DEPTO. PERSONAL NORTE-HOSP. AZCAPOTZALCO</t>
  </si>
  <si>
    <t>ILEANA JOCELYN AGUILAR LOPEZ</t>
  </si>
  <si>
    <t>78580 CLINICA ATITALAQUIA, HGO.</t>
  </si>
  <si>
    <t>MIRIAM GODINEZ MORENO</t>
  </si>
  <si>
    <t>BERENICE ISABEL VALDEZ GARCIA C.</t>
  </si>
  <si>
    <t>ELIZABETH MORALES MORALES</t>
  </si>
  <si>
    <t>23101 HOSPITAL GENERAL TULA, HGO.</t>
  </si>
  <si>
    <t>35.37.04</t>
  </si>
  <si>
    <t>MEDICO CIRUJANO ESPECIALISTA</t>
  </si>
  <si>
    <t>elizabeth.moralesm@pemex.com</t>
  </si>
  <si>
    <t>OLIMPIA VILLA REZA</t>
  </si>
  <si>
    <t>ERIKA PEREZ GARCIA</t>
  </si>
  <si>
    <t>erika.perezg@pemex.com</t>
  </si>
  <si>
    <t>HECTOR DANIEL TAPIA CABRERA</t>
  </si>
  <si>
    <t>JOSE MANUEL ENRIQUEZ FLORES</t>
  </si>
  <si>
    <t>42310 DEPARTAMENTO DE OPERACION Y EMBARQUES</t>
  </si>
  <si>
    <t>23.57.06</t>
  </si>
  <si>
    <t>ENCARGADO DE CONTROL DE PROCESOS</t>
  </si>
  <si>
    <t>FELIX ALEMON REYES</t>
  </si>
  <si>
    <t>JORGE ALEJANDRO VILLEGAS PARAMO</t>
  </si>
  <si>
    <t>23610 REPRES. GCIA. CONT. PROC. REF.SALAMANCA</t>
  </si>
  <si>
    <t>30.18.01</t>
  </si>
  <si>
    <t>AUXILIAR PRINCIPAL ADMINISTRATIVO</t>
  </si>
  <si>
    <t>GCIA. CONTR. PARA PROD. COMER. Y CONF.</t>
  </si>
  <si>
    <t>jorge.alejandro.villegas@pemex.com</t>
  </si>
  <si>
    <t>ARTURO RODRIGUEZ BARRIENTOS</t>
  </si>
  <si>
    <t>76443 CENDI MINATITLAN, VER.</t>
  </si>
  <si>
    <t>13.63.20</t>
  </si>
  <si>
    <t>AYTE. DE OPERARIO ESPTA. (DIV. OFICIOS)</t>
  </si>
  <si>
    <t>arturo.rodriguez@pemex.com</t>
  </si>
  <si>
    <t>MAYRA MADRID MENENDEZ</t>
  </si>
  <si>
    <t>78570 HOSPITAL GENERAL VERACRUZ, VER.</t>
  </si>
  <si>
    <t>32.37.15</t>
  </si>
  <si>
    <t>LICENCIADO(A) EN ENFERMERÍA SUPERV</t>
  </si>
  <si>
    <t>mayra.madrid@pemex.com</t>
  </si>
  <si>
    <t>LUIS RAUL FLORES LOPEZ</t>
  </si>
  <si>
    <t>59140 AREA DE OPERACION OAXACA, OAX.</t>
  </si>
  <si>
    <t>GERENCIA DE LOGÍSTICA REGIONAL GOLFO</t>
  </si>
  <si>
    <t>MARIO SANCHEZ GARRIDO</t>
  </si>
  <si>
    <t>59140 AREA DE OPERACION JALAPA, VER.</t>
  </si>
  <si>
    <t>mario.sanchez@pemex.com</t>
  </si>
  <si>
    <t>JOAQUIN RINCON SUAREZ</t>
  </si>
  <si>
    <t>59140 AREA DE OPERACION ESCAMELA, VER.</t>
  </si>
  <si>
    <t>ROY CABRERA REYES</t>
  </si>
  <si>
    <t>43100 PLANTA DE GENERACION ELECTRICA</t>
  </si>
  <si>
    <t>15.57.33</t>
  </si>
  <si>
    <t>OPERADOR DE SEGUNDA-PLANTAS (PROCESO)</t>
  </si>
  <si>
    <t>SUBDIR. DE PROD. DE PETROQ. SECUNDARIA</t>
  </si>
  <si>
    <t>GCIA. DE COMP. PETROQ. CANGREJERA.</t>
  </si>
  <si>
    <t>JAVIER BECERRIL MORALES</t>
  </si>
  <si>
    <t>11200 SIPA EN LOS PROC DE PROD.Y TRANSP DE HCS</t>
  </si>
  <si>
    <t>16.72.01</t>
  </si>
  <si>
    <t>BOMBERO CLASE "B" CONTRAINCENDIO</t>
  </si>
  <si>
    <t>DIR. GRAL PEMEX EXPLORACIÓN Y PROD.</t>
  </si>
  <si>
    <t>SUBDIR. SEG. SALUD EN EL TRAB Y PROT AMB</t>
  </si>
  <si>
    <t>javier.becerril@pemex.com</t>
  </si>
  <si>
    <t>HECTOR ALBERTO GONZALEZ SOSA</t>
  </si>
  <si>
    <t>39110 OPERACION DE POZOS</t>
  </si>
  <si>
    <t>23.53.01</t>
  </si>
  <si>
    <t>AYUDANTE "B" DE PRODUCCION</t>
  </si>
  <si>
    <t>SUBDIRECCIÓN DE PRODUCCIÓN REGIÓN NORTE</t>
  </si>
  <si>
    <t>hector.alberto.gonzalez@PEMEX.COM</t>
  </si>
  <si>
    <t>EDUARDO MORA DIAZ</t>
  </si>
  <si>
    <t>23.73.01</t>
  </si>
  <si>
    <t>INTENDENTE DE EDIFICIOS</t>
  </si>
  <si>
    <t>eduardo.mora@pemex.com</t>
  </si>
  <si>
    <t>ANDRES LOPEZ MIGUEL</t>
  </si>
  <si>
    <t>73200 SUBGERENCIA DE CONTABILIDAD</t>
  </si>
  <si>
    <t>24.41.01</t>
  </si>
  <si>
    <t>AYUDANTE "A" PREPARACION DE INFORMACION</t>
  </si>
  <si>
    <t>andres.lopez@pemex.com</t>
  </si>
  <si>
    <t>GUSTAVO MIJANGOS SOLORZANO</t>
  </si>
  <si>
    <t>42106 PLANTA COMBINADA MAYA</t>
  </si>
  <si>
    <t>GERENCIA DE REFINERÍA MINATITLÁN</t>
  </si>
  <si>
    <t>EDGAR HERNANDEZ GOMEZ</t>
  </si>
  <si>
    <t>42122 PLANTA CATALITICA 2                     </t>
  </si>
  <si>
    <t>edgar.hernandez@pemex.com</t>
  </si>
  <si>
    <t>YUNEHT PLAUCHU MAC BEATH</t>
  </si>
  <si>
    <t>42300 CONECTIVIDAD TI COATZACOALCOS, VER.</t>
  </si>
  <si>
    <t>24.18.04</t>
  </si>
  <si>
    <t>AUXILIAR ADMINISTRATIVO "D"</t>
  </si>
  <si>
    <t>yuneht.plauchu@pemex.com</t>
  </si>
  <si>
    <t>LILIANA RAMOS FACUNDO</t>
  </si>
  <si>
    <t>43210 DEPARTAMENTO DE CONTABILIDAD Y COSTOS</t>
  </si>
  <si>
    <t>liliana.ramosf@pemex.com</t>
  </si>
  <si>
    <t>JOSE ALAN MARTINEZ ANDRADE</t>
  </si>
  <si>
    <t>42141 PLANTA HIDRODESULFURADORA DE DIESEL</t>
  </si>
  <si>
    <t>jose.alan.martinez@pemex.com</t>
  </si>
  <si>
    <t>JOSE JUAN TRONCOSO HERNANDEZ</t>
  </si>
  <si>
    <t>42142 PLANTA HIDRODESULFURADORA DE GASOLEOS</t>
  </si>
  <si>
    <t>jose.juan.troncoso@PEMEX.COM</t>
  </si>
  <si>
    <t>SERGIO ANTONIO MEZA CABAÑAS</t>
  </si>
  <si>
    <t>64510 MANTTO A SISTEMAS DE SEPARACION Y BOMBEO</t>
  </si>
  <si>
    <t>sergio.antonio.meza@pemex.com</t>
  </si>
  <si>
    <t>MOISES LOPEZ PEREZ</t>
  </si>
  <si>
    <t>53300 OPERACIONES</t>
  </si>
  <si>
    <t>13.63.09</t>
  </si>
  <si>
    <t>AYTE. DE OPERARIO ESPTA. (ELECTRICISTA)</t>
  </si>
  <si>
    <t>moises.lopezp@pemex.com</t>
  </si>
  <si>
    <t>JUAN MANUEL DOMINGUEZ PINEDA</t>
  </si>
  <si>
    <t>78560 HOSPITAL REGIONAL MINATITLAN, VER.</t>
  </si>
  <si>
    <t>juan.manuel.dominguezp@pemex.com</t>
  </si>
  <si>
    <t>JESUS DOMINGUEZ CASTELLANOS</t>
  </si>
  <si>
    <t>42148 PLANTA DE ALQUILACION 1 Y 2</t>
  </si>
  <si>
    <t>jesus.dominguezc@pemex.com</t>
  </si>
  <si>
    <t>CAROLINA ESPINOSA ZAMUDIO</t>
  </si>
  <si>
    <t>72100 SUBGERENCIA DE  ADQUISICIONES Y SERVICIO</t>
  </si>
  <si>
    <t>carolina.espinosa@pemex.com</t>
  </si>
  <si>
    <t>JOSE ARCEO DOMINGUEZ</t>
  </si>
  <si>
    <t>44200 DEPARTAMENTO DE CONTRA-INCENDIO</t>
  </si>
  <si>
    <t>jose.arceo@pemex.com</t>
  </si>
  <si>
    <t>MALCOLM MORENO SANCHEZ</t>
  </si>
  <si>
    <t>21110 PLANTA DE AMONIACO IV</t>
  </si>
  <si>
    <t>GERENCIA DE OPERACIÓN DE FERTILIZANTES</t>
  </si>
  <si>
    <t>malcolm.moreno@pemex.com</t>
  </si>
  <si>
    <t>ARTURO SANCHEZ RAMIREZ</t>
  </si>
  <si>
    <t>21.63.11</t>
  </si>
  <si>
    <t>OPERARIO DE PRIMERA (PAILERO)</t>
  </si>
  <si>
    <t>GERENCIA DE REFINERÍA SALINA CRUZ</t>
  </si>
  <si>
    <t>arturo.sanchez@pemex.com</t>
  </si>
  <si>
    <t>VICTOR MANUEL VELAZQUEZ LEON</t>
  </si>
  <si>
    <t>47216 TALLER DE INSTRUM. DE CTROL AUTOMATICO</t>
  </si>
  <si>
    <t>victor.manuel.velazquez@pemex.com</t>
  </si>
  <si>
    <t>JOSE ALBERTO LUNA SALAS</t>
  </si>
  <si>
    <t>24410 TALLER DE INSTRUMENTOS</t>
  </si>
  <si>
    <t>jose.alberto.luna@pemex.com</t>
  </si>
  <si>
    <t>THAMARA GUADALUPE CRUZ GOMEZ</t>
  </si>
  <si>
    <t>22325 SUBGCIA. DE CAP. Y DES. PROCESOS SOPORTE</t>
  </si>
  <si>
    <t>GERENCIA DE CAPACITACIÓN Y DESEMPEÑO</t>
  </si>
  <si>
    <t>thamara.guadalupe.cruz@pemex.com</t>
  </si>
  <si>
    <t>ROSA ISELA MENDOZA OJEDA</t>
  </si>
  <si>
    <t>13.63.11</t>
  </si>
  <si>
    <t>AYTE. DE OPERARIO ESPTA. (PAILERO)</t>
  </si>
  <si>
    <t>FERNANDO FABIAN LUDEWIG MELGAREJO</t>
  </si>
  <si>
    <t>IRVING DEL ANGEL GARRIDO CELEDONIO</t>
  </si>
  <si>
    <t>11723 SUPCIA. DE GESTIÓN DEL MANTENIMIENTO</t>
  </si>
  <si>
    <t>irving.delangel.garrido@pemex.com</t>
  </si>
  <si>
    <t>CESAR AUGUSTO FLORES COLORADO</t>
  </si>
  <si>
    <t>47215 TALLER ELECTRICO</t>
  </si>
  <si>
    <t>FRANCISCO JAVIER SALGUERO REBOREDO</t>
  </si>
  <si>
    <t>42341 TALLER DE MAQUINAS-HERRAMIENTAS</t>
  </si>
  <si>
    <t>francisco.javier.salguero@pemex.com</t>
  </si>
  <si>
    <t>CARLOS ALBERTO VAZQUEZ LOPEZ</t>
  </si>
  <si>
    <t>27.14.08</t>
  </si>
  <si>
    <t>SUBJEFE "E" DE DEPTO LOCAL TEC. O DE OPN</t>
  </si>
  <si>
    <t>carlos.alberto.vazquezl@pemex.com</t>
  </si>
  <si>
    <t>NOE ROMERO RAMOS</t>
  </si>
  <si>
    <t>26.61.03</t>
  </si>
  <si>
    <t>ENCARGADO DE MANTENIMIENTO</t>
  </si>
  <si>
    <t>noe.romero@pemex.com</t>
  </si>
  <si>
    <t>ROBERTO CARLOS FLORES HERRERA</t>
  </si>
  <si>
    <t>JOSE DAVID MONTAÑO GOMEZ</t>
  </si>
  <si>
    <t>jose.david.montano@pemex.com</t>
  </si>
  <si>
    <t>ANDRES GARCIA LAMBARENA</t>
  </si>
  <si>
    <t>21120 PLANTA DE AMONIACO V</t>
  </si>
  <si>
    <t>andres.garcial@pemex.com</t>
  </si>
  <si>
    <t>TOMAS DEL CARMEN LEON MORALES</t>
  </si>
  <si>
    <t>tomas.carmen.leon@pemex.com</t>
  </si>
  <si>
    <t>JOSE ISAAC LORANCA HERNANDEZ</t>
  </si>
  <si>
    <t>59120 AREA DE MANTENIMIENTO OAXACA, OAX.</t>
  </si>
  <si>
    <t>EDGAR WALFRE NOLASCO SANCHEZ</t>
  </si>
  <si>
    <t>16605 GRUPO MULTIDISCIPLINARIO DE MANTTO.</t>
  </si>
  <si>
    <t>edgar.walfre.nolasco@pemex.com</t>
  </si>
  <si>
    <t>LUIS DESIDERIO ESPINOZA</t>
  </si>
  <si>
    <t>60000 COORD. DE TRANSP. Y DIST. HDCS. SEC. VER</t>
  </si>
  <si>
    <t>29.53.01</t>
  </si>
  <si>
    <t>ENCARGADO DE PRODUCCION</t>
  </si>
  <si>
    <t>luis.desiderio@pemex.com</t>
  </si>
  <si>
    <t>HUGO RICARDO LEZAMA RAZO</t>
  </si>
  <si>
    <t>42640 PREVENCION Y CONTRA INCENDIO</t>
  </si>
  <si>
    <t>hugo.ricardo.lezama@pemex.com</t>
  </si>
  <si>
    <t>EDGAR LOYO AGUILAR</t>
  </si>
  <si>
    <t>28.37.16</t>
  </si>
  <si>
    <t>LIC. EN ENFERMERIA CON ESP.(TER. INTENS)</t>
  </si>
  <si>
    <t>edgar.loyo@pemex.com</t>
  </si>
  <si>
    <t>CARLOS FABIO SARABIA PINTO</t>
  </si>
  <si>
    <t>23001 REP DEL GM PROY DE OPTIMI. BOCA DEL RÍO</t>
  </si>
  <si>
    <t>SUBDIR DE PERFORACIÓN Y MANTTO. DE POZOS</t>
  </si>
  <si>
    <t>carlos.fabio.sarabia@pemex.com</t>
  </si>
  <si>
    <t>JUAN VAZQUEZ AQUINO</t>
  </si>
  <si>
    <t>42130 PLANTA REFORMADORA DE NAFTA (GAS) NO.1</t>
  </si>
  <si>
    <t>MIGUEL JOSUE MORALES BARAJAS</t>
  </si>
  <si>
    <t>28080 DEPARTAMENTO DE ENTRENADORES DE TALLERES</t>
  </si>
  <si>
    <t>30.44.15</t>
  </si>
  <si>
    <t>SUPERVISOR "B" DE SISTEMAS ADMITIVOS.</t>
  </si>
  <si>
    <t>miguel.josue.morales@pemex.com</t>
  </si>
  <si>
    <t>AGUSTIN DOMINGUEZ MARTINEZ</t>
  </si>
  <si>
    <t>21300 AREA SEG. IND. Y PROT. AMBIENTAL TIERRA</t>
  </si>
  <si>
    <t>agustin.dominguez@pemex.com</t>
  </si>
  <si>
    <t>JOSE OCTAVIO REYES TAMARIZ</t>
  </si>
  <si>
    <t>12921 DEPTO.GEST. DEL MANTTO Y PAROS DE PLANTA</t>
  </si>
  <si>
    <t>jose.octavio.reyes@pemex.com</t>
  </si>
  <si>
    <t>NORTE</t>
  </si>
  <si>
    <t>ALAN FABRICIO FERRER ZEBADUA</t>
  </si>
  <si>
    <t>18221  SUPCIA. DE DSSSTPA BURGOS</t>
  </si>
  <si>
    <t>GERENCIA DE SSTPA NORTE</t>
  </si>
  <si>
    <t>alan.fabricio.ferrer@pemex.com</t>
  </si>
  <si>
    <t>OMAR ROMAN LOPEZ</t>
  </si>
  <si>
    <t>24110 TALLER DE TUBERIA</t>
  </si>
  <si>
    <t>23.63.15</t>
  </si>
  <si>
    <t>OPERARIO ESPECIALISTA (TUBERO)</t>
  </si>
  <si>
    <t>omar.roman@pemex.com</t>
  </si>
  <si>
    <t>LUIS ALBERTO DOLORES TOLENTINO</t>
  </si>
  <si>
    <t>20115 PLANTA CRIOGENICA</t>
  </si>
  <si>
    <t>26.57.06</t>
  </si>
  <si>
    <t>SUPERVISOR "C" DE AREAS DE ELABORACION</t>
  </si>
  <si>
    <t>luis.alberto.dolores@pemex.com</t>
  </si>
  <si>
    <t>FRANCISCO JAVIER PABLO CRUZ</t>
  </si>
  <si>
    <t>21243 TALLER DE ALBAÐILERIA Y ASBESTOS</t>
  </si>
  <si>
    <t>francisco.javier.pablo@pemex.com</t>
  </si>
  <si>
    <t>HEBERT IBARRA MARQUEZ</t>
  </si>
  <si>
    <t>24140 TALLER DE SOLDADURA</t>
  </si>
  <si>
    <t>hebert.ibarra@pemex.com</t>
  </si>
  <si>
    <t>JOSE ANTONIO PACHECO SANTOS</t>
  </si>
  <si>
    <t>25200 DEPARTAMENTO DE SEGURIDAD INDUSTRIAL</t>
  </si>
  <si>
    <t>GERENCIA DE SSTPA SUR</t>
  </si>
  <si>
    <t>jose.antonio.pacheco@pemex.com</t>
  </si>
  <si>
    <t>ROBERTO PELAEZ CASTILLO</t>
  </si>
  <si>
    <t>47213 TALLER ELECTRICO</t>
  </si>
  <si>
    <t>roberto.pelaezc@pemex.com</t>
  </si>
  <si>
    <t>JUAN LUIS RASGADO CABRERA</t>
  </si>
  <si>
    <t>47207 TALLER DE TUBERIA</t>
  </si>
  <si>
    <t>juan.luis.rasgado@pemex.com</t>
  </si>
  <si>
    <t>ADOLFO GUADALUPE GARCIA TOBAR</t>
  </si>
  <si>
    <t>59180 SUPERINTENDENCIA DE INGENIERIA PORTUARIA</t>
  </si>
  <si>
    <t>adolfo.guadalupe.garcia@pemex.com</t>
  </si>
  <si>
    <t>MIGUEL ANGEL ORTEGA VAZQUEZ</t>
  </si>
  <si>
    <t>59140 SUPTCIA. DE OPERACIONES</t>
  </si>
  <si>
    <t>25.24.02</t>
  </si>
  <si>
    <t>INSPECTOR "A" DE PRODUCTOS Y ENVASES</t>
  </si>
  <si>
    <t>miguel.angel.ortegava@pemex.com</t>
  </si>
  <si>
    <t>JUSTINO GALLARDO VILLAMAR</t>
  </si>
  <si>
    <t>15.82.51</t>
  </si>
  <si>
    <t>CABO DE PRIMERA-MARINA</t>
  </si>
  <si>
    <t>justino.gallardo@pemex.com</t>
  </si>
  <si>
    <t>EDSON ANTONIO CEDILLO ALONSO</t>
  </si>
  <si>
    <t>edson.antonio.cedillo@pemex.com</t>
  </si>
  <si>
    <t>RAFAEL PACHECO PACHECO</t>
  </si>
  <si>
    <t>59110 SEGURIDAD Y PROTECCION AMBIENTAL</t>
  </si>
  <si>
    <t>rafael.pachecop@pemex.com</t>
  </si>
  <si>
    <t>HUMBERTO CANELA GONZALEZ</t>
  </si>
  <si>
    <t>MANUEL HERIBERTO SANCHEZ RIOS</t>
  </si>
  <si>
    <t>manuel.heriberto.sanchez@pemex.com</t>
  </si>
  <si>
    <t>JOSE ISAAC MARTINEZ NAVARRETE</t>
  </si>
  <si>
    <t>jose.isaac.martinez@pemex.com</t>
  </si>
  <si>
    <t>ELPIDIO MARTINEZ ROJAS</t>
  </si>
  <si>
    <t>54500 SUPERINTENDENCIA DE INGENIERIA PORTUARIA</t>
  </si>
  <si>
    <t>24.63.08</t>
  </si>
  <si>
    <t>CABO DE OFICIOS (CONSTRUC Y TRAB GRALS)</t>
  </si>
  <si>
    <t>ARIEL MARTINEZ CRUZ</t>
  </si>
  <si>
    <t>ariel.martinez@pemex.com</t>
  </si>
  <si>
    <t>RAUL ESCOBAR AGUIRRE</t>
  </si>
  <si>
    <t>54000 TERM DE OPN. MARIT. Y PORT PAJARITOS VER</t>
  </si>
  <si>
    <t>17.62.02</t>
  </si>
  <si>
    <t>OPDOR. DE PRIMERA-EQ. MEC. (GRUERO)</t>
  </si>
  <si>
    <t>PEDRO JESUS VENTURA DELGADO</t>
  </si>
  <si>
    <t>54230 CONTROL DE REPARACIONES</t>
  </si>
  <si>
    <t>pedro.jesus.ventura@pemex.com</t>
  </si>
  <si>
    <t>MIGUEL ELI ESQUIVEL CARDENAS</t>
  </si>
  <si>
    <t>miguel.eli.esquivel@pemex.com</t>
  </si>
  <si>
    <t>ROLANDO GARCIA ORDAZ</t>
  </si>
  <si>
    <t>12.58.06</t>
  </si>
  <si>
    <t>AYTE. OPDOR ESPTA EST COMP Y/O BOMB SIS</t>
  </si>
  <si>
    <t>JOSE EDUARDO DOWHEN ORTEGA</t>
  </si>
  <si>
    <t>59840 OPERACIONES</t>
  </si>
  <si>
    <t>23.58.02</t>
  </si>
  <si>
    <t>OPERADOR ESPTA.-PLANTAS (COMPRESORAS)</t>
  </si>
  <si>
    <t>ROBERTO FLORES CARREÑO</t>
  </si>
  <si>
    <t>59820 MANTENIMIENTO</t>
  </si>
  <si>
    <t>ERUBEY FERRAL RAMIREZ</t>
  </si>
  <si>
    <t>23.54.32</t>
  </si>
  <si>
    <t>OPERADOR ESPTA.-BOMBEO Y ALMACENAMIENTO</t>
  </si>
  <si>
    <t>ANTONIO TOMAS ROCHA VALLEJO</t>
  </si>
  <si>
    <t>53400 MANTENIMIENTO</t>
  </si>
  <si>
    <t>ROSALINO ALQUISIRIS RAMIREZ</t>
  </si>
  <si>
    <t>46100 MANTENIMIENTO</t>
  </si>
  <si>
    <t>JULIAN VELAZQUEZ CEJA</t>
  </si>
  <si>
    <t>54178 B.T. MIGUEL HIDALGO II</t>
  </si>
  <si>
    <t>25.84.09</t>
  </si>
  <si>
    <t>CONTRAMAESTRE DE BUQUE TANQUE</t>
  </si>
  <si>
    <t>GERENCIA DE TRANSPORTE MARÍTIMO</t>
  </si>
  <si>
    <t>UBALDO MARTINEZ OCAMPO</t>
  </si>
  <si>
    <t>54010 SEGURIDAD INDUSTRIAL Y PROTEC. AMBIENTAL</t>
  </si>
  <si>
    <t>JUAN MANUEL ORTEGA VALENCIA</t>
  </si>
  <si>
    <t>54200 SUPERINTENDENCIA DE MANTENIMIENTO NAVAL</t>
  </si>
  <si>
    <t>juan.manuel.ortega@pemex.com</t>
  </si>
  <si>
    <t>CARLOS GABRIEL CORTES ROJAS</t>
  </si>
  <si>
    <t>carlos.gabriel.cortes@pemex.com</t>
  </si>
  <si>
    <t>HIRAM GARCIA CHIÑAS</t>
  </si>
  <si>
    <t>hiram.garcia@pemex.com</t>
  </si>
  <si>
    <t>SAIL SANTOS VILLANUEVA</t>
  </si>
  <si>
    <t>41130 PLANTA DE  SILOS DE POLIETILENO BAJA DEN</t>
  </si>
  <si>
    <t>JOSE ANTONIO DAMASO NAVARRO</t>
  </si>
  <si>
    <t>42330 DEPTO. DE INGRIA. DE MANTTO. PLANTAS</t>
  </si>
  <si>
    <t>29.63.02</t>
  </si>
  <si>
    <t>JEFE "A" DE TALLERES</t>
  </si>
  <si>
    <t>jose.antonio.damaso@pemex.com</t>
  </si>
  <si>
    <t>LEONEL JIMENEZ TOLEDO</t>
  </si>
  <si>
    <t>45030 PLANTA DE TRATAMIENTO DE AGUA</t>
  </si>
  <si>
    <t>ARNULFA ELIZABETH FLORES AHUMADA</t>
  </si>
  <si>
    <t>23230 SUBGERENCIA DE CALIDAD</t>
  </si>
  <si>
    <t>arnulfa.elizabeth.flores@pemex.com</t>
  </si>
  <si>
    <t>ROXANA HAMILTON FIGUEROA</t>
  </si>
  <si>
    <t>78590 CONSULTORIO COATZACOALCOS, VER.</t>
  </si>
  <si>
    <t>GUIOVANI DOMINGUEZ TOLEDO</t>
  </si>
  <si>
    <t>guiovani.dominguez@pemex.com</t>
  </si>
  <si>
    <t>GUADALUPE DEL CARMEN QUIJANO RIOS</t>
  </si>
  <si>
    <t>guadalupe.carmen.quijano@pemex.com</t>
  </si>
  <si>
    <t>JESUS ALMANZA BENITEZ</t>
  </si>
  <si>
    <t>jesus.almanza@pemex.com</t>
  </si>
  <si>
    <t>NAHUM CESPEDES GARCIA</t>
  </si>
  <si>
    <t>42360 DEPTO. DE INGRIA. DE MANTTO. DE INSTRUM.</t>
  </si>
  <si>
    <t>JAIME FUENTES ALCUDIA</t>
  </si>
  <si>
    <t>42331 PATIO Y MANIOBRAS</t>
  </si>
  <si>
    <t>27.81.01</t>
  </si>
  <si>
    <t>JEFE "A" DE TRANSPORTES</t>
  </si>
  <si>
    <t>GCIA. DE COMP. PETROQ. MORELOS</t>
  </si>
  <si>
    <t>jaime.fuentes@pemex.com</t>
  </si>
  <si>
    <t>GAUDENCIO ALVARADO ESCOBAR</t>
  </si>
  <si>
    <t>47211 TALLER DE CAMBIADORES DE CALOR</t>
  </si>
  <si>
    <t>gaudencio.alvarado@pemex.com</t>
  </si>
  <si>
    <t>IVAN DAVILA CASTILLEJOS</t>
  </si>
  <si>
    <t>41120 PLANTA  DE POLIETILENO ALTA DENSIDAD</t>
  </si>
  <si>
    <t>ivan.davila@pemex.com</t>
  </si>
  <si>
    <t>JULIO EDGAR OCAÑA CATALAN</t>
  </si>
  <si>
    <t>41240 DEPTO. DE MOVIMIENTO DE PRODUCTOS E INTE</t>
  </si>
  <si>
    <t>17.54.05</t>
  </si>
  <si>
    <t>BOMBERO CLASE "A" ALMACENAMIENTO</t>
  </si>
  <si>
    <t>julio.edgar.ocana@pemex.com</t>
  </si>
  <si>
    <t>YURIDIA ROXANA MENDEZ GAMBOA</t>
  </si>
  <si>
    <t>VERONICA ELIZABETH RODRIGUEZ VAZQUEZ</t>
  </si>
  <si>
    <t>25411 REPRESENTACIÓN ADUANAL COATZACOALCOS</t>
  </si>
  <si>
    <t>GERENCIA DE SERVICIOS ADUANALES</t>
  </si>
  <si>
    <t>veronica.elizabeth.rodriguez@pemex.com</t>
  </si>
  <si>
    <t>CARLOS JIMENEZ LOPEZ</t>
  </si>
  <si>
    <t>42334 SOLDADURA</t>
  </si>
  <si>
    <t>carlos.jimenezlo@pemex.com</t>
  </si>
  <si>
    <t>JOSE MERALES SOTO</t>
  </si>
  <si>
    <t>42373 ALBANILERIA Y ASBESTOS</t>
  </si>
  <si>
    <t>jose.merales@pemex.com</t>
  </si>
  <si>
    <t>HECTOR CASTILLO MENDOZA</t>
  </si>
  <si>
    <t>52300 DEPTO. DE SEGURIDAD INDUST. Y PROT. AMB.</t>
  </si>
  <si>
    <t>24.35.13</t>
  </si>
  <si>
    <t>AYUDANTE DE INGENIERO</t>
  </si>
  <si>
    <t>hector.castillom@pemex.com</t>
  </si>
  <si>
    <t>HERMILO BENITEZ ARANJO</t>
  </si>
  <si>
    <t>27333 SUBGCIA. DE REDES CONVERGENTES</t>
  </si>
  <si>
    <t>hermilo.benitez@pemex.com</t>
  </si>
  <si>
    <t>ENRIQUE GIJON VILLALOBOS</t>
  </si>
  <si>
    <t>enrique.gijon@pemex.com</t>
  </si>
  <si>
    <t>JOSE ROBERTO NAVARRETE ZALETA</t>
  </si>
  <si>
    <t>ROBERTO DIONISIO VAZQUEZ</t>
  </si>
  <si>
    <t>27100 SUPERINTENDENCIA DE SERVICIOS AUXILIARES</t>
  </si>
  <si>
    <t>EDGAR DANIEL CUBILLOS PEREZ</t>
  </si>
  <si>
    <t>27200 SUPERINTENDENCIA DE CONTROL QUIMICO</t>
  </si>
  <si>
    <t>edgar.daniel.cubillos@pemex.com</t>
  </si>
  <si>
    <t>JOSE LUIS GONZALEZ SANTIAGO</t>
  </si>
  <si>
    <t>24540 TALLER DE ALBANILERIA Y ASBESTOS</t>
  </si>
  <si>
    <t>16.63.05</t>
  </si>
  <si>
    <t>OPERARIO DE SEGUNDA (ALBAÑIL)</t>
  </si>
  <si>
    <t>jose.luis.gonzalez@pemex.com</t>
  </si>
  <si>
    <t>MARCELA ORTIZ MARTINEZ</t>
  </si>
  <si>
    <t>marcela.ortizm@pemex.com</t>
  </si>
  <si>
    <t>ANTONIO ALOR LUNA</t>
  </si>
  <si>
    <t>21.63.05</t>
  </si>
  <si>
    <t>OPERARIO DE PRIMERA (ALBAÑIL)</t>
  </si>
  <si>
    <t>JAIME ALBERTO BARRETO VALDIVIESO</t>
  </si>
  <si>
    <t>jaime.alberto.barreto@pemex.com</t>
  </si>
  <si>
    <t>ANGEL ARTURO ALVARADO AMORES</t>
  </si>
  <si>
    <t>angel.arturo.alvarado@pemex.com</t>
  </si>
  <si>
    <t>JORGE FRANCO CABRERA</t>
  </si>
  <si>
    <t>24310 TALLER ELECTRICO</t>
  </si>
  <si>
    <t>GERARDO PAZ TORRES GALLEGOS</t>
  </si>
  <si>
    <t>24120 TALLER DE PAILERIA</t>
  </si>
  <si>
    <t>VICTOR MANUEL GOMEZ HERNANDEZ</t>
  </si>
  <si>
    <t>24510 TALLER DE CARPINTERIA</t>
  </si>
  <si>
    <t>victor.manuel.gomez@pemex.com</t>
  </si>
  <si>
    <t>GUADALUPE ADRIANA LARRINUA ROBLES</t>
  </si>
  <si>
    <t>guadalupe.adriana.larrinua@pemex.com</t>
  </si>
  <si>
    <t>JESUS MATIAS TOLEDO PETO</t>
  </si>
  <si>
    <t>42101 PLANTA PRIMARIA NO. 1</t>
  </si>
  <si>
    <t>jesus.matias.toledo@pemex.com</t>
  </si>
  <si>
    <t>JAVIER CUERVO JIMENEZ</t>
  </si>
  <si>
    <t>42102 PLANTA PRIMARIA NO. 2</t>
  </si>
  <si>
    <t>javier.cuervoj@pemex.com</t>
  </si>
  <si>
    <t>MARIO DE MATA LOPEZ</t>
  </si>
  <si>
    <t>47214 TALLER DE INSTRUM. DE CTROL AUTOMATICO</t>
  </si>
  <si>
    <t>mario.demata@pemex.com</t>
  </si>
  <si>
    <t>HUGO GONZALEZ RAMOS</t>
  </si>
  <si>
    <t>42360 SERVICIOS AUXILIARES CONTROL DISTRIBUIDO</t>
  </si>
  <si>
    <t>26.58.34</t>
  </si>
  <si>
    <t>OPERADOR ESPTA. PLTAS FZA Y SERV AUX CDA</t>
  </si>
  <si>
    <t>hugo.gonzalezr@pemex.com</t>
  </si>
  <si>
    <t>JOSE GERARDO GODINEZ VARELA</t>
  </si>
  <si>
    <t>jose.gerardo.godinez@pemex.com</t>
  </si>
  <si>
    <t>GABRIEL ZAVALA GOMEZ</t>
  </si>
  <si>
    <t>11823 SUPCIA. DE GESTIÓN DEL MANTENIMIENTO</t>
  </si>
  <si>
    <t>37.11.02</t>
  </si>
  <si>
    <t>ESPECIALISTA TECNICO "B"</t>
  </si>
  <si>
    <t>gabriel.zavala@pemex.com</t>
  </si>
  <si>
    <t>CESAR GARCIA PARADA</t>
  </si>
  <si>
    <t>cesar.garciap@pemex.com</t>
  </si>
  <si>
    <t>MOISES GABRIEL ENRIQUEZ REYES</t>
  </si>
  <si>
    <t>moises.gabriel.enrique@pemex.com</t>
  </si>
  <si>
    <t>FRANCISCO RIOS ESPERANZA</t>
  </si>
  <si>
    <t>GUILLERMO MANUEL SOSA</t>
  </si>
  <si>
    <t>guillermo.manuel@pemex.com</t>
  </si>
  <si>
    <t>JOSE LUIS OVANDO CASTAÑEDA</t>
  </si>
  <si>
    <t>42390 AREAS EXTERNAS SERVICIOS AUXILIARES</t>
  </si>
  <si>
    <t>JOSE LUIS DOMINGUEZ OROZCO</t>
  </si>
  <si>
    <t>jose.luis.dominguezo@PEMEX.COM</t>
  </si>
  <si>
    <t>AURELIO ZABALEGUI LOPEZ</t>
  </si>
  <si>
    <t>aurelio.zabalegui@pemex.com</t>
  </si>
  <si>
    <t>INDIRA GABRIELA LOPEZ GARCIA</t>
  </si>
  <si>
    <t>indira.gabriela.lopez@pemex.com</t>
  </si>
  <si>
    <t>HECTOR CRUZ JACINTO</t>
  </si>
  <si>
    <t>CUAUHTEMOC MORALES MOLINA</t>
  </si>
  <si>
    <t>42121 PLANTA DESINTEGRADORA CATALITICA NO. 2</t>
  </si>
  <si>
    <t>CHRISTOPHER DIAZ RODRIGUEZ</t>
  </si>
  <si>
    <t>MIGUEL MARTINEZ MATUS</t>
  </si>
  <si>
    <t>11801 SUPERINTENDENCIA DE INSPECCIÓN TÉCNICA</t>
  </si>
  <si>
    <t>miguel.martinezm@pemex.com</t>
  </si>
  <si>
    <t>SILVIA TOLEDO CALDERON</t>
  </si>
  <si>
    <t>40000 GERENCIA DE REFINERIA SALINA CRUZ</t>
  </si>
  <si>
    <t>27.44.12</t>
  </si>
  <si>
    <t>SECRETARIO "A"</t>
  </si>
  <si>
    <t>silvia.toledo@pemex.com</t>
  </si>
  <si>
    <t>HECTOR FERNANDO BARRAZA MORALES</t>
  </si>
  <si>
    <t>42146 PLANTA  DE ALQUILACION</t>
  </si>
  <si>
    <t>hector.fernando.barraza@pemex.com</t>
  </si>
  <si>
    <t>JESUS MENDOZA ALONSO</t>
  </si>
  <si>
    <t>jesus.mendozaal@pemex.com</t>
  </si>
  <si>
    <t>RUBEN ALEXANDER CHIÑAS RAPALO</t>
  </si>
  <si>
    <t>78570 HOSPITAL GENERAL SALINA CRUZ, OAX.</t>
  </si>
  <si>
    <t>ruben.alexander.chinas@pemex.com</t>
  </si>
  <si>
    <t>ANGELINA SOTO SILVAS</t>
  </si>
  <si>
    <t>GERENCIA REGIONAL DE RL Y RH SUR</t>
  </si>
  <si>
    <t>angelina.soto@pemex.com</t>
  </si>
  <si>
    <t>CARMEN ELENA FLORES VAZQUEZ</t>
  </si>
  <si>
    <t>carmen.elena.flores@pemex.com</t>
  </si>
  <si>
    <t>LUIS ALBERTO RODRIGUEZ GARCIA</t>
  </si>
  <si>
    <t>26.43.03</t>
  </si>
  <si>
    <t>ALMACENISTA "D"</t>
  </si>
  <si>
    <t>luis.alberto.rodriguezg@pemex.com</t>
  </si>
  <si>
    <t>EMMANUEL VAZQUEZ MOGUIEL</t>
  </si>
  <si>
    <t>27.37.03</t>
  </si>
  <si>
    <t>TEC. LABORATORISTA DE ANALISIS CLINICOS</t>
  </si>
  <si>
    <t>emmanuel.vazquez@pemex.com</t>
  </si>
  <si>
    <t>JAVIER JIMENEZ RIVERA</t>
  </si>
  <si>
    <t>42126 PLANTA DE AZUFRE 2</t>
  </si>
  <si>
    <t>javier.jimenez@pemex.com</t>
  </si>
  <si>
    <t>GUSTAVO ADOLFO AQUINO PRIETO</t>
  </si>
  <si>
    <t>42301 FUERZA Y SERVICIOS PRINCIPALES 2</t>
  </si>
  <si>
    <t>gustavo.adolfo.aquino@pemex.com</t>
  </si>
  <si>
    <t>ARTURO IBARRA LEON</t>
  </si>
  <si>
    <t>42630 INSPECCION TECNICA</t>
  </si>
  <si>
    <t>arturo.Ibarra@pemex.com</t>
  </si>
  <si>
    <t>JORGE OCTAVIO TOVAR ESTUDILLO</t>
  </si>
  <si>
    <t>42177 PLANTA DE AGUAS AMARGAS</t>
  </si>
  <si>
    <t>CARLOS ANTONIO LOPEZ</t>
  </si>
  <si>
    <t>carlos.antonio@pemex.com</t>
  </si>
  <si>
    <t>TOMAS FRANCISCO PRIMO ARAGON</t>
  </si>
  <si>
    <t>tomas.francisco.primo@pemex.com</t>
  </si>
  <si>
    <t>JUAN CARLOS OLIVERA SOLIS</t>
  </si>
  <si>
    <t>47208 TALLER DE PAILERIA</t>
  </si>
  <si>
    <t>juan.carlos.oliveras@pemex.com</t>
  </si>
  <si>
    <t>JULIO CESAR OROZCO PINEDA</t>
  </si>
  <si>
    <t>JORGE ALBERTO CRUZ HIPOLITO</t>
  </si>
  <si>
    <t>jorge.alberto.cruzhp@pemex.com</t>
  </si>
  <si>
    <t>FERNANDO MARTINEZ THOME</t>
  </si>
  <si>
    <t>42134 PTA. HIDRODESULF. DE NAFTA(GASOLINA) NO1</t>
  </si>
  <si>
    <t>fernando.martinezth@pemex.com</t>
  </si>
  <si>
    <t>GABRIEL GAUDENCIO DIAZ GONZALEZ</t>
  </si>
  <si>
    <t>RICARDO ARTURO G RODRIGUEZ VALENCIA</t>
  </si>
  <si>
    <t>GENOVA DAPHNE VELAZQUEZ VERGARA</t>
  </si>
  <si>
    <t>43640 SERVICIOS GENERALES Y ADMON. PATRIMONIAL</t>
  </si>
  <si>
    <t>23.74.02</t>
  </si>
  <si>
    <t>GESTOR ADMINISTRATIVO RAMA INMUEBLES</t>
  </si>
  <si>
    <t>genova.daphne.velazquez@pemex.com</t>
  </si>
  <si>
    <t>CARLOS FAUSTINO AQUINO MARTINEZ</t>
  </si>
  <si>
    <t>OMAR ALBERTO GORDON MAYO</t>
  </si>
  <si>
    <t>omar.alberto.gordon@pemex.com</t>
  </si>
  <si>
    <t>MARTHA LORENA GOMEZ PAVON</t>
  </si>
  <si>
    <t>43630 DEPTO. DE CONTROL TEC. REABASTECIMIENTO</t>
  </si>
  <si>
    <t>30.43.03</t>
  </si>
  <si>
    <t>ALMACENISTA "A"</t>
  </si>
  <si>
    <t>martha.lorena.gomez@pemex.com</t>
  </si>
  <si>
    <t>JESUS ARMANDO PEREZ ESTRADA</t>
  </si>
  <si>
    <t>jesus.armando.perez@pemex.com</t>
  </si>
  <si>
    <t>GILBERTO ALONSO MARQUEZ GARCIA</t>
  </si>
  <si>
    <t>24.41.02</t>
  </si>
  <si>
    <t>AYTE DE PREPARACION SIST INFORM(CONTABLE</t>
  </si>
  <si>
    <t>gilberto.alonso.marquez@pemex.com</t>
  </si>
  <si>
    <t>TITO AQUINO MAYORAL</t>
  </si>
  <si>
    <t>tito.aquino@pemex.com</t>
  </si>
  <si>
    <t>CESAR LOPEZ TORRES</t>
  </si>
  <si>
    <t>cesar.lopez@pemex.com</t>
  </si>
  <si>
    <t>ROGELIO GUERRA MATUS</t>
  </si>
  <si>
    <t>24.63.05</t>
  </si>
  <si>
    <t>CABO DE OFICIOS (ALBAÑILES)</t>
  </si>
  <si>
    <t>matus.rogelio@pemex.com</t>
  </si>
  <si>
    <t>FRANCISCO JAVIER GUZMAN ALOR</t>
  </si>
  <si>
    <t>47213 TRANSPORTACION</t>
  </si>
  <si>
    <t>francisco.javier.guzmana@pemex.com</t>
  </si>
  <si>
    <t>MARTIN GREGORIO RAMIREZ FLORES</t>
  </si>
  <si>
    <t>42108 PTA. DESULF. DE GASOL. CATAL. U. REG. A.</t>
  </si>
  <si>
    <t>martin.gregorio.ramirez@pemex.com</t>
  </si>
  <si>
    <t>OSEAS BOLAN RAMIREZ</t>
  </si>
  <si>
    <t>42176 PLANTA COQUIZADORA</t>
  </si>
  <si>
    <t>JOSE LUIS BASURTO VIDANA</t>
  </si>
  <si>
    <t>jose.luis.basurto@pemex.com</t>
  </si>
  <si>
    <t>LUIS ARMANDO SANTOS BENITEZ</t>
  </si>
  <si>
    <t>CARLOS ELOIR VIDANA VAZQUEZ</t>
  </si>
  <si>
    <t>carlos.eloir.vidana@pemex.com</t>
  </si>
  <si>
    <t>LUIS EDUARDO MORALES MORALES</t>
  </si>
  <si>
    <t>42155 PLANTA REFORMADORA BTX</t>
  </si>
  <si>
    <t>ERCITA ARMENTA RASGADO</t>
  </si>
  <si>
    <t>ercita.armenta@pemex.com</t>
  </si>
  <si>
    <t>BERNABE MATUS OROZCO</t>
  </si>
  <si>
    <t>42103 PLANTA PRIMARIA NO. 3</t>
  </si>
  <si>
    <t>MIGUEL ANGEL GARCIA RAMIREZ</t>
  </si>
  <si>
    <t>42150 PLANTA FRACCIONADORA DE GASOLINA NATURAL</t>
  </si>
  <si>
    <t>miguel.angel.garciaramir@pemex.com</t>
  </si>
  <si>
    <t>ANGEL FRANCISCO IBARRA GOMEZ</t>
  </si>
  <si>
    <t>SANTIAGO RIBBON MAYO</t>
  </si>
  <si>
    <t>DAVID DE JESUS MELENDEZ VAZQUEZ</t>
  </si>
  <si>
    <t>david.dejesus.melendez@pemex.com</t>
  </si>
  <si>
    <t>JOSE DE JESUS IZQUIERDO ORDAZ</t>
  </si>
  <si>
    <t>jose.dejesus.izquierdo@pemex.com</t>
  </si>
  <si>
    <t>JAHAZIEL NATANAEL ORTIZ VILLAGOMEZ</t>
  </si>
  <si>
    <t>42131 PLANTA REFORMADORA DE NAFTA (GAS) NO.2</t>
  </si>
  <si>
    <t>jahaziel.natanael.ortiz@pemex.com</t>
  </si>
  <si>
    <t>JUAN CARLOS VERA CALLEJAS</t>
  </si>
  <si>
    <t>47209 TALLER DE SOLDADURA</t>
  </si>
  <si>
    <t>juan.carlos.vera@pemex.com</t>
  </si>
  <si>
    <t>REYNEL ADRIAN RODRIGUEZ GALLEGOS</t>
  </si>
  <si>
    <t>reynel.adrian.rodriguez@pemex.com</t>
  </si>
  <si>
    <t>JOSE LUIS VELAZQUEZ MORALES</t>
  </si>
  <si>
    <t>jose.luis.velazquez@pemex.com</t>
  </si>
  <si>
    <t>JUAN DE DIOS ZENTENO SANTIAGO</t>
  </si>
  <si>
    <t>47212 PATIO Y MANIOBRAS</t>
  </si>
  <si>
    <t>18.63.31</t>
  </si>
  <si>
    <t>OPERARIO (BODEGUERO)</t>
  </si>
  <si>
    <t>juan.dedios.zenteno@pemex.com</t>
  </si>
  <si>
    <t>JOSE MANUEL BARRADAS TERRONES</t>
  </si>
  <si>
    <t>21900 SERVICIO A POZOS</t>
  </si>
  <si>
    <t>11.53.06</t>
  </si>
  <si>
    <t>AYTE DE TRAB  PROD TERM Y REPAR DE POZOS</t>
  </si>
  <si>
    <t>JOSE LUIS RENTERAL CARDENAS</t>
  </si>
  <si>
    <t>24.52.03</t>
  </si>
  <si>
    <t>ENCARGADO DE EQ DE CEMENT. ACID. Y FRACT</t>
  </si>
  <si>
    <t>jose.luis.renteral@pemex.com</t>
  </si>
  <si>
    <t>VICTOR GABRIEL KAYSER ESPINOSA</t>
  </si>
  <si>
    <t>21800 OPERACION</t>
  </si>
  <si>
    <t>17.52.08</t>
  </si>
  <si>
    <t>AYUDANTE DE PERFORACION (PISO) ROTARIA</t>
  </si>
  <si>
    <t>GCIA. PERF. Y REP. POZOS TERRESTRE NORTE</t>
  </si>
  <si>
    <t>victor.gabriel.kayser@pemex.com</t>
  </si>
  <si>
    <t>GABRIEL AGUILAR SOSA</t>
  </si>
  <si>
    <t>11.52.07</t>
  </si>
  <si>
    <t>AYUDANTE DE TRABAJOS DE PERFORACION</t>
  </si>
  <si>
    <t>SIHNUE HERNANDEZ DOMINGUEZ</t>
  </si>
  <si>
    <t>22.52.08</t>
  </si>
  <si>
    <t>AYUDANTE DE PERFORACION (CHANGO) ROTARIA</t>
  </si>
  <si>
    <t>sihnue.hernandez@pemex.com</t>
  </si>
  <si>
    <t>VERONICA VAZQUEZ DIAZ</t>
  </si>
  <si>
    <t>76142 SUBGCIA. ADMON DE PERSONAL COATZACOALCOS</t>
  </si>
  <si>
    <t>29.44.15</t>
  </si>
  <si>
    <t>SUPERVISOR "C" DE SIST. ADMINISTRATIVOS</t>
  </si>
  <si>
    <t>veronica.vazquez@pemex.com</t>
  </si>
  <si>
    <t>MARIO CELESTINO PAMPLONA BURELO</t>
  </si>
  <si>
    <t>25100 DEPARTAMENTO DE INSPECCION TECNICA</t>
  </si>
  <si>
    <t>mario.celestino.pamplona@pemex.com</t>
  </si>
  <si>
    <t>FELIPE PIMENTEL ALVARADO</t>
  </si>
  <si>
    <t>41411 HIDRODESULFURIZADORA DE NAFTA</t>
  </si>
  <si>
    <t>20.58.02</t>
  </si>
  <si>
    <t>OPERADOR DE PRIMERA-PLANTAS(COMPRESORAS)</t>
  </si>
  <si>
    <t>felipe.pimentel@pemex.com</t>
  </si>
  <si>
    <t>KARINA GABRIELA GARRIDO HERNANDEZ</t>
  </si>
  <si>
    <t>karina.gabriela.garrido@pemex.com</t>
  </si>
  <si>
    <t>JORGE CAIN ORTIZ MARTINEZ</t>
  </si>
  <si>
    <t>21211 TALLER DE MECANICA DE PISO</t>
  </si>
  <si>
    <t>jorge.cain.ortiz@pemex.com</t>
  </si>
  <si>
    <t>GABRIEL POLITO LUCHO</t>
  </si>
  <si>
    <t>21102 AMONIACO PROPANO</t>
  </si>
  <si>
    <t>gabriel.polito@pemex.com</t>
  </si>
  <si>
    <t>PAULINO CORTES MENDEZ</t>
  </si>
  <si>
    <t>paulino.cortes@pemex.com</t>
  </si>
  <si>
    <t>JAZMIN CHARMIN JIMENEZ</t>
  </si>
  <si>
    <t>22120 DEPARTAMENTO DE MANTENIMIENTO PLANTAS</t>
  </si>
  <si>
    <t>jazmin.charmin@pemex.com</t>
  </si>
  <si>
    <t>JULIO CESAR GARRIDO CERINO</t>
  </si>
  <si>
    <t>41260 PLANTA CCR PLATFORMING</t>
  </si>
  <si>
    <t>julio.cesar.garrido@pemex.com</t>
  </si>
  <si>
    <t>HUGO CRUZ RODRIGUEZ</t>
  </si>
  <si>
    <t>hugo.cruz@pemex.com</t>
  </si>
  <si>
    <t>MIGUEL ANGEL ZAMBRANO REYES</t>
  </si>
  <si>
    <t>miguel.angel.zambrano@pemex.com</t>
  </si>
  <si>
    <t>JORGE HUMBERTO MENDEZ COELLO</t>
  </si>
  <si>
    <t>41220 PLANTA TRANSFORMADORA DE AROMATICOS</t>
  </si>
  <si>
    <t>PAULA SOFIA GONZALEZ FLORES</t>
  </si>
  <si>
    <t>43100 SUPERINTENDENCIA DE CONTROL QUIMICO</t>
  </si>
  <si>
    <t>23.56.04</t>
  </si>
  <si>
    <t>OPERADOR DE MAQ. PARA REFERENCIA COMBUST</t>
  </si>
  <si>
    <t>RODNEY GALLEGOS CAMACHO</t>
  </si>
  <si>
    <t>21224 TALLER DE PAILERIA Y SOLDADURA</t>
  </si>
  <si>
    <t>rodney.gallegos@pemex.com</t>
  </si>
  <si>
    <t>ELIAS ALBERTO TORRES HERNANDEZ</t>
  </si>
  <si>
    <t>21131 LABORATORIO</t>
  </si>
  <si>
    <t>elias.alberto.torres@PEMEX.COM</t>
  </si>
  <si>
    <t>ROBERTO RAMOS DIAZ</t>
  </si>
  <si>
    <t>41130 PLANTA SWITCH</t>
  </si>
  <si>
    <t>21.43.07</t>
  </si>
  <si>
    <t>DESPACHADOR ENCARGADO DE BODEGA</t>
  </si>
  <si>
    <t>roberto.ramosdi@pemex.com</t>
  </si>
  <si>
    <t>ADAN COLLADO RAMIREZ</t>
  </si>
  <si>
    <t>42342 TALLER MAQUINAS-HERRAMIENTAS</t>
  </si>
  <si>
    <t>adan.collado@pemex.com</t>
  </si>
  <si>
    <t>JUAN HERNANDEZ JIMENEZ</t>
  </si>
  <si>
    <t>31.17.06</t>
  </si>
  <si>
    <t>AUXILIAR TECNICO "A"</t>
  </si>
  <si>
    <t>juan.hernandez@pemex.com</t>
  </si>
  <si>
    <t>CLAUDIA GOMEZ RASGADO</t>
  </si>
  <si>
    <t>42000 SUBGERENCIA DE MANTENIMIENTO</t>
  </si>
  <si>
    <t>claudia.gomez@pemex.com</t>
  </si>
  <si>
    <t>DAVID COUTIÑO MENDEZ</t>
  </si>
  <si>
    <t>42350 DEPTO. DE INGRIA. DE MANTTO. ELECTRICO</t>
  </si>
  <si>
    <t>david.coutino@pemex.com</t>
  </si>
  <si>
    <t>VICTOR MANUEL SANTIAGO GOMEZ</t>
  </si>
  <si>
    <t>41110 PLANTA DE ETILENO</t>
  </si>
  <si>
    <t>victor.santiagog@pemex.com</t>
  </si>
  <si>
    <t>DAVID DOMINGUEZ PEREZ</t>
  </si>
  <si>
    <t>41150 PLANTA SWING</t>
  </si>
  <si>
    <t>david.dominguezg@pemex.com</t>
  </si>
  <si>
    <t>RAFAEL OCAMPO GONZALEZ</t>
  </si>
  <si>
    <t>25.57.33</t>
  </si>
  <si>
    <t>ENCARGADO "A" DE PLANTAS</t>
  </si>
  <si>
    <t>rafael.ocampo@pemex.com</t>
  </si>
  <si>
    <t>JEREZAIN GARCIA JUAN</t>
  </si>
  <si>
    <t>13520 SUPERINTENDENCIA DE SERVICIOS AUXILIARES</t>
  </si>
  <si>
    <t>33.35.02</t>
  </si>
  <si>
    <t>ESPECIALISTA "B" INGENIERIA</t>
  </si>
  <si>
    <t>jerezain.garcia@PEMEX.COM</t>
  </si>
  <si>
    <t>PEDRO LUIS MARTINEZ DORANTES</t>
  </si>
  <si>
    <t>20.58.34</t>
  </si>
  <si>
    <t>OPERADOR DE PRIMERA-PLTAS SERVICIOS AUX.</t>
  </si>
  <si>
    <t>pedro.martinez@pemex.com</t>
  </si>
  <si>
    <t>ADRIAN TORRES CASTRO</t>
  </si>
  <si>
    <t>adrian.torres@pemex.com</t>
  </si>
  <si>
    <t>MARTIN ALEJANDRO RAMOS</t>
  </si>
  <si>
    <t>martin.alejandro@pemex.com</t>
  </si>
  <si>
    <t>ALFONSO ALEJANDRO HERNANDEZ</t>
  </si>
  <si>
    <t>35.35.01</t>
  </si>
  <si>
    <t>JEFE "C" DE DEPARTAMENTO DE INGENIERIA</t>
  </si>
  <si>
    <t>alfonso.alejandro@pemex.com</t>
  </si>
  <si>
    <t>ELIZABETH GUTIERREZ ANTONIO</t>
  </si>
  <si>
    <t>41222 OPERACION OXIGENO</t>
  </si>
  <si>
    <t>27.57.06</t>
  </si>
  <si>
    <t>SUPERVISOR "B" DE AREAS DE ELABORACION</t>
  </si>
  <si>
    <t>elizabeth.gutierrez@pemex.com</t>
  </si>
  <si>
    <t>CARLOS OROPEZA LOPEZ</t>
  </si>
  <si>
    <t>carlos.oropezal@pemex.com</t>
  </si>
  <si>
    <t>FREYMAN SANTIAGO CHANG</t>
  </si>
  <si>
    <t>42370 DEPTO. DE INGRIA. DE MANTENIMIENTO CIVIL</t>
  </si>
  <si>
    <t>freyman.santiago@pemex.com</t>
  </si>
  <si>
    <t>FRANCISCO DE JESUS DURAN USCANGA</t>
  </si>
  <si>
    <t>52100 DEPARTAMENTO DE OPERACION</t>
  </si>
  <si>
    <t>francisco.jesus.duran@pemex.com</t>
  </si>
  <si>
    <t>TERESA DE JESUS VASQUEZ JUAREZ</t>
  </si>
  <si>
    <t>23101 HOSPITAL GENERAL VERACRUZ, VER.</t>
  </si>
  <si>
    <t>33.37.04</t>
  </si>
  <si>
    <t>MEDICO CIRUJANO GENERAL</t>
  </si>
  <si>
    <t>teresa.jesus.vasquez@pemex.com</t>
  </si>
  <si>
    <t>JONATHAN GUILLAUMIN SEGURA</t>
  </si>
  <si>
    <t>10210 SUBGERENCIA DE MEDICIÓN</t>
  </si>
  <si>
    <t>GERENCIA DE REG, MED, CAL, BAL Y DES COM</t>
  </si>
  <si>
    <t>jonathan.guillaumin@pemex.com</t>
  </si>
  <si>
    <t>KARLA CALZADA GRIJALVA</t>
  </si>
  <si>
    <t>54320 RECURSOS FINANCIEROS</t>
  </si>
  <si>
    <t>karla.calzada@pemex.com</t>
  </si>
  <si>
    <t>DAVID RUIZ CORTES</t>
  </si>
  <si>
    <t>46200 MOVIMIENTO Y DISTRIBUCION</t>
  </si>
  <si>
    <t>DAVID ANTONIO AMADOR CASTILLO</t>
  </si>
  <si>
    <t>24.53.07</t>
  </si>
  <si>
    <t>ENCARGADO DE MALACATE PRODUCCION</t>
  </si>
  <si>
    <t>david.amador@pemex.com</t>
  </si>
  <si>
    <t>FRANCISCO MANUEL AGUILAR CASANOVA</t>
  </si>
  <si>
    <t>23601 REP DEL GM DE SERV A POZOS, BOCA DEL RÍO</t>
  </si>
  <si>
    <t>francisco.manuel.aguilar@pemex.com</t>
  </si>
  <si>
    <t>JUAN RAMON VELAZQUEZ CUEVA</t>
  </si>
  <si>
    <t>29210 U. NEG. 2;CRIOGENICAS 1 Y 2, Y AREA DE C</t>
  </si>
  <si>
    <t>31.57.33</t>
  </si>
  <si>
    <t>SUPERVISOR "B" DE PLTAS PROCESO (SCDA)</t>
  </si>
  <si>
    <t>GCIA. COMPLEJO PROCESADOR GAS CD. PEMEX</t>
  </si>
  <si>
    <t>ARTURO HERNANDEZ CRUZ</t>
  </si>
  <si>
    <t>29100 SUPTCIA LINEA NEG DE PROC ENDUL.Y REC AZ</t>
  </si>
  <si>
    <t>arturo.hernandezcr@pemex.com</t>
  </si>
  <si>
    <t>ANDRES JESUS LUNA MOSCOSO</t>
  </si>
  <si>
    <t>28050 DEPTO. DE MANTENIMIENTO DE INSTRUMENTOS</t>
  </si>
  <si>
    <t>andres.jesus.luna@pemex.com</t>
  </si>
  <si>
    <t>JOSE JESUS HERNANDEZ CERINO</t>
  </si>
  <si>
    <t>25000 SUPERINTENDENCIA DE SEG. IND. Y PROT. AM</t>
  </si>
  <si>
    <t>jose.hernandezce@pemex.com</t>
  </si>
  <si>
    <t>FRANCISCO DE LA CRUZ REYES</t>
  </si>
  <si>
    <t>28040 DEPARTAMENTO DE MANTENIMIENTO MECANICO</t>
  </si>
  <si>
    <t>francisco.delacruzr@pemex.com</t>
  </si>
  <si>
    <t>JULIO CESAR AGUIRRE AGUIRRE</t>
  </si>
  <si>
    <t>28030 DEPTO. DE MANTTO PLANTAS Y MANIOBRAS</t>
  </si>
  <si>
    <t>julio.aguirre@pemex.com</t>
  </si>
  <si>
    <t>CARLOS VAZQUEZ GERONIMO</t>
  </si>
  <si>
    <t>carlos.vazquezg@pemex.com</t>
  </si>
  <si>
    <t>GREGORIO FALCON LEON</t>
  </si>
  <si>
    <t>gregorio.falcon@pemex.com</t>
  </si>
  <si>
    <t>JORGE PEREZ MENDOZA</t>
  </si>
  <si>
    <t>26000 SUPERINTENDENCIA DE EVALUACION Y MEJORA</t>
  </si>
  <si>
    <t>jorge.perezm@pemex.com</t>
  </si>
  <si>
    <t>VICTOR MANUEL OSORIO GERONIMO</t>
  </si>
  <si>
    <t>28020 DEPARTAMENTO DE INSPECCION TECNICA</t>
  </si>
  <si>
    <t>victor.manuel.osoriog@pemex.com</t>
  </si>
  <si>
    <t>JOSE LUIS CANDELARIO REGALADO</t>
  </si>
  <si>
    <t>ARTURO GONZALEZ PRIETO</t>
  </si>
  <si>
    <t>27000 COORDINACION ADMINISTRATIVA</t>
  </si>
  <si>
    <t>arturo.gonzalezp@pemex.com</t>
  </si>
  <si>
    <t>LUIS MANUEL MORALES FELIX</t>
  </si>
  <si>
    <t>28060 DEPARTAMENTO DE MANTENIMIENTO ELECTRICO</t>
  </si>
  <si>
    <t>luis.manuel.morales@pemex.com</t>
  </si>
  <si>
    <t>MOISES POTENCIANO CANSINO</t>
  </si>
  <si>
    <t>moises.potenciano@pemex.com</t>
  </si>
  <si>
    <t>MARIA TERESA REYES JIMENEZ</t>
  </si>
  <si>
    <t>maria.reyes@pemex.com</t>
  </si>
  <si>
    <t>FERNANDO JAVIER RIOS SANCHEZ</t>
  </si>
  <si>
    <t>fernando.javier.rioss@pemex.com</t>
  </si>
  <si>
    <t>CARLOS ALBERTO REYES VERA</t>
  </si>
  <si>
    <t>18.72.01</t>
  </si>
  <si>
    <t>DESPACHADOR ENCARGADO DE BODEGA (CI)</t>
  </si>
  <si>
    <t>carlos.alberto.reyesv@pemex.com</t>
  </si>
  <si>
    <t>ROGER ALBERTO CARRILLO HIDALGO</t>
  </si>
  <si>
    <t>26300 SUPTCIA. DE PLAN. DE OPERACIONES Y MED.</t>
  </si>
  <si>
    <t>08.61.07</t>
  </si>
  <si>
    <t>OBRERO GENERAL</t>
  </si>
  <si>
    <t>roger.alberto.carrillo@pemex.com</t>
  </si>
  <si>
    <t>GILBERTO ALVAREZ MALPICA</t>
  </si>
  <si>
    <t>gilberto.alvarez@pemex.com</t>
  </si>
  <si>
    <t>ANA CECILIA QUERO HERNANDEZ</t>
  </si>
  <si>
    <t>ana.cecilia.quero@pemex.com</t>
  </si>
  <si>
    <t>ROMELIA BOLAINAS CRUZ</t>
  </si>
  <si>
    <t>romelia.bolainas@pemex.com</t>
  </si>
  <si>
    <t>DAVID ABUNDIO JUAREZ VILLEGAS</t>
  </si>
  <si>
    <t>12433 DEPTO. DE EVAL. OPER. Y SIST. DE GEST.</t>
  </si>
  <si>
    <t>37.35.01</t>
  </si>
  <si>
    <t>JEFE "A" DE DEPARTAMENTO DE INGENIERIA</t>
  </si>
  <si>
    <t>david.abundio.juarez@pemex.com</t>
  </si>
  <si>
    <t>LUIS MIGUEL GONZALEZ CASTAÑEDA</t>
  </si>
  <si>
    <t>28070 DEPARTAMENTO DE MANTENIMIENTO CIVIL</t>
  </si>
  <si>
    <t>16.63.12</t>
  </si>
  <si>
    <t>OPERARIO DE SEGUNDA (PINTOR)</t>
  </si>
  <si>
    <t>luis.miguel.gonzalezca@pemex.com</t>
  </si>
  <si>
    <t>MARIA EUGENIA LASTRA MARTINEZ</t>
  </si>
  <si>
    <t>29410 DEPTO. DE ASEG. DE LA CALIDAD DEL PRODUC</t>
  </si>
  <si>
    <t>ADOLFO ALBERTO VALENZUELA BROWN</t>
  </si>
  <si>
    <t>adolfo.valenzuelab@pemex.com</t>
  </si>
  <si>
    <t>WILBERT NIETO MENDEZ</t>
  </si>
  <si>
    <t>wilbert.nieto@pemex.com</t>
  </si>
  <si>
    <t>DAVID DE LA CRUZ BURELO</t>
  </si>
  <si>
    <t>EDUARDO ALEJANDRO GUZMAN</t>
  </si>
  <si>
    <t>12401 SUPERINTENDENCIA DE INSPECCIÓN TÉCNICA</t>
  </si>
  <si>
    <t>eduardo.alejandro@pemex.com</t>
  </si>
  <si>
    <t>JONATAN REYES GASCA</t>
  </si>
  <si>
    <t>28010 SUPTCIA. DE TECNOLOGIA Y CONFIABILIDAD</t>
  </si>
  <si>
    <t>jonatan.reyes@pemex.com</t>
  </si>
  <si>
    <t>JESUS GABRIEL SAMBERINO LEON</t>
  </si>
  <si>
    <t>jesus.gabriel.samberino@pemex.com</t>
  </si>
  <si>
    <t>GUILLERMO GIOVANNI ROSALES UTRILLA</t>
  </si>
  <si>
    <t>guillermo.rosalesu@pemex.com</t>
  </si>
  <si>
    <t>BRIGIDO GOMEZ PEREZ</t>
  </si>
  <si>
    <t>brigido.gomez@pemex.com</t>
  </si>
  <si>
    <t>CARLOS DIONISIO ALEMAN RAMON</t>
  </si>
  <si>
    <t>12422 SUPCIA. DE INGENIERÍA DE CONFIABILIDAD</t>
  </si>
  <si>
    <t>carlos.dionisio.aleman@pemex.com</t>
  </si>
  <si>
    <t>GUSTAVO ENRIQUE BONFIL ALAMILLA</t>
  </si>
  <si>
    <t>gustavo.enrique.bonfil@pemex.com</t>
  </si>
  <si>
    <t>ROGELIO PERALTA FLORES</t>
  </si>
  <si>
    <t>rogelio.peralta@pemex.com</t>
  </si>
  <si>
    <t>JORGE LUIS HERNANDEZ RODRIGUEZ</t>
  </si>
  <si>
    <t>jorge.hernandez@pemex.com</t>
  </si>
  <si>
    <t>JOSE JESUS CRUZ MONTEJO</t>
  </si>
  <si>
    <t>jose.cruzm@pemex.com</t>
  </si>
  <si>
    <t>JOSE ISAAC FALCON PEREZ</t>
  </si>
  <si>
    <t>29310 U. NEG. 3; SER. AUX., EF., TRA. AGUAS NE</t>
  </si>
  <si>
    <t>jose.isaac.falcon@pemex.com</t>
  </si>
  <si>
    <t>JAVIER AGUILAR AVALOS</t>
  </si>
  <si>
    <t>23100 GPO MULTID. D PERF Y REPARACION DE POZOS</t>
  </si>
  <si>
    <t>GCIA. PERF. Y REP. POZOS TERRESTRE SUR</t>
  </si>
  <si>
    <t>FRANCISCO ORLANDO YANIZ LOPEZ</t>
  </si>
  <si>
    <t>francisco.orlando.yaniz@pemex.com</t>
  </si>
  <si>
    <t>ENRIQUE GALLARDO ALEJANDRE</t>
  </si>
  <si>
    <t>MARTIN ALONSO REYES</t>
  </si>
  <si>
    <t>29140 U N 3-END COND 1Y2 TRAT EFLU, QUEM Y SEP</t>
  </si>
  <si>
    <t>GCIA. COMPLEJO PROCESADOR DE GAS CACTUS</t>
  </si>
  <si>
    <t>martin.alonso@pemex.com</t>
  </si>
  <si>
    <t>CESAR MALDONADO PRADO</t>
  </si>
  <si>
    <t>29220 U N 4-CRIOG. 1 Y CRIOG. MODULAR 4, 5 Y 6</t>
  </si>
  <si>
    <t>cesar.maldonadop@pemex.com</t>
  </si>
  <si>
    <t>MIGUEL ANGEL VELASQUEZ CORTES</t>
  </si>
  <si>
    <t>29230 U N 5-FRAC.HIDROC., MOV. PROD. E INTGRA.</t>
  </si>
  <si>
    <t>29.57.10</t>
  </si>
  <si>
    <t>SUPERVISOR PLTAS PROC.SIST.DIGIT.CTRL.UN</t>
  </si>
  <si>
    <t>miguel.velasquez@pemex.com</t>
  </si>
  <si>
    <t>ESTEBAN PACHECO VILLANUEVA</t>
  </si>
  <si>
    <t>29106 PLANTA ENDULZADORA DE GAS 8</t>
  </si>
  <si>
    <t>esteban.pacheco@pemex.com</t>
  </si>
  <si>
    <t>GABRIEL GARCIA MARTINEZ</t>
  </si>
  <si>
    <t>gabriel.garciam@pemex.com</t>
  </si>
  <si>
    <t>HECTOR CAMPOS SALMERON</t>
  </si>
  <si>
    <t>29204 PLANTA ENDULZADORA DE GAS 12</t>
  </si>
  <si>
    <t>hector.campos@pemex.com</t>
  </si>
  <si>
    <t>FERNANDO ANTONIO TEJEDA SAN MARTIN</t>
  </si>
  <si>
    <t>28051 TALLER INSTRUMENTOS</t>
  </si>
  <si>
    <t>28.63.04</t>
  </si>
  <si>
    <t>TECNICO "A" INSTRUMENTISTA EN R.U.P.</t>
  </si>
  <si>
    <t>fernando.antonio.tejeda@pemex.com</t>
  </si>
  <si>
    <t>LUIS ARTURO BALBOA LOPEZ</t>
  </si>
  <si>
    <t>29102 PLANTA ENDULZADORA DE GAS 2</t>
  </si>
  <si>
    <t>luis.balboa@pemex.com</t>
  </si>
  <si>
    <t>ZEFERINO DE JESUS MATUS VICENTE</t>
  </si>
  <si>
    <t>28061 TALLER DE ELECTRICIDAD</t>
  </si>
  <si>
    <t>zeferino.dejesus.matus@pemex.com</t>
  </si>
  <si>
    <t>VICTOR HUGO GUERRERO ARICIAGA</t>
  </si>
  <si>
    <t>29410 DEPTO. ASEG. DE LA CALIDAD DEL PRODUCTO</t>
  </si>
  <si>
    <t>victor.guerreroa@pemex.com</t>
  </si>
  <si>
    <t>IVAN RIVERA SANTOS</t>
  </si>
  <si>
    <t>28042 TALLER MAQUINAS Y HERRAMIENTAS</t>
  </si>
  <si>
    <t>27.63.02</t>
  </si>
  <si>
    <t>JEFE "C" DE TALLERES</t>
  </si>
  <si>
    <t>ivan.rivera@pemex.com</t>
  </si>
  <si>
    <t>MANUEL DE JESUS GARCIA PEREZ</t>
  </si>
  <si>
    <t>29210 PLANTA RECUPERADORA DE AZUFRE 5</t>
  </si>
  <si>
    <t>manuel.dejesus.garcia@pemex.com</t>
  </si>
  <si>
    <t>RENE POBLETE GARCIA</t>
  </si>
  <si>
    <t>27300 DEPARTAMENTO DE FINANZAS</t>
  </si>
  <si>
    <t>30.33.05</t>
  </si>
  <si>
    <t>SUBCONTADOR ESPECIALISTA "B"</t>
  </si>
  <si>
    <t>rene.poblete@pemex.com</t>
  </si>
  <si>
    <t>HECTOR PEREZ ALEJO</t>
  </si>
  <si>
    <t>RAFAEL CASTILLO HERNANDEZ</t>
  </si>
  <si>
    <t>rafael.castillo@pemex.com</t>
  </si>
  <si>
    <t>NORMAN ZARATE GONZALEZ</t>
  </si>
  <si>
    <t>29303 EFLUENTES, QUEMADORES Y SEPARADORES</t>
  </si>
  <si>
    <t>norman.zarate@pemex.com</t>
  </si>
  <si>
    <t>RUBICEL TOSCA IGNACIO</t>
  </si>
  <si>
    <t>25.63.09</t>
  </si>
  <si>
    <t>MAYORDOMO (ELECTRICISTAS)</t>
  </si>
  <si>
    <t>rubicel.tosca@pemex.com</t>
  </si>
  <si>
    <t>ARMANDO MIGUEL MUÑIZ SALMERON</t>
  </si>
  <si>
    <t>29602 GENERACION DE VAPOR</t>
  </si>
  <si>
    <t>armando.munizs@pemex.com</t>
  </si>
  <si>
    <t>LUIS ENRIQUE VELAZCO LESAMA</t>
  </si>
  <si>
    <t>luis.velazco@pemex.com</t>
  </si>
  <si>
    <t>ROBERTO CARLOS TORRES SALAZAR</t>
  </si>
  <si>
    <t>roberto.torress@pemex.com</t>
  </si>
  <si>
    <t>CESAR RENE HERNANDEZ MORENO</t>
  </si>
  <si>
    <t>20251 OF. PARA LA G. DE LA LIC. SOC. OPER. VHS</t>
  </si>
  <si>
    <t>cesar.rene.hernandez@pemex.com</t>
  </si>
  <si>
    <t>LUCIO DE LOS SANTOS DE LA CRUZ</t>
  </si>
  <si>
    <t>28031 TALLER DE PATIO  Y MANIOBRAS</t>
  </si>
  <si>
    <t>17.85.02</t>
  </si>
  <si>
    <t>CHOFER MECANICO</t>
  </si>
  <si>
    <t>lucio.delossantos@pemex.com</t>
  </si>
  <si>
    <t>DAVID BENITEZ CASTELLANOS</t>
  </si>
  <si>
    <t>18.58.34</t>
  </si>
  <si>
    <t>OPDOR DE SEGUNDA PLTAS FZA Y SERV AUX CD</t>
  </si>
  <si>
    <t>david.benitez@pemex.com</t>
  </si>
  <si>
    <t>JOAQUIN IBARRA JIMENEZ</t>
  </si>
  <si>
    <t>28041 TALLER MECANICA PISO</t>
  </si>
  <si>
    <t>joaquin.ibarra@pemex.com</t>
  </si>
  <si>
    <t>SAMUEL ROMAN GUILLEN</t>
  </si>
  <si>
    <t>28032 TALLER DE PAILERIA Y SOLDADURA</t>
  </si>
  <si>
    <t>samuel.roman@pemex.com</t>
  </si>
  <si>
    <t>DAVID ANTONIO REYES OLIVARES</t>
  </si>
  <si>
    <t>david.reyeso@pemex.com</t>
  </si>
  <si>
    <t>MONTSERRAT RODRIGUEZ MARTINEZ</t>
  </si>
  <si>
    <t>26.61.02</t>
  </si>
  <si>
    <t>AYUDANTE DE INGENIERO (MANTTO. PLANTAS)</t>
  </si>
  <si>
    <t>montserrat.rodriguez@pemex.com</t>
  </si>
  <si>
    <t>JORGE LUIS RODRIGUEZ HERNANDEZ</t>
  </si>
  <si>
    <t>29209 PLANTA RECUPERADORA DE AZUFRE 4</t>
  </si>
  <si>
    <t>jorge.rodriguez@pemex.com</t>
  </si>
  <si>
    <t>LIMBERG LOPEZ DE LA CRUZ</t>
  </si>
  <si>
    <t>29310 U N 6-SERV AUX TRAT AGUAS NEG Y BOCATOMA</t>
  </si>
  <si>
    <t>limberg.lopez@pemex.com</t>
  </si>
  <si>
    <t>LORENA ABIGAIL GARCIA MAR</t>
  </si>
  <si>
    <t>lorena.garciam@pemex.com</t>
  </si>
  <si>
    <t>ANGEL ALBERTO MANUEL VAZQUEZ</t>
  </si>
  <si>
    <t>LUIS ALBERTO HERNANDEZ CERINO</t>
  </si>
  <si>
    <t>28071 TALLER DE CARPINTERIA</t>
  </si>
  <si>
    <t>luis.alberto.hernandezc@pemex.com</t>
  </si>
  <si>
    <t>AGUSTIN TORRES HERNANDEZ</t>
  </si>
  <si>
    <t>25000 SUPTCIA. DE SEG. SALUD Y PROT. AMBIENTAL</t>
  </si>
  <si>
    <t>agustin.torresh@pemex.com</t>
  </si>
  <si>
    <t>EDGAR ALFREDO LARRAGA HERNANDEZ</t>
  </si>
  <si>
    <t>21.54.32</t>
  </si>
  <si>
    <t>OPDOR DE PRIMERA-BOMBEO Y ALMACENAMIENTO</t>
  </si>
  <si>
    <t>edgar.larraga@pemex.com</t>
  </si>
  <si>
    <t>ENOC ALAMILLA LOPEZ</t>
  </si>
  <si>
    <t>enoc.alamilla@pemex.com</t>
  </si>
  <si>
    <t>LUIS FELIPE PEREZ ENCISO</t>
  </si>
  <si>
    <t>luis.pereze@pemex.com</t>
  </si>
  <si>
    <t>MANUEL ALEJANDRO VAZQUEZ PRIMO</t>
  </si>
  <si>
    <t>manuel.alejandro.vazquez@pemex.com</t>
  </si>
  <si>
    <t>HUMBERTO JIMENEZ FLORES</t>
  </si>
  <si>
    <t>26400 DEPARTAMENTO DE DESARROLLO Y ENTRENAMIEN</t>
  </si>
  <si>
    <t>humberto.jimenez@pemex.com</t>
  </si>
  <si>
    <t>ARTURO LUNA SANCHEZ</t>
  </si>
  <si>
    <t>29105 PLANTA ENDULZADORA DE GAS 7</t>
  </si>
  <si>
    <t>arturo.lunas@pemex.com</t>
  </si>
  <si>
    <t>HEBERTO ISAAC LOBATO RIVERA</t>
  </si>
  <si>
    <t>heberto.lobato@pemex.com</t>
  </si>
  <si>
    <t>RODOLFO JAN CAVALARO DOMINGUEZ</t>
  </si>
  <si>
    <t>29103 PLANTA ENDULZADORA DE GAS 3</t>
  </si>
  <si>
    <t>rodolfo.cavalaro@pemex.com</t>
  </si>
  <si>
    <t>BERNARDO RAMOS REYES</t>
  </si>
  <si>
    <t>bernardo.ramos@pemex.com</t>
  </si>
  <si>
    <t>JORGE ANTONIO ENRIQUEZ CASTILLO</t>
  </si>
  <si>
    <t>18.57.33</t>
  </si>
  <si>
    <t>OPDOR. DE SEGUNDA PLTAS. PROCESO (CDA)</t>
  </si>
  <si>
    <t>jorge.antonio.enriquez@pemex.com</t>
  </si>
  <si>
    <t>JOSE ROBERTO COBIAN RUIZ</t>
  </si>
  <si>
    <t>29101 PLANTA ENDULZADORA DE GAS 1</t>
  </si>
  <si>
    <t>jose.cobian@pemex.com</t>
  </si>
  <si>
    <t>ALBERTO DAMASCO TORRES</t>
  </si>
  <si>
    <t>29203 PLANTA ENDULZADORA DE GAS 11</t>
  </si>
  <si>
    <t>alberto.damasco@pemex.com</t>
  </si>
  <si>
    <t>RICARDO AVIÑA PETO</t>
  </si>
  <si>
    <t>ricardo.avinap@pemex.com</t>
  </si>
  <si>
    <t>MARIO ULLOA OCHOA</t>
  </si>
  <si>
    <t>mario.ulloa@pemex.com</t>
  </si>
  <si>
    <t>MARCOS QUEVEDO MAGAÑA</t>
  </si>
  <si>
    <t>marcos.quevedom@pemex.com</t>
  </si>
  <si>
    <t>JUAN JESUS CUELLAR ASCENCIO</t>
  </si>
  <si>
    <t>29111 PLANTA RECUPERADORA DE AZUFRE 1</t>
  </si>
  <si>
    <t>juan.cuellar@pemex.com</t>
  </si>
  <si>
    <t>ZOZIMO ORTIZ HIDALGO</t>
  </si>
  <si>
    <t>29113 PLANTA RECUPERADORA DE AZUFRE 3</t>
  </si>
  <si>
    <t>zozimo.ortiz@pemex.com</t>
  </si>
  <si>
    <t>EVY MARITZA ESCOBAR CARRILLO</t>
  </si>
  <si>
    <t>78560 HOSPITAL REGIONAL VILLAHERMOSA, TAB.</t>
  </si>
  <si>
    <t>14.44.06</t>
  </si>
  <si>
    <t>OFICINISTA DE QUINTA</t>
  </si>
  <si>
    <t>CARLOS ALBERTO GONZALEZ PULIDO</t>
  </si>
  <si>
    <t>28.37.07</t>
  </si>
  <si>
    <t>TECNICO EN OPERACION DE EQ. (RADIOLOGIA)</t>
  </si>
  <si>
    <t>carlos.gonzalez@pemex.com</t>
  </si>
  <si>
    <t>MARIBEL VAZQUEZ JIMENEZ</t>
  </si>
  <si>
    <t>maribel.vazquezj@pemex.com</t>
  </si>
  <si>
    <t>DORIRAIDA PEREZ SANCHEZ</t>
  </si>
  <si>
    <t>doriraida.perez@pemex.com</t>
  </si>
  <si>
    <t>JULIO CESAR LEYVA MORILLO</t>
  </si>
  <si>
    <t>15605 G.M. DE MANTENIMIENTO</t>
  </si>
  <si>
    <t>SUBDIRECCIÓN DE PRODUCCIÓN REGIÓN SUR</t>
  </si>
  <si>
    <t>julio.cesar.leyva@pemex.com</t>
  </si>
  <si>
    <t>ARTURO PANTOJA GARCIA</t>
  </si>
  <si>
    <t>23601 REP. DEL GM. DE SERV A POZOS, COMALCALCO</t>
  </si>
  <si>
    <t>arturo.pantoja@pemex.com</t>
  </si>
  <si>
    <t>MIGUEL ANGEL MAQUEDA CEBALLOS</t>
  </si>
  <si>
    <t>15604 R.GM. DE OPER. DE POZOS E INST CÁRDENAS</t>
  </si>
  <si>
    <t>39.11.02</t>
  </si>
  <si>
    <t>ESPECIALISTA TECNICO "A"</t>
  </si>
  <si>
    <t>miguel.angel.maqueda@pemex.com</t>
  </si>
  <si>
    <t>ETELVINA OLAN SANCHEZ</t>
  </si>
  <si>
    <t>21700 DISEÑO E INGENIERIA DE POZOS</t>
  </si>
  <si>
    <t>27.08.10</t>
  </si>
  <si>
    <t>ASISTENTE "C"</t>
  </si>
  <si>
    <t>etelvina.olan@pemex.com</t>
  </si>
  <si>
    <t>ELIAS CORDOVA PEREZ</t>
  </si>
  <si>
    <t>21601 G.M. DE SSTPA. PERF</t>
  </si>
  <si>
    <t>GERENCIA DE SSTPA PERFORACIÓN</t>
  </si>
  <si>
    <t>elias.cordova@pemex.com</t>
  </si>
  <si>
    <t>HOMERO SANCHEZ FLORES</t>
  </si>
  <si>
    <t>21501 G.M. DE SSTPA. REGIÓN MARINA</t>
  </si>
  <si>
    <t>homero.sanchez@pemex.com</t>
  </si>
  <si>
    <t>ERASMO AREVALO PERALTA</t>
  </si>
  <si>
    <t>78570 HOSPITAL GENERAL COMALCALCO, TAB.</t>
  </si>
  <si>
    <t>24.37.06</t>
  </si>
  <si>
    <t>DIETISTA</t>
  </si>
  <si>
    <t>erasmo.arevalo@pemex.com</t>
  </si>
  <si>
    <t>CAROLINA HEREDIA ESPARZA</t>
  </si>
  <si>
    <t>carolina.heredia@pemex.com</t>
  </si>
  <si>
    <t>JULIO CESAR VILLASANA GONZALEZ</t>
  </si>
  <si>
    <t>15602 R.GM. DE ADMÓN. DE YACIMIENTOS, CÁRDENAS</t>
  </si>
  <si>
    <t>julio.cesar.villasana@pemex.com</t>
  </si>
  <si>
    <t>JOSE IVAN ROMERO RICOY</t>
  </si>
  <si>
    <t>25620 OPERACION DE POZOS E INSTALACIONES</t>
  </si>
  <si>
    <t>14.53.05</t>
  </si>
  <si>
    <t>BOMBERO MEDIDOR EN BATERIAS DE SEPARADOR</t>
  </si>
  <si>
    <t>jose.ivan.romero@pemex.com</t>
  </si>
  <si>
    <t>JAVIER EDUARDO LOPEZ YEP</t>
  </si>
  <si>
    <t>23101 HOSPITAL GENERAL COMALCALCO, TAB.</t>
  </si>
  <si>
    <t>javier.eduardo.lopez@pemex.com</t>
  </si>
  <si>
    <t>CARLOS FERNANDO TAPIA GARCIA</t>
  </si>
  <si>
    <t>22401 GM CARACT Y EVAL DINÁMICA CAMPOS ESTRAT</t>
  </si>
  <si>
    <t>41.04.09</t>
  </si>
  <si>
    <t>COORDINADOR ESPECIALISTA "A"</t>
  </si>
  <si>
    <t>SUBDIR. PROY. DE EXPLOT. ESTRATÉGICOS</t>
  </si>
  <si>
    <t>GCIA. CARACT. EVAL.DINÁMICA CAMP.ESTRAT.</t>
  </si>
  <si>
    <t>carlos.fernando.tapia@pemex.com</t>
  </si>
  <si>
    <t>ELIAS MOTA FERIA</t>
  </si>
  <si>
    <t>elias.mota@pemex.com</t>
  </si>
  <si>
    <t>GUSTAVO ALBERTO ROMERO MANZANO</t>
  </si>
  <si>
    <t>gustavo.alberto.romero@pemex.com</t>
  </si>
  <si>
    <t>SAUL JORGE MIRANDA ROSAS</t>
  </si>
  <si>
    <t>saul.jorge.miranda@pemex.com</t>
  </si>
  <si>
    <t>JOSE DEL CARMEN CONTRERAS CRUZ</t>
  </si>
  <si>
    <t>21401 G.M. DE SSTPA. REGIÓN SUR</t>
  </si>
  <si>
    <t>jose.carmen.contreras@pemex.com</t>
  </si>
  <si>
    <t>DANIEL ARISTARCO CARDENAS LAILSON</t>
  </si>
  <si>
    <t>daniel.aristeco.cardenas@pemex.com</t>
  </si>
  <si>
    <t>JUAN IGNACIO JUAREZ HERNANDEZ.</t>
  </si>
  <si>
    <t>juan.ignacio.juarezh@pemex.com</t>
  </si>
  <si>
    <t>JOSE LUIS DE LA CRUZ MARTINEZ DE ESCOBAR</t>
  </si>
  <si>
    <t>21201 G.M. DE EVAL., AUDITORÍA Y NORMATIVIDAD</t>
  </si>
  <si>
    <t>GCIA. EVAL., AUDITORIA Y NORMATIVIDAD</t>
  </si>
  <si>
    <t>jose.luis.delacruzm@pemex.com</t>
  </si>
  <si>
    <t>JESUS COBOS CRUZ</t>
  </si>
  <si>
    <t>21401 REP. DEL GM. SSTPA REGIÓN SUR, REFORMA</t>
  </si>
  <si>
    <t>jesus.cobos@pemex.com</t>
  </si>
  <si>
    <t>EMILIO SILVA ATZIN</t>
  </si>
  <si>
    <t>emilio.silva@pemex.com</t>
  </si>
  <si>
    <t>OLIVIA CANTU CURA</t>
  </si>
  <si>
    <t>olivia.cantu@pemex.com</t>
  </si>
  <si>
    <t>ESPERANZA FLORES COBOS</t>
  </si>
  <si>
    <t>esperanza.floresco@pemex.com</t>
  </si>
  <si>
    <t>OMAR HERNANDEZ CARRERA</t>
  </si>
  <si>
    <t>21101 G.M. DEL SPSSPA E INTEGRACIÓN DE PROY.</t>
  </si>
  <si>
    <t>GCIA. SIST. SSPA E INTEGR. DE PROY.</t>
  </si>
  <si>
    <t>omar.hernandezc@pemex.com</t>
  </si>
  <si>
    <t>PATRICIA VIZCARRA ZAMUDIO</t>
  </si>
  <si>
    <t>patricia.vizcarra@pemex.com</t>
  </si>
  <si>
    <t>RICARDO HURTADO MEDRANO</t>
  </si>
  <si>
    <t>21501 REP. DEL GM. SSTPA REGIÓN MARINA PARAÍSO</t>
  </si>
  <si>
    <t>ricardo.hurtado@pemex.com</t>
  </si>
  <si>
    <t>IVAN GONZALEZ MORALES</t>
  </si>
  <si>
    <t>21301 G.M. DE SSTPA. REGIÓN NORTE</t>
  </si>
  <si>
    <t>ivan.gonzalez@pemex.com</t>
  </si>
  <si>
    <t>NORMA ALICIA TORRES HERNANDEZ</t>
  </si>
  <si>
    <t>norma.alicia.torres@pemex.com</t>
  </si>
  <si>
    <t>NELLY PATRICIA RIOS QUIROZ LOPEZ</t>
  </si>
  <si>
    <t>nelly.patricia.riosquiroz@pemex.com</t>
  </si>
  <si>
    <t>EDUARDO MENA PIÑEYRO</t>
  </si>
  <si>
    <t>21601 REP. DEL GM. SSTPA PERF, REYNOSA</t>
  </si>
  <si>
    <t>eduardo.menap@pemex.com</t>
  </si>
  <si>
    <t>SAUL LEONARDO RODRIGUEZ GARCIA</t>
  </si>
  <si>
    <t>saul.leonardo.rodriguez@pemex.com</t>
  </si>
  <si>
    <t>PABLO SAUL VALENZUELA OLIVE</t>
  </si>
  <si>
    <t>28900 MANTTO. Y LOGISTICA (SECTOR REFORMA)</t>
  </si>
  <si>
    <t>25.52.11</t>
  </si>
  <si>
    <t>MAYORDOMO DE TRANSP EQ PERF Y/O REP POZO</t>
  </si>
  <si>
    <t>SUBDIR. ADMON. SERVS. EXPLOR. PROD.</t>
  </si>
  <si>
    <t>GCIA. SERV.MANTTO.CONF.CONST.INFRA.TERR.</t>
  </si>
  <si>
    <t>pablo.saul.valenzuela@pemex.com</t>
  </si>
  <si>
    <t>JOSE LUIS FACUNDO SALAS</t>
  </si>
  <si>
    <t>25300 MANTENIMIENTO</t>
  </si>
  <si>
    <t>jose.luis.facundo@pemex.com</t>
  </si>
  <si>
    <t>JOSUE NELSON MARTINEZ GALVAN</t>
  </si>
  <si>
    <t>GCIA. MANTTO. CONFIABILIDAD Y CONSTRU.</t>
  </si>
  <si>
    <t>josue.martinezg@pemex.com</t>
  </si>
  <si>
    <t>HUGO GUADALUPE ANGELES ROMERO</t>
  </si>
  <si>
    <t>23601 G. M. DE SERVICIOS A POZOS</t>
  </si>
  <si>
    <t>hugo.guadalupe.angeles@pemex.com</t>
  </si>
  <si>
    <t>ROSENDO ROMERO GARCIA</t>
  </si>
  <si>
    <t>15502 G.M. DE ADMÓN.. DE YACIMIENTOS</t>
  </si>
  <si>
    <t>rosendo.romero@pemex.com</t>
  </si>
  <si>
    <t>BEATRIZ RODRIGUEZ GARCIA</t>
  </si>
  <si>
    <t>beatriz.rodriguez@pemex.com</t>
  </si>
  <si>
    <t>ELIZABETH CONCEPCION SANCHEZ CEPEDA</t>
  </si>
  <si>
    <t>25110 DISEÐO DE EXPLOTACION SAMARIA</t>
  </si>
  <si>
    <t>elizabeth.concepcion.sanchez@pemex.com</t>
  </si>
  <si>
    <t>JAIME PECERO COVARRUBIAS</t>
  </si>
  <si>
    <t>21510 SERVICIOS A  POZOS</t>
  </si>
  <si>
    <t>jaime.pecero@pemex.com</t>
  </si>
  <si>
    <t>GERARDO MENDEZ MATA</t>
  </si>
  <si>
    <t>15501 G.M. DE CARTERA DE PROYECTOS Y PROG.</t>
  </si>
  <si>
    <t>gerardo.mendez@pemex.com</t>
  </si>
  <si>
    <t>JOEL CRUZ SIGALA</t>
  </si>
  <si>
    <t>joel.cruzs@pemex.com</t>
  </si>
  <si>
    <t>JOSE RAMON CORDOVA OVANDO</t>
  </si>
  <si>
    <t>25200 OPERACION DE EXPLOTACION</t>
  </si>
  <si>
    <t>21.53.01</t>
  </si>
  <si>
    <t>jose.ramon.cordova@pemex.com</t>
  </si>
  <si>
    <t>EDUARDO LEON HERNANDEZ</t>
  </si>
  <si>
    <t>eduardo.leonh@pemex.com</t>
  </si>
  <si>
    <t>MIGUEL BERISTAIN BENITEZ</t>
  </si>
  <si>
    <t>16.56.08</t>
  </si>
  <si>
    <t>PROBADOR FISICO LABORATORIO</t>
  </si>
  <si>
    <t>miguel.beristain@pemex.com</t>
  </si>
  <si>
    <t>JAVIER MORALES RODRIGUEZ</t>
  </si>
  <si>
    <t>JAIRO ROBESPIERRE TORRES RICARDEZ</t>
  </si>
  <si>
    <t>jairo.robespierre.torres@pemex.com</t>
  </si>
  <si>
    <t>JUAN DIEGO DE LA ROSA ALVARADO</t>
  </si>
  <si>
    <t>26.63.02</t>
  </si>
  <si>
    <t>JEFE "D" DE TALLERES</t>
  </si>
  <si>
    <t>juan.delarosa@pemex.com</t>
  </si>
  <si>
    <t>MIGUEL HERRERA SANCHEZ</t>
  </si>
  <si>
    <t>27200 ADQUISICIONES Y ALMACENES</t>
  </si>
  <si>
    <t>11.43.09</t>
  </si>
  <si>
    <t>EMPACADOR</t>
  </si>
  <si>
    <t>miguel.herreras@pemex.com</t>
  </si>
  <si>
    <t>JOEL CABALLERO ACOSTA</t>
  </si>
  <si>
    <t>joel.caballero@pemex.com</t>
  </si>
  <si>
    <t>JUAN MANUEL LARA TORRES</t>
  </si>
  <si>
    <t>27.53.01</t>
  </si>
  <si>
    <t>juan.manuel.lara@pemex.com</t>
  </si>
  <si>
    <t>ALEJANDRO PADILLA ROLDAN</t>
  </si>
  <si>
    <t>28000 C.T.O. (SECTOR OPERATIVO SAMARIA)</t>
  </si>
  <si>
    <t>11.63.20</t>
  </si>
  <si>
    <t>AYUDANTE DE OPERARIO (DIVERSOS OFICIOS)</t>
  </si>
  <si>
    <t>SUBDIR. DE TRATAM. Y LOGÍSTICA PRIMARIA</t>
  </si>
  <si>
    <t>GCIA. OPER. TRATAM. Y LOG. PRIM. SUR</t>
  </si>
  <si>
    <t>alejandro.padilla@pemex.com</t>
  </si>
  <si>
    <t>JOSE ENRIQUE BERGMAN OCAMPO</t>
  </si>
  <si>
    <t>23401 REP DEL GM PERF Y REPAR DE POZOS COMAL.</t>
  </si>
  <si>
    <t>jose.enrique.bergman@pemex.com</t>
  </si>
  <si>
    <t>FERNANDO MARTINEZ NAJERA</t>
  </si>
  <si>
    <t>fernando.martinez@pemex.com</t>
  </si>
  <si>
    <t>RUBEN DARIO ALCARAZ MEDINA</t>
  </si>
  <si>
    <t>21601 REP. DEL GM. SSTPA PERF, REFORMA</t>
  </si>
  <si>
    <t>ruben.dario.alcaraz@pemex.com</t>
  </si>
  <si>
    <t>MARTIN CUAUHTEMOC RAMIREZ RINCON</t>
  </si>
  <si>
    <t>21020 PLANTA CRIOGENICA</t>
  </si>
  <si>
    <t>martin.cuauhtemoc.ramirez@pemex.com</t>
  </si>
  <si>
    <t>EMILIO ZAVALZA GUERRERO</t>
  </si>
  <si>
    <t>22110 TALLER DE MECANICA DE PISO</t>
  </si>
  <si>
    <t>emilio.zavalza@pemex.com</t>
  </si>
  <si>
    <t>IGNACIO CESSA LOPEZ</t>
  </si>
  <si>
    <t>10500 GPO MULTIDISCIPLINARIO OPER POZOS E INST</t>
  </si>
  <si>
    <t>ignacio.cessa@pemex.com</t>
  </si>
  <si>
    <t>EULOGIO CARDENAS ALOR</t>
  </si>
  <si>
    <t>23100 GENERACION ELECTRICA</t>
  </si>
  <si>
    <t>23.58.03</t>
  </si>
  <si>
    <t>OPERADOR ESPECIALISTA PTAS DE GEN. ELEC.</t>
  </si>
  <si>
    <t>eulogio.cardenas@pemex.com</t>
  </si>
  <si>
    <t>MARISA JIMENEZ ULLOA</t>
  </si>
  <si>
    <t>27400 CONTABILIDAD</t>
  </si>
  <si>
    <t>marisa.jimenez@pemex.com</t>
  </si>
  <si>
    <t>RITA DEL CARMEN SILVAN BURELO</t>
  </si>
  <si>
    <t>20000 SUPERINTENDENCIA GENERAL U. PQ. LA VENTA</t>
  </si>
  <si>
    <t>28.44.13</t>
  </si>
  <si>
    <t>SECRETARIO EJECUTIVO</t>
  </si>
  <si>
    <t>rita.carmen.silvan@pemex.com</t>
  </si>
  <si>
    <t>EWANS MANUEL LEYVA ROSAS</t>
  </si>
  <si>
    <t>MARIO SALMERON HERNANDEZ</t>
  </si>
  <si>
    <t>25100 DEPARTAMENTO DE INSPECCION Y SEGURIDAD</t>
  </si>
  <si>
    <t>mario.salmeron@pemex.com</t>
  </si>
  <si>
    <t>ANGELINA TOLEDO CANCINO</t>
  </si>
  <si>
    <t>22000 SUPERINTENDENCIA DE MANTENIMIENTO</t>
  </si>
  <si>
    <t>angelina.toledo@pemex.com</t>
  </si>
  <si>
    <t>GUADALUPE SELENE MARTINEZ DE LA CRUZ</t>
  </si>
  <si>
    <t>guadalupe.selene.martinez@pemex.com</t>
  </si>
  <si>
    <t>JOEL ORTIZ QUEVEDO</t>
  </si>
  <si>
    <t>15704 GM DE OPERACIÓN DE POZOS E INSTALACIONES</t>
  </si>
  <si>
    <t>joel.ortiz@pemex.com</t>
  </si>
  <si>
    <t>ADRIAN ANGULO VALENZUELA</t>
  </si>
  <si>
    <t>adrian.angulo@pemex.com</t>
  </si>
  <si>
    <t>JOAQUIN DE LA CRUZ PEREZ GUTIERREZ</t>
  </si>
  <si>
    <t>21410 TALLER DE INSTRUMENTOS</t>
  </si>
  <si>
    <t>joaquin.cruz.perez@pemex.com</t>
  </si>
  <si>
    <t>IRVINGS OSVALDO GARCIA ANGULO</t>
  </si>
  <si>
    <t>irvings.osvaldo.garcia@pemex.com</t>
  </si>
  <si>
    <t>GABRIEL ALEJANDRO LEDESMA MORALES</t>
  </si>
  <si>
    <t>gabriel.alejandro.ledesma@pemex.com</t>
  </si>
  <si>
    <t>MIGUEL ANGEL LOPEZ TAPIA</t>
  </si>
  <si>
    <t>12921 DEPTO. GEST.DEL MANTTO Y PAROS DE PLANTA</t>
  </si>
  <si>
    <t>miguel.angel.lopezta@pemex.com</t>
  </si>
  <si>
    <t>ZAIDY GRISEL TORRES MARQUEZ</t>
  </si>
  <si>
    <t>76143 SUBGCIA. DE ADMON. DE PERSONAL CARDENAS</t>
  </si>
  <si>
    <t>GERENCIA REGIONAL DE RL Y RH SURESTE</t>
  </si>
  <si>
    <t>zaidy.grisel.torres@pemex.com</t>
  </si>
  <si>
    <t>JUAN PABLO HERNANDEZ DOMINGUEZ</t>
  </si>
  <si>
    <t>juan.pablo.hernandezd@pemex.com</t>
  </si>
  <si>
    <t>HECTOR ABDUL ORTIZ LOPEZ</t>
  </si>
  <si>
    <t>MAURICIO CHICO MARQUEZ</t>
  </si>
  <si>
    <t>23300 TRATAMIENTO DE AGUA</t>
  </si>
  <si>
    <t>mauricio.chico@pemex.com</t>
  </si>
  <si>
    <t>ANTELMO GONZALEZ VALENZUELA</t>
  </si>
  <si>
    <t>22120 TALLER DE COMBUSTION INTERNA</t>
  </si>
  <si>
    <t>GERARDO ISAAC MAR GOMEZ</t>
  </si>
  <si>
    <t>10600 GPO MULTIDISCIPLINARIO  MANTTO  EQ.DINA.</t>
  </si>
  <si>
    <t>gerardo.isaac.mar@pemex.com</t>
  </si>
  <si>
    <t>LUZ DEL ALBA PEREZ ARIAS</t>
  </si>
  <si>
    <t>luz.alba.perez@pemex.com</t>
  </si>
  <si>
    <t>RAYMUNDO MORALES PEREZ</t>
  </si>
  <si>
    <t>raymundo.morales@pemex.com</t>
  </si>
  <si>
    <t>JOSE LUIS BARRON LUNA</t>
  </si>
  <si>
    <t>21300 SUPERINTENDENCIA DE QUIMICA</t>
  </si>
  <si>
    <t>10.54.11</t>
  </si>
  <si>
    <t>AYUDANTE DE OPERACION (MUESTREO)</t>
  </si>
  <si>
    <t>JOSE LUIS PATRACA DOMINGUEZ</t>
  </si>
  <si>
    <t>22420 TALLER DE PINTURA</t>
  </si>
  <si>
    <t>21.63.12</t>
  </si>
  <si>
    <t>OPERARIO DE PRIMERA (PINTOR)</t>
  </si>
  <si>
    <t>jose.patraca@pemex.com</t>
  </si>
  <si>
    <t>SABIELY GARCIA MARTINEZ</t>
  </si>
  <si>
    <t>sabiely.garcia@pemex.com</t>
  </si>
  <si>
    <t>DIANA LUCILA PRIETO VALENCIA</t>
  </si>
  <si>
    <t>18341 SUPERINTENDENCIA DE DSSSTPA SALINA CRUZ</t>
  </si>
  <si>
    <t>diana.lucila.prieto@pemex.com</t>
  </si>
  <si>
    <t>LEOPOLDO TREJO VALENZUELA</t>
  </si>
  <si>
    <t>leopoldo.trejo@pemex.com</t>
  </si>
  <si>
    <t>RICARDO RAMIREZ RODRIGUEZ</t>
  </si>
  <si>
    <t>25400 DEPARTAMENTO DE VIGILANCIA</t>
  </si>
  <si>
    <t>ricardo.ramirez@pemex.com</t>
  </si>
  <si>
    <t>OSCAR DE LA CRUZ GARCIA</t>
  </si>
  <si>
    <t>oscar.delacruz@pemex.com</t>
  </si>
  <si>
    <t>THELMA ROSALBA PEREZ FLORES</t>
  </si>
  <si>
    <t>27230 ALMACEN</t>
  </si>
  <si>
    <t>thelma.rosalba.perez@pemex.com</t>
  </si>
  <si>
    <t>DAVID OLIVA LOPEZ</t>
  </si>
  <si>
    <t>david.oliva@pemex.com</t>
  </si>
  <si>
    <t>RAUL DOMINGO TORRES IPARREA</t>
  </si>
  <si>
    <t>raul.domingo.torres@pemex.com</t>
  </si>
  <si>
    <t>RODIBERT CASTRO GARCIA</t>
  </si>
  <si>
    <t>22100 S.I.P.A. (SECTOR CINCO PRESIDENTES)</t>
  </si>
  <si>
    <t>rodibert.castro@pemex.com</t>
  </si>
  <si>
    <t>LILIANA MARTINEZ DELGADO</t>
  </si>
  <si>
    <t>78570 HOSPITAL GENERAL AGUA DULCE, VER.</t>
  </si>
  <si>
    <t>DIMAS ELOIR MEZA ESTRADA</t>
  </si>
  <si>
    <t>dimas.meza@pemex.com</t>
  </si>
  <si>
    <t>ERNESTO XICOTENCATL ULIANOV MARTINEZ RODRIGUEZ</t>
  </si>
  <si>
    <t>11.63.15</t>
  </si>
  <si>
    <t>AYUDANTE DE OPERARIO (TUBERO)</t>
  </si>
  <si>
    <t>ernesto.xicotencatl.martinez@pemex.com</t>
  </si>
  <si>
    <t>NORA EDITH VELARDE TOVAR</t>
  </si>
  <si>
    <t>28500 MANTENIMIENTO</t>
  </si>
  <si>
    <t>16.63.11</t>
  </si>
  <si>
    <t>OPERARIO DE SEGUNDA (PAILERO)</t>
  </si>
  <si>
    <t>nora.edith.velarde@pemex.com</t>
  </si>
  <si>
    <t>JUAN ANTONIO GUZMAN HERNANDEZ</t>
  </si>
  <si>
    <t>ROONY JOANATHAN QUEVEDO LOPEZ</t>
  </si>
  <si>
    <t>roony.joanathan.quevedo@pemex.com</t>
  </si>
  <si>
    <t>SAUL CRUZ VELASQUEZ</t>
  </si>
  <si>
    <t>11000 COORD SIPA EN PROC DEL ACT CINCO PRESIDE</t>
  </si>
  <si>
    <t>saul.cruz@pemex.com</t>
  </si>
  <si>
    <t>DALIA PEREZ MACIEL</t>
  </si>
  <si>
    <t>28900 MANTTO. Y LOGISTICA (SECTOR AGUA DULCE)</t>
  </si>
  <si>
    <t>16.63.20</t>
  </si>
  <si>
    <t>OPERARIO DE SEGUNDA (DIVERSOS OFICIOS)</t>
  </si>
  <si>
    <t>dalia.perez@pemex.com</t>
  </si>
  <si>
    <t>ALEXANDER JULIAN ALCANTARA SANTILLAN</t>
  </si>
  <si>
    <t>22100 SEGURIDAD INDUSTRIAL Y PROTECCION AMBIEN</t>
  </si>
  <si>
    <t>alexander.julian.alcantara@pemex.com</t>
  </si>
  <si>
    <t>RENE TORRES ACOSTA</t>
  </si>
  <si>
    <t>63400 MANTENIMIENTO A DUCTOS Y VIAS DE ACCESO</t>
  </si>
  <si>
    <t>29.17.10</t>
  </si>
  <si>
    <t>AUXILIAR TECNICO "B" (PEP)</t>
  </si>
  <si>
    <t>rene.torresa@pemex.com</t>
  </si>
  <si>
    <t>CARLOS MARIO ROMELLON ARCOS</t>
  </si>
  <si>
    <t>16100 LOGISTICA</t>
  </si>
  <si>
    <t>carlos.romellon@pemex.com</t>
  </si>
  <si>
    <t>OSCAR FREDDY DOMINGUEZ SANCHEZ</t>
  </si>
  <si>
    <t>64560 PLANEACION, CONTROL, EVAL. E INGENIERIA</t>
  </si>
  <si>
    <t>oscar.freddy.dominguez@pemex.com</t>
  </si>
  <si>
    <t>DARIO ORAMAS CAMPOS</t>
  </si>
  <si>
    <t>64400 MANTTO. A INSTALS. Y SOPORTE A LA OPN</t>
  </si>
  <si>
    <t>GCIA. DE OBRA Y MANTTO. SURESTE-MARINA</t>
  </si>
  <si>
    <t>AARON SAAVEDRA RODRIGUEZ</t>
  </si>
  <si>
    <t>aaron.saavedra@pemex.com</t>
  </si>
  <si>
    <t>MIGUEL CASANOVA NUÑEZ</t>
  </si>
  <si>
    <t>74000 RECURSOS FINANCIEROS</t>
  </si>
  <si>
    <t>32.29.02</t>
  </si>
  <si>
    <t>TÉCNICO "A" EN INFORMÁTICA</t>
  </si>
  <si>
    <t>miguel.casanova@pemex.com</t>
  </si>
  <si>
    <t>EDER JOMI FRANCO LUGO</t>
  </si>
  <si>
    <t>23.63.12</t>
  </si>
  <si>
    <t>OPERARIO ESPECIALISTA (PINTOR)</t>
  </si>
  <si>
    <t>eder.jomi.franco@pemex.com</t>
  </si>
  <si>
    <t>EDGAR GARCIA CORREA</t>
  </si>
  <si>
    <t>76153 SUBGCIA. DE ADMON. DE PERSONAL VHSA(PEP)</t>
  </si>
  <si>
    <t>23.44.06</t>
  </si>
  <si>
    <t>OFICINISTA DE PRIMERA</t>
  </si>
  <si>
    <t>edgar.garciac@pemex.com</t>
  </si>
  <si>
    <t>MARTIN VAZQUEZ JIMENEZ</t>
  </si>
  <si>
    <t>60000 RESIDENCIA DE TRANSP. Y DISTRIB. HDCS. C</t>
  </si>
  <si>
    <t>martin.vazquezj@pemex.com</t>
  </si>
  <si>
    <t>SANTIAGO ALBERTO MENDOZA HERNANDEZ</t>
  </si>
  <si>
    <t>21.63.16</t>
  </si>
  <si>
    <t>OPERARIO DE PRIMERA (FONTANERO)</t>
  </si>
  <si>
    <t>santiago.mendoza@pemex.com</t>
  </si>
  <si>
    <t>FERNANDO DE LA ROSA BERBER</t>
  </si>
  <si>
    <t>23601 REP. DEL GM. DE SERV A POZOS, MACUSPANA</t>
  </si>
  <si>
    <t>fernando.delarosa@pemex.com</t>
  </si>
  <si>
    <t>LUGARDO JOSE UTRILLA MUÑOZ</t>
  </si>
  <si>
    <t>78570 HOSPITAL GENERAL CD. PEMEX, TAB.</t>
  </si>
  <si>
    <t>lugardo.jose.utrilla@pemex.com</t>
  </si>
  <si>
    <t>FELIX ALBERTO SHRINER PINEDA</t>
  </si>
  <si>
    <t>23101 CONSULTORIO MACUSPANA, TAB.</t>
  </si>
  <si>
    <t>36.21.06</t>
  </si>
  <si>
    <t>DIRECTOR DE CONSULTORIO PERIFERICO</t>
  </si>
  <si>
    <t>felix.alberto.shriner@pemex.com</t>
  </si>
  <si>
    <t>NAYELI MAGAÑA DE LA CRUZ</t>
  </si>
  <si>
    <t>nayeli.magana@pemex.com</t>
  </si>
  <si>
    <t>MARIA DE LOS ANGELES VAZQUEZ TORRES</t>
  </si>
  <si>
    <t>23101 HOSPITAL GENERAL CIUDAD PEMEX, TAB.</t>
  </si>
  <si>
    <t>33.37.08</t>
  </si>
  <si>
    <t>QUIMICO LABORATOR. DE ANALISIS CLINICOS</t>
  </si>
  <si>
    <t>maria.angeles.vazquezt@pemex.com</t>
  </si>
  <si>
    <t>SILVIA MAGALI ALONSO ACOSTA</t>
  </si>
  <si>
    <t>78590 CONSULTORIO MACUSPANA, TAB.</t>
  </si>
  <si>
    <t>silvia.magali.alonso@PEMEX.COM</t>
  </si>
  <si>
    <t>ADRIAN RAFAEL OCAÑA LOPEZ</t>
  </si>
  <si>
    <t>adrian.rafael.ocana@pemex.com</t>
  </si>
  <si>
    <t>ONOFRE M ROMELLON CERINO</t>
  </si>
  <si>
    <t>15405 REP. DEL GM. DE MANTENIMIENTO, MACUSPANA</t>
  </si>
  <si>
    <t>onofre.melquiades.romellon@pemex.com</t>
  </si>
  <si>
    <t>ALFREDO SASTRE CANCINO</t>
  </si>
  <si>
    <t>42300 CONECTIVIDAD TI CD. PEMEX, TAB.</t>
  </si>
  <si>
    <t>23.28.04</t>
  </si>
  <si>
    <t>OPERIO.ESPTA.EN TEC.DE INFORM.Y COMUN.</t>
  </si>
  <si>
    <t>alfredo.sastre@pemex.com</t>
  </si>
  <si>
    <t>GREGORIO ANTONIO DIAZ MARTINEZ</t>
  </si>
  <si>
    <t>11420 REP SUBGCIA OPER GAS MARINO EN MACUSPANA</t>
  </si>
  <si>
    <t>GCIA. OPER. TRATAM. Y LOG. PRIM. MARINAS</t>
  </si>
  <si>
    <t>gregorio.antonio.diaz@pemex.com</t>
  </si>
  <si>
    <t>ALEJANDRO MORALES BALLINAS</t>
  </si>
  <si>
    <t>64510 SECTOR NARVAEZ-USUMACINTA</t>
  </si>
  <si>
    <t>alejandro.moralesba@pemex.com</t>
  </si>
  <si>
    <t>BRONTIS CRISTOBAL PEREZ RUBIO GARCIA</t>
  </si>
  <si>
    <t>16000 COORD. DE CONST. Y MANTTO. SECT. MACUSPA</t>
  </si>
  <si>
    <t>GCIA. SERVS. SOPORTE Y LOG. TERRESTRE</t>
  </si>
  <si>
    <t>brontis.cristobal.perez@pemex.com</t>
  </si>
  <si>
    <t>JORGE ALBERTO NARVAEZ MARTINEZ</t>
  </si>
  <si>
    <t>jorge.alberto.narvaez@pemex.com</t>
  </si>
  <si>
    <t>ANGEL MARIO MELO ENRIQUEZ</t>
  </si>
  <si>
    <t>angel.mario.melo@pemex.com</t>
  </si>
  <si>
    <t>ALBERTO FRANCISCO CADENA NARVAEZ</t>
  </si>
  <si>
    <t>alberto.cadenan@pemex.com</t>
  </si>
  <si>
    <t>PAULINO PEREZ HERNANDEZ</t>
  </si>
  <si>
    <t>39110 SECTOR NARVAEZ-USUMACINTA</t>
  </si>
  <si>
    <t>AYUDANTE "C" DE PRODUCCION</t>
  </si>
  <si>
    <t>paulino.perezh@pemex.com</t>
  </si>
  <si>
    <t>SAUL DANIEL CASTRO ACOSTA</t>
  </si>
  <si>
    <t>saul.daniel.castro@pemex.com</t>
  </si>
  <si>
    <t>JAIRO RODOLFO VAZQUEZ GUTIERREZ</t>
  </si>
  <si>
    <t>60021 CENTRO DE DISTRIB. DE GAS MARINO CD. PMX</t>
  </si>
  <si>
    <t>jairo.rodolfo.vazquez@pemex.com</t>
  </si>
  <si>
    <t>JOSE JUAN RAMOS BRIONES</t>
  </si>
  <si>
    <t>GCIA. COMPLEJO PROCESADOR GAS NVO. PEMEX</t>
  </si>
  <si>
    <t>jose.juan.ramosb@pemex.com</t>
  </si>
  <si>
    <t>JULIO CESAR GARCIA VIZCARRA</t>
  </si>
  <si>
    <t>29411 LABORATORIO</t>
  </si>
  <si>
    <t>26.56.01</t>
  </si>
  <si>
    <t>SUPERVISOR "A" DE LABORATORIO</t>
  </si>
  <si>
    <t>julio.garciav@pemex.com</t>
  </si>
  <si>
    <t>ALEJANDRO ISRAEL QUEZADAS BARAHONA</t>
  </si>
  <si>
    <t>29222 PLANTA FRACCIONADORA DE HDROCARBUROS 2</t>
  </si>
  <si>
    <t>alejandro.quezadas@pemex.com</t>
  </si>
  <si>
    <t>JESUS MANUEL CARRERA JIMENEZ</t>
  </si>
  <si>
    <t>jesus.manuel.carrera@PEMEX.COM</t>
  </si>
  <si>
    <t>GERARDO GALLEGOS HERNANDEZ</t>
  </si>
  <si>
    <t>gerardo.gallegos@pemex.com</t>
  </si>
  <si>
    <t>LUCERO ANGELES PADILLA</t>
  </si>
  <si>
    <t>lucero.angeles@pemex.com</t>
  </si>
  <si>
    <t>SILVIA ALEJANDRA LOPEZ URIBE</t>
  </si>
  <si>
    <t>12230 SUBGCIA.TEC. DE SOP Y NORMALIZACIÓN OPER</t>
  </si>
  <si>
    <t>GCIA.INGRIA.PROCESOS Y MEJORA OPERATIVA</t>
  </si>
  <si>
    <t>silvia.alejandra.lopez@pemex.com</t>
  </si>
  <si>
    <t>LUIS ALBERTO LLERGO DE DIOS</t>
  </si>
  <si>
    <t>28031 TALLER DE PATIO Y MANIOBRAS</t>
  </si>
  <si>
    <t>luis.alberto.llergo@pemex.com</t>
  </si>
  <si>
    <t>MANUEL LOPEZ LOPEZ</t>
  </si>
  <si>
    <t>18341  SUPERINTENDENCIA DE DSSSTPA LA VENTA</t>
  </si>
  <si>
    <t>manuel.lopezl@pemex.com</t>
  </si>
  <si>
    <t>DANIEL MARCIAL MARTINEZ</t>
  </si>
  <si>
    <t>29124 PLANTA ENDULZADORA DE CONDENSADOS 4</t>
  </si>
  <si>
    <t>15.58.02</t>
  </si>
  <si>
    <t>OPERADOR DE SEGUNDA-PLANTAS (COMPRESORAS</t>
  </si>
  <si>
    <t>daniel.marcial@pemex.com</t>
  </si>
  <si>
    <t>MANUEL JESUS RUIZ GOMEZ</t>
  </si>
  <si>
    <t>27510 VIGILANCIA</t>
  </si>
  <si>
    <t>manuel.jesus.ruiz@pemex.com</t>
  </si>
  <si>
    <t>JAVIER ROMERO MORALES</t>
  </si>
  <si>
    <t>29112 PLANTA ENDULZADORA DE GAS 2</t>
  </si>
  <si>
    <t>javier.romero@pemex.com</t>
  </si>
  <si>
    <t>MIGUEL ANGEL CORNELIO TORRES</t>
  </si>
  <si>
    <t>29113 PLANTA RECUPERADORA DE AZUFRE 1</t>
  </si>
  <si>
    <t>miguel.cornelio@pemex.com</t>
  </si>
  <si>
    <t>JOAQUIN ESTRADA MORALES</t>
  </si>
  <si>
    <t>joaquin.estrada@pemex.com</t>
  </si>
  <si>
    <t>FEDERICO ELADIO ALVARADO COBIAN</t>
  </si>
  <si>
    <t>federico.alvarado@pemex.com</t>
  </si>
  <si>
    <t>CARLOS MARIO HERNANDEZ SILVAN</t>
  </si>
  <si>
    <t>25200 SEGURIDAD</t>
  </si>
  <si>
    <t>carlos.mario.hernandezs@pemex.com</t>
  </si>
  <si>
    <t>ISIDRO ALCUDIA CORDOVA</t>
  </si>
  <si>
    <t>isidro.alcudia@pemex.com</t>
  </si>
  <si>
    <t>LUIS ALBERTO CHIÑAS SIMON</t>
  </si>
  <si>
    <t>29221 PLANTA FRACCIONADORA DE HIDROCARBUROS 1</t>
  </si>
  <si>
    <t>JUAN RAMON NUÑEZ PIEDRA</t>
  </si>
  <si>
    <t>juan.nunezpi@pemex.com</t>
  </si>
  <si>
    <t>FABIOLA MARTINEZ GODINEZ</t>
  </si>
  <si>
    <t>12532 DEPTO. DE ASEG. DE LA CALIDAD DEL PROD.</t>
  </si>
  <si>
    <t>fabiola.martinez@pemex.com</t>
  </si>
  <si>
    <t>ANTONIO ESTRADA CERINO</t>
  </si>
  <si>
    <t>23.29.07</t>
  </si>
  <si>
    <t>OPERADOR "A" DE CAPTURA DE DATOS</t>
  </si>
  <si>
    <t>antonio.estrada@pemex.com</t>
  </si>
  <si>
    <t>JUAN MANUEL LOPEZ ZAMORA</t>
  </si>
  <si>
    <t>juan.manuel.lopezz@pemex.com</t>
  </si>
  <si>
    <t>ENRIQUE CAPITANACHI REYES</t>
  </si>
  <si>
    <t>enrique.capitanachi@pemex.com</t>
  </si>
  <si>
    <t>TITO ISRAEL GARCIA SOLANO</t>
  </si>
  <si>
    <t>32.05.11</t>
  </si>
  <si>
    <t>PROFESIONAL ESPECIALISTA "D"</t>
  </si>
  <si>
    <t>tito.israel.garcia@pemex.com</t>
  </si>
  <si>
    <t>EDGAR MENDOZA RODRIGUEZ</t>
  </si>
  <si>
    <t>edgar.mendoza@pemex.com</t>
  </si>
  <si>
    <t>HERNAN ZURITA DOMINGUEZ</t>
  </si>
  <si>
    <t>hernan.zurita@pemex.com</t>
  </si>
  <si>
    <t>JOSE TRINIDAD OSORNO REQUENA</t>
  </si>
  <si>
    <t>jose.trinidad.osorno@pemex.com</t>
  </si>
  <si>
    <t>BENJAMIN NICOLAS HERNANDEZ HERNANDEZ</t>
  </si>
  <si>
    <t>22501 G.M. DE EJEC. Y SEG. DE POZOS DE DESA.</t>
  </si>
  <si>
    <t>GCIA. EJECUCIÓN Y SEGT. DE POZOS DE DES.</t>
  </si>
  <si>
    <t>benjamin.nicolas.hernandez@pemex.com</t>
  </si>
  <si>
    <t>CESAR VALENCIA VIVEROS</t>
  </si>
  <si>
    <t>cesar.valencia@pemex.com</t>
  </si>
  <si>
    <t>INES ALVAREZ PISTE</t>
  </si>
  <si>
    <t>ines.alvarez@pemex.com</t>
  </si>
  <si>
    <t>MARIO FALCON HERNANDEZ</t>
  </si>
  <si>
    <t>mario.falcon@pemex.com</t>
  </si>
  <si>
    <t>MARIELA ANGUIANO CORDOVA</t>
  </si>
  <si>
    <t>12402 SUPCIA. DE PLAN. GEST. Y SUPERV. DE REQ.</t>
  </si>
  <si>
    <t>mariela.anguiano@pemex.com</t>
  </si>
  <si>
    <t>AURORA DEL ROSARIO VIDAL OVANDO</t>
  </si>
  <si>
    <t>aurora.delrosario.vidal@pemex.com</t>
  </si>
  <si>
    <t>MARITZA DEL CARMEN HERNANDEZ HERNANDEZ</t>
  </si>
  <si>
    <t>maritza.carmen.hernandez@pemex.com</t>
  </si>
  <si>
    <t>JORGE ALBERTO MORALES RAMIREZ</t>
  </si>
  <si>
    <t>jorge.moralesr@pemex.com</t>
  </si>
  <si>
    <t>ESTEBAN FAJARDO PRIEGO</t>
  </si>
  <si>
    <t>08.73.14</t>
  </si>
  <si>
    <t>DOMESTICO</t>
  </si>
  <si>
    <t>esteban.fajardo@pemex.com</t>
  </si>
  <si>
    <t>LUCIO ANTONIO BAUTISTA RAMON</t>
  </si>
  <si>
    <t>78590 CONSULTORIO REFORMA, CHIS.</t>
  </si>
  <si>
    <t>lucio.bautista@pemex.com</t>
  </si>
  <si>
    <t>JOSE MANUEL HERNANDEZ GONZALEZ</t>
  </si>
  <si>
    <t>22240 TALLER DE PAILERIA Y SOLDADURA</t>
  </si>
  <si>
    <t>jose.hernandezg@pemex.com</t>
  </si>
  <si>
    <t>FRANCISCO LAGO ALONSO</t>
  </si>
  <si>
    <t>22322 SUBGCIA. CAP. Y DES. PROC. EXP. Y PROD.</t>
  </si>
  <si>
    <t>francisco.lago@pemex.com</t>
  </si>
  <si>
    <t>BEATRIZ ACOSTA ARELLANO</t>
  </si>
  <si>
    <t>23001 REP DEL GM PROY. DE OPTI. AGUA DULCE</t>
  </si>
  <si>
    <t>beatriz.acostaa@pemex.com</t>
  </si>
  <si>
    <t>ALMA DELIA GARCIA OLAN</t>
  </si>
  <si>
    <t>alma.delia.garcia@pemex.com</t>
  </si>
  <si>
    <t>JUAN ANDRES LOPEZ HERNANDEZ</t>
  </si>
  <si>
    <t>juan.andres.lopez@pemex.com</t>
  </si>
  <si>
    <t>RAUL ARMANDO GARZA TORRE</t>
  </si>
  <si>
    <t>raul.armando.garza@pemex.com</t>
  </si>
  <si>
    <t>ENRIQUE ARTURO DOMINGUEZ RAMIREZ</t>
  </si>
  <si>
    <t>enrique.arturo.dominguez@pemex.com</t>
  </si>
  <si>
    <t>CLAUDIA CONSUELO CUELLAR BURELA</t>
  </si>
  <si>
    <t>21301 REP. DEL GM. SSTPA REGIÓN NORTE, REYNOSA</t>
  </si>
  <si>
    <t>claudia.consuelo.cuellar@pemex.com</t>
  </si>
  <si>
    <t>MIGUEL ANTONIO ALEJANDRO HERNANDEZ</t>
  </si>
  <si>
    <t>23201 RE. DEL GM OPER. Y MANTTO. EQ CD. CARMEN</t>
  </si>
  <si>
    <t>GCIA. DE OPERACIÓN Y MANTTO. DE EQUIPOS</t>
  </si>
  <si>
    <t>miguel.antonio.alejandro@pemex.com</t>
  </si>
  <si>
    <t>CARLOS ALBERTO BELTRAN BARRIENTOS</t>
  </si>
  <si>
    <t>21810 OPERACION DE PERFORACION DE POZOS</t>
  </si>
  <si>
    <t>GCIA. PERF.Y REP. POZOS MARINA</t>
  </si>
  <si>
    <t>carlos.alberto.beltran@pemex.com</t>
  </si>
  <si>
    <t>VINICIO CANO HERNANDEZ</t>
  </si>
  <si>
    <t>21800 SUBGCIA. PROGRAM.EVALUA Y SOPORTE OPTIVO</t>
  </si>
  <si>
    <t>DAMIAN CELIS CRUZ</t>
  </si>
  <si>
    <t>damian.celis@pemex.com</t>
  </si>
  <si>
    <t>JULIO CESAR CHABLE ORTEGA</t>
  </si>
  <si>
    <t>13.63.14</t>
  </si>
  <si>
    <t>AYTE. DE OPERARIO ESPTA. (SOLDADOR)</t>
  </si>
  <si>
    <t>NELSON ESCOBAR RIOS</t>
  </si>
  <si>
    <t>nelson.escobar@pemex.com</t>
  </si>
  <si>
    <t>DAVID HERNANDEZ ALEJANDRO</t>
  </si>
  <si>
    <t>23601 REP. DEL GM. DE SERV A POZOS, CD. CARMEN</t>
  </si>
  <si>
    <t>david.hernandeza@pemex.com</t>
  </si>
  <si>
    <t>PABLO LOPEZ MARIÑO</t>
  </si>
  <si>
    <t>23.52.13</t>
  </si>
  <si>
    <t>ENCARGADO DE MANTTO ELECTRICO (EQ PERFN)</t>
  </si>
  <si>
    <t>pablo.lopezm@pemex.com</t>
  </si>
  <si>
    <t>RICARDO BULMARO LOPEZ TOVAR</t>
  </si>
  <si>
    <t>JAIME MENDO RUBIO</t>
  </si>
  <si>
    <t>21820 OPERCN DE TERM. Y REPARACION DE POZOS</t>
  </si>
  <si>
    <t>28.53.16</t>
  </si>
  <si>
    <t>SUPERVISOR DE MANTENIMIENTO DE EQ DE TRP</t>
  </si>
  <si>
    <t>jaime.mendo@pemex.com</t>
  </si>
  <si>
    <t>LUIS MARTIN AUGUSTO MUÑOZ REJON</t>
  </si>
  <si>
    <t>22.53.06</t>
  </si>
  <si>
    <t>AYTE. DE TERM. Y REPAR. DE POZOS(CHANGO)</t>
  </si>
  <si>
    <t>OSCAR NARRO GARCIA</t>
  </si>
  <si>
    <t>oscar.narro@pemex.com</t>
  </si>
  <si>
    <t>RODOLFO VALDEZ CASTILLO</t>
  </si>
  <si>
    <t>rodolfo.valdez@pemex.com</t>
  </si>
  <si>
    <t>FREDY LEZAMA GARCIA</t>
  </si>
  <si>
    <t>fredy.lezama@pemex.com</t>
  </si>
  <si>
    <t>JULIO ANDRES BARRIOS ALMAZAN</t>
  </si>
  <si>
    <t>julio.andres.barrios@pemex.com</t>
  </si>
  <si>
    <t>JESUS RAFAEL TERAN MORENO</t>
  </si>
  <si>
    <t>jesus.rafael.teran@pemex.com</t>
  </si>
  <si>
    <t>JESUS XAVIER MADRIGAL PAEZ</t>
  </si>
  <si>
    <t>17240 SUBGCIA. DE MANTENIMIENTO ABKATUN POL CH</t>
  </si>
  <si>
    <t>SUBDIR. PRODUCCIÓN REG. MARINA SUROESTE</t>
  </si>
  <si>
    <t>DAVID ANTONIO TORRES GALLARDO</t>
  </si>
  <si>
    <t>21820 OPERACION DE TERMINACION Y REP. DE POZOS</t>
  </si>
  <si>
    <t>david.torresg@pemex.com</t>
  </si>
  <si>
    <t>JOSE GUADALUPE RESENDIZ ROBLES</t>
  </si>
  <si>
    <t>23201 REP. GM DE OPER. Y MANTTO. DE EQ PARAÍSO</t>
  </si>
  <si>
    <t>jose.guadalupe.resendiz@pemex.com</t>
  </si>
  <si>
    <t>PEDRO ZACARIAS ALCOCER</t>
  </si>
  <si>
    <t>17.53.06</t>
  </si>
  <si>
    <t>AYTE DE TERM. Y REPAR. DE POZOS (PISO)</t>
  </si>
  <si>
    <t>pedro.zacarias@pemex.com</t>
  </si>
  <si>
    <t>RAYMUNDO CRUZ FLORES</t>
  </si>
  <si>
    <t>raymundo.cruz@pemex.com</t>
  </si>
  <si>
    <t>ANTONIO GUILLU GONZALEZ</t>
  </si>
  <si>
    <t>13.63.07</t>
  </si>
  <si>
    <t>AYTE. DE OPERARIO ESPTA. (COMB. INTERNA)</t>
  </si>
  <si>
    <t>JUAN ALBERTO DEL ANGEL ROSETI</t>
  </si>
  <si>
    <t>juan.delangel@pemex.com</t>
  </si>
  <si>
    <t>HERMILO VAZQUEZ HERNANDEZ</t>
  </si>
  <si>
    <t>hermilo.vazquez@pemex.com</t>
  </si>
  <si>
    <t>RICARDO CORDOVA VAZQUEZ</t>
  </si>
  <si>
    <t>21900 SUBGERENCIA DE SERVICIO A POZOS</t>
  </si>
  <si>
    <t>23.53.09</t>
  </si>
  <si>
    <t>ENCARGADO DE MALACATE PROD.UNID.DE LINEA</t>
  </si>
  <si>
    <t>ricardo.cordovav@pemex.com</t>
  </si>
  <si>
    <t>SANTOS PALMA HERNANDEZ</t>
  </si>
  <si>
    <t>santos.palma@pemex.com</t>
  </si>
  <si>
    <t>JOSE ALBERTO CRUZ DOMINGUEZ</t>
  </si>
  <si>
    <t>jose.cruz@pemex.com</t>
  </si>
  <si>
    <t>AOKY MAR CHAN</t>
  </si>
  <si>
    <t>aoky.mar@pemex.com</t>
  </si>
  <si>
    <t>FRANCISCO ANTONIO CASTRO REYES</t>
  </si>
  <si>
    <t>17220 SUBGCIA. DE MANTTO CANTARELL NTE.Y SUR</t>
  </si>
  <si>
    <t>SUBDIR. PRODUCCIÓN REGIÓN MARINA NORESTE</t>
  </si>
  <si>
    <t>francisco.antonio.castro@pemex.com</t>
  </si>
  <si>
    <t>JAIR DE JESUS CHAVEZ RIOS</t>
  </si>
  <si>
    <t>17201 G.M. C. S. M Y MANTTO CONF Y CONST INFRA</t>
  </si>
  <si>
    <t>jair.jesus.chavez@pemex.com</t>
  </si>
  <si>
    <t>SERGIO GRANDA TORRES</t>
  </si>
  <si>
    <t>11410 SUBGCIA DE INTEGRIDAD Y CONF. GAS MARINO</t>
  </si>
  <si>
    <t>sergio.granda@pemex.com</t>
  </si>
  <si>
    <t>LUIS ALFONSO LEON RODRIGUEZ</t>
  </si>
  <si>
    <t>11420 SUBGERENCIA DE OPERACIONES DE GAS MARINO</t>
  </si>
  <si>
    <t>luis.alfonso.leon@pemex.com</t>
  </si>
  <si>
    <t>LEOPOLDO EDESIO DEL JESUS CANO JIMENEZ</t>
  </si>
  <si>
    <t>leopoldo.edesio.cano@pemex.com</t>
  </si>
  <si>
    <t>ANGELICA MARIA MUÑOZ MONTERO</t>
  </si>
  <si>
    <t>78570 HOSPITAL GENERAL CD. DEL CARMEN, CAMP.</t>
  </si>
  <si>
    <t>angelica.maria.munoz@pemex.com</t>
  </si>
  <si>
    <t>LAURA ALICIA VALDEZ MORENO</t>
  </si>
  <si>
    <t>28.37.04</t>
  </si>
  <si>
    <t>LIC. EN ENFERMERIA CON ESP.(SALUD PUBL.)</t>
  </si>
  <si>
    <t>laura.alicia.valdez@PEMEX.COM</t>
  </si>
  <si>
    <t>FRANCISCO DANIEL AGUILAR JACINTO</t>
  </si>
  <si>
    <t>60041 CENTRO DE PROCESAM. DE GAS AKAL C-7 C-8</t>
  </si>
  <si>
    <t>LUIS ALBERTO ZABALA LEON</t>
  </si>
  <si>
    <t>20.53.09</t>
  </si>
  <si>
    <t>OPDOR. DE PRIMERA-BOMBEO Y SERVICIOS VAR</t>
  </si>
  <si>
    <t>VICTOR HUGO JIMENEZ AGUILAR</t>
  </si>
  <si>
    <t>13405 G.M. DE MANTENIMIENTO</t>
  </si>
  <si>
    <t>JUAN GUERRERO CASTILLO</t>
  </si>
  <si>
    <t>31.99.99</t>
  </si>
  <si>
    <t>juan.guerrero@pemex.com</t>
  </si>
  <si>
    <t>JAIME GONZALEZ ZUNO</t>
  </si>
  <si>
    <t>64510 MANTTO. SISTEMAS DE SEPARACION Y BOMBEO</t>
  </si>
  <si>
    <t>jaime.gonzalezz@pemex.com</t>
  </si>
  <si>
    <t>VICTOR MANUEL CASANOVA REYES</t>
  </si>
  <si>
    <t>ALDO CORDERO DIAZ</t>
  </si>
  <si>
    <t>39120 OPERACION DE INSTALACIONES DE ACEITE</t>
  </si>
  <si>
    <t>aldo.cordero@pemex.com</t>
  </si>
  <si>
    <t>ORLANDO IGNACIO CASTELLANOS CHI</t>
  </si>
  <si>
    <t>10008 CENTRO DE PROCESOS LITORAL-A</t>
  </si>
  <si>
    <t>orlando.ignacio.castellanos@PEMEX.COM</t>
  </si>
  <si>
    <t>HECTOR AQUINO OLIVARES</t>
  </si>
  <si>
    <t>39121 OPERACION DE INSTALACIONES DE ACEITE NTE</t>
  </si>
  <si>
    <t>hector.aquino@pemex.com</t>
  </si>
  <si>
    <t>FELIPE CORONEL SOLIS</t>
  </si>
  <si>
    <t>17110 SUBGCIA.CTRL. COSTA AFUERA Y SERVS. ESPE</t>
  </si>
  <si>
    <t>27.17.10</t>
  </si>
  <si>
    <t>AUXILIAR TECNICO "C" (PEP)</t>
  </si>
  <si>
    <t>GCIA. SERVS. SOPORTE Y LOGÍSTICA MARINA</t>
  </si>
  <si>
    <t>felipe.coronel@pemex.com</t>
  </si>
  <si>
    <t>GERARDO MONTAÑO GOMEZ</t>
  </si>
  <si>
    <t>75001 ADMINISTRACION PATRIMONIAL Y SERVICIOS D</t>
  </si>
  <si>
    <t>24.63.07</t>
  </si>
  <si>
    <t>CABO DE OFICIOS (COMBUSTION INTERNA)</t>
  </si>
  <si>
    <t>JOEL LICONA MAR</t>
  </si>
  <si>
    <t>60016 MANEJO DE ACEITE</t>
  </si>
  <si>
    <t>32.58.01</t>
  </si>
  <si>
    <t>SUPVISOR.DE OP.PTAS DIVERSAS DIGIT,BOMB.</t>
  </si>
  <si>
    <t>joel.licona@pemex.com</t>
  </si>
  <si>
    <t>MARIO HERNANDEZ LURIA</t>
  </si>
  <si>
    <t>25230 MANTENIMIENTO DE EQUIPO DINAMICO</t>
  </si>
  <si>
    <t>28.28.04</t>
  </si>
  <si>
    <t>SUPERVISOR DE MANTTO ELECT EQ MARIT PROD</t>
  </si>
  <si>
    <t>mario.hernandezl@pemex.com</t>
  </si>
  <si>
    <t>CARLOS ARMANDO VERAZAS BUSTILLOS</t>
  </si>
  <si>
    <t>carlos.armando.verazas@pemex.com</t>
  </si>
  <si>
    <t>MANUEL MARIANO ESTRELLA GONZALEZ</t>
  </si>
  <si>
    <t>manuel.mariano.estrella@pemex.com</t>
  </si>
  <si>
    <t>VICTOR TORIBIO CAUDILLO CASADOS</t>
  </si>
  <si>
    <t>victor.caudillo@pemex.com</t>
  </si>
  <si>
    <t>ROBERTO GONZALEZ TEPOX</t>
  </si>
  <si>
    <t>23201 REP GM.OPER. Y MANTTO. DE EQ COMALCALCO</t>
  </si>
  <si>
    <t>roberto.gonzalezte@pemex.com</t>
  </si>
  <si>
    <t>JAIROT LAGOS CANO</t>
  </si>
  <si>
    <t>jairot.lagos@pemex.com</t>
  </si>
  <si>
    <t>EDGAR PECERO GONZALEZ</t>
  </si>
  <si>
    <t>edgar.pecero@pemex.com</t>
  </si>
  <si>
    <t>KARLA CAROLINA VALENCIA LUCIANO</t>
  </si>
  <si>
    <t>26320 DEPARTAMENTO DE ALMACEN</t>
  </si>
  <si>
    <t>karla.carolina.valencia@pemex.com</t>
  </si>
  <si>
    <t>JUAN GABRIEL JIMENEZ ARAUJO</t>
  </si>
  <si>
    <t>juan.gabriel.jimenez@pemex.com</t>
  </si>
  <si>
    <t>ERIK ANTONIO OLIVARES LIRA</t>
  </si>
  <si>
    <t>29223 MOVIMIENTO DE PRODUCTOS</t>
  </si>
  <si>
    <t>29.54.32</t>
  </si>
  <si>
    <t>SUPERVISOR DE BOMBEO Y ALMACENAMIENTO</t>
  </si>
  <si>
    <t>erik.antonio.olivares@pemex.com</t>
  </si>
  <si>
    <t>KATIA ARACELI ARIAS SANTOS</t>
  </si>
  <si>
    <t>22400 DEPARTAMENTO DE MANTENIMIENTO CIVIL</t>
  </si>
  <si>
    <t>katia.araceli.arias@pemex.com</t>
  </si>
  <si>
    <t>GILBERTO MARIÑO HERNANDEZ</t>
  </si>
  <si>
    <t>gilberto.marino@pemex.com</t>
  </si>
  <si>
    <t>DIANA DEL CARMEN POSADA HERNANDEZ</t>
  </si>
  <si>
    <t>diana.carmen.posada@pemex.com</t>
  </si>
  <si>
    <t>FIDEL ALBERTO ESTRADA PINEDA</t>
  </si>
  <si>
    <t>21110 INGENIERIA DE OPERACION</t>
  </si>
  <si>
    <t>fidel.alberto.estrada@pemex.com</t>
  </si>
  <si>
    <t>MARCO ANTONIO CAMPOS FLORES</t>
  </si>
  <si>
    <t>marco.antonio.campos@pemex.com</t>
  </si>
  <si>
    <t>VICTOR DE JESUS DUPLAN SUAREZ</t>
  </si>
  <si>
    <t>17.43.08</t>
  </si>
  <si>
    <t>DESPACHADOR DE SEGUNDA (ALMACENES DE MAT</t>
  </si>
  <si>
    <t>victor.dejesus.duplan@pemex.com</t>
  </si>
  <si>
    <t>FABIOLA DEL CARMEN VIDAL OVANDO</t>
  </si>
  <si>
    <t>fabiola.carmen.vidal@pemex.com</t>
  </si>
  <si>
    <t>LUIS JAVIER GERONIMO ACOSTA</t>
  </si>
  <si>
    <t>luis.geronimo@pemex.com</t>
  </si>
  <si>
    <t>SUSANA CRISTEL GIL POTENCIANO</t>
  </si>
  <si>
    <t>susana.gilp@pemex.com</t>
  </si>
  <si>
    <t>PEDRO ENRIQUE HERNANDEZ HERNANDEZ</t>
  </si>
  <si>
    <t>pedro.hernandez@pemex.com</t>
  </si>
  <si>
    <t>LUIS LORENZO OROZCO LOPEZ</t>
  </si>
  <si>
    <t>luis.lorenzo.orozco@pemex.com</t>
  </si>
  <si>
    <t>CARLOS EMIGDIO PRIEGO SILVA</t>
  </si>
  <si>
    <t>carlos.priego@pemex.com</t>
  </si>
  <si>
    <t>ALEJANDRO LOPEZ PECH</t>
  </si>
  <si>
    <t>alejandro.lopez@pemex.com</t>
  </si>
  <si>
    <t>MARIA DE LOS ANGELES ALDAY ALVAREZ</t>
  </si>
  <si>
    <t>maria.angeles.alday@pemex.com</t>
  </si>
  <si>
    <t>GUSTAVO ADOLFO MIRANDA ROSAS</t>
  </si>
  <si>
    <t>gustavo.adolfo.miranda@pemex.com</t>
  </si>
  <si>
    <t>MARIBEL CORONA GALLARDO</t>
  </si>
  <si>
    <t>maribel.corona@pemex.com</t>
  </si>
  <si>
    <t>RAUL VAZQUEZ RAMIREZ</t>
  </si>
  <si>
    <t>raul.vazquezr@pemex.com</t>
  </si>
  <si>
    <t>RUBEN ARTURO CERECEDO LOPEZ</t>
  </si>
  <si>
    <t>ruben.arturo.cerecedo@pemex.com</t>
  </si>
  <si>
    <t>CLAUDIA GUADALUPE PEREZ LIEVANO</t>
  </si>
  <si>
    <t>claudia.guadalupe.perezl@pemex.com</t>
  </si>
  <si>
    <t>ROBERTO GONZALEZ LUGO</t>
  </si>
  <si>
    <t>roberto.gonzalezlu@pemex.com</t>
  </si>
  <si>
    <t>EFREN CASTANEDA EGUIZAR</t>
  </si>
  <si>
    <t>22310 TALLER DE ELECTRICIDAD</t>
  </si>
  <si>
    <t>efren.castaneda@pemex.com</t>
  </si>
  <si>
    <t>ADAN CAMPOS PEREZ</t>
  </si>
  <si>
    <t>adan.campos@pemex.com</t>
  </si>
  <si>
    <t>PABLO ORTIZ DIAZ</t>
  </si>
  <si>
    <t>pablo.ortiz@pemex.com</t>
  </si>
  <si>
    <t>IRENE LOPEZ SELVAN</t>
  </si>
  <si>
    <t>irene.lopez@pemex.com</t>
  </si>
  <si>
    <t>NICKY AGUILERA PAVON</t>
  </si>
  <si>
    <t>78590 CONSULTORIO DOS BOCAS, TAB.</t>
  </si>
  <si>
    <t>nicky.aguilera@PEMEX.COM</t>
  </si>
  <si>
    <t>ALBERTO SEGUNDO RODRIGUEZ</t>
  </si>
  <si>
    <t>alberto.segundo@pemex.com</t>
  </si>
  <si>
    <t>JESUS DEL ANGEL DELGADO RODRIGUEZ</t>
  </si>
  <si>
    <t>jesus.delangel.delgado@pemex.com</t>
  </si>
  <si>
    <t>EDMUNDO ANGEL HERNANDEZ RAMIREZ</t>
  </si>
  <si>
    <t>11200 SIPA EN LOS PROC DE PROD Y TRANSP DE HCS</t>
  </si>
  <si>
    <t>edmundo.angel.hernandez@pemex.com</t>
  </si>
  <si>
    <t>RAMON ALMANZA GONZALEZ</t>
  </si>
  <si>
    <t>25420 RECURSOS MATERIALES</t>
  </si>
  <si>
    <t>ramon.almanza@pemex.com</t>
  </si>
  <si>
    <t>ALEJANDRA L GONZALEZ LOREDO</t>
  </si>
  <si>
    <t>42000 OPERACIONES DE TI  REYNOSA, TAMPS.</t>
  </si>
  <si>
    <t>alejandra.lorena.gonzalez@pemex.com</t>
  </si>
  <si>
    <t>SALVADOR CAZARES HERNANDEZ</t>
  </si>
  <si>
    <t>salvador.cazares@pemex.com</t>
  </si>
  <si>
    <t>ALFREDO MARTINEZ SANDOVAL</t>
  </si>
  <si>
    <t>16002 CONSTRUCION Y MANTENIMIENTO AREA ALTAMIR</t>
  </si>
  <si>
    <t>alfredo.martinezs@pemex.com</t>
  </si>
  <si>
    <t>MARIA CONCEPCION PEREZ URBINA</t>
  </si>
  <si>
    <t>78570 HOSPITAL GENERAL CADEREYTA, N.L.</t>
  </si>
  <si>
    <t>JUAN JAVIER ORTEGA GARDUÑO</t>
  </si>
  <si>
    <t>42156 PLANTA DE METIL-TERBUTIL-ETER (MTBE)</t>
  </si>
  <si>
    <t>GERENCIA DE REFINERÍA MADERO</t>
  </si>
  <si>
    <t>juan.ortegag@pemex.com</t>
  </si>
  <si>
    <t>ABEL ROGELIO NAJERA GARCIA</t>
  </si>
  <si>
    <t>abel.najera@pemex.com</t>
  </si>
  <si>
    <t>DIANA CECILIA ALVAREZ INFANTE</t>
  </si>
  <si>
    <t>23101 HOSPITAL REGIONAL REYNOSA, TAMPS.</t>
  </si>
  <si>
    <t>diana.cecilia.alvarez@pemex.com</t>
  </si>
  <si>
    <t>ALFREDO RAMIREZ LEOS</t>
  </si>
  <si>
    <t>29.13.05</t>
  </si>
  <si>
    <t>JEFE "E" DE DEPTO. LOCAL TEC. O DE OPER.</t>
  </si>
  <si>
    <t>alfredo.ramirezle@pemex.com</t>
  </si>
  <si>
    <t>PEDRO NICOLAS BASANEZ RANGEL</t>
  </si>
  <si>
    <t>10500 GPO.MULTIDIS OPER.DE POZOS E INSTAL.EXPL</t>
  </si>
  <si>
    <t>27.58.02</t>
  </si>
  <si>
    <t>SUPERVISOR DE PLTAS COMPRESORAS(DIST PR)</t>
  </si>
  <si>
    <t>LAURA EDITH COLLADO PEREZ</t>
  </si>
  <si>
    <t>10000 SUBDIRECCION DE PRODUCCION REGION NORTE</t>
  </si>
  <si>
    <t>laura.edith.collado@pemex.com</t>
  </si>
  <si>
    <t>NORMA LEONOR REYNOSO NAJERA</t>
  </si>
  <si>
    <t>23610 REPRES. GCIA. CONT. PROC. REF. CADEREYTA</t>
  </si>
  <si>
    <t>norma.leonor.reynoso@pemex.com</t>
  </si>
  <si>
    <t>OSCAR JACINTO BERMAN GOMEZ</t>
  </si>
  <si>
    <t>20261 SUP.G.DE DER.S P.EL U.Y OCUP.SUP.REG.NTE</t>
  </si>
  <si>
    <t>oscar.jacinto.berman@pemex.com</t>
  </si>
  <si>
    <t>ABRAHAM BARREIRO GUZMAN</t>
  </si>
  <si>
    <t>30.53.01</t>
  </si>
  <si>
    <t>SUPERVISOR DE OPER.CON HTA.ESP.CEM. EST.</t>
  </si>
  <si>
    <t>abraham.barreiro@pemex.com</t>
  </si>
  <si>
    <t>SERGIO DE LA ROSA DEL ANGEL</t>
  </si>
  <si>
    <t>78570 HOSPITAL GENERAL EBANO, S.L.P.</t>
  </si>
  <si>
    <t>sergio.delarosad@pemex.com</t>
  </si>
  <si>
    <t>JOSE EDUARDO MARTINEZ FERREIRO</t>
  </si>
  <si>
    <t>jose.eduardo.martinezf@pemex.com</t>
  </si>
  <si>
    <t>ENRIQUE LINO CANTU RODRIGUEZ</t>
  </si>
  <si>
    <t>18210 SUBGCIA. DEL SISTEMA SSPA Y PROT. AMB.</t>
  </si>
  <si>
    <t>enrique.lino.cantu@pemex.com</t>
  </si>
  <si>
    <t>JOSE MARIA DOMINGO LARA</t>
  </si>
  <si>
    <t>GERENCIA DE REFINERÍA CADEREYTA</t>
  </si>
  <si>
    <t>jose.maria.domingo@pemex.com</t>
  </si>
  <si>
    <t>MARTIN GIL GARCIA QUINTERO</t>
  </si>
  <si>
    <t>11240 SUPCIA. DE OPERACIONES  POZA RICA</t>
  </si>
  <si>
    <t>GCIA. DE OPER. DE TRAT. Y LOG PRIM. NTE.</t>
  </si>
  <si>
    <t>martin.gil.garcia@pemex.com</t>
  </si>
  <si>
    <t>ROCIO HERNANDEZ GUTIERREZ</t>
  </si>
  <si>
    <t>47202 TALLER DE PINTURA</t>
  </si>
  <si>
    <t>rocio.hernandezg@pemex.com</t>
  </si>
  <si>
    <t>JOSE ALFREDO ALANIS SIERRA</t>
  </si>
  <si>
    <t>HECTOR HUGO MARTINEZ RAMIREZ</t>
  </si>
  <si>
    <t>42138 PLANTA HDI DE TURBOSINA U-500</t>
  </si>
  <si>
    <t>MARTHA RODRIGUEZ GOMEZ</t>
  </si>
  <si>
    <t>42000 GERENCIA DE REFINERIA MADERO PEMEX-REFIN</t>
  </si>
  <si>
    <t>martha.rodriguez@pemex.com</t>
  </si>
  <si>
    <t>ARCADIO VLADIMIR NOREÑA DEL ANGEL</t>
  </si>
  <si>
    <t>78560 HOSPITAL REGIONAL CD. MADERO, TAMPS.</t>
  </si>
  <si>
    <t>14.73.05</t>
  </si>
  <si>
    <t>CABO DE SEGUNDA TRABAJOS GENERALES</t>
  </si>
  <si>
    <t>arcadio.vladimir.norena@pemex.com</t>
  </si>
  <si>
    <t>JUAN JOSE DE LA GARZA MENDOZA</t>
  </si>
  <si>
    <t>33.37.10</t>
  </si>
  <si>
    <t>QUIMICO FARMACOBIOL.DE ANALISIS CLINICOS</t>
  </si>
  <si>
    <t>juan.jose.delagarza@pemex.com</t>
  </si>
  <si>
    <t>JORGE LUIS URIBE HERNANDEZ</t>
  </si>
  <si>
    <t>jorge.luis.uribe@pemex.com</t>
  </si>
  <si>
    <t>ALEJANDRO MAR RODRIGUEZ</t>
  </si>
  <si>
    <t>alejandro.marr@pemex.com</t>
  </si>
  <si>
    <t>SERVANDO ROJAS RIVERA</t>
  </si>
  <si>
    <t>LUCIO ALFONSO POSADAS RAMIREZ</t>
  </si>
  <si>
    <t>16403 G.M. DE INTERVENCIONES A POZOS</t>
  </si>
  <si>
    <t>lucio.alfonso.posadas@pemex.com</t>
  </si>
  <si>
    <t>JUSTO JESUS DEL ANGEL DEL ANGEL</t>
  </si>
  <si>
    <t>22100 S.I.P.A. (SECTOR ALTAMIRA)</t>
  </si>
  <si>
    <t>justo.jesus.delangel@pemex.com</t>
  </si>
  <si>
    <t>MIRIAM OLVERA CONSTANTINO</t>
  </si>
  <si>
    <t>78570 HOSPITAL GENERAL CERRO AZUL,VER.</t>
  </si>
  <si>
    <t>GERENCIA REGIONAL DE RL Y RH NORTE</t>
  </si>
  <si>
    <t>miriam.olvera@pemex.com</t>
  </si>
  <si>
    <t>GABRIEL ADRIAN ELIZONDO CANTU</t>
  </si>
  <si>
    <t>23601 REP. DEL GM. DE SERV A POZOS, REYNOSA</t>
  </si>
  <si>
    <t>gabriel.adrian.elizondo@pemex.com</t>
  </si>
  <si>
    <t>JOSE ANGEL NIETO DIAZ</t>
  </si>
  <si>
    <t>10600 GPO.MULTIDIS.MANTTO.EQ.DINAMICO SIST AUX</t>
  </si>
  <si>
    <t>jose.angel.nieto@pemex.com</t>
  </si>
  <si>
    <t>NORMA ARACELI BANDA MACIAS</t>
  </si>
  <si>
    <t>40320 DEPTO. DE TESORERIA</t>
  </si>
  <si>
    <t>norma.araceli.banda@pemex.com</t>
  </si>
  <si>
    <t>JOSE SANTOS DE LA ROSA OSTOS</t>
  </si>
  <si>
    <t>42103 PLANTA COMBINADA BA</t>
  </si>
  <si>
    <t>jose.delarosao@pemex.com</t>
  </si>
  <si>
    <t>ALEJANDRO JEREZ PEREZ</t>
  </si>
  <si>
    <t>42320 GENERACION VAPOR</t>
  </si>
  <si>
    <t>IVAN RAUDELL CARBALLO CARDOZA</t>
  </si>
  <si>
    <t>ivan.raudell.carballo@pemex.com</t>
  </si>
  <si>
    <t>JOSE ARTURO MARTINEZ CASTILLO</t>
  </si>
  <si>
    <t>jose.martinez@pemex.com</t>
  </si>
  <si>
    <t>JUAN HEBERTO GARCIA LARA</t>
  </si>
  <si>
    <t>47214 TALLER DE INSTRU. DE CTROL AUTOMATICO</t>
  </si>
  <si>
    <t>juan.heberto.garcia@pemex.com</t>
  </si>
  <si>
    <t>JOSE FRANCISCO REYES CRUZ</t>
  </si>
  <si>
    <t>42125 PLANTA DE AZUFRE NO. 1</t>
  </si>
  <si>
    <t>jose.reyesc@pemex.com</t>
  </si>
  <si>
    <t>NESTOR FELIPE PEREZ MARTINEZ</t>
  </si>
  <si>
    <t>42127 PLANTA DE AZUFRE NO. 3</t>
  </si>
  <si>
    <t>nestor.perez@pemex.com</t>
  </si>
  <si>
    <t>ALEJANDRO ANTONIO MARTINEZ MENDEZ</t>
  </si>
  <si>
    <t>74000 SUBGERENCIA DE RECURSOS FINANCIEROS</t>
  </si>
  <si>
    <t>32.33.05</t>
  </si>
  <si>
    <t>SUBCONTADOR ESPECIALISTA "A"</t>
  </si>
  <si>
    <t>alejandro.antonio.martinez@pemex.com</t>
  </si>
  <si>
    <t>GUILLERMO MENDEZ CORREA</t>
  </si>
  <si>
    <t>46260 TRANSPORTACION</t>
  </si>
  <si>
    <t>25.81.01</t>
  </si>
  <si>
    <t>JEFE "C" DE TRANSPORTES</t>
  </si>
  <si>
    <t>guillermo.mendezc@pemex.com</t>
  </si>
  <si>
    <t>ALBERTO GOMEZ ROSAS</t>
  </si>
  <si>
    <t>21000 TERM. ALMACENAMIENTO Y REPARTO CD. VALLE</t>
  </si>
  <si>
    <t>23.18.04</t>
  </si>
  <si>
    <t>AUXILIAR ADMINISTRATIVO "E"</t>
  </si>
  <si>
    <t>GCIA. DE OPER. COMERC. COMB. DE TRANSP.</t>
  </si>
  <si>
    <t>alberto.gomez@pemex.com</t>
  </si>
  <si>
    <t>DANIEL GUERRERO MEDINA</t>
  </si>
  <si>
    <t>daniel.guerrero@pemex.com</t>
  </si>
  <si>
    <t>FAUSTINO DE JESUS GARCIA MUNGUIA</t>
  </si>
  <si>
    <t>faustino.jesus.garcia@pemex.com</t>
  </si>
  <si>
    <t>CARLOS ALBERTO LOE HERNANDEZ</t>
  </si>
  <si>
    <t>carlos.loe@pemex.com</t>
  </si>
  <si>
    <t>OSCAR ARTURO CARREON NOGUERA</t>
  </si>
  <si>
    <t>oscar.arturo.carreon@pemex.com</t>
  </si>
  <si>
    <t>ERNESTO SANCHEZ GARCIA</t>
  </si>
  <si>
    <t>16401 G.M. DE CARTERA DE PROY. Y PROGRAMACIÓN</t>
  </si>
  <si>
    <t>ernesto.sanchez@pemex.com</t>
  </si>
  <si>
    <t>ENRIQUE ESTUARDO TERAN PROAL</t>
  </si>
  <si>
    <t>enrique.estuardo.teran@pemex.com</t>
  </si>
  <si>
    <t>LUIS ENRIQUE TORRES VALVERDE</t>
  </si>
  <si>
    <t>75000 AREA DE ADMINISTRACION Y DESARROLLO SOCI</t>
  </si>
  <si>
    <t>luis.enrique.torres@pemex.com</t>
  </si>
  <si>
    <t>FRANCISCO RAMON LEAL CASTELLANOS</t>
  </si>
  <si>
    <t>francisco.ramon.leal@pemex.com</t>
  </si>
  <si>
    <t>JORGE EDUARDO HERNANDEZ GALVAN</t>
  </si>
  <si>
    <t>CARLOS ENRIQUE ARELLANO MORENO</t>
  </si>
  <si>
    <t>39120 OPERACION DE INSTALS. DE ACEITE AREA PR</t>
  </si>
  <si>
    <t>17.53.05</t>
  </si>
  <si>
    <t>BOMBERO "B" MED. EN BAT. DE SEPARADORES</t>
  </si>
  <si>
    <t>MA DE LOS ANGELES LIMON ROJAS</t>
  </si>
  <si>
    <t>78560 HOSPITAL REGIONAL REYNOSA, TAMPS.</t>
  </si>
  <si>
    <t>ALBERTO GARZA DE LA CRUZ</t>
  </si>
  <si>
    <t>33.37.09</t>
  </si>
  <si>
    <t>PSICOLOGO "A"</t>
  </si>
  <si>
    <t>alberto.garzad@pemex.com</t>
  </si>
  <si>
    <t>MARIA DE LOURDES MOGUEL TORRES</t>
  </si>
  <si>
    <t>22196 ÁREA DE DESARROLLO HUM.CHIHUAHUA CAMARGO</t>
  </si>
  <si>
    <t>maria.lourdes.moguel@pemex.com</t>
  </si>
  <si>
    <t>JOSE RICARDO TAGLE JIMENEZ</t>
  </si>
  <si>
    <t>65073 AREA DE OPERACION GOMEZ PALACIO, DGO.</t>
  </si>
  <si>
    <t>GERENCIA DE LOGÍSTICA REGIONAL NORTE</t>
  </si>
  <si>
    <t>jose.ricardo.tagle@pemex.com</t>
  </si>
  <si>
    <t>JOSE LOPEZ CASTILLO</t>
  </si>
  <si>
    <t>42148 PLANTA DE ALQUILACION NO. 2</t>
  </si>
  <si>
    <t>jose.lopezca@pemex.com</t>
  </si>
  <si>
    <t>ELIAS RENE ANGELES TORRES</t>
  </si>
  <si>
    <t>28.63.02</t>
  </si>
  <si>
    <t>JEFE "B" DE TALLERES</t>
  </si>
  <si>
    <t>elias.rene.angeles@pemex.com</t>
  </si>
  <si>
    <t>PEDRO RAFAEL AZCUE BERMUDEZ</t>
  </si>
  <si>
    <t>pedro.azcue@pemex.com</t>
  </si>
  <si>
    <t>PEDRO HIRAM SALINAS RIOS</t>
  </si>
  <si>
    <t>pedro.hiram.salinas@pemex.com</t>
  </si>
  <si>
    <t>NELLY KARINA EGUIA LUNA</t>
  </si>
  <si>
    <t>JOSE ARMANDO SERRANO MURILLO</t>
  </si>
  <si>
    <t>WALTER NAYIB REYES RODRIGUEZ</t>
  </si>
  <si>
    <t>21210 AREA DE OPERACION AGUASCALIENTES, AGS.</t>
  </si>
  <si>
    <t>walter.reyes@pemex.com</t>
  </si>
  <si>
    <t>MARIO GARZA VILLANUEVA</t>
  </si>
  <si>
    <t>25240 MANTENIMIENTO DE EQUIPO DE COMPRESION</t>
  </si>
  <si>
    <t>mario.garzav@PEMEX.COM</t>
  </si>
  <si>
    <t>MEYNARDO A FLORES OLVERA</t>
  </si>
  <si>
    <t>VICTOR SAMUEL CHAVEZ CEPEDA</t>
  </si>
  <si>
    <t>42250 LABORATORIOS</t>
  </si>
  <si>
    <t>victor.chavez@pemex.com</t>
  </si>
  <si>
    <t>ZOILA ROSA CHENA FLORES</t>
  </si>
  <si>
    <t>zoila.chena@pemex.com</t>
  </si>
  <si>
    <t>ANTONIO OZIEL ALMAGUER TREVINO</t>
  </si>
  <si>
    <t>21210 AREA DE OPERACION SANTA CATARINA, N.L.</t>
  </si>
  <si>
    <t>antonio.almaguer@pemex.com</t>
  </si>
  <si>
    <t>CARLOS ENRIQUE RESENDIZ ALFARO</t>
  </si>
  <si>
    <t>carlos.resendiz@pemex.com</t>
  </si>
  <si>
    <t>JOSE LUIS FRANCO REYES</t>
  </si>
  <si>
    <t>21.63.15</t>
  </si>
  <si>
    <t>OPERARIO DE PRIMERA (TUBERO)</t>
  </si>
  <si>
    <t>JESUS AREVALO BENAVIDES</t>
  </si>
  <si>
    <t>42144 PLANTA FRACCIONADORA DE GASES</t>
  </si>
  <si>
    <t>JOSE ARMANDO HERNANDEZ ESPRONCEDA</t>
  </si>
  <si>
    <t>42121 PLANTA CATALITICA NO. 2</t>
  </si>
  <si>
    <t>jose.armando.hernandeze@pemex.com</t>
  </si>
  <si>
    <t>MARIO RESENDIZ VILLANUEVA</t>
  </si>
  <si>
    <t>42104 PLANTA COMBINADA MF</t>
  </si>
  <si>
    <t>JUANA MA ELIZABETH CASTRO MENDOZA</t>
  </si>
  <si>
    <t>28.37.10</t>
  </si>
  <si>
    <t>LIC. EN ENFERMERIA CON ESP.(GERIATRIA)</t>
  </si>
  <si>
    <t>LUIS ALBERTO COSIO SANCHEZ</t>
  </si>
  <si>
    <t>12.58.13</t>
  </si>
  <si>
    <t>TAPONERO</t>
  </si>
  <si>
    <t>luis.cosio@pemex.com</t>
  </si>
  <si>
    <t>OSVALDO CARLOS ESCOBEDO CASTRO</t>
  </si>
  <si>
    <t>51520 MANTENIMIENTO</t>
  </si>
  <si>
    <t>osvaldo.carlos.escobedo@pemex.com</t>
  </si>
  <si>
    <t>MANUEL EDUARDO CASTRO AGUILAR</t>
  </si>
  <si>
    <t>manuel.eduardo.castro@pemex.com</t>
  </si>
  <si>
    <t>EFRAIN ELIZONDO CERDA</t>
  </si>
  <si>
    <t>51540 OPERACIONES</t>
  </si>
  <si>
    <t>25.58.06</t>
  </si>
  <si>
    <t>OPDOR ESPTA EST COMP Y/O BOB SIST DIG DU</t>
  </si>
  <si>
    <t>CARLOS ARTURO BADILLO GARZA</t>
  </si>
  <si>
    <t>42176 PLANTA COKIZADORA</t>
  </si>
  <si>
    <t>JOSE LEOPOLDO CUMPLIDO SANCHEZ</t>
  </si>
  <si>
    <t>jose.cumplido@pemex.com</t>
  </si>
  <si>
    <t>UBALDO SANTIAGO SOBREVILLA</t>
  </si>
  <si>
    <t>ubaldo.santiago@pemex.com</t>
  </si>
  <si>
    <t>RUBEN RIVERA SANTILLANA</t>
  </si>
  <si>
    <t>45100 SEGURIDAD INDUSTRIAL Y SALUD OCUPACIONAL</t>
  </si>
  <si>
    <t>ruben.riveras@pemex.com</t>
  </si>
  <si>
    <t>HUGO ALBERTO MARTINEZ WONG</t>
  </si>
  <si>
    <t>hugo.martinezw@pemex.com</t>
  </si>
  <si>
    <t>SUSANA ERIKA ZARATE GUERRERO</t>
  </si>
  <si>
    <t>11633 SUPCIA. DE ASEG. DE LA CALIDAD DEL PROD.</t>
  </si>
  <si>
    <t>susana.erika.zarate@PEMEX.COM</t>
  </si>
  <si>
    <t>JORGE ALBERTO DOMINGUEZ REYES</t>
  </si>
  <si>
    <t>jorge.alberto.dominguezr@pemex.com</t>
  </si>
  <si>
    <t>OBED MANUEL ROLDAN ALONSO</t>
  </si>
  <si>
    <t>76141 SUBGCIA. DE ADMON. DE PERSONAL TAMPICO</t>
  </si>
  <si>
    <t>obed.manuel.roldan@pemex.com</t>
  </si>
  <si>
    <t>CARLOS LORENZO GRANADOS ZARDONI</t>
  </si>
  <si>
    <t>carlos.lorenzo.granados@PEMEX.COM</t>
  </si>
  <si>
    <t>JOSE LUIS GOMEZ BORJAS</t>
  </si>
  <si>
    <t>jose.gomez@pemex.com</t>
  </si>
  <si>
    <t>RENE ALVAREZ CASTILLO</t>
  </si>
  <si>
    <t>rene.alvarez@pemex.com</t>
  </si>
  <si>
    <t>ESPERANZA AMADA GOMEZ SAN MARTIN</t>
  </si>
  <si>
    <t>esperanza.gomez@pemex.com</t>
  </si>
  <si>
    <t>BRAULIO ZUÑIGA OLVERA</t>
  </si>
  <si>
    <t>42195 PLANTA HIDRODESULFURADORA DE GASOLEOS</t>
  </si>
  <si>
    <t>braulio.zunigao@pemex.com</t>
  </si>
  <si>
    <t>OSCAR EDUARDO GARCIA VILLA</t>
  </si>
  <si>
    <t>30.11.04</t>
  </si>
  <si>
    <t>COORDINADOR "G" ESPECIALIDAD TECNICA</t>
  </si>
  <si>
    <t>oscar.eduardo.garcia@pemex.com</t>
  </si>
  <si>
    <t>ROCIO RANGEL RIVAS</t>
  </si>
  <si>
    <t>64501 COORD.MANTTO. EQ. DINAM. Y SIST.AUX. ALT</t>
  </si>
  <si>
    <t>rocio.rangel@pemex.com</t>
  </si>
  <si>
    <t>SERGIO AGUSTIN PEREZ MORENO</t>
  </si>
  <si>
    <t>25431 RECURSOS FINANCIEROS AREA CERRO AZUL</t>
  </si>
  <si>
    <t>sergio.agustin.perez@pemex.com</t>
  </si>
  <si>
    <t>JULIO PARTIDO ELIAS</t>
  </si>
  <si>
    <t>23.52.09</t>
  </si>
  <si>
    <t>ENCARGADO DE U.DE TRANSP.MOV.EQ PERF TRP</t>
  </si>
  <si>
    <t>MARIO ALBERTO GARCIA ALVARADO</t>
  </si>
  <si>
    <t>mgarciaal@pemex.com</t>
  </si>
  <si>
    <t>FELIX HORACIO ALEMAN GARCIA</t>
  </si>
  <si>
    <t>25130 DISEÐO DE EXPLOTACION ORIENTAL</t>
  </si>
  <si>
    <t>felix.horacio.aleman@pemex.com</t>
  </si>
  <si>
    <t>JAVIER ANTONIO MIRANDA NOGUERA</t>
  </si>
  <si>
    <t>javier.antonio.miranda@pemex.com</t>
  </si>
  <si>
    <t>MARIA TERESA PEREZ CAPILLA</t>
  </si>
  <si>
    <t>maria.teresa.perezc@pemex.com</t>
  </si>
  <si>
    <t>GABRIEL GUADALUPE VAZQUEZ RUIZ</t>
  </si>
  <si>
    <t>gabriel.vazquezr@pemex.com</t>
  </si>
  <si>
    <t>JORGE GUADALUPE MORATO DE LA CRUZ</t>
  </si>
  <si>
    <t>jorge.guadalupe.morato@pemex.com</t>
  </si>
  <si>
    <t>MIGUEL ANGEL ESCOBEDO PEÑA</t>
  </si>
  <si>
    <t>76141 SUBGCIA. DE ADMON. DE PERSONAL MONTERREY</t>
  </si>
  <si>
    <t>miguel.angel.escobedo@pemex.com</t>
  </si>
  <si>
    <t>HECTOR JAIME PIZANO YERENA</t>
  </si>
  <si>
    <t>hector.jaime.pizano@pemex.com</t>
  </si>
  <si>
    <t>ANTONIO OSORIO ARIGUZNAGA</t>
  </si>
  <si>
    <t>MIGUEL ANGEL MELLADO SANCHEZ</t>
  </si>
  <si>
    <t>54250 MANTENIMIENTO PORTUARIO</t>
  </si>
  <si>
    <t>FERNANDO TENORIO VALENZUELA</t>
  </si>
  <si>
    <t>fernando.tenorio@pemex.com</t>
  </si>
  <si>
    <t>CARLOS ALBERTO GONZALEZ ANDRADE</t>
  </si>
  <si>
    <t>carlos.alberto.gonzalez@pemex.com</t>
  </si>
  <si>
    <t>HECTOR MARTINEZ MENDOZA</t>
  </si>
  <si>
    <t>56120 AREA DE MANTENIMIENTO DURANGO, DGO.</t>
  </si>
  <si>
    <t>JAVIER MORALES SALDANA</t>
  </si>
  <si>
    <t>23601 REP. DEL GM. DE SERV A POZOS, ALTAMIRA</t>
  </si>
  <si>
    <t>javier.moraless@pemex.com</t>
  </si>
  <si>
    <t>DANIEL NICOLAS LOPEZ BAUTISTA</t>
  </si>
  <si>
    <t>42131 PLANTA REFORMADORA DE NAFTAS NO.2</t>
  </si>
  <si>
    <t>CARLO IVAN GONZALEZ CORTES</t>
  </si>
  <si>
    <t>22143 DP MONTERREY</t>
  </si>
  <si>
    <t>carlo.ivan.gonzalez@pemex.com</t>
  </si>
  <si>
    <t>H RODOLFO DE LEIJA DE CASTRO</t>
  </si>
  <si>
    <t>humberto.rodolfo.deleija@pemex.com</t>
  </si>
  <si>
    <t>VICTOR NAJERA VEGA</t>
  </si>
  <si>
    <t>23301 REP. DEL GM. PERF Y REPAR POZOS ALTAMIRA</t>
  </si>
  <si>
    <t>victor.najera@pemex.com</t>
  </si>
  <si>
    <t>JOSE MASSABI VALVERDE CERVANTES</t>
  </si>
  <si>
    <t>10500 GPO.MULTIDIS.OPER.DE POZOS E INST.EXPLOT</t>
  </si>
  <si>
    <t>jose.massabi.valverde@pemex.com</t>
  </si>
  <si>
    <t>ALFREDO ROLANDO SANCHEZ FLORES</t>
  </si>
  <si>
    <t>alfredo.sanchez@pemex.com</t>
  </si>
  <si>
    <t>VICTOR ANDRES LOPEZ ORTEGA</t>
  </si>
  <si>
    <t>victor.andres.lopez@pemex.com</t>
  </si>
  <si>
    <t>EDUARDO ALVAREZ TREJO</t>
  </si>
  <si>
    <t>26130 PLANTA CRIOGENICA</t>
  </si>
  <si>
    <t>eduardo.alvarezt@pemex.com</t>
  </si>
  <si>
    <t>RUBEN HERNANDEZ MEDINA</t>
  </si>
  <si>
    <t>JOSE ADOLFO DE ANDA YANCEY</t>
  </si>
  <si>
    <t>42000 OPERACIONES DE TI  CD. DEL CARMEN, CAMP.</t>
  </si>
  <si>
    <t>jose.adolfo.deanda@pemex.com</t>
  </si>
  <si>
    <t xml:space="preserve">SANDRA LUZ LASTRA </t>
  </si>
  <si>
    <t>51500 SUBGERENCIA DE TRANSPORTE POR DUCTO GOLF</t>
  </si>
  <si>
    <t>sandra.luz.lastra@pemex.com</t>
  </si>
  <si>
    <t>CARLOS ERASTO DEL ANGEL RIOS</t>
  </si>
  <si>
    <t>carlos.delangel@pemex.com</t>
  </si>
  <si>
    <t>GUILLERMO MATA GOMEZ</t>
  </si>
  <si>
    <t>guillermo.mata@pemex.com</t>
  </si>
  <si>
    <t>JOSE GUADALUPE CASTILLO LANDIN</t>
  </si>
  <si>
    <t>jose.castillol@pemex.com</t>
  </si>
  <si>
    <t>FRANCISCO ALBERTO PEREZ MARIN</t>
  </si>
  <si>
    <t>francisco.perezm@pemex.com</t>
  </si>
  <si>
    <t>VALENTIN MARTINEZ RUIZ</t>
  </si>
  <si>
    <t>JOSE ARTURO HERNANDEZ CASTILLO</t>
  </si>
  <si>
    <t>jose.arturo.hernandez@pemex.com</t>
  </si>
  <si>
    <t>LEOVE ROSAS ONTIVEROS</t>
  </si>
  <si>
    <t>64500 COORD.MANTTO. EQ. DINAM. Y SIST.AUX. PR</t>
  </si>
  <si>
    <t>leove.rosas@pemex.com</t>
  </si>
  <si>
    <t>CARLOS ALBERTO DEL ANGEL GONZALEZ</t>
  </si>
  <si>
    <t>11230 SUBGERENCIA DE OPERACIONES BURGOS</t>
  </si>
  <si>
    <t>carlos.alberto.delangel@pemex.com</t>
  </si>
  <si>
    <t>LUIS ALBERTO VERA VAZQUEZ</t>
  </si>
  <si>
    <t>MAURICIO HERNANDEZ MEZA</t>
  </si>
  <si>
    <t>29100 U NEG 1;E.GAS RC AZ CR. FR. M PR IN Y QM</t>
  </si>
  <si>
    <t>mauricio.hernandez@pemex.com</t>
  </si>
  <si>
    <t>GONZALO EFRAIN HERRERA MARTINEZ</t>
  </si>
  <si>
    <t>JONATHAN RAEL CABRERA MOEDANO</t>
  </si>
  <si>
    <t>65073 AREA DE OPERACION MADERO, TAMPS.</t>
  </si>
  <si>
    <t>jonathan.cabrera@pemex.com</t>
  </si>
  <si>
    <t>AURORA CONSTANZA MENDEZ SOTO</t>
  </si>
  <si>
    <t>24500 OPERACION DE EXPLORACION</t>
  </si>
  <si>
    <t>aurora.constanza.mendez@pemex.com</t>
  </si>
  <si>
    <t>SANTIAGO REYES MEZA</t>
  </si>
  <si>
    <t>santiago.reyes@pemex.com</t>
  </si>
  <si>
    <t>DIANA VERONICA ISIDRO VAZQUEZ</t>
  </si>
  <si>
    <t>diana.veronica.isidro@pemex.com</t>
  </si>
  <si>
    <t>CESAR ANDRES GALLARDO HERNANDEZ</t>
  </si>
  <si>
    <t>cesar.gallardo@pemex.com</t>
  </si>
  <si>
    <t>HECTOR RAMON PEREZ SAN MARTIN</t>
  </si>
  <si>
    <t>46000 SUPTCIA. DE MANTENIMIENTO</t>
  </si>
  <si>
    <t>hector.ramon.perez@pemex.com</t>
  </si>
  <si>
    <t>SANTOS RODRIGUEZ HERNANDEZ</t>
  </si>
  <si>
    <t>santos.rodriguez@pemex.com</t>
  </si>
  <si>
    <t>ARTURO SANTOS MONTELLANO</t>
  </si>
  <si>
    <t>GCIA. COMPLEJO PROCESADOR DE GAS BURGOS</t>
  </si>
  <si>
    <t>arturo.santos@pemex.com</t>
  </si>
  <si>
    <t>ROBERTO AUGUSTO ROSAS HERNANDEZ</t>
  </si>
  <si>
    <t>roberto.augusto.rosas@pemex.com</t>
  </si>
  <si>
    <t>IVAN AUGUSTO CHAY SOTO</t>
  </si>
  <si>
    <t>42400 OPER. Y SOPORTE DE INFR. DE TI POZA RICA</t>
  </si>
  <si>
    <t>ivan.augusto.chay@pemex.com</t>
  </si>
  <si>
    <t>JUAN CARLOS GALLEGOS TORRES</t>
  </si>
  <si>
    <t>juan.carlos.gallegost@pemex.com</t>
  </si>
  <si>
    <t>LAURA GUILLERMINA ANABELL NIÑO ARIAS</t>
  </si>
  <si>
    <t>40310 DEPTO. DE CONTABILIDAD Y COSTOS</t>
  </si>
  <si>
    <t>laura.guillermina.nino@pemex.com</t>
  </si>
  <si>
    <t>ANGELINA JEREZ RUIZ</t>
  </si>
  <si>
    <t>angelina.jerez@pemex.com</t>
  </si>
  <si>
    <t>LUIS GERMAN PINEDA DE LA GARZA</t>
  </si>
  <si>
    <t>luis.german.pineda@pemex.com</t>
  </si>
  <si>
    <t>ROGELIO SANCHEZ OLVERA</t>
  </si>
  <si>
    <t>22196 ÁREA DE DESARROLLO HUMANO CADEREYTA</t>
  </si>
  <si>
    <t>rogelio.sanchezo@pemex.com</t>
  </si>
  <si>
    <t>CUAUHTEMOC FLORES ARELLANO</t>
  </si>
  <si>
    <t>47209 TALLER DE CAMBIADORES DE CALOR</t>
  </si>
  <si>
    <t>cuauhtemoc.flores@pemex.com</t>
  </si>
  <si>
    <t>LUCILA IDALIA LEAL CARDENAS</t>
  </si>
  <si>
    <t>32.35.02</t>
  </si>
  <si>
    <t>ESPECIALISTA "C" INGENIERIA</t>
  </si>
  <si>
    <t>lucila.idalia.leal@pemex.com</t>
  </si>
  <si>
    <t>CESAR ARTURO ROMERO DOMINGUEZ</t>
  </si>
  <si>
    <t>19.31.31</t>
  </si>
  <si>
    <t>OPERADOR DE RECIBO Y MEDICION (SIMCOT)</t>
  </si>
  <si>
    <t>cesar.arturo.romero@pemex.com</t>
  </si>
  <si>
    <t>CESAR FERNANDO AHUMADA CURIEL</t>
  </si>
  <si>
    <t>cesar.ahumada@pemex.com</t>
  </si>
  <si>
    <t>ELIO MENDEZ DAMASCO</t>
  </si>
  <si>
    <t>elio.mendez@pemex.com</t>
  </si>
  <si>
    <t>ADOLFO CHAIM SAAVEDRA CEPEDA</t>
  </si>
  <si>
    <t>adolfo.saavedrac@pemex.com</t>
  </si>
  <si>
    <t>ADOLFO MORALES PORTALES</t>
  </si>
  <si>
    <t>adolfo.moralesp@pemex.com</t>
  </si>
  <si>
    <t>JOSE LUIS JAVIER SANTAELLA</t>
  </si>
  <si>
    <t>jose.luis.javier@pemex.com</t>
  </si>
  <si>
    <t>JAIR DE JESUS CARRILLO CABELLO</t>
  </si>
  <si>
    <t>jair.jesus.carrillo@pemex.com</t>
  </si>
  <si>
    <t>MONICA LORENA DIAZ ROCHA</t>
  </si>
  <si>
    <t>23710 REPRES.GCIA.CONT.PROC.GAS Y PB MONTERREY</t>
  </si>
  <si>
    <t>28.42.04</t>
  </si>
  <si>
    <t>AUXILIAR "A" DE TECNICO EN ADQUISICIONES</t>
  </si>
  <si>
    <t>monica.lorena.diaz@pemex.com</t>
  </si>
  <si>
    <t>SAMUEL MEZA MEDINA</t>
  </si>
  <si>
    <t>samuel.meza@pemex.com</t>
  </si>
  <si>
    <t>JOSE ANTONIO HERNANDEZ DEL VALLE</t>
  </si>
  <si>
    <t>29.72.01</t>
  </si>
  <si>
    <t>JEFE "B" DEPARTAMENTO (CONTRA INCENDIO)</t>
  </si>
  <si>
    <t>jose.antonio.hernandezd@pemex.com</t>
  </si>
  <si>
    <t>MARIA DE LOURDES BERNAL VALENCIANO</t>
  </si>
  <si>
    <t>36.21.07</t>
  </si>
  <si>
    <t>JEFE DE ESPECIALIDAD DE HOSPITAL CENTRAL</t>
  </si>
  <si>
    <t>maria.lourdes.bernal@pemex.com</t>
  </si>
  <si>
    <t>HUGO ALBERTO TOBIAS REQUENA</t>
  </si>
  <si>
    <t>hugo.tobias@pemex.com</t>
  </si>
  <si>
    <t>LINDA YADHIRA RUBIO CHAVIRA</t>
  </si>
  <si>
    <t>77390 OFICINA DE REPRESENTACION ADUANAL CD. JU</t>
  </si>
  <si>
    <t>linda.yadhira.rubio@pemex.com</t>
  </si>
  <si>
    <t>PATRICIA GARZA CHINEY</t>
  </si>
  <si>
    <t>patricia.garza@pemex.com</t>
  </si>
  <si>
    <t>MARIA ELIA SALAS DIAZ</t>
  </si>
  <si>
    <t>maria.elia.salas@pemex.com</t>
  </si>
  <si>
    <t>BONIFACIO ALBERTO MORALES RODRIGUEZ</t>
  </si>
  <si>
    <t>bonifacio.alberto.morales@pemex.com</t>
  </si>
  <si>
    <t>MARCOS ISAIAS ESQUIVEL AGUILAR</t>
  </si>
  <si>
    <t>marcos.isaias.esquivel@pemex.com</t>
  </si>
  <si>
    <t>YAIR ALBERTO REBULLOSA PEREZ</t>
  </si>
  <si>
    <t>yair.rebullosa@pemex.com</t>
  </si>
  <si>
    <t>MARCO ANTONIO JONATHAN ARREDONDO LOMAS</t>
  </si>
  <si>
    <t>29100 U. DE N.; ENDUL GAS Y REC. AZ., CRIO, IN</t>
  </si>
  <si>
    <t>marco.antonio.arredondo@pemex.com</t>
  </si>
  <si>
    <t>JOSE OSCAR CARRIZALES PEREZ</t>
  </si>
  <si>
    <t>42111 PLANTA COMBINADA NO. 3</t>
  </si>
  <si>
    <t>jose.carrizales@pemex.com</t>
  </si>
  <si>
    <t>MIRIAM LIZZETH MARTINEZ MANCHA</t>
  </si>
  <si>
    <t>miriam.lizzeth.martinez@pemex.com</t>
  </si>
  <si>
    <t>JUAN CARLOS ALDANA PEREZ</t>
  </si>
  <si>
    <t>54200 SUPERINTENDENCIA DE MANTENIMIENTO</t>
  </si>
  <si>
    <t>29.65.01</t>
  </si>
  <si>
    <t>ENCARGADO TECNICO "A" EN SIST. DE MANTTO</t>
  </si>
  <si>
    <t>juan.carlos.aldana@pemex.com</t>
  </si>
  <si>
    <t>ERNESTO RAFAEL GARZA PEÑA</t>
  </si>
  <si>
    <t>22197 ÁREA DE DESARROLLO HUMANO MONTERREY</t>
  </si>
  <si>
    <t>ernesto.rafael.garza@pemex.com</t>
  </si>
  <si>
    <t>CRISPINA VACA ESPINO</t>
  </si>
  <si>
    <t>22199 ÁREA DE DESARROLLO HUMANO CPG POZA RICA</t>
  </si>
  <si>
    <t>crispina.vaca@pemex.com</t>
  </si>
  <si>
    <t>BERTHA ALICIA PINEDA DEL BOSQUE</t>
  </si>
  <si>
    <t>bertha.pineda@pemex.com</t>
  </si>
  <si>
    <t>JOSE CUITLAHUAC ESTRADA ARRAS</t>
  </si>
  <si>
    <t>21520 SERVICIOS AUXILIARES</t>
  </si>
  <si>
    <t>jose.cuitlahuac.estrada@pemex.com</t>
  </si>
  <si>
    <t>CHRISTIAN IVAN SALAS RODRIGUEZ</t>
  </si>
  <si>
    <t>28030 DEPTO. DE MANTTO. PLANTAS Y MANIOBRAS</t>
  </si>
  <si>
    <t>christian.ivan.salas@pemex.com</t>
  </si>
  <si>
    <t>CARLOS CASTRO PACHECO</t>
  </si>
  <si>
    <t>16.54.07</t>
  </si>
  <si>
    <t>MEDIDOR FISCAL</t>
  </si>
  <si>
    <t>carlos.castrop@pemex.com</t>
  </si>
  <si>
    <t>JUAN ALFREDO MARTINEZ ALMAGUER</t>
  </si>
  <si>
    <t>42120 PLANTA CATALITICA NO. 1 ME</t>
  </si>
  <si>
    <t>JESUS MEJIA GARZA</t>
  </si>
  <si>
    <t>jesus.mejia@pemex.com</t>
  </si>
  <si>
    <t>KARLA GISELA SANCHEZ RODRIGUEZ</t>
  </si>
  <si>
    <t>JOSE ALBERTO PEREZ GARZA</t>
  </si>
  <si>
    <t>jose.perezg@pemex.com</t>
  </si>
  <si>
    <t>JUAN ROJAS DIAZ</t>
  </si>
  <si>
    <t>28900 MANTTO. Y LOGISTICA (SECTOR BURGOS)</t>
  </si>
  <si>
    <t>juan.rojasd@pemex.com</t>
  </si>
  <si>
    <t>NORMA ALICIA BARRAZA CEPEDA</t>
  </si>
  <si>
    <t>54000 TERM. DE OPN MARIT Y PORT CD MADERO TAMP</t>
  </si>
  <si>
    <t>norma.alicia.barraza@pemex.com</t>
  </si>
  <si>
    <t>CAROLINA GUTIERREZ CEBALLOS</t>
  </si>
  <si>
    <t>22.96.01</t>
  </si>
  <si>
    <t>ENCARGADO "B" (OTROS)</t>
  </si>
  <si>
    <t>carolina.gutierrezce@PEMEX.COM</t>
  </si>
  <si>
    <t>CHRISTOPHER TADEO YORK NOGUERA</t>
  </si>
  <si>
    <t>christopher.tadeo.york@pemex.com</t>
  </si>
  <si>
    <t>ROCIO ANGELICA ESCOBAR SOLIS</t>
  </si>
  <si>
    <t>rocio.angelica.escobar@PEMEX.COM</t>
  </si>
  <si>
    <t>ALVARO ABDIEL DOMINGUEZ ARTEAGA</t>
  </si>
  <si>
    <t>alvaro.dominguez@pemex.com</t>
  </si>
  <si>
    <t>ARTURO VARGAS MORALES</t>
  </si>
  <si>
    <t>23001 REP DEL GM PROY. DE OPTIMIZACIÓN REYNOSA</t>
  </si>
  <si>
    <t>30.52.01</t>
  </si>
  <si>
    <t>PERFORADOR</t>
  </si>
  <si>
    <t>arturo.vargasm@pemex.com</t>
  </si>
  <si>
    <t>CARLOS SALINAS NOYOLA</t>
  </si>
  <si>
    <t>carlos.salinasn@pemex.com</t>
  </si>
  <si>
    <t>LEONEL AARON GUTIERREZ CANTU</t>
  </si>
  <si>
    <t>leonel.aaron.gutierrez@PEMEX.COM</t>
  </si>
  <si>
    <t>ALEJANDRO LOPEZ SAUCEDO</t>
  </si>
  <si>
    <t>42100 SERVS. COM. Y SOP. USUAR. FIN. TI MADERO</t>
  </si>
  <si>
    <t>alejandro.lopezsau@pemex.com</t>
  </si>
  <si>
    <t>DENISSE FABIOLA GUIDO DEL ANGEL</t>
  </si>
  <si>
    <t>denisse.fabiola.guido@pemex.com</t>
  </si>
  <si>
    <t>JOSE LUIS GOMEZ GODINES</t>
  </si>
  <si>
    <t>25.63.04</t>
  </si>
  <si>
    <t>MAYORDOMO (TALLERES)</t>
  </si>
  <si>
    <t>jose.luis.gomezgo@pemex.com</t>
  </si>
  <si>
    <t>REYNA GUADALUPE RAMIREZ HERRERA</t>
  </si>
  <si>
    <t>JUAN PABLO ROBLEDO STEPHANO</t>
  </si>
  <si>
    <t>juan.pablo.robledos@pemex.com</t>
  </si>
  <si>
    <t>HIRAM RAMON HERNANDEZ GIL</t>
  </si>
  <si>
    <t>51510 SEGURIDAD INDUST. Y PROTECCION AMBIENTAL</t>
  </si>
  <si>
    <t>hiram.hernandez@pemex.com</t>
  </si>
  <si>
    <t>JULIAN ARMENDARIZ RUIZ</t>
  </si>
  <si>
    <t>23101 HOSPITAL REGIONAL POZA RICA, VER.</t>
  </si>
  <si>
    <t>julian.armendarizr@PEMEX.COM</t>
  </si>
  <si>
    <t>ELIZABETH MORALES VILLANUEVA</t>
  </si>
  <si>
    <t>51500 JEFATURA DE SECTOR POZA RICA</t>
  </si>
  <si>
    <t>25.44.02</t>
  </si>
  <si>
    <t>JEFE "C" DE SECCION</t>
  </si>
  <si>
    <t>elizabeth.moralesv@pemex.com</t>
  </si>
  <si>
    <t>TANIA ABIGAIL GARCIA HERNANDEZ</t>
  </si>
  <si>
    <t>tania.abigail.garcia@pemex.com</t>
  </si>
  <si>
    <t>MIGUEL ABRAHAM MONFORTE VAZQUEZ</t>
  </si>
  <si>
    <t>miguel.abraham.monforte@pemex.com</t>
  </si>
  <si>
    <t>JORGE TORRES RODRIGUEZ</t>
  </si>
  <si>
    <t>25031 SUPCIA. DE SERVICIOS CORP. CADEREYTA</t>
  </si>
  <si>
    <t>jorge.torres@pemex.com</t>
  </si>
  <si>
    <t>JOSE LUIS DIMAS CERRITEÑO</t>
  </si>
  <si>
    <t>jose.luis.dimas@pemex.com</t>
  </si>
  <si>
    <t>JAVIER ALEJANDRO ZAPATA IZAGUIRRE</t>
  </si>
  <si>
    <t>21000 TERM. ALMACENAMIENTO Y REPARTO CADEREYTA</t>
  </si>
  <si>
    <t>26.44.15</t>
  </si>
  <si>
    <t>OPERADOR DE SISTEMAS ADMINISTRATIVOS "B"</t>
  </si>
  <si>
    <t>javier.alejandro.zapata@pemex.com</t>
  </si>
  <si>
    <t>GONZALO MORAL JORDAN</t>
  </si>
  <si>
    <t>72000 RECURSOS MATERIALES</t>
  </si>
  <si>
    <t>gonzalo.moral@pemex.com</t>
  </si>
  <si>
    <t>MIGUEL ANGEL GARCIA LOPEZ</t>
  </si>
  <si>
    <t>SAULO SOLORZANO MARTINEZ</t>
  </si>
  <si>
    <t>12921 DEPTO.GEST. DEL MANTTO.Y PAROS DE PLANTA</t>
  </si>
  <si>
    <t>saulo.solorzano@pemex.com</t>
  </si>
  <si>
    <t>JOSUE ISAI RODRIGUEZ CRUZ</t>
  </si>
  <si>
    <t>josue.rodriguez@pemex.com</t>
  </si>
  <si>
    <t>MARIA GUADALUPE SAVINO COMSILLE</t>
  </si>
  <si>
    <t>maria.guadalupe.savino@PEMEX.COM</t>
  </si>
  <si>
    <t>RODRIGO SILVA BADILLO</t>
  </si>
  <si>
    <t>rodrigo.silva@pemex.com</t>
  </si>
  <si>
    <t>NESTOR HUGO ISASI CABALLERO</t>
  </si>
  <si>
    <t>DANIEL SILVA CASTILLO</t>
  </si>
  <si>
    <t>CARLOS ALBERTO SUAREZ FRANCO</t>
  </si>
  <si>
    <t>26120 PLANTA RECUPERADORA DE AZUFRE</t>
  </si>
  <si>
    <t>carlos.suarezf@pemex.com</t>
  </si>
  <si>
    <t>OSCAR FERNANDO RAMOS GOMEZ</t>
  </si>
  <si>
    <t>oscar.ramos@pemex.com</t>
  </si>
  <si>
    <t>JONATHAN SANTIAGO OLVERA</t>
  </si>
  <si>
    <t>jonathan.santiago@pemex.com</t>
  </si>
  <si>
    <t>FELIPE ARTURO LOYA ROSALDO</t>
  </si>
  <si>
    <t>felipe.arturo.loya@pemex.com</t>
  </si>
  <si>
    <t>FABIOLA VARONA MACIAS</t>
  </si>
  <si>
    <t>fabiola.varona@pemex.com</t>
  </si>
  <si>
    <t>DON FRANCISCO DE PAULA RAFAEL LUENGAS Y SOUCHAUD</t>
  </si>
  <si>
    <t>don.francisco.luengas@pemex.com</t>
  </si>
  <si>
    <t>JORGE CRUZ ALVAREZ</t>
  </si>
  <si>
    <t>jorge.cruza@pemex.com</t>
  </si>
  <si>
    <t>GERARDO GALVAN MONROY</t>
  </si>
  <si>
    <t>28900 MANTTO. Y LOGISTICA (SECTOR ALTAMIRA)</t>
  </si>
  <si>
    <t>gerardo.galvan@pemex.com</t>
  </si>
  <si>
    <t>TATYANA ALEJANDRA PONCE ESPINOZA</t>
  </si>
  <si>
    <t>tatyana.alejandra.ponce@pemex.com</t>
  </si>
  <si>
    <t>ORLANDO GARCIA VALDEZ</t>
  </si>
  <si>
    <t>orlando.garciav@pemex.com</t>
  </si>
  <si>
    <t>SERGIO SAMUEL SISNIEGA BUSTOS</t>
  </si>
  <si>
    <t>76141 SUBGCIA. DE ADMON. DE PERSONAL POZA RICA</t>
  </si>
  <si>
    <t>27.08.16</t>
  </si>
  <si>
    <t>sergio.samuel.sisniega@pemex.com</t>
  </si>
  <si>
    <t>ABRIL IDANIA GONZALEZ DEL ANGEL</t>
  </si>
  <si>
    <t>78560 HOSPITAL REGIONAL POZA RICA, VER.</t>
  </si>
  <si>
    <t>TANIA IVANNA VILLARROEL CORTES</t>
  </si>
  <si>
    <t>23101 HOSPITAL GENERAL CADEREYTA, N.L.</t>
  </si>
  <si>
    <t>tania.ivanna.villarroel@pemex.com</t>
  </si>
  <si>
    <t>DARKO POLO HERNANDEZ ANDRADE</t>
  </si>
  <si>
    <t>darko.hernandez@pemex.com</t>
  </si>
  <si>
    <t>DIEGO ARMANDO ANDRADE JUAREZ</t>
  </si>
  <si>
    <t>diego.armando.andrade@pemex.com</t>
  </si>
  <si>
    <t>BRENDA CAROLINA LOPEZ GARCIA</t>
  </si>
  <si>
    <t>21.63.25</t>
  </si>
  <si>
    <t>OPERARIO DE PRIMERA (MECANICO DE PISO)</t>
  </si>
  <si>
    <t>brenda.carolina.lopez@pemex.com</t>
  </si>
  <si>
    <t>JOSE EDGARDO GARCIA REYES</t>
  </si>
  <si>
    <t>EGLANTINA ECHARTEA GARZA</t>
  </si>
  <si>
    <t>eglantina.echartea@pemex.com</t>
  </si>
  <si>
    <t>EDELIA HINOJOSA LOZANO</t>
  </si>
  <si>
    <t>12700 GCIA. COMPLEJO PROCESADOR DE GAS BURGOS</t>
  </si>
  <si>
    <t>31.44.09</t>
  </si>
  <si>
    <t>SECRETARIA DE GERENTE</t>
  </si>
  <si>
    <t>edelia.hinojosa@pemex.com</t>
  </si>
  <si>
    <t>JOSE EMMANUEL CASTRO JUAREZ</t>
  </si>
  <si>
    <t>ALEJANDRO FEDERICO JUAREZ PARRES</t>
  </si>
  <si>
    <t>23210 SUBGCIA. DE MED. PREV. Y PROM.A LA SALUD</t>
  </si>
  <si>
    <t>alejandro.federico.juarez@pemex.com</t>
  </si>
  <si>
    <t>MAURICIO ROSALES GUERRA</t>
  </si>
  <si>
    <t>RAYMUNDO OLIVERA ZARAGOZA</t>
  </si>
  <si>
    <t>23201 REP. GM DE OPER. Y MANTTO. DE EQ REYNOSA</t>
  </si>
  <si>
    <t>raymundo.olivera@pemex.com</t>
  </si>
  <si>
    <t>ENRIQUE DE JESUS VAZQUEZ RUIZ</t>
  </si>
  <si>
    <t>enrique.vazquez.ruiz@pemex.com</t>
  </si>
  <si>
    <t>ALFREDO LOPEZ HERRERA</t>
  </si>
  <si>
    <t>alfredo.lopez@pemex.com</t>
  </si>
  <si>
    <t>ESTELA ADRIANA VARGAS DEL ANGEL</t>
  </si>
  <si>
    <t>estela.adriana.vargas@PEMEX.COM</t>
  </si>
  <si>
    <t>JOSE OTHON RAMIREZ CUECUECHA</t>
  </si>
  <si>
    <t>ELIEL TIMOTEO RODRIGUEZ MARTINEZ</t>
  </si>
  <si>
    <t>eliel.rodriguez@pemex.com</t>
  </si>
  <si>
    <t>ALEJANDRO EMMANUEL NAVARRO BETANCOURT</t>
  </si>
  <si>
    <t>alejandro.navarro@pemex.com</t>
  </si>
  <si>
    <t>JOANNA LIZETH MUÑIZ ACEVEDO</t>
  </si>
  <si>
    <t>joanna.muniza@pemex.com</t>
  </si>
  <si>
    <t>ENRIQUE GARCIA ESPINOSA</t>
  </si>
  <si>
    <t>enrique.garciae@PEMEX.COM</t>
  </si>
  <si>
    <t>JOSE ELEUTERIO ACOSTA PARDO</t>
  </si>
  <si>
    <t>ALICIA SANCHEZ PARBUL</t>
  </si>
  <si>
    <t>23101 HOSPITAL CENTRAL NORTE AZCAPOTZALCO CDMX</t>
  </si>
  <si>
    <t>alicia.sanchezp@pemex.com</t>
  </si>
  <si>
    <t>CLAUDIA EVELYN PEREZ ABREGO</t>
  </si>
  <si>
    <t>claudia.evelyn.perez@pemex.com</t>
  </si>
  <si>
    <t>JAIME DE JESUS DOMINGO LARA</t>
  </si>
  <si>
    <t>jaime.domingo@pemex.com</t>
  </si>
  <si>
    <t>JOSE ANTONIO VAZQUEZ BALDERAS</t>
  </si>
  <si>
    <t>jose.vazquezb@pemex.com</t>
  </si>
  <si>
    <t>GUSTAVO ADOLFO GUTIERREZ REYES</t>
  </si>
  <si>
    <t>MARGARITA MEDELLIN ARIGUZNAGA</t>
  </si>
  <si>
    <t>54330 ALMACENAMIENTO Y BOMBEO</t>
  </si>
  <si>
    <t>24.56.02</t>
  </si>
  <si>
    <t>ENCARGADO "A" DE LABORATORIO</t>
  </si>
  <si>
    <t>margarita.medellin@pemex.com</t>
  </si>
  <si>
    <t>RAYMUNDO AVILA HERNANDEZ</t>
  </si>
  <si>
    <t>28905 RECONSTRUCCION DE EQUIPO DINAMICO CATALI</t>
  </si>
  <si>
    <t>raymundo.avilah@pemex.com</t>
  </si>
  <si>
    <t>LUIS GABRIEL ROCHA HERRERA</t>
  </si>
  <si>
    <t>42134 PLANTA HIDRODESULFURADORA DE NAFTA U-600</t>
  </si>
  <si>
    <t>JOAQUIN ANTONIO TOBIAS SANCHEZ</t>
  </si>
  <si>
    <t>joaquin.antonio.tobias@pemex.com</t>
  </si>
  <si>
    <t>MA. ELISA RODRIGUEZ QUINTERO</t>
  </si>
  <si>
    <t>ma.elisa.rodriguez@pemex.com</t>
  </si>
  <si>
    <t>JESUS ALFREDO DURAN ENRIQUEZ</t>
  </si>
  <si>
    <t>FRANCISCO ARTURO GUTIERREZ PEREZ</t>
  </si>
  <si>
    <t>21210 AREA DE OPERACION CHIHUAHUA, CHIH.</t>
  </si>
  <si>
    <t>francisco.gutierrez@pemex.com</t>
  </si>
  <si>
    <t>JAVIER GARCIA RAMIREZ</t>
  </si>
  <si>
    <t>javier.garciar@pemex.com</t>
  </si>
  <si>
    <t>ESTANISLAO LOPEZ COLUNGA</t>
  </si>
  <si>
    <t>estanislao.lopez@pemex.com</t>
  </si>
  <si>
    <t>JOSE ALFREDO POSADAS FLORES</t>
  </si>
  <si>
    <t>42194 PLANTA COQUIZADORA</t>
  </si>
  <si>
    <t>jose.posadas@pemex.com</t>
  </si>
  <si>
    <t>GABRIEL COMPEAN CRUZ</t>
  </si>
  <si>
    <t>42140 PTA. HIDRODESULF. DESTILADOS INTERM NO3</t>
  </si>
  <si>
    <t>gabriel.compean@pemex.com</t>
  </si>
  <si>
    <t>FELIX ANTONIO SEGURA NAJLE</t>
  </si>
  <si>
    <t>54240 MANTENIMIENTO NAVAL</t>
  </si>
  <si>
    <t>felix.segura@pemex.com</t>
  </si>
  <si>
    <t>JORGE ROSENDO SANCHEZ MEDINA</t>
  </si>
  <si>
    <t>23101 HOSPITAL REGIONAL CIUDAD. MADERO TAMPS.</t>
  </si>
  <si>
    <t>jorge.rosendo.sanchez@pemex.com</t>
  </si>
  <si>
    <t>ARTURO JAVIER FONSECA MENDIETA</t>
  </si>
  <si>
    <t>DARIO HERNANDEZ RUIZ</t>
  </si>
  <si>
    <t>27.57.04</t>
  </si>
  <si>
    <t>SUPERVISOR "A" DE AREAS DE SERVICIOS AUX</t>
  </si>
  <si>
    <t>dario.hernandez@pemex.com</t>
  </si>
  <si>
    <t>OCTAVIO JOAQUIN GUERRERO HERNANDEZ</t>
  </si>
  <si>
    <t>octavio.joaquin.guerrero@PEMEX.COM</t>
  </si>
  <si>
    <t>HUGO ALBERTO LEAL MEDINA</t>
  </si>
  <si>
    <t>65750 TERM. ALMACENAMIENTO Y DISTRIB. CD. MANT</t>
  </si>
  <si>
    <t>hugo.alberto.leal@pemex.com</t>
  </si>
  <si>
    <t>REYNALDO RODRIGUEZ GARCIA</t>
  </si>
  <si>
    <t>ERNESTO SANCHEZ ALVAREZ</t>
  </si>
  <si>
    <t>ernesto.sancheza@pemex.com</t>
  </si>
  <si>
    <t>OSCAR REYNALDO ALTAMIRANO MARTINEZ</t>
  </si>
  <si>
    <t>oscar.altamirano@pemex.com</t>
  </si>
  <si>
    <t>SANDRA LUCIA MORENO GONZALEZ</t>
  </si>
  <si>
    <t>11631 SUPCIA. EVAL. OPERATIVA Y SIST. DE GEST.</t>
  </si>
  <si>
    <t>sandra.lucia.moreno@pemex.com</t>
  </si>
  <si>
    <t>LETICIA CASTRO MONTOYA</t>
  </si>
  <si>
    <t>leticia.castrom@pemex.com</t>
  </si>
  <si>
    <t>ELEUTERIO TOVAR IZAGUIRRE</t>
  </si>
  <si>
    <t>eleuterio.tovar@pemex.com</t>
  </si>
  <si>
    <t>FRANCO ALBERTO LOPEZ JUAREZ</t>
  </si>
  <si>
    <t>franco.alberto.lopez@pemex.com</t>
  </si>
  <si>
    <t>DAVID TORRES LARA</t>
  </si>
  <si>
    <t>david.torresl@pemex.com</t>
  </si>
  <si>
    <t>MARIA DE JESUS MENDOZA FLORES</t>
  </si>
  <si>
    <t>JAVIER ISRAEL RODRIGUEZ VILLALBA</t>
  </si>
  <si>
    <t>56180 SUPERINTENDENCIA DE INGENIERIA PORTUARIA</t>
  </si>
  <si>
    <t>15.62.07</t>
  </si>
  <si>
    <t>OPERADOR DE SEGUNDA-EQ MECANICO(DIVERSO)</t>
  </si>
  <si>
    <t>javier.rodriguez@pemex.com</t>
  </si>
  <si>
    <t>JORGE RANGEL VALDEZ</t>
  </si>
  <si>
    <t>jorge.rangelv@pemex.com</t>
  </si>
  <si>
    <t>VICTOR MANUEL MARTINEZ CASTILLO</t>
  </si>
  <si>
    <t>42158 PLANTA DE TERAMIL-METIL-ETER (TAME)</t>
  </si>
  <si>
    <t>victor.manuel.martinezc@PEMEX.COM</t>
  </si>
  <si>
    <t>HECTOR MAURICIO CRUZ GARCIA</t>
  </si>
  <si>
    <t>42178 PLANTA DE ISOMERIZACION U-200</t>
  </si>
  <si>
    <t>hector.cruzg@pemex.com</t>
  </si>
  <si>
    <t>RICARDO GUTIERREZ REYES</t>
  </si>
  <si>
    <t>EDUARDO CASTAÑEDA CRUZ</t>
  </si>
  <si>
    <t>MARTHA DALILA PEREZ ALEJO</t>
  </si>
  <si>
    <t xml:space="preserve">JOSE FRANCISCO GONZALEZ </t>
  </si>
  <si>
    <t>jose.francisco.gonzalez@pemex.com</t>
  </si>
  <si>
    <t>MANUEL ALEJANDRO MARTINEZ ROSAS</t>
  </si>
  <si>
    <t>manuel.alejandro.martinez@pemex.com</t>
  </si>
  <si>
    <t>MARIO LOPEZ ALCALA</t>
  </si>
  <si>
    <t>23301 REP DEL GM PERF Y REPAR DE POZOS REYNOSA</t>
  </si>
  <si>
    <t>mario.lopeza@pemex.com</t>
  </si>
  <si>
    <t>NICOLAS CRUZ FOSADOS</t>
  </si>
  <si>
    <t>23301 G.M. DE PERF Y REPARACIÓN DE POZOS</t>
  </si>
  <si>
    <t>nicolas.cruzf@pemex.com</t>
  </si>
  <si>
    <t>EFREN GONZALEZ ZARATE</t>
  </si>
  <si>
    <t>23601 REP. DEL GM. DE SERV A POZOS, REFORMA</t>
  </si>
  <si>
    <t>efren.gonzalez@pemex.com</t>
  </si>
  <si>
    <t>JORGE ALFREDO JASSO GONZALEZ</t>
  </si>
  <si>
    <t>23601 REP. DEL GM. DE SERV A POZOS, POZA RICA</t>
  </si>
  <si>
    <t>jorge.alfredo.jasso@pemex.com</t>
  </si>
  <si>
    <t>JUAN RODOLFO LINCOLN ALCARAZ</t>
  </si>
  <si>
    <t>juan.rodolfo.lincoln@pemex.com</t>
  </si>
  <si>
    <t>VICTOR HUGO MARTINEZ PACHECO</t>
  </si>
  <si>
    <t>victor.hugo.martinezp@pemex.com</t>
  </si>
  <si>
    <t>GABRIEL ORTA HERNANDEZ</t>
  </si>
  <si>
    <t>PEDRO ALAIN ORTIZ ICHANTE</t>
  </si>
  <si>
    <t>JORGE MARTIN PERALTA JONGUITUD</t>
  </si>
  <si>
    <t>jorge.martin.peralta@pemex.com</t>
  </si>
  <si>
    <t>GUILLERMO VELEZ BACA</t>
  </si>
  <si>
    <t>23001 REP. DEL GM. DE PROY. DE OPT. POZA RICA</t>
  </si>
  <si>
    <t>31.53.02</t>
  </si>
  <si>
    <t>INSPECTOR TECNICO DE REPARACION Y TERMIN</t>
  </si>
  <si>
    <t>guillermo.velez@pemex.com</t>
  </si>
  <si>
    <t>JESUS LORENZO VIZCARRA RAMIREZ</t>
  </si>
  <si>
    <t>jesus.lorenzo.vizcarra@pemex.com</t>
  </si>
  <si>
    <t>JORGE A VILLEGAS GALLEGOS</t>
  </si>
  <si>
    <t>21840 MANTENIMIENTO A EQUIPOS</t>
  </si>
  <si>
    <t>18.52.12</t>
  </si>
  <si>
    <t>OPERARIO EQUIPOS AUXILIARES PERFORACION</t>
  </si>
  <si>
    <t>jorge.alejandro.villegasg@pemex.com</t>
  </si>
  <si>
    <t>RICARDO PEREZ GUERRERO</t>
  </si>
  <si>
    <t>ricardo.perezg@pemex.com</t>
  </si>
  <si>
    <t>OSCAR CARRETO CORTEZ</t>
  </si>
  <si>
    <t>42140 TALLER DE SOLDADURA</t>
  </si>
  <si>
    <t>11.63.14</t>
  </si>
  <si>
    <t>AYUDANTE DE OPERARIO (SOLDADOR)</t>
  </si>
  <si>
    <t>JOSE ALBERTO DEL ANGEL LUGO</t>
  </si>
  <si>
    <t>42230 TALLER DE COMBUSTION INTERNA</t>
  </si>
  <si>
    <t>jose.alberto.delangel@pemex.com</t>
  </si>
  <si>
    <t>FELIX ANSELMO JACOME SALAS</t>
  </si>
  <si>
    <t>43400 PLANTA DE TRATAMIENTO DE AGUAS</t>
  </si>
  <si>
    <t>ALBERTO SANCHEZ SANCHEZ</t>
  </si>
  <si>
    <t>PEDRO SANCHEZ VAZQUEZ</t>
  </si>
  <si>
    <t>44220 SUBGCIA. DE GESTIÓN ENERGÉTICA</t>
  </si>
  <si>
    <t>pedro.sanchezv@pemex.com</t>
  </si>
  <si>
    <t>MAGALLI BRAVO PEREZ</t>
  </si>
  <si>
    <t>magalli.bravo@pemex.com</t>
  </si>
  <si>
    <t>OLIVER FUNABAZAMA BARCENAS</t>
  </si>
  <si>
    <t>10101 GM. DE CONTROL INTERNO INSTITUCIONAL</t>
  </si>
  <si>
    <t>UNIDAD DE CONTROL INTERNO INSTITUCIONAL</t>
  </si>
  <si>
    <t>oliver.funabazama@pemex.com</t>
  </si>
  <si>
    <t>MARIA ANDREA ESQUIVEL GARCIA</t>
  </si>
  <si>
    <t>44430 SUBGCIA. DE ANÁLISIS Y EVAL. DEL NEGOCIO</t>
  </si>
  <si>
    <t>maria.andrea.esquivel@pemex.com</t>
  </si>
  <si>
    <t>RAUL GARCIA HERNANDEZ</t>
  </si>
  <si>
    <t>LUIS ROBERTO MORENO LUNA</t>
  </si>
  <si>
    <t>21210 AREA DE OPERACION QUERETARO, QRO.</t>
  </si>
  <si>
    <t>ELIAS VARGAS CORDOVA</t>
  </si>
  <si>
    <t>41431 MOVIMIENTO DE PRODUCTOS</t>
  </si>
  <si>
    <t>elias.vargas@pemex.com</t>
  </si>
  <si>
    <t>ANGEL IXTOC HERNANDEZ CABRERA</t>
  </si>
  <si>
    <t>DIANA SARAI BOJORQUEZ MAZARIEGO</t>
  </si>
  <si>
    <t>diana.sarai.bojorquez@pemex.com</t>
  </si>
  <si>
    <t>FLORINDA MENDEZ NARANJO</t>
  </si>
  <si>
    <t>florinda.mendez@pemex.com</t>
  </si>
  <si>
    <t>MARIO ALBERTO PEREZ RAMIREZ</t>
  </si>
  <si>
    <t>15101 G.M. DE COORDINACIÓN OPERATIVA</t>
  </si>
  <si>
    <t>mario.alberto.perezr@pemex.com</t>
  </si>
  <si>
    <t>INOCENCIO MARQUEZ JIMENEZ</t>
  </si>
  <si>
    <t>inocencio.marquez@pemex.com</t>
  </si>
  <si>
    <t>OSCAR MANUEL QUEVEDO DE LA CRUZ</t>
  </si>
  <si>
    <t>oscar.manuel.quevedo@pemex.com</t>
  </si>
  <si>
    <t>JESUS ALEXANDER CRUZ SANCHEZ</t>
  </si>
  <si>
    <t>jesus.alexander.cruz@pemex.com</t>
  </si>
  <si>
    <t>EFRAIN CRUZ MONTIEL</t>
  </si>
  <si>
    <t>efrain.cruz@pemex.com</t>
  </si>
  <si>
    <t>LUIS CARLOS DE LA FUENTE PRIEGO</t>
  </si>
  <si>
    <t>luis.carlos.delafuente@pemex.com</t>
  </si>
  <si>
    <t>OBED FERNANDO ANTONIO BAYONA</t>
  </si>
  <si>
    <t>obed.antonio@pemex.com</t>
  </si>
  <si>
    <t>ANA VICTORIA HERNANDEZ PERERA</t>
  </si>
  <si>
    <t>ana.victoria.hernandez@pemex.com</t>
  </si>
  <si>
    <t>EDUARDO MOHENO TORRES</t>
  </si>
  <si>
    <t>eduardo.moheno@pemex.com</t>
  </si>
  <si>
    <t>TOBIAS MAGAÑA RUIZ</t>
  </si>
  <si>
    <t>tobias.magana@pemex.com</t>
  </si>
  <si>
    <t>NAYELI CARLOS SALVADOR</t>
  </si>
  <si>
    <t>nayeli.carlos@pemex.com</t>
  </si>
  <si>
    <t>MARIA DE LOS ANGELES GALVAN GARCIA</t>
  </si>
  <si>
    <t>42330 DEPARTAMENTO DE ADMINISTRACION</t>
  </si>
  <si>
    <t>22.41.11</t>
  </si>
  <si>
    <t>EMPLEADO VTAS. "B" (TERM. DE ALM. Y REP)</t>
  </si>
  <si>
    <t>maria.angeles.galvan@pemex.com</t>
  </si>
  <si>
    <t>IRINEO CORONADO SAN JUAN</t>
  </si>
  <si>
    <t>29102 PLANTA RECUPERADORA DE AZUFRE</t>
  </si>
  <si>
    <t>juan.coronado@pemex.com</t>
  </si>
  <si>
    <t>CARLOS ARMANDO PARGA AVENDANO</t>
  </si>
  <si>
    <t>carlos.armando.parga@pemex.com</t>
  </si>
  <si>
    <t>CARLOS ALFREDO MENDIETA DEL ANGEL</t>
  </si>
  <si>
    <t>carlos.alfredo.mendieta@pemex.com</t>
  </si>
  <si>
    <t>JORGE ALFREDO TRUJILLO ORTIZ</t>
  </si>
  <si>
    <t>jorge.alfredo.trujillo@pemex.com</t>
  </si>
  <si>
    <t>RAMIRO ANTONIO REYES MEDRANO</t>
  </si>
  <si>
    <t>23.52.12</t>
  </si>
  <si>
    <t>ENCARGADO DE MANTTO. MECANICO (EQ PERFN)</t>
  </si>
  <si>
    <t>ramiro.reyesm@pemex.com</t>
  </si>
  <si>
    <t>CARLOS ROGELIO BARRIGA TORRES</t>
  </si>
  <si>
    <t>22326 SUBGCIA. DE U. EMP DE PEMEX CERT. Y COMP</t>
  </si>
  <si>
    <t>carlos.rogelio.barriga@pemex.com</t>
  </si>
  <si>
    <t>MAURICIO ERNESTO BAQUEIRO HEREDIA</t>
  </si>
  <si>
    <t>mauricio.ernesto.baqueiro@pemex.com</t>
  </si>
  <si>
    <t>GERARDO ALBERTO LEON POZOS</t>
  </si>
  <si>
    <t>gerardo.alberto.leon@pemex.com</t>
  </si>
  <si>
    <t>ALBERTO GARZA SALAS</t>
  </si>
  <si>
    <t>HECTOR ALEJANDRO MUÑIZ CAMPOS</t>
  </si>
  <si>
    <t>hector.alejandro.muniz@pemex.com</t>
  </si>
  <si>
    <t>JUAN CARLOS ALFARO MOSCOSO</t>
  </si>
  <si>
    <t>21401 REP. DEL GM. SSTPA REGIÓN SUR COMALCALCO</t>
  </si>
  <si>
    <t>juan.carlos.alfaro@pemex.com</t>
  </si>
  <si>
    <t>RUBEN ZAMUDIO SANCHEZ</t>
  </si>
  <si>
    <t>MIGUEL ANGEL LOREDO HERNANDEZ</t>
  </si>
  <si>
    <t>42151 PLANTA HIDRODES. DE GASOLEOS U502</t>
  </si>
  <si>
    <t>miguel.angel.loredo@PEMEX.COM</t>
  </si>
  <si>
    <t>JUAN CARLOS VELAZQUEZ MONSIVAIS</t>
  </si>
  <si>
    <t>juan.velazquezm@pemex.com</t>
  </si>
  <si>
    <t>RODOLFO ROBLES GARZA</t>
  </si>
  <si>
    <t>rodolfo.robles@pemex.com</t>
  </si>
  <si>
    <t>DAVID ALEJANDRO VANOYE BRAVO</t>
  </si>
  <si>
    <t>12340 SUBGCIA. DE DIAGNÓSTICO Y REPARACIONES</t>
  </si>
  <si>
    <t>GCIA.CONFIAB.ACTIVOS GAS Y PTQ. BASICA</t>
  </si>
  <si>
    <t>david.alejandro.vanoye@pemex.com</t>
  </si>
  <si>
    <t>GUSTAVO HERRERA SILVA</t>
  </si>
  <si>
    <t>52200 DEPARTAMENTO DE MANTENIMIENTO</t>
  </si>
  <si>
    <t>gustavo.herrera@pemex.com</t>
  </si>
  <si>
    <t>RICARDO ESPINOSA RAMOS</t>
  </si>
  <si>
    <t>19401 GM DE INGRIA DE INTERV A POZOS DE EXPLOT</t>
  </si>
  <si>
    <t>SUBDIR. TÉCNICA DE EXPLORACIÓN Y PROD.</t>
  </si>
  <si>
    <t>GCIA. DE INGRÍA. INTERVS. POZOS EXPLOT.</t>
  </si>
  <si>
    <t>ricardo.espinosa@pemex.com</t>
  </si>
  <si>
    <t>JORGE SALVADOR SOSA REYES</t>
  </si>
  <si>
    <t>ERICK MICHEL HERNANDEZ GARCIA</t>
  </si>
  <si>
    <t>erick.michel.hernandez@pemex.com</t>
  </si>
  <si>
    <t>LUIS ALBERTO RAMON ALVAREZ</t>
  </si>
  <si>
    <t>luis.alberto.ramon@pemex.com</t>
  </si>
  <si>
    <t>JUAN ANGEL ANDRADE LOPEZ</t>
  </si>
  <si>
    <t>juan.angel.andrade@pemex.com</t>
  </si>
  <si>
    <t>SILVERIO DEVEZE MURILLO</t>
  </si>
  <si>
    <t>29313 TRATAMIENTO DE AGUA</t>
  </si>
  <si>
    <t>silverio.deveze@pemex.com</t>
  </si>
  <si>
    <t>ABDIAS IZQUIERDO VENTURA</t>
  </si>
  <si>
    <t>29211 PLANTA CRIOGENICA 1</t>
  </si>
  <si>
    <t>abdias.izquierdo@pemex.com</t>
  </si>
  <si>
    <t>JOHNNY LOPEZ PEREZ</t>
  </si>
  <si>
    <t>johnny.lopez@pemex.com</t>
  </si>
  <si>
    <t>HUMBERTO ACUÑA CASTILLO</t>
  </si>
  <si>
    <t>humberto.acunac@pemex.com</t>
  </si>
  <si>
    <t>JUAN PRIETO MONTALVO</t>
  </si>
  <si>
    <t>juan.prieto@pemex.com</t>
  </si>
  <si>
    <t>FREDI VILLATORO GERONIMO</t>
  </si>
  <si>
    <t>fredi.villatoro@pemex.com</t>
  </si>
  <si>
    <t>VICTOR DIONISIO HERNANDEZ</t>
  </si>
  <si>
    <t>victor.dionisio@pemex.com</t>
  </si>
  <si>
    <t>LUIS ARMANDO HERNANDEZ ANZO</t>
  </si>
  <si>
    <t>luis.armando.hernandeza@pemex.com</t>
  </si>
  <si>
    <t>JUAN SANTIAGO ENRIQUEZ OCAÑA</t>
  </si>
  <si>
    <t>20401 G.M. DE CUMPLIMIENTO REGULATORIO DE EY P</t>
  </si>
  <si>
    <t>SUBDDIR. ADMÓN. PORTAF. EXPLOR. Y PROD.</t>
  </si>
  <si>
    <t>GCIA. CUMPLIMIENTO REGUL. EXPLOR. PROD.</t>
  </si>
  <si>
    <t>juan.santiago.enriquez@pemex.com</t>
  </si>
  <si>
    <t>JESUS ALBERTO VARGAS LEDESMA</t>
  </si>
  <si>
    <t>jesus.vargas@pemex.com</t>
  </si>
  <si>
    <t>EDGAR SALVADOR LOREDO PIZARRO</t>
  </si>
  <si>
    <t>edgar.loredo@pemex.com</t>
  </si>
  <si>
    <t>EFREN FELIPE HERNANDEZ LOPEZ</t>
  </si>
  <si>
    <t>efren.hernandezl@pemex.com</t>
  </si>
  <si>
    <t>ANEL HERNANDEZ BALLESTEROS</t>
  </si>
  <si>
    <t>78570 HOSPITAL GENERAL EL PLAN, VER.</t>
  </si>
  <si>
    <t>anel.hernandezb@pemex.com</t>
  </si>
  <si>
    <t>MIGUEL ANGEL MENDOZA RAMIREZ</t>
  </si>
  <si>
    <t>TOMAS ALFREDO MEDINA MORENO</t>
  </si>
  <si>
    <t>tomas.alfredo.medina@pemex.com</t>
  </si>
  <si>
    <t>VICTOR HUGO VARGAS MARIN</t>
  </si>
  <si>
    <t>victor.vargas@pemex.com</t>
  </si>
  <si>
    <t>VICENTE RAMON PRIETO CARVAJAL</t>
  </si>
  <si>
    <t>vicente.prieto@pemex.com</t>
  </si>
  <si>
    <t>JUAN JOSE LOPEZ NAVA</t>
  </si>
  <si>
    <t>25.63.01</t>
  </si>
  <si>
    <t>MAYORDOMO (INSTRUMENTISTAS)</t>
  </si>
  <si>
    <t>juan.jose.lopezn@pemex.com</t>
  </si>
  <si>
    <t>DANIEL CRUZ GAYOSSO</t>
  </si>
  <si>
    <t>MARCELO GONZALEZ ALVAREZ</t>
  </si>
  <si>
    <t>marcelo.gonzalez@pemex.com</t>
  </si>
  <si>
    <t>RAUL RUEDA HERNANDEZ</t>
  </si>
  <si>
    <t>raul.rueda@pemex.com</t>
  </si>
  <si>
    <t>CARLOS MANUEL GARCIA SANCHEZ</t>
  </si>
  <si>
    <t>28072 TALLER DE PINTURA</t>
  </si>
  <si>
    <t>carlos.garcias@pemex.com</t>
  </si>
  <si>
    <t>MIGUEL ANGEL ACOSTA CANTORAL</t>
  </si>
  <si>
    <t>28073 TALLER DE ALBAÐILERIA Y ASBESTOS</t>
  </si>
  <si>
    <t>miguel.acosta@pemex.com</t>
  </si>
  <si>
    <t>JUAN ABEL MORALES MARTINEZ</t>
  </si>
  <si>
    <t>juan.morales@pemex.com</t>
  </si>
  <si>
    <t>JOSE ANGEL MORENO MARTINEZ</t>
  </si>
  <si>
    <t>LUIS ENRIQUE RAMOS CHAVEZ</t>
  </si>
  <si>
    <t>23.57.33</t>
  </si>
  <si>
    <t>OPERADOR ESPECIALISTA-PLANTAS (PROCESO)</t>
  </si>
  <si>
    <t>SABINO AMARO HERNANDEZ</t>
  </si>
  <si>
    <t>sabino.amaro@PEMEX.COM</t>
  </si>
  <si>
    <t>JUAN JESUS WONG LARA</t>
  </si>
  <si>
    <t>MARTIN GERARDO CACERES CERVANTES</t>
  </si>
  <si>
    <t>CLAUDIA YANETH VEGA ECHAZARRETA</t>
  </si>
  <si>
    <t>40000 GERENCIA DE REFINERIA CADEREYTA</t>
  </si>
  <si>
    <t>claudia.yaneth.vega@pemex.com</t>
  </si>
  <si>
    <t>GEORGINA GONZALEZ GUERRERO</t>
  </si>
  <si>
    <t>georgina.gonzalez@pemex.com</t>
  </si>
  <si>
    <t>HECTOR ELIUD VARELA OLGUIN</t>
  </si>
  <si>
    <t>hector.eliud.varela@pemex.com</t>
  </si>
  <si>
    <t>TOMAS GIL HERNANDEZ</t>
  </si>
  <si>
    <t>GUSTAVO LOPEZ SALINAS</t>
  </si>
  <si>
    <t>JOSE ANTONIO OROZCO</t>
  </si>
  <si>
    <t>CLAUDIA ESCALANTE SAENZ</t>
  </si>
  <si>
    <t>claudia.escalante@pemex.com</t>
  </si>
  <si>
    <t>JORGE EMMANUEL ARREDONDO CELORIO</t>
  </si>
  <si>
    <t>42240 LABORATORIO EXPERIMENTAL</t>
  </si>
  <si>
    <t>LUIS ESTEBAN PALOMEC QUEVEDO</t>
  </si>
  <si>
    <t>42210 LABORATORIO DE CONTROL</t>
  </si>
  <si>
    <t>JOSE MODESTO BAÑUELOS HERRERA</t>
  </si>
  <si>
    <t>29.56.06</t>
  </si>
  <si>
    <t>JEFE "A" DE LABORATORIO</t>
  </si>
  <si>
    <t>jose.modesto.banuelos@pemex.com</t>
  </si>
  <si>
    <t>JORGE MALDONADO SIBAJA</t>
  </si>
  <si>
    <t>42156 PLANTA DE METIL-TERBUTIL-ETER(MTBE)</t>
  </si>
  <si>
    <t>jorge.maldonado@pemex.com</t>
  </si>
  <si>
    <t>JORGE LUIS CARRASCO RODRIGUEZ</t>
  </si>
  <si>
    <t>ERICK LUNA UTRERA</t>
  </si>
  <si>
    <t>LUIS ANGEL PORTUGAL ACUA</t>
  </si>
  <si>
    <t>ROEL REYES JIMENEZ</t>
  </si>
  <si>
    <t>roel.reyes@pemex.com</t>
  </si>
  <si>
    <t>ROBERTO SALVADOR CORTES MARTINEZ</t>
  </si>
  <si>
    <t>roberto.salvador.cortes@pemex.com</t>
  </si>
  <si>
    <t>JORGE RETURETA RAMIREZ</t>
  </si>
  <si>
    <t>13.73.08</t>
  </si>
  <si>
    <t>CABO DE TERCERA-TRABAJOS GENERALES</t>
  </si>
  <si>
    <t>jorge.retureta@pemex.com</t>
  </si>
  <si>
    <t>JOSE ANTONIO LOBATO GALLARDO</t>
  </si>
  <si>
    <t>jose.antonio.lobato@pemex.com</t>
  </si>
  <si>
    <t>JOEL TORRES HERNANDEZ</t>
  </si>
  <si>
    <t>joel.torresh@pemex.com</t>
  </si>
  <si>
    <t>RICARDO ALBERTO HERNANDEZ REA</t>
  </si>
  <si>
    <t>52210 TUBERIA MONTERREY</t>
  </si>
  <si>
    <t>ricardo.alberto.hernandez@pemex.com</t>
  </si>
  <si>
    <t>ALEJANDRO ZAMORA DOMINGO</t>
  </si>
  <si>
    <t>42300 CONECTIVIDAD TI MONTERREY, N.L.</t>
  </si>
  <si>
    <t>alejandro.zamora@pemex.com</t>
  </si>
  <si>
    <t>GUILLERMO DE JESUS QUINTANA HERRERA</t>
  </si>
  <si>
    <t>guillermo.jesus.quintana@pemex.com</t>
  </si>
  <si>
    <t>CARLOS SERGIO OCHOA MARTINEZ</t>
  </si>
  <si>
    <t>21016 PLANTA ENDULZADORA DE GAS 2</t>
  </si>
  <si>
    <t>carlos.sergio.ochoa@pemex.com</t>
  </si>
  <si>
    <t>BEATRIZ ESTEFANIA BARRERA RIOS</t>
  </si>
  <si>
    <t>beatriz.estefania.barrera@pemex.com</t>
  </si>
  <si>
    <t>BIANCA LIZ GAMON ALVAREZ</t>
  </si>
  <si>
    <t>73600 AREA DE CONTABILIDAD</t>
  </si>
  <si>
    <t>bianca.liz.gamon@pemex.com</t>
  </si>
  <si>
    <t>FRANCISCO PEÑA GONZALEZ</t>
  </si>
  <si>
    <t>francisco.penag@pemex.com</t>
  </si>
  <si>
    <t>RAFAEL ACOSTA VELAZQUEZ</t>
  </si>
  <si>
    <t>56120 AREA DE MANTENIMIENTO MATEHUALA, S.L.P.</t>
  </si>
  <si>
    <t>MARTIN LOPEZ SALAZAR</t>
  </si>
  <si>
    <t>65751 AREA DE OPERACION NUEVO LAREDO, TAMPS.</t>
  </si>
  <si>
    <t>ERIC PINEDA DE LA TORRE</t>
  </si>
  <si>
    <t>20.57.06</t>
  </si>
  <si>
    <t>AUXILIAR DE CONTROL DE PROCESOS</t>
  </si>
  <si>
    <t>eric.pineda@pemex.com</t>
  </si>
  <si>
    <t>MYRIAM LUCILA YEE ELIZONDO</t>
  </si>
  <si>
    <t>73700 AREA DE FINANZAS</t>
  </si>
  <si>
    <t>myriam.lucila.yee@pemex.com</t>
  </si>
  <si>
    <t>HEIMAN HELI ROSAS ROSALES</t>
  </si>
  <si>
    <t>CESAR CRUZ CALVA</t>
  </si>
  <si>
    <t>52110 MEDICION MONTERREY</t>
  </si>
  <si>
    <t>cesar.cruzcal@pemex.com</t>
  </si>
  <si>
    <t>FIDEL BROCA ANTONIO</t>
  </si>
  <si>
    <t>fidel.broca@pemex.com</t>
  </si>
  <si>
    <t>JUAN CARLOS JUAREZ RUIZ</t>
  </si>
  <si>
    <t>JOSE GUADALUPE GOMEZ HERNANDEZ</t>
  </si>
  <si>
    <t>jose.guadalupe.gomez@pemex.com</t>
  </si>
  <si>
    <t>LENIN FRANCISCO MENDOZA OLIVE</t>
  </si>
  <si>
    <t>lenin.mendoza@pemex.com</t>
  </si>
  <si>
    <t>JOSE GUADALUPE ALEJANDRO GUZMAN</t>
  </si>
  <si>
    <t>jose.alejandro@pemex.com</t>
  </si>
  <si>
    <t>SEBASTIAN PERALTA PEDRAZA</t>
  </si>
  <si>
    <t>sebastian.peralta@pemex.com</t>
  </si>
  <si>
    <t>ENRIQUE ANTONIO CORDOVA</t>
  </si>
  <si>
    <t>enrique.antonioc@pemex.com</t>
  </si>
  <si>
    <t>RIDEL MENDEZ TEPATE</t>
  </si>
  <si>
    <t>ridel.mendez@pemex.com</t>
  </si>
  <si>
    <t>EMMANUEL CAMARA TORRES</t>
  </si>
  <si>
    <t>emmanuel.camara@pemex.com</t>
  </si>
  <si>
    <t>JUAN MANUEL GONZALEZ CHAVEZ</t>
  </si>
  <si>
    <t>juan.gonzalez@pemex.com</t>
  </si>
  <si>
    <t>JUAN RAMIREZ MORALES</t>
  </si>
  <si>
    <t>juan.ramirezmo@pemex.com</t>
  </si>
  <si>
    <t>GIRESSE ALBERTO SOLORZANO MELGAR</t>
  </si>
  <si>
    <t>JUVENCIO BAEZA MARTINEZ</t>
  </si>
  <si>
    <t>juvencio.baeza@pemex.com</t>
  </si>
  <si>
    <t>EDUARDO GONZALEZ RODRIGUEZ</t>
  </si>
  <si>
    <t>eduardo.gonzalezr@pemex.com</t>
  </si>
  <si>
    <t>VICTOR DE LA CRUZ CASTILLO</t>
  </si>
  <si>
    <t>44110 VIGILANCIA</t>
  </si>
  <si>
    <t>victor.delacruzc@pemex.com</t>
  </si>
  <si>
    <t>MIGUEL BELTRAN CARRASCO</t>
  </si>
  <si>
    <t>78570 HOSPITAL GENERAL NANCHITAL, VER.</t>
  </si>
  <si>
    <t>miguel.beltran@pemex.com</t>
  </si>
  <si>
    <t>OSBELIA DIANTES CRUZ</t>
  </si>
  <si>
    <t>22191 CENDI  CIUDAD PEMEX</t>
  </si>
  <si>
    <t>osbelia.diantes@pemex.com</t>
  </si>
  <si>
    <t>RUBEN BARRAGAN LUIS</t>
  </si>
  <si>
    <t>ruben.barragan@pemex.com</t>
  </si>
  <si>
    <t>ELIZABETH DORANTES DORANTES</t>
  </si>
  <si>
    <t>23101 HOSPITAL REGIONAL VILLAHERMOSA, TAB.</t>
  </si>
  <si>
    <t>elizabeth.dorantes@pemex.com</t>
  </si>
  <si>
    <t>HECTOR SANCHEZ ZURITA</t>
  </si>
  <si>
    <t>hector.sanchezz@pemex.com</t>
  </si>
  <si>
    <t>MIGUEL ANGEL SANCHEZ MARTINEZ</t>
  </si>
  <si>
    <t>25051 SUPCIA. DE SERVICIOS CORP. COATZACOALCOS</t>
  </si>
  <si>
    <t>34.11.04</t>
  </si>
  <si>
    <t>COORDINADOR "C" ESPECIALIDAD TECNICA</t>
  </si>
  <si>
    <t>miguel.angel.sanchezm@pemex.com</t>
  </si>
  <si>
    <t>ENRIQUE ENEAS AGUILAR ESPINOSA</t>
  </si>
  <si>
    <t>enrique.eneas.aguilar@pemex.com</t>
  </si>
  <si>
    <t>VERONICA GONZALEZ RODRIGUEZ</t>
  </si>
  <si>
    <t>44110 SUBGCIA ANALI Y ALIN A LA GEST POR PROC</t>
  </si>
  <si>
    <t>veronica.gonzalez@pemex.com</t>
  </si>
  <si>
    <t>EDGAR MIGUEL ROSALDO ROMAY</t>
  </si>
  <si>
    <t>edgar.rosaldo@pemex.com</t>
  </si>
  <si>
    <t>CHRISTIAN VELARDE SUAREZ</t>
  </si>
  <si>
    <t>JORGE PAREDES LOPEZ</t>
  </si>
  <si>
    <t>28042 TALLER DE MAQUINAS Y HERRAMIENTAS</t>
  </si>
  <si>
    <t>JEHOBANNY VERA JIMENEZ</t>
  </si>
  <si>
    <t>22001 ATENCION A LA COMUNIDAD DISTRITO CARDENA</t>
  </si>
  <si>
    <t>13.51.05</t>
  </si>
  <si>
    <t>CADENERO DE SEGUNDA</t>
  </si>
  <si>
    <t>jehobanny.vera@pemex.com</t>
  </si>
  <si>
    <t>ALEX OLAN VAZQUEZ</t>
  </si>
  <si>
    <t>76143 SUBGCIA ADMON DE PERSONAL CD. DEL CARMEN</t>
  </si>
  <si>
    <t>31.44.15</t>
  </si>
  <si>
    <t>SUPERVISOR "A" DE SISTEMAS ADMITIVOS.</t>
  </si>
  <si>
    <t>alex.olan@pemex.com</t>
  </si>
  <si>
    <t>VICTOR DE LA O TRINIDAD</t>
  </si>
  <si>
    <t>victor.delao@pemex.com</t>
  </si>
  <si>
    <t>LUIS BALDEMAR HERNANDEZ INCLAN</t>
  </si>
  <si>
    <t>luis.baldemar.hernandez@PEMEX.COM</t>
  </si>
  <si>
    <t>DANIEL LUIS CALES</t>
  </si>
  <si>
    <t>29201 LICUADOS I Y II</t>
  </si>
  <si>
    <t>daniel.luis@pemex.com</t>
  </si>
  <si>
    <t>CARLA PAOLA MEZA GAMIÑO</t>
  </si>
  <si>
    <t>75300 SERVICIOS A USUARIOS Y ENLACE TECNICO</t>
  </si>
  <si>
    <t>carla.paola.meza@pemex.com</t>
  </si>
  <si>
    <t>MIGUEL ANGEL MORALES MARTINEZ</t>
  </si>
  <si>
    <t>47208 TALLER DE TUBERIA</t>
  </si>
  <si>
    <t>miguel.angel.moralesm@pemex.com</t>
  </si>
  <si>
    <t>ALEJANDRO MORAN GONZALEZ</t>
  </si>
  <si>
    <t>alejandro.moran@pemex.com</t>
  </si>
  <si>
    <t>MARCO ANTONIO GUERRERO ARANDA</t>
  </si>
  <si>
    <t>marco.guerrero@pemex.com</t>
  </si>
  <si>
    <t>JOSE JUAN CANDELERO PACHECO</t>
  </si>
  <si>
    <t>BENJAMIN ESCAMILLA ZAVALA</t>
  </si>
  <si>
    <t>47214 TALLER DE VIAS</t>
  </si>
  <si>
    <t>benjamin.escamilla@pemex.com</t>
  </si>
  <si>
    <t>HORACIO IBAÑEZ RODRIGUEZ</t>
  </si>
  <si>
    <t>76154 DEPARTAMENTO DE PERSONAL SALAMANCA</t>
  </si>
  <si>
    <t>horacio.ibanez@pemex.com</t>
  </si>
  <si>
    <t>ANGEL FORTUNA JUAREZ</t>
  </si>
  <si>
    <t>angel.fortuna@pemex.com</t>
  </si>
  <si>
    <t>ALEJANDRA YASMIN FLORES ROSILES</t>
  </si>
  <si>
    <t>alejandra.yazmin.flores@pemex.com</t>
  </si>
  <si>
    <t>ADRIANA ARACELY ZAPATA LOPEZ</t>
  </si>
  <si>
    <t>adriana.aracely.zapata@pemex.com</t>
  </si>
  <si>
    <t>LEONOR VARGAS ORTIZ</t>
  </si>
  <si>
    <t>leonor.vargas@pemex.com</t>
  </si>
  <si>
    <t>DAVID SANCHEZ ALMARAZ</t>
  </si>
  <si>
    <t>42190 PLANTA ENDULZADORA DE GASES CH</t>
  </si>
  <si>
    <t>JORGE ZALETA YAÑEZ</t>
  </si>
  <si>
    <t>jorge.zaleta@pemex.com</t>
  </si>
  <si>
    <t>PEDRO ANTONIO CARRILLO GONZALEZ</t>
  </si>
  <si>
    <t>pedro.carrillo@pemex.com</t>
  </si>
  <si>
    <t>JOSE MANUEL FLORES GARCIA</t>
  </si>
  <si>
    <t>jose.floresg@pemex.com</t>
  </si>
  <si>
    <t>JOAN ESTRADA CORTAZA</t>
  </si>
  <si>
    <t>joan.estrada@PEMEX.COM</t>
  </si>
  <si>
    <t>JUAN ANTONIO SEYDLER COLUNGA</t>
  </si>
  <si>
    <t>21.63.06</t>
  </si>
  <si>
    <t>OPERARIO DE PRIMERA (CARPINTERO)</t>
  </si>
  <si>
    <t>juan.seydler@pemex.com</t>
  </si>
  <si>
    <t>SAMUEL LIMONES OROZCO</t>
  </si>
  <si>
    <t>23.63.32</t>
  </si>
  <si>
    <t>OPERARIO ESPTA. (REFRIGER. Y AIRE ACOND)</t>
  </si>
  <si>
    <t>samuel.limones@pemex.com</t>
  </si>
  <si>
    <t>ANTONIO TRONCOSO ALEMAN</t>
  </si>
  <si>
    <t>26.45.04</t>
  </si>
  <si>
    <t>TECNICO EN DIBUJO INDUSTRIAL</t>
  </si>
  <si>
    <t>antonio.troncoso@pemex.com</t>
  </si>
  <si>
    <t>GUSTAVO QUINTANILLA PEREZ</t>
  </si>
  <si>
    <t>42146 PLANTA DE ALQUILACION</t>
  </si>
  <si>
    <t>gustavo.quintanilla@pemex.com</t>
  </si>
  <si>
    <t>ENRIQUE VILLEGAS BERNAL</t>
  </si>
  <si>
    <t>enrique.villegas@pemex.com</t>
  </si>
  <si>
    <t>CRISTINO HERNANDEZ CORTEZ</t>
  </si>
  <si>
    <t>17300 GERENCIA DE INGENIERIA Y CONSTRUCCION</t>
  </si>
  <si>
    <t>30.32.08</t>
  </si>
  <si>
    <t>TECNICO "A" EN DISEÑO DE TUBERIA</t>
  </si>
  <si>
    <t>MARCO ANTONIO ESTRADA HERNANDEZ</t>
  </si>
  <si>
    <t>41200 PLANTA DE ESPECIALIDADES</t>
  </si>
  <si>
    <t>marco.antonio.estradah@pemex.com</t>
  </si>
  <si>
    <t>MIGUEL ANGEL ECHEVERRIA CARRIZALES</t>
  </si>
  <si>
    <t>miguel.angel.echeverria@pemex.com</t>
  </si>
  <si>
    <t>JOSE AMADO HERBERT GARCIA</t>
  </si>
  <si>
    <t>42120 TALLER DE TUBERIA Y PAILERIA</t>
  </si>
  <si>
    <t>jose.amado.herbert@pemex.com</t>
  </si>
  <si>
    <t>FRANCISCO JAVIER LOZANO ZAMUDIO</t>
  </si>
  <si>
    <t>francisco.javier.lozano@pemex.com</t>
  </si>
  <si>
    <t>ISMAEL GERARDO SALAS SANTILLAN</t>
  </si>
  <si>
    <t>ismael.gerardo.salas@pemex.com</t>
  </si>
  <si>
    <t>ESTEBAN AGUILAR MARTINEZ</t>
  </si>
  <si>
    <t>42530 TALLER DE PINTURA</t>
  </si>
  <si>
    <t>NATIVIDAD HERNANDEZ LOPEZ</t>
  </si>
  <si>
    <t>42000 SUPERINTENDENCIA DE MANTENIMIENTO</t>
  </si>
  <si>
    <t>natividad.hernandezl@pemex.com</t>
  </si>
  <si>
    <t>MARIO SERVIN ARCHUNDIA</t>
  </si>
  <si>
    <t>42500 DEPARTAMENTO DE MANTENIMIENTO CIVIL</t>
  </si>
  <si>
    <t>mario.servin@pemex.com</t>
  </si>
  <si>
    <t>JUVENCIO GALVAN SANCHEZ</t>
  </si>
  <si>
    <t>ALEJANDRO MARTINEZ CRUZ</t>
  </si>
  <si>
    <t>JORGE ADALBERTO MARTINEZ BARRERA</t>
  </si>
  <si>
    <t>MARCO ANTONIO RODRIGUEZ RODRIGUEZ</t>
  </si>
  <si>
    <t>marco.rodriguez@pemex.com</t>
  </si>
  <si>
    <t>MARIA JULIANA BEATRIZ ISIDRA RODRIGUEZ LOPEZ</t>
  </si>
  <si>
    <t>26500 SUPERINTENDENCIA DE LABORATORIO</t>
  </si>
  <si>
    <t>maria.rodriguez@pemex.com</t>
  </si>
  <si>
    <t>JUAN HERNANDEZ HERNANDEZ</t>
  </si>
  <si>
    <t>juan.hernandezhe@pemex.com</t>
  </si>
  <si>
    <t>FRANCISCO VASQUEZ SANCHEZ</t>
  </si>
  <si>
    <t>francisco.vazquezs@pemex.com</t>
  </si>
  <si>
    <t>REYNALDO ENRIQUE BELTRAN BUSTAMANTE</t>
  </si>
  <si>
    <t>reynaldo.enrique.beltran@pemex.com</t>
  </si>
  <si>
    <t>ROLANDO FLORES CONEJO</t>
  </si>
  <si>
    <t>RONNIE MUÑOZ POTENCIANO</t>
  </si>
  <si>
    <t>21401 REP. DEL GM. SSTPA REGIÓN SUR, CUNDUACÁN</t>
  </si>
  <si>
    <t>ronnie.munoz@pemex.com</t>
  </si>
  <si>
    <t>RAFAEL FRANYUTTI MORENO</t>
  </si>
  <si>
    <t>GABRIEL ROCHA CASTILLO</t>
  </si>
  <si>
    <t>47212 TALLER DE CAMBIADORES DE CALOR</t>
  </si>
  <si>
    <t>gabriel.rocha@pemex.com</t>
  </si>
  <si>
    <t>VINICIO PAREDES MATIAS</t>
  </si>
  <si>
    <t>vinicio.paredes@pemex.com</t>
  </si>
  <si>
    <t>FORTINO IZAGUIRRE AGUNDIZ</t>
  </si>
  <si>
    <t>fortino.izaguirre@pemex.com</t>
  </si>
  <si>
    <t>EDUARDO CASTAÑEDA GONZALEZ</t>
  </si>
  <si>
    <t>28021 INSPECCION</t>
  </si>
  <si>
    <t>eduardo.castaneda@pemex.com</t>
  </si>
  <si>
    <t>CESAR RUIZ VAZQUEZ</t>
  </si>
  <si>
    <t>J JESUS DE LUNA TORRES</t>
  </si>
  <si>
    <t>j.jesus.deluna@pemex.com</t>
  </si>
  <si>
    <t>PERFECTO RAFAEL JIMENEZ GUTIERREZ</t>
  </si>
  <si>
    <t>22100 GCIA DE SEGURIDAD INDUSTRIAL Y PROTEC. A</t>
  </si>
  <si>
    <t>13.08.18</t>
  </si>
  <si>
    <t>ADMINISTRATIVO AUXILIAR "B"</t>
  </si>
  <si>
    <t>perfecto.rafael.jimenez@pemex.com</t>
  </si>
  <si>
    <t>CARLOS ALBERTO VENTURA CASTILLO</t>
  </si>
  <si>
    <t>carlos.alberto.ventura@pemex.com</t>
  </si>
  <si>
    <t>JAVIER GARCIA VILLASANA</t>
  </si>
  <si>
    <t>OMAR FRANCISCO HERNANDEZ SANTOS</t>
  </si>
  <si>
    <t>omar.hernandezs@pemex.com</t>
  </si>
  <si>
    <t>CARLOS ALBERTO LAZCANO HERNANDEZ</t>
  </si>
  <si>
    <t>JOSE GERARDO OLVERA BORJAS</t>
  </si>
  <si>
    <t>42340 DEPTO. DE INGRIA. DE MANTTO. MECANICO</t>
  </si>
  <si>
    <t>JESUS ROMAN ACOSTA ROSAS</t>
  </si>
  <si>
    <t>21210 AREA DE OPERACION CUAUTLA, MOR.</t>
  </si>
  <si>
    <t>jesus.roman.acosta@pemex.com</t>
  </si>
  <si>
    <t>VICTOR MANUEL HERNANDEZ MARTINEZ</t>
  </si>
  <si>
    <t>PILAR ALEJANDRA RUELAS MEDINA</t>
  </si>
  <si>
    <t>pilar.alejandra.ruelas@pemex.com</t>
  </si>
  <si>
    <t>JESUS ALBERTO ESPINOSA BLANCO</t>
  </si>
  <si>
    <t>jesus.espinosa@pemex.com</t>
  </si>
  <si>
    <t>GUADALUPE RAMON HERNANDEZ LOPEZ</t>
  </si>
  <si>
    <t>guadalupe.hernandez@pemex.com</t>
  </si>
  <si>
    <t>CARLOS ARELLANO ESPINOZA</t>
  </si>
  <si>
    <t>21210 AREA DE OPERACION LEON, GTO.</t>
  </si>
  <si>
    <t>carlos.arellanoe@pemex.com</t>
  </si>
  <si>
    <t>SERGIO HUMBERTO HERNANDEZ DIAZ</t>
  </si>
  <si>
    <t>42210 TALLER MECANICA DE PISO</t>
  </si>
  <si>
    <t>CARLOS ALBERTO GONZALEZ MARTINEZ</t>
  </si>
  <si>
    <t>carlos.alberto.gonzalezma@pemex.com</t>
  </si>
  <si>
    <t>EFREN CUERVO GRANADOS</t>
  </si>
  <si>
    <t>42000 OPERACIONES DE TI  CERRO AZUL, VER.</t>
  </si>
  <si>
    <t>24.41.12</t>
  </si>
  <si>
    <t>OPERADOR DE EQ ELECTROMEC. Y ELECTRONICO</t>
  </si>
  <si>
    <t>efren.cuervo@pemex.com</t>
  </si>
  <si>
    <t>MANUEL OJEDA PAREDES</t>
  </si>
  <si>
    <t>ZEDRIK MARTINEZ WITHBROWN</t>
  </si>
  <si>
    <t>42220 TALLER MAQUINAS-HERRAMIENTAS</t>
  </si>
  <si>
    <t>zedrik.martinez@pemex.com</t>
  </si>
  <si>
    <t>EDUARDO ALVAREZ SALAS</t>
  </si>
  <si>
    <t>25.56.01</t>
  </si>
  <si>
    <t>SUPERVISOR "B" DE LABORATORIO</t>
  </si>
  <si>
    <t>eduardo.alvarezs@pemex.com</t>
  </si>
  <si>
    <t>DANIEL ALBERTO BARRADAS CHACON</t>
  </si>
  <si>
    <t>42128 PLANTA DE HIDROGENO</t>
  </si>
  <si>
    <t>daniel.alberto.barradas@pemex.com</t>
  </si>
  <si>
    <t>ERIKA ULLOA SANTOS</t>
  </si>
  <si>
    <t>erika.ulloa@pemex.com</t>
  </si>
  <si>
    <t>MARTHA PATRICIA CUEVAS UC</t>
  </si>
  <si>
    <t>17.44.12</t>
  </si>
  <si>
    <t>RECEPCIONISTA DE HOSPITAL CTRAL Y  ZONA</t>
  </si>
  <si>
    <t>martha.patricia.cuevas@pemex.com</t>
  </si>
  <si>
    <t>RAUL MARTINEZ MARIN</t>
  </si>
  <si>
    <t>raul.martinezma@PEMEX.COM</t>
  </si>
  <si>
    <t>GLORIA CYNTHIA FERNANDEZ SILVA</t>
  </si>
  <si>
    <t>21601 REP. DEL GM. DE SSTPA. PERF, POZA RICA</t>
  </si>
  <si>
    <t>gloria.cynthia.fernandez@pemex.com</t>
  </si>
  <si>
    <t>HECTOR VICENTE RIOS LOPEZ</t>
  </si>
  <si>
    <t>hector.vicente.rios@pemex.com</t>
  </si>
  <si>
    <t>FRANCISCO ALBERTO GARCIA ALVARADO</t>
  </si>
  <si>
    <t>29212 PLANTA CRIOGENICA 2</t>
  </si>
  <si>
    <t>25.58.02</t>
  </si>
  <si>
    <t>OPERADOR ESPECIALISTA TURBOCOMPRESORES</t>
  </si>
  <si>
    <t>FLOR RAMIREZ CASTILLO</t>
  </si>
  <si>
    <t>32000 SUPERINTENDENCIA DE LOGISTICA Y SUMINIST</t>
  </si>
  <si>
    <t>GERENCIA DE SOPORTE COMERCIAL</t>
  </si>
  <si>
    <t>flor.ramirez@pemex.com</t>
  </si>
  <si>
    <t>JUAN GABRIEL MORALES ORTIZ</t>
  </si>
  <si>
    <t>30200 DEPARTAMENTO DE FACTURACION</t>
  </si>
  <si>
    <t>juan.gabriel.morales@pemex.com</t>
  </si>
  <si>
    <t>FRANCISCO  RUBEN CHAVEZ OSORIO</t>
  </si>
  <si>
    <t>francisco.chavezo@pemex.com</t>
  </si>
  <si>
    <t>JESSICA IVETTE VERA SEGURA</t>
  </si>
  <si>
    <t>jessica.ivette.vera@pemex.com</t>
  </si>
  <si>
    <t>JUANA IRENE MARTINEZ MENDOZA</t>
  </si>
  <si>
    <t>76443 CENDI CD. MADERO, TAMPS.</t>
  </si>
  <si>
    <t>15.48.04</t>
  </si>
  <si>
    <t>ASISTENTE DE EDUCADORA</t>
  </si>
  <si>
    <t>juana.martinez@pemex.com</t>
  </si>
  <si>
    <t>DANAE SANCHEZ MAZA</t>
  </si>
  <si>
    <t>danae.sanchez@pemex.com</t>
  </si>
  <si>
    <t>JOSE LUIS ZARATE SADA</t>
  </si>
  <si>
    <t>42156 PLANTA METIL-TERBUTIL-ETER (MTBE) NO. 1</t>
  </si>
  <si>
    <t>jose.zarates@pemex.com</t>
  </si>
  <si>
    <t>DIANA CASTILLO PRIETO</t>
  </si>
  <si>
    <t>diana.castillop@pemex.com</t>
  </si>
  <si>
    <t>CARLOS FRANCISCO MENDOZA DE LEON</t>
  </si>
  <si>
    <t>JUAN FELIX MORA ENRIQUEZ</t>
  </si>
  <si>
    <t>juan.felix.mora@pemex.com</t>
  </si>
  <si>
    <t>EZEQUIEL HERNANDEZ PEREZ</t>
  </si>
  <si>
    <t>29224 PLANTA OXIDACION Y TRATAMIENTO EFLUENTES</t>
  </si>
  <si>
    <t>10.58.34</t>
  </si>
  <si>
    <t>AYTE. DE OPERACION-PLANTAS SERVICIOS AUX</t>
  </si>
  <si>
    <t>ezequiel.hernandez@pemex.com</t>
  </si>
  <si>
    <t>MANUEL SANCHEZ OCHOA</t>
  </si>
  <si>
    <t>29200 U. NEG. 2;SERV. AUX TRAT EFLU Y BOCATOMA</t>
  </si>
  <si>
    <t>MAYRA MUÑOZ MALDONADO</t>
  </si>
  <si>
    <t>mayra.munoz@pemex.com</t>
  </si>
  <si>
    <t>HECTOR GARCIA MORALES</t>
  </si>
  <si>
    <t>12521 SUPCIA. GEST. DEL MANTTO. Y PAROS DE PTA</t>
  </si>
  <si>
    <t>hector.garciamo@pemex.com</t>
  </si>
  <si>
    <t>CLAUDIA ISABEL BALTAZAR CORRO</t>
  </si>
  <si>
    <t>28.37.12</t>
  </si>
  <si>
    <t>LIC. EN ENFERMERIA CON ESP.(NEFROLOGÍA)</t>
  </si>
  <si>
    <t>claudia.baltazar@pemex.com</t>
  </si>
  <si>
    <t>FLOR YAZMIN RAMIREZ RAMIREZ</t>
  </si>
  <si>
    <t>flor.yazmin.ramirez@pemex.com</t>
  </si>
  <si>
    <t>MAURICIO MORALES GONZALEZ</t>
  </si>
  <si>
    <t>MARIA DE LOS ANGELES MIJANGOS ALVARADO</t>
  </si>
  <si>
    <t>maria.angeles.mijangos@pemex.com</t>
  </si>
  <si>
    <t>CARLOS ALBERTO MENDEZ LOPEZ</t>
  </si>
  <si>
    <t>carlos.alberto.mendezl@pemex.com</t>
  </si>
  <si>
    <t>DANIEL AVILA VIDAL</t>
  </si>
  <si>
    <t>daniel.avilav@pemex.com</t>
  </si>
  <si>
    <t>ANASTACIO MONTELONGO LARA</t>
  </si>
  <si>
    <t>23201 REP GM DE OPER. Y MANTTO DE EQ POZA RICA</t>
  </si>
  <si>
    <t>anastacio.montelongo@pemex.com</t>
  </si>
  <si>
    <t>ERICK DAMIAN CASTILLO MELO</t>
  </si>
  <si>
    <t>erick.damian.castillo@pemex.com</t>
  </si>
  <si>
    <t>JAVIER PATIÑO MACIAS</t>
  </si>
  <si>
    <t>javier.patino@pemex.com</t>
  </si>
  <si>
    <t>MIGUEL AISCORBE HERNANDEZ</t>
  </si>
  <si>
    <t>21301 REP. DEL GM. SSTPA REGIÓN NTE, ALTAMIRA</t>
  </si>
  <si>
    <t>miguel.aiscorbe@pemex.com</t>
  </si>
  <si>
    <t>GERARDO REMIGIO TAGLE INIGUEZ</t>
  </si>
  <si>
    <t>60020 COORD.DE TRANSP.Y DISTRIB.HDCS.SEC.ATAST</t>
  </si>
  <si>
    <t>gerardo.remigio.tagle@pemex.com</t>
  </si>
  <si>
    <t>ADASSA MARCELLA POZO MARQUEZ</t>
  </si>
  <si>
    <t>adassa.marcella.pozo@pemex.com</t>
  </si>
  <si>
    <t>ANDRES ALBERTO LAZARO PEREGRINO</t>
  </si>
  <si>
    <t>andres.lazaro@pemex.com</t>
  </si>
  <si>
    <t>RICARDO AGUILAR MENDEZ</t>
  </si>
  <si>
    <t>19401 REP GM INGRIA INTER A POZOS EXPLO CARMEN</t>
  </si>
  <si>
    <t>ricardo.aguilarm@pemex.com</t>
  </si>
  <si>
    <t>ALFONSO CRUZ DE LA CRUZ</t>
  </si>
  <si>
    <t>IDDI ADMIN MOTA FIERRO</t>
  </si>
  <si>
    <t>42341 TALLER MECANICA DE PISO</t>
  </si>
  <si>
    <t>CHRISTIAN ORTIZ MARIN</t>
  </si>
  <si>
    <t>18341 SUPERINTENDENCIA DE DSSSTPA CIUDAD PEMEX</t>
  </si>
  <si>
    <t>christian.ortiz@pemex.com</t>
  </si>
  <si>
    <t>JOSE TRINIDAD YERENA GALLEGOS</t>
  </si>
  <si>
    <t>jose.yerena@pemex.com</t>
  </si>
  <si>
    <t>CYNTHIA ITZE RANGEL ZAVALA</t>
  </si>
  <si>
    <t>cynthia.itze.rangel@pemex.com</t>
  </si>
  <si>
    <t>RAUL MUÑOZ LOZANO</t>
  </si>
  <si>
    <t>raul.munozl@pemex.com</t>
  </si>
  <si>
    <t>RAUL CRUZ FELIX</t>
  </si>
  <si>
    <t>raul.cruzf@pemex.com</t>
  </si>
  <si>
    <t>RAUL SERRANO ORTIZ</t>
  </si>
  <si>
    <t>61000 MANEJO DE HIDROCARBUROS</t>
  </si>
  <si>
    <t>raul.serrano@pemex.com</t>
  </si>
  <si>
    <t>ILIANA JOANA FLORES GORDILLO</t>
  </si>
  <si>
    <t>iliana.joana.flores@pemex.com</t>
  </si>
  <si>
    <t>JAIR SAMUEL CUBILLAS RUIZ</t>
  </si>
  <si>
    <t>jair.samuel.cubillas@pemex.com</t>
  </si>
  <si>
    <t>ONESIMO CARLOS SANCHEZ TELLEZ</t>
  </si>
  <si>
    <t>DANIEL COLLADO RAMIREZ</t>
  </si>
  <si>
    <t>GERMAN ALBERTO VAZQUEZ GUERRERO</t>
  </si>
  <si>
    <t>29123 PLANTA ENDULZADORA DE CONDENSADOS 3</t>
  </si>
  <si>
    <t>german.vazquezg@pemex.com</t>
  </si>
  <si>
    <t>GABRIEL ARMENTA VASQUEZ</t>
  </si>
  <si>
    <t>29311 GENERACION ELECTRICA</t>
  </si>
  <si>
    <t>20.58.03</t>
  </si>
  <si>
    <t>OPERADOR DE PRIMERA PTAS. DE GEN. ELEC.</t>
  </si>
  <si>
    <t>gabriel.armenta@pemex.com</t>
  </si>
  <si>
    <t>FERNANDO HERNANDEZ TORRES</t>
  </si>
  <si>
    <t>GREGORIO GARCIA GALICIA</t>
  </si>
  <si>
    <t>gregorio.garcia@pemex.com</t>
  </si>
  <si>
    <t>JUAN CARLOS COLCHADO MUÑOZ</t>
  </si>
  <si>
    <t>juan.carlos.colchado@pemex.com</t>
  </si>
  <si>
    <t>HUGO ARTURO RAMIREZ RAZO</t>
  </si>
  <si>
    <t>42166 PTA. ALMAC. LLENADO DE PARAFINAS BCAS./N</t>
  </si>
  <si>
    <t>JOEL ORTIZ GARCIA</t>
  </si>
  <si>
    <t>joel.ortizg@pemex.com</t>
  </si>
  <si>
    <t>JULIO CESAR GORDILLO ALONSO</t>
  </si>
  <si>
    <t>25400 SISTEMAS DE COMPRESION</t>
  </si>
  <si>
    <t>julio.cesar.gordillo@pemex.com</t>
  </si>
  <si>
    <t>FERNANDO ROA BALTAZAR</t>
  </si>
  <si>
    <t>ADALBERTO BENHUMEA INIESTA</t>
  </si>
  <si>
    <t>21210 AREA DE OPERACION TOLUCA, MEX.</t>
  </si>
  <si>
    <t>GUSTAVO ALBERTO MARTINEZ ZAPOT</t>
  </si>
  <si>
    <t>28600 EVALUACION Y LOGISTICA</t>
  </si>
  <si>
    <t>23.81.02</t>
  </si>
  <si>
    <t>MAYORDOMO DE TRANSPORTES</t>
  </si>
  <si>
    <t>gustavo.alberto.martinez@pemex.com</t>
  </si>
  <si>
    <t>OCTAVIO PUEBLA TREJO</t>
  </si>
  <si>
    <t>octavio.puebla@pemex.com</t>
  </si>
  <si>
    <t>ADRIAN HERNANDEZ PRIETO</t>
  </si>
  <si>
    <t>JORGE ENRIQUE CARRILLO CHAVEZ</t>
  </si>
  <si>
    <t>ALEJANDRO MARTINEZ HERNANDEZ</t>
  </si>
  <si>
    <t>alejandro.martinezh@pemex.com</t>
  </si>
  <si>
    <t>JORGE ABEL CID NAVARRETE</t>
  </si>
  <si>
    <t>ENRIQUE CHAVEZ MARAVILLA</t>
  </si>
  <si>
    <t>JORGE ALFONSO MARTIN RANGEL CARDENAS</t>
  </si>
  <si>
    <t>69140 SUPTCIA. DE MANTENIMIENTO ALTACE, D.F.</t>
  </si>
  <si>
    <t>jorge.alfonso.rangel@pemex.com</t>
  </si>
  <si>
    <t>JOAQUIN VENCE SERRANO</t>
  </si>
  <si>
    <t>MARIA DEL CARMEN GUERRA GARCIA</t>
  </si>
  <si>
    <t>maria.carmen.guerra@pemex.com</t>
  </si>
  <si>
    <t>JUDITH MARTINEZ GARCIA</t>
  </si>
  <si>
    <t>13301 G.M. DE PROGRAMACIÓN Y EVALUACIÓN</t>
  </si>
  <si>
    <t>judith.martinez@pemex.com</t>
  </si>
  <si>
    <t>SILVIANO ALEJANDRO SERNA GUTIERREZ</t>
  </si>
  <si>
    <t>54241 TALLER MECANICO DE PISO</t>
  </si>
  <si>
    <t>silviano.serna@pemex.com</t>
  </si>
  <si>
    <t>JOSE OMAR RIOS TORRES</t>
  </si>
  <si>
    <t>54264 TALLER DE REFRIGERACION</t>
  </si>
  <si>
    <t>25.96.01</t>
  </si>
  <si>
    <t>ENCARGADO DE MANTTO(SIST REFRIG Y AIRE A</t>
  </si>
  <si>
    <t>jose.rios@pemex.com</t>
  </si>
  <si>
    <t>JORGE ALBERTO RIVERA AZUARA</t>
  </si>
  <si>
    <t>22300 DEPARTAMENTO DE MANTENIMIENTO ELECTRICO</t>
  </si>
  <si>
    <t>jorge.alberto.riveraa@pemex.com</t>
  </si>
  <si>
    <t>RICARDO POSADAS MONDRAGON</t>
  </si>
  <si>
    <t>19101 G.M. DE PLANES DE EXPLOTACIÓN</t>
  </si>
  <si>
    <t>GERENCIA DE PLANES DE EXPLOTACIÓN</t>
  </si>
  <si>
    <t>ricardo.posadas@pemex.com</t>
  </si>
  <si>
    <t>JONATHAN OLGUIN CASTELLANOS</t>
  </si>
  <si>
    <t>jonathan.olguin@pemex.com</t>
  </si>
  <si>
    <t>ANA GRACIELA CAMARA LOPEZ</t>
  </si>
  <si>
    <t>ana.graciela.camara@pemex.com</t>
  </si>
  <si>
    <t>TRINIDAD DEL CARMEN GONZALEZ PRETELIN</t>
  </si>
  <si>
    <t>12912 DEPTO. DE BALANCE Y ENLACE COMERCIAL</t>
  </si>
  <si>
    <t>trinidad.carmen.gonzalez@pemex.com</t>
  </si>
  <si>
    <t>JOSE MANUEL RUIZ HERNANDEZ</t>
  </si>
  <si>
    <t>jose.manuel.ruizh@pemex.com</t>
  </si>
  <si>
    <t>GUSTAVO CASTRO VAZQUEZ</t>
  </si>
  <si>
    <t>gustavo.castro@pemex.com</t>
  </si>
  <si>
    <t>CASTO CEJA DEL ANGEL</t>
  </si>
  <si>
    <t>12911 DEPTO. DE PROD. Y SERVICIOS PRINCIPALES</t>
  </si>
  <si>
    <t>casto.ceja@pemex.com</t>
  </si>
  <si>
    <t>AMERICA DEL PILAR HERNANDEZ CORDOBA</t>
  </si>
  <si>
    <t>27200 DEPARTAMENTO DE RECURSOS  MATERIALES</t>
  </si>
  <si>
    <t>america.pilar.hernandez@pemex.com</t>
  </si>
  <si>
    <t>ALEJANDRA CAMACHO GONZALEZ</t>
  </si>
  <si>
    <t>22320 GERENCIA DE CAPACITACIÓN Y DESEMPEÑO</t>
  </si>
  <si>
    <t>alejandra.camacho@pemex.com</t>
  </si>
  <si>
    <t>GERARDO BARRAN LASTRA</t>
  </si>
  <si>
    <t>JORGE ALBERTO FERNANDEZ LARA</t>
  </si>
  <si>
    <t>FRANCISCO CARVALLO USCANGA</t>
  </si>
  <si>
    <t>francisco.carvallo@pemex.com</t>
  </si>
  <si>
    <t>JOSE DE JESUS TORRES CRUZ</t>
  </si>
  <si>
    <t>FRANCISCO ROBERTO LOYA TORRES</t>
  </si>
  <si>
    <t>MANUEL GUZMAN FLORES</t>
  </si>
  <si>
    <t>22200 DEPARTAMENTO DE MANTENIMIENTO PLANTAS</t>
  </si>
  <si>
    <t>manuel.guzman@pemex.com</t>
  </si>
  <si>
    <t>MARIA CRISTINA MORQUECHO SANCHEZ</t>
  </si>
  <si>
    <t>44310 SUBGCIA ESTÁNDARES INICIA. Y PROY DE MEJ</t>
  </si>
  <si>
    <t>maria.cristina.morquecho@pemex.com</t>
  </si>
  <si>
    <t>ARTURO REYES ASCENCIO</t>
  </si>
  <si>
    <t>44210 SUBGCIA. DE PROTECCIÓN AMBIENTAL</t>
  </si>
  <si>
    <t>arturo.reyesa@pemex.com</t>
  </si>
  <si>
    <t>ALEJANDRO VAZQUEZ FRIAS</t>
  </si>
  <si>
    <t>alejandro.vazquezf@pemex.com</t>
  </si>
  <si>
    <t>CLAUDETH MADRIGAL RODRIGUEZ</t>
  </si>
  <si>
    <t>18140 SUBGCIA.DE NORM. PLAN. Y EJEC. SIST.SSPA</t>
  </si>
  <si>
    <t>GCIA. DE AUDITORÍA Y ESTÁNDARES, SSTPA.</t>
  </si>
  <si>
    <t>claudeth.madrigal@pemex.com</t>
  </si>
  <si>
    <t>CARLOS ANTONIO CHAVEZ VERNACOTOLA</t>
  </si>
  <si>
    <t>18110 SUBGCIA. DE AUD. EVAL. Y SOPORTE A PROY.</t>
  </si>
  <si>
    <t>carlos.antonio.chavez@pemex.com</t>
  </si>
  <si>
    <t>MAXIMILIAN MALACHOWSKI HERNANDEZ</t>
  </si>
  <si>
    <t>maximilian.malachowski@pemex.com</t>
  </si>
  <si>
    <t>EDUARDO MARTINEZ GONZALEZ</t>
  </si>
  <si>
    <t>20.96.01</t>
  </si>
  <si>
    <t>ENCARGADO "D" (OTROS)</t>
  </si>
  <si>
    <t>eduardo.martinezg@pemex.com</t>
  </si>
  <si>
    <t>GONZALO VELAZQUEZ FONSECA</t>
  </si>
  <si>
    <t>18150 SUBGCIA. S.P. ADMON RIESG.Y RESP. A EMER</t>
  </si>
  <si>
    <t>gonzalo.velazquez@pemex.com</t>
  </si>
  <si>
    <t>JADE LIZETTE CRUZ CISNEROS</t>
  </si>
  <si>
    <t>jade.lizette.cruz@pemex.com</t>
  </si>
  <si>
    <t>GUADALUPE MIRANDA MENDOZA</t>
  </si>
  <si>
    <t>guadalupe.miranda@pemex.com</t>
  </si>
  <si>
    <t>ERENDIRA ISABEL BOSCO ROMERO</t>
  </si>
  <si>
    <t>18130 SUBGCIA.DE PROT. AMB. Y DES. SUSTENTABLE</t>
  </si>
  <si>
    <t>erendira.isabel.bosco@pemex.com</t>
  </si>
  <si>
    <t>JAIME GERARDO TELLEZ FERREL</t>
  </si>
  <si>
    <t>JEANNETTE PINEDA BALDERAS</t>
  </si>
  <si>
    <t>jeannette.pinedaba@pemex.com</t>
  </si>
  <si>
    <t>ABRIL MORENO GUTIERREZ</t>
  </si>
  <si>
    <t>abril.moreno@pemex.com</t>
  </si>
  <si>
    <t>JOSE DE JESUS PARRA FRAGOSO</t>
  </si>
  <si>
    <t>jose.jesus.parra@pemex.com</t>
  </si>
  <si>
    <t>CONTROL5091</t>
  </si>
  <si>
    <t>CARLOS ARMANDO MORENO VAZQUEZ</t>
  </si>
  <si>
    <t>HECTOR MANUEL JUAREZ MARTINEZ</t>
  </si>
  <si>
    <t>hector.manuel.juarez@pemex.com</t>
  </si>
  <si>
    <t>GERMAN GAMES SANTIAGO</t>
  </si>
  <si>
    <t>german.games@pemex.com</t>
  </si>
  <si>
    <t>JUAN ISIDRO ALVAREZ BAZALDUA</t>
  </si>
  <si>
    <t>LUIS GERARDO SILVA SILVA</t>
  </si>
  <si>
    <t>luis.gerardo.silva@pemex.com</t>
  </si>
  <si>
    <t>FERNANDO ENRIQUE SALVADOR MUÑOZ</t>
  </si>
  <si>
    <t>26.18.04</t>
  </si>
  <si>
    <t>AUXILIAR ADMINISTRATIVO "B"</t>
  </si>
  <si>
    <t>fernando.enrique.salvador@pemex.com</t>
  </si>
  <si>
    <t>jose.atahualpa.diaz@pemex.com</t>
  </si>
  <si>
    <t>LAURA ALICIA FIERRO VELOZ</t>
  </si>
  <si>
    <t>31.35.04</t>
  </si>
  <si>
    <t>PROFESIONISTA "A"</t>
  </si>
  <si>
    <t>laura.alicia.fierro@pemex.com</t>
  </si>
  <si>
    <t>HORACIO GUTIERREZ JACINTO</t>
  </si>
  <si>
    <t>JOSE DE JESUS CHAVEZ VAZQUEZ</t>
  </si>
  <si>
    <t>jose.jesus.chavezv@pemex.com</t>
  </si>
  <si>
    <t>CARLOS PEREZ POTENCIANO</t>
  </si>
  <si>
    <t>carlos.perezpo@pemex.com</t>
  </si>
  <si>
    <t>GARY MUÑOZ MUÑOZ</t>
  </si>
  <si>
    <t>23.52.06</t>
  </si>
  <si>
    <t>ENCARGADO DE MANTTO SOLDADURA (EQ PERFN)</t>
  </si>
  <si>
    <t>MARIO LOPEZ VAZQUEZ</t>
  </si>
  <si>
    <t>42220 LABORATORIO ANALITICO</t>
  </si>
  <si>
    <t>DAVID GUSTAVO GONZALEZ LOPEZ</t>
  </si>
  <si>
    <t>david.gustavo.gonzalez@pemex.com</t>
  </si>
  <si>
    <t>RODOLFO MARTINEZ MEDINA</t>
  </si>
  <si>
    <t>ADAN SILVA CARBAJAL</t>
  </si>
  <si>
    <t>adan.silva@pemex.com</t>
  </si>
  <si>
    <t>SAMUEL ESPINOZA DIAZ</t>
  </si>
  <si>
    <t>21210 AREA DE OPERACION VERACRUZ, VER.</t>
  </si>
  <si>
    <t>samuel.espinoza@pemex.com</t>
  </si>
  <si>
    <t>LUIS ALBERTO SANTIAGO SURIANO</t>
  </si>
  <si>
    <t>luis.alberto.santiagos@pemex.com</t>
  </si>
  <si>
    <t>KARLA JEMIMA CANDELARIA SANCHEZ</t>
  </si>
  <si>
    <t>karla.candelaria@pemex.com</t>
  </si>
  <si>
    <t>JUAN CARLOS TEJEDA YEPEZ</t>
  </si>
  <si>
    <t>juan.carlos.tejeda@pemex.com</t>
  </si>
  <si>
    <t>ANA CRISTINA DELFIN HERNANDEZ</t>
  </si>
  <si>
    <t>23101 HOSPITAL GENERAL CIUDAD DEL CARMEN, CAMP</t>
  </si>
  <si>
    <t>33.37.02</t>
  </si>
  <si>
    <t>FARMACEUTICO TITULADO RESPONSABLE</t>
  </si>
  <si>
    <t>ana.cristina.delfin@pemex.com</t>
  </si>
  <si>
    <t>JOSE MANUEL REYNOSA HERNANDEZ</t>
  </si>
  <si>
    <t>24.63.16</t>
  </si>
  <si>
    <t>CABO DE OFICIOS (FONTANEROS)</t>
  </si>
  <si>
    <t>JOSE ALVARO SANCHEZ CORONADO</t>
  </si>
  <si>
    <t>28000 SUBGERENCIA DE MANTENIMIENTO</t>
  </si>
  <si>
    <t>jose.alvaro.sanchez@pemex.com</t>
  </si>
  <si>
    <t>ERICK GABRIEL HERNANDEZ RAMOS</t>
  </si>
  <si>
    <t>erick.gabriel.hernandez@pemex.com</t>
  </si>
  <si>
    <t>MOISES MONTES RODRIGUEZ</t>
  </si>
  <si>
    <t>moises.montes@pemex.com</t>
  </si>
  <si>
    <t>GUILLERMO BARRIOS MORALES</t>
  </si>
  <si>
    <t>guillermo.barrios@pemex.com</t>
  </si>
  <si>
    <t>YOLANDA TOLEDO RASGADO</t>
  </si>
  <si>
    <t>21210 AREA DE OPERACION PAJARITOS, VER.</t>
  </si>
  <si>
    <t>yolanda.toledo@PEMEX.COM</t>
  </si>
  <si>
    <t>PETRA VANESSA GARCIA TOLEDO</t>
  </si>
  <si>
    <t>petra.vanessa.garcia@pemex.com</t>
  </si>
  <si>
    <t>JUAN CARLOS MANDUJANO ORTIZ</t>
  </si>
  <si>
    <t>juan.carlos.mandujano@pemex.com</t>
  </si>
  <si>
    <t>MAXIMILIANO JIMENEZ MARTINEZ</t>
  </si>
  <si>
    <t>11000 COORD. SIPA EN PROC DEL ACT BELLOTA JUJO</t>
  </si>
  <si>
    <t>maximiliano.jimenez@pemex.com</t>
  </si>
  <si>
    <t>GUILLERMO FRAIRE TREVIÑO</t>
  </si>
  <si>
    <t>guillermo.fraire@PEMEX.COM</t>
  </si>
  <si>
    <t>JULIO CESAR RUBIO LOZANO</t>
  </si>
  <si>
    <t>julio.cesar.rubio@PEMEX.COM</t>
  </si>
  <si>
    <t>JOAQUIN CESSA MONTERO</t>
  </si>
  <si>
    <t>joaquin.cessa@pemex.com</t>
  </si>
  <si>
    <t>PABLO ANDRES DOMINGUEZ FRANCISCO</t>
  </si>
  <si>
    <t>pablo.andres.dominguez@pemex.com</t>
  </si>
  <si>
    <t>RUBEN ALVAREZ NANDEZ</t>
  </si>
  <si>
    <t>ruben.alvarezn@pemex.com</t>
  </si>
  <si>
    <t>ROGELIO LARTIGUE OVIEDO</t>
  </si>
  <si>
    <t>42161 PLANTA DE REFINACION CON FURFURAL NO. 1</t>
  </si>
  <si>
    <t>HERIBERTO SOLANO IZQUIERDO</t>
  </si>
  <si>
    <t>ALEJANDRO GRAJEDA REGALADO</t>
  </si>
  <si>
    <t>SAUL TORRES GARCIA</t>
  </si>
  <si>
    <t>12731 SUPCIA. DE OPTIMIZACIÓN DE PROCESOS</t>
  </si>
  <si>
    <t>39.15.04</t>
  </si>
  <si>
    <t>SUPERINTENDENTE "B" DE AREA</t>
  </si>
  <si>
    <t>saul.torresg@pemex.com</t>
  </si>
  <si>
    <t>MANUEL ALEJANDRO HERNANDEZ PACHECO</t>
  </si>
  <si>
    <t>17230 SUBGCIA. DE MANTTO CANTARELL CENT KUMAZA</t>
  </si>
  <si>
    <t>JOSE ROBERTO GOMEZ FRIAS</t>
  </si>
  <si>
    <t>MARCOS AURELIO DAVIS RIVERA</t>
  </si>
  <si>
    <t>JORGE HUMBERTO GARCIA RAMOS</t>
  </si>
  <si>
    <t>jorge.humberto.garcia@pemex.com</t>
  </si>
  <si>
    <t>LUIS ALBERTO HERNANDEZ RUEDA</t>
  </si>
  <si>
    <t>luis.alberto.hernandezr@pemex.com</t>
  </si>
  <si>
    <t>JOSE LUIS ELIZONDO CARRALES</t>
  </si>
  <si>
    <t>jose.luis.elizondo@pemex.com</t>
  </si>
  <si>
    <t>JAIME ERICK REYES PRIOR</t>
  </si>
  <si>
    <t>21.63.14</t>
  </si>
  <si>
    <t>OPERARIO DE PRIMERA (SOLDADOR)</t>
  </si>
  <si>
    <t>MIRIAM SHIMABUKO JIMENEZ</t>
  </si>
  <si>
    <t>25.43.04</t>
  </si>
  <si>
    <t>AYUDANTE "A" DE ALMACENISTA</t>
  </si>
  <si>
    <t>miriam.shimabuko@pemex.com</t>
  </si>
  <si>
    <t>EMMANUEL TOLEDO CHICO</t>
  </si>
  <si>
    <t>emmanuel.toledo@PEMEX.COM</t>
  </si>
  <si>
    <t>ROSARIO CASTAÑEDA CRUZ</t>
  </si>
  <si>
    <t>21330 TRATAMIENTO DE AGUA</t>
  </si>
  <si>
    <t>rosario.castaneda@pemex.com</t>
  </si>
  <si>
    <t>APOLINAR PAVON DOMINGUEZ</t>
  </si>
  <si>
    <t>apolinar.pavon@pemex.com</t>
  </si>
  <si>
    <t>JOSE DE JESUS GUTIERREZ GARNICA</t>
  </si>
  <si>
    <t>JORGE ANTONIO SANTOS REYNA</t>
  </si>
  <si>
    <t>45020 PLANTA DE GENERACION DE VAPOR</t>
  </si>
  <si>
    <t>jorge.santosr@pemex.com</t>
  </si>
  <si>
    <t>FRANCISCO USCANGA CASTAÑEDA</t>
  </si>
  <si>
    <t>francisco.uscanga@pemex.com</t>
  </si>
  <si>
    <t>MARTHA ELENA CASTAÑEDA GUTIERREZ</t>
  </si>
  <si>
    <t>martha.elena.castaneda@pemex.com</t>
  </si>
  <si>
    <t>GRACIELA OROZCO LOPEZ</t>
  </si>
  <si>
    <t>20010 DEPARTAMENTO DE SEGURIDAD FISICA</t>
  </si>
  <si>
    <t>EZEQUIEL SANTOS ALTAMIRANO</t>
  </si>
  <si>
    <t>ezequiel.santos@pemex.com</t>
  </si>
  <si>
    <t>ROSALINO MARTINEZ ORTIZ</t>
  </si>
  <si>
    <t>13530 SUPCIA. SERV. TEC. CTROL QUÍMICO Y BALAN</t>
  </si>
  <si>
    <t>rosalino.martinez@pemex.com</t>
  </si>
  <si>
    <t>DAVID MORALES SANTIAGO</t>
  </si>
  <si>
    <t>23.58.34</t>
  </si>
  <si>
    <t>ENCARGADO DE CTROL DE SERVIC. AUXILIARES</t>
  </si>
  <si>
    <t>david.morales@pemex.com</t>
  </si>
  <si>
    <t>JUANA RANGEL PRIETO</t>
  </si>
  <si>
    <t>MANUEL GONZALEZ VERA</t>
  </si>
  <si>
    <t>JULIO CESAR RUEDA DOMINGUEZ</t>
  </si>
  <si>
    <t>FREDY DE LA CRUZ ESCALANTE</t>
  </si>
  <si>
    <t>42371 CARPINTERIA</t>
  </si>
  <si>
    <t>fredy.delacruze@pemex.com</t>
  </si>
  <si>
    <t>RAFAEL MAY DOMINGUEZ</t>
  </si>
  <si>
    <t>rafael.may@pemex.com</t>
  </si>
  <si>
    <t>DAVID ARMANDO ONGAY CHAVEZ</t>
  </si>
  <si>
    <t>david.ongay@pemex.com</t>
  </si>
  <si>
    <t>EDUARDO NOLASCO PEREZ</t>
  </si>
  <si>
    <t>eduardo.nolasco@pemex.com</t>
  </si>
  <si>
    <t>CARLOS HECTOR LOPEZ VAZQUEZ</t>
  </si>
  <si>
    <t>carlos.hector.lopez@pemex.com</t>
  </si>
  <si>
    <t>GILBERTO MORFIN NARANJOS</t>
  </si>
  <si>
    <t>41120 PLANTA DE POLIETILENO BAJA DENSIDAD</t>
  </si>
  <si>
    <t>DAVID FERNANDEZ LARA</t>
  </si>
  <si>
    <t>45040 PTA DE TRATAMIENTO DE EFLUENTES Y QUEMAD</t>
  </si>
  <si>
    <t>HIBER SOLIS PINEDA</t>
  </si>
  <si>
    <t>41310 PLANTA ESTIRENO-ETILBENCENO</t>
  </si>
  <si>
    <t>hiber.solis@pemex.com</t>
  </si>
  <si>
    <t>JOSE DAVID GREGORI ESCOBEDO</t>
  </si>
  <si>
    <t>26.58.06</t>
  </si>
  <si>
    <t>JEFE "B" DE ESTACIÓN DE BOMBAS</t>
  </si>
  <si>
    <t>ALFREDO ALBERTO MARTINEZ VELAZQUEZ</t>
  </si>
  <si>
    <t>alfredo.alberto.martinez@pemex.com</t>
  </si>
  <si>
    <t>ITZCOATL CUAUHTEMOC GARCIA ANDRACA</t>
  </si>
  <si>
    <t>ERNESTO DELFIN PENA</t>
  </si>
  <si>
    <t>RAQUEL ALVAREZ NAVARRETE</t>
  </si>
  <si>
    <t>raquel.alvarez@pemex.com</t>
  </si>
  <si>
    <t>OCTAVIANA ROCHA HERNANDEZ</t>
  </si>
  <si>
    <t>octaviana.rocha@pemex.com</t>
  </si>
  <si>
    <t>DANIEL GAVILLA MORALES</t>
  </si>
  <si>
    <t>21220 AREA DE MANTENIMIENTO PAJARITOS, VER.</t>
  </si>
  <si>
    <t>daniel.gavilla@PEMEX.COM</t>
  </si>
  <si>
    <t>MYRIAM LIZZETTE JUAREZ LEYVA</t>
  </si>
  <si>
    <t>myriam.juarez@pemex.com</t>
  </si>
  <si>
    <t>CARLOS HEVERT AQUINO PINEDA</t>
  </si>
  <si>
    <t>41330 PLANTA DE OXIGENO</t>
  </si>
  <si>
    <t>ANTONIO LUIS LOPEZ HERNANDEZ</t>
  </si>
  <si>
    <t>JOSE CARMELO COTE PEREZ</t>
  </si>
  <si>
    <t>21210 AREA DE OPERACION PUEBLA, PUE.</t>
  </si>
  <si>
    <t>jose.carmelo.cote@PEMEX.COM</t>
  </si>
  <si>
    <t>CARLOS MORA GRANADOS</t>
  </si>
  <si>
    <t>59120 AREA DE MANTENIMIENTO ESCAMELA , VER.</t>
  </si>
  <si>
    <t>PABLO MARTINEZ ANTONIO</t>
  </si>
  <si>
    <t>21300 AREA SEG. IND. Y PROT. AMBIENTAL  VERACR</t>
  </si>
  <si>
    <t>pablo.martineza@pemex.com</t>
  </si>
  <si>
    <t>JUAN CARLOS TORRES PALMA</t>
  </si>
  <si>
    <t>juan.carlos.torresp@pemex.com</t>
  </si>
  <si>
    <t>ADRIAN ALBERTO CANTO LIZAMA</t>
  </si>
  <si>
    <t>59140 AREA DE OPERACION MERIDA, YUC.</t>
  </si>
  <si>
    <t>ALEJANDRO F GARZA DEL ANGEL</t>
  </si>
  <si>
    <t>25421 RECURSOS MATERIALES AREA CERRO AZUL</t>
  </si>
  <si>
    <t>24.43.04</t>
  </si>
  <si>
    <t>AYUDANTE "B" DE ALMACENISTA</t>
  </si>
  <si>
    <t>alejandro.franklin.garza@pemex.com</t>
  </si>
  <si>
    <t>JOSE ALBERTO SEGURA MARTINEZ</t>
  </si>
  <si>
    <t>MAURO SANCHEZ RANGEL</t>
  </si>
  <si>
    <t>mauro.sanchezr@pemex.com</t>
  </si>
  <si>
    <t>LUIS VICTOR MIGUEL CORTES GARCIA</t>
  </si>
  <si>
    <t>OSCAR LARA SANCHEZ</t>
  </si>
  <si>
    <t>oscar.laras@pemex.com</t>
  </si>
  <si>
    <t>DANIEL ALEJANDRO CLATZA ECHEVERRIA</t>
  </si>
  <si>
    <t>RAMON SEGURA LOYA</t>
  </si>
  <si>
    <t>JUAN ANTONIO PEREZ ORNELAS</t>
  </si>
  <si>
    <t>25211 OPERACION DE POZOS E INSTALACIONES AREA</t>
  </si>
  <si>
    <t>18.53.01</t>
  </si>
  <si>
    <t>ROCIO YADIRA TURRUBIATES TURRUBIATES</t>
  </si>
  <si>
    <t>ALBERTO ANGEL VELAZQUEZ VALENCIA</t>
  </si>
  <si>
    <t>ALVARO ALBERTO ROCHER ESQUIVEL</t>
  </si>
  <si>
    <t>12350 SUBGERENCIA DE INSPECCIÓN TÉCNICA</t>
  </si>
  <si>
    <t>alvaro.alberto.rocher@pemex.com</t>
  </si>
  <si>
    <t>JOSUE ALVAREZ CARRIZALES</t>
  </si>
  <si>
    <t>42370 AIRE COMPRIMIDO</t>
  </si>
  <si>
    <t>ALBERTO MAR LUNA</t>
  </si>
  <si>
    <t>alberto.mar@pemex.com</t>
  </si>
  <si>
    <t>ADRIANA GONZALEZ ESCOBAR</t>
  </si>
  <si>
    <t>53200 SEGURIDAD INDUSTRIAL Y PROTECCION AMB.</t>
  </si>
  <si>
    <t>adriana.gonzaleze@pemex.com</t>
  </si>
  <si>
    <t>GABRIELA CABRIALES ASCENCION</t>
  </si>
  <si>
    <t>76154 DEPARTAMENTO DE PERSONAL  TULA</t>
  </si>
  <si>
    <t>gabriela.cabriales@pemex.com</t>
  </si>
  <si>
    <t>JUAN JOSE DE JESUS MONTEJO GARCIA</t>
  </si>
  <si>
    <t>11.62.09</t>
  </si>
  <si>
    <t>AYUDANTE DE OPERADOR ESPECIALISTA-EQUIPO</t>
  </si>
  <si>
    <t>ERICK DE JESUS GRIMALDO LEON</t>
  </si>
  <si>
    <t>erick.jesus.grimaldo@pemex.com</t>
  </si>
  <si>
    <t>CARMEN LISETTE ORNELAS FERNANDEZ</t>
  </si>
  <si>
    <t>carmen.lisette.ornelas@pemex.com</t>
  </si>
  <si>
    <t>MONSERRAT DEL ROSARIO MARTINEZ LOPEZ</t>
  </si>
  <si>
    <t>monserrat.rosario.martinez@pemex.com</t>
  </si>
  <si>
    <t>JUAN CARLOS SUBIAUR SANTANDER</t>
  </si>
  <si>
    <t>juan.subiaur@pemex.com</t>
  </si>
  <si>
    <t>BLANCA IRENE BAUTISTA MALPICA</t>
  </si>
  <si>
    <t>blanca.irene.bautista@pemex.com</t>
  </si>
  <si>
    <t>FRANCISCO MARTIN LOPEZ HERRERA</t>
  </si>
  <si>
    <t>GCIA. PERF. REP. POZOS TERRESTRE</t>
  </si>
  <si>
    <t>francisco.martin.lopez@pemex.com</t>
  </si>
  <si>
    <t>MIGUEL ANGEL RODRIGUEZ GOMEZ</t>
  </si>
  <si>
    <t>23.53.13</t>
  </si>
  <si>
    <t>ENCARGADO DE MANTTO ELECTRICO (EQ TRP)</t>
  </si>
  <si>
    <t>miguel.angel.rodriguez@pemex.com</t>
  </si>
  <si>
    <t>ALBERTO VANOYE BRAVO</t>
  </si>
  <si>
    <t>42000 OPERACIONES DE TI  POZA RICA, VER.</t>
  </si>
  <si>
    <t>alberto.vanoye@pemex.com</t>
  </si>
  <si>
    <t>GONZALO DEL ANGEL RAMIREZ</t>
  </si>
  <si>
    <t>EVELYN ALEMAN DEL JUNCO</t>
  </si>
  <si>
    <t>11.63.31</t>
  </si>
  <si>
    <t>AYTE DE TRAB DE MANTTO PLAF ZONA MARINA</t>
  </si>
  <si>
    <t>RONALD BRETT ZARATE GONZALEZ</t>
  </si>
  <si>
    <t>ronald.brett.zarate@pemex.com</t>
  </si>
  <si>
    <t>MARTIN MARQUINA DELGADO</t>
  </si>
  <si>
    <t>martin.marquina@pemex.com</t>
  </si>
  <si>
    <t>CARLOS GERARDO GUZMAN NUÑEZ</t>
  </si>
  <si>
    <t>JOSE GUADALUPE MARTINEZ CRUZ</t>
  </si>
  <si>
    <t>21010 PLANTA CRIOGENICA MODULAR</t>
  </si>
  <si>
    <t>jose.guadalupe.martinez@pemex.com</t>
  </si>
  <si>
    <t>HUGO SOLANO SASTRE</t>
  </si>
  <si>
    <t>IGNACIO FERNANDO CANDIA OROZCO</t>
  </si>
  <si>
    <t>JOSE DE JESUS SILVA VEGA</t>
  </si>
  <si>
    <t>DELMA OLIVIA CAMPOS REYES</t>
  </si>
  <si>
    <t>76443 CENDI CD. CARMEN, CAMP.</t>
  </si>
  <si>
    <t>25.48.04</t>
  </si>
  <si>
    <t>EDUCADORA</t>
  </si>
  <si>
    <t>FREDY MONROY LOPEZ</t>
  </si>
  <si>
    <t>EDGAR LOPEZ MATUS</t>
  </si>
  <si>
    <t>edgar.lopez@pemex.com</t>
  </si>
  <si>
    <t>ROBERTO GIOVANNI SULVARAN SANCHEZ</t>
  </si>
  <si>
    <t>24520 TALLER DE PINTURA</t>
  </si>
  <si>
    <t>roberto.sulvaran@pemex.com</t>
  </si>
  <si>
    <t>JOSE ENRIQUE BARTOLO CUEVAS</t>
  </si>
  <si>
    <t>JOSE ANTONIO CRISANTO TORRES</t>
  </si>
  <si>
    <t>HUGO ARIAS BRAVO</t>
  </si>
  <si>
    <t>17720 SUBGERENCIA DE CALIDAD</t>
  </si>
  <si>
    <t>SUBDIRECCIÓN DE PROYECTOS INDUSTRIALES</t>
  </si>
  <si>
    <t>GCIA. MADURACIÓN DE PROYECTOS Y CALIDAD</t>
  </si>
  <si>
    <t>hugo.arias@pemex.com</t>
  </si>
  <si>
    <t>FELIPE SALGUERO DOMINGUEZ</t>
  </si>
  <si>
    <t>12310 SUBGERENCIA DE CONFIABILIDAD OPERATIVA</t>
  </si>
  <si>
    <t>felipe.salguero@pemex.com</t>
  </si>
  <si>
    <t>ALFREDO GARDUZA ESQUEDA</t>
  </si>
  <si>
    <t>57140 AREA DE OPERACION TOLUCA, MEX.</t>
  </si>
  <si>
    <t>alfredo.garduza@pemex.com</t>
  </si>
  <si>
    <t>JESUS LEAL SEGURA</t>
  </si>
  <si>
    <t>78590 CONSULTORIO CUAUTLA, MOR.</t>
  </si>
  <si>
    <t>jesus.leal@pemex.com</t>
  </si>
  <si>
    <t>SILVIA FERNANDEZ ELORZA</t>
  </si>
  <si>
    <t>ALEXANDER YEP AVILA</t>
  </si>
  <si>
    <t>45030 PLANTA DE TRATAMIENTO DE AGUAS</t>
  </si>
  <si>
    <t>17.58.05</t>
  </si>
  <si>
    <t>OPERADOR DE PLANTAS (TRATAMIENTO DE AGUA</t>
  </si>
  <si>
    <t>alexander.yep@PEMEX.COM</t>
  </si>
  <si>
    <t>MARTIN CASTILLO ZAMORANO</t>
  </si>
  <si>
    <t>martin.castilloz@pemex.com</t>
  </si>
  <si>
    <t>EDUARDO GOMEZ SANCHEZ</t>
  </si>
  <si>
    <t>23101 CLÍNICA HOSPITAL NARANJOS, VER.</t>
  </si>
  <si>
    <t>eduardo.gomezs@pemex.com</t>
  </si>
  <si>
    <t>ALEJANDRO GOMEZ BERNAL</t>
  </si>
  <si>
    <t>alejandro.gomezb@pemex.com</t>
  </si>
  <si>
    <t>CARLOS HUGO HERNANDEZ LARA</t>
  </si>
  <si>
    <t>carlos.hugo.hernandez@pemex.com</t>
  </si>
  <si>
    <t>ENRIQUE RAMIREZ GARCIA</t>
  </si>
  <si>
    <t>enrique.ramirezg@PEMEX.COM</t>
  </si>
  <si>
    <t>ERIC RODRIGUEZ PEREYRA</t>
  </si>
  <si>
    <t>eric.rodriguez@pemex.com</t>
  </si>
  <si>
    <t>RUBEN GOMEZ ESTEVES</t>
  </si>
  <si>
    <t>MIGUEL ANGEL RAMIREZ TREJO</t>
  </si>
  <si>
    <t>53000 JEFATURA DEL SECTOR VALLE DE MEXICO</t>
  </si>
  <si>
    <t>miguel.angel.ramirezt@pemex.com</t>
  </si>
  <si>
    <t>ARMANDO VILLAVICENCIO ORTIZ</t>
  </si>
  <si>
    <t>armando.villavicencio@pemex.com</t>
  </si>
  <si>
    <t>MARISOL BARRERA SONORA</t>
  </si>
  <si>
    <t>KAREN PANCARDO DEL VALLE</t>
  </si>
  <si>
    <t>karen.pancardo@pemex.com</t>
  </si>
  <si>
    <t>MARLEN MARTINEZ TORRES</t>
  </si>
  <si>
    <t>marlen.martinez@pemex.com</t>
  </si>
  <si>
    <t>OTHONIEL REYES OLANS</t>
  </si>
  <si>
    <t>LUIS VICENTE SANTOS CABRERA</t>
  </si>
  <si>
    <t>46000 SUPTCIA. TERM. REFRI.DIST.AMONIACO S. C.</t>
  </si>
  <si>
    <t>luis.vicente.santos@pemex.com</t>
  </si>
  <si>
    <t>ALBERTO FUENTES HERNANDEZ</t>
  </si>
  <si>
    <t>57140 AREA DE OPERACION PACHUCA, HGO.</t>
  </si>
  <si>
    <t>JUAN ANTONIO GERONIMO LOPEZ</t>
  </si>
  <si>
    <t>12621 SUPCIA. GEST. DEL MANTTO. Y PAROS DE PTA</t>
  </si>
  <si>
    <t>juan.antonio.geronimo@pemex.com</t>
  </si>
  <si>
    <t>MIGUEL ANGEL GARCIA HERNANDEZ</t>
  </si>
  <si>
    <t>LUZ ESTRELLA JUNCO SILVAN</t>
  </si>
  <si>
    <t>luz.estrella.junco@pemex.com</t>
  </si>
  <si>
    <t>CLAUDIA ALEJANDRA MARTINEZ MARTINEZ</t>
  </si>
  <si>
    <t>claudia.alejandra.martinez@pemex.com</t>
  </si>
  <si>
    <t>LUIS GERARDO GONZALEZ GOMEZ</t>
  </si>
  <si>
    <t>luis.gerardo.gonzalezg@pemex.com</t>
  </si>
  <si>
    <t>MARIA FERNANDA GOMEZ LOPEZ</t>
  </si>
  <si>
    <t>78580 CLINICA NARANJOS, VER.</t>
  </si>
  <si>
    <t>maria.fernanda.gomez@pemex.com</t>
  </si>
  <si>
    <t>ALFREDO GONZALEZ CORDOBA</t>
  </si>
  <si>
    <t>alfredo.gonzalezco@pemex.com</t>
  </si>
  <si>
    <t>CLAUDIA DELFIN MARQUEZ</t>
  </si>
  <si>
    <t>76143 SUBGCIA DE ADMON DE PERSONAL VHSA (PGPB)</t>
  </si>
  <si>
    <t>claudia.delfin@pemex.com</t>
  </si>
  <si>
    <t>IRLANDA ALCAZAR MUÑOZ</t>
  </si>
  <si>
    <t>irlanda.alcazar@pemex.com</t>
  </si>
  <si>
    <t>JUANA CLAUDIA GAMIÑO GARCIA</t>
  </si>
  <si>
    <t>73936 AREA DE OPCION Y SERVICIOS DE RH BAJIO</t>
  </si>
  <si>
    <t>juana.claudia.gamino@pemex.com</t>
  </si>
  <si>
    <t>MARCO ANTONIO GARCIA RODRIGUEZ</t>
  </si>
  <si>
    <t>marco.antonio.garciar@pemex.com</t>
  </si>
  <si>
    <t>TULIED PEREZ SOTO</t>
  </si>
  <si>
    <t>tulied.perez@pemex.com</t>
  </si>
  <si>
    <t>JOSE MANUEL HERNANDEZ DE LEON</t>
  </si>
  <si>
    <t>jose.manuel.hernandezde@pemex.com</t>
  </si>
  <si>
    <t>AGUSTIN CUERVO MEZA</t>
  </si>
  <si>
    <t>FREDDI MARTINEZ AVILES</t>
  </si>
  <si>
    <t>23102 HOSPITAL GENERAL CERRO AZUL VER.</t>
  </si>
  <si>
    <t>freddi.martinez@pemex.com</t>
  </si>
  <si>
    <t>NAYELI NATALY RODRIGUEZ MESSANO</t>
  </si>
  <si>
    <t>ISABEL LOMONACO TOWNSEND</t>
  </si>
  <si>
    <t>isabel.lomonaco@pemex.com</t>
  </si>
  <si>
    <t>KARLA LEAL HERNANDEZ</t>
  </si>
  <si>
    <t>ABRAHAM HERRERA RAMIREZ</t>
  </si>
  <si>
    <t>abraham.herrera@pemex.com</t>
  </si>
  <si>
    <t>TIRSO JUAN RIOS GONZALEZ</t>
  </si>
  <si>
    <t>65072 AREA COMERCIAL SABINAS, COAH.</t>
  </si>
  <si>
    <t>23.41.11</t>
  </si>
  <si>
    <t>EMPLEADO DE VTAS"A"(TERM. DE ALM. Y REP)</t>
  </si>
  <si>
    <t>tirso.juan.rios@pemex.com</t>
  </si>
  <si>
    <t>ALEJANDRO JESUS RAMIREZ MEDINA</t>
  </si>
  <si>
    <t>25061 SUPCIA. DE ADMON. PATRIMONIAL SALAMANCA</t>
  </si>
  <si>
    <t>alejandro.jesus.ramirez@pemex.com</t>
  </si>
  <si>
    <t>DAVID BIGMAN SEGOVIA</t>
  </si>
  <si>
    <t>david.bigman@pemex.com</t>
  </si>
  <si>
    <t>OMAR CRUZ LUNA</t>
  </si>
  <si>
    <t>39100 COORD. OPERN. DE POZOS E INSTALS. EXPLOT</t>
  </si>
  <si>
    <t>omar.cruzl@pemex.com</t>
  </si>
  <si>
    <t>FRANCISCO MANUEL OCHOA HERNANDEZ</t>
  </si>
  <si>
    <t>13201 G.M. DE MANTTO CONF. Y CONS.</t>
  </si>
  <si>
    <t>francisco.manuel.ochoa@pemex.com</t>
  </si>
  <si>
    <t>JAVIER ESPINOSA RIVERA</t>
  </si>
  <si>
    <t>javier.espinosa@pemex.com</t>
  </si>
  <si>
    <t>SALVADOR ALFONSO LEON ORELLANA</t>
  </si>
  <si>
    <t>salvador.alfonso.leon@pemex.com</t>
  </si>
  <si>
    <t>JULIO IGLESIAS CANCINO</t>
  </si>
  <si>
    <t>45010 PLANTA DE GENERACION ELECTRICA</t>
  </si>
  <si>
    <t>julio.iglesias@pemex.com</t>
  </si>
  <si>
    <t>SANDRA LUISA GONZALEZ RIVAS</t>
  </si>
  <si>
    <t>16.37.11</t>
  </si>
  <si>
    <t>COCINERO DE HOSPITAL O CENDI</t>
  </si>
  <si>
    <t>sandra.gonzalezr@pemex.com</t>
  </si>
  <si>
    <t>LUIS ANTONIO IBAÑEZ NARVAEZ</t>
  </si>
  <si>
    <t>luis.antonio.ibanez@pemex.com</t>
  </si>
  <si>
    <t>BERTHA ALICIA VAZQUEZ COBOS</t>
  </si>
  <si>
    <t>bertha.alicia.vazquez@pemex.com</t>
  </si>
  <si>
    <t>JOSE ADOLFO GOMEZ DEL RIO</t>
  </si>
  <si>
    <t>jose.adolfo.gomez@pemex.com</t>
  </si>
  <si>
    <t>WILFRIDO FRANCISCO MARTINEZ SANCHEZ</t>
  </si>
  <si>
    <t>wilfrido.francisco.martinez@pemex.com</t>
  </si>
  <si>
    <t>NORMA ANGELICA HERNANDEZ RUIZ</t>
  </si>
  <si>
    <t>norma.angelica.hernandezr@pemex.com</t>
  </si>
  <si>
    <t>JOSE LUIS MEZA SANCHEZ</t>
  </si>
  <si>
    <t>jose.luis.meza@pemex.com</t>
  </si>
  <si>
    <t>GERARDO CELSO HERNANDEZ MENDOZA</t>
  </si>
  <si>
    <t>gerardo.celso.hernandez@pemex.com</t>
  </si>
  <si>
    <t>CARLOS DIAZ REYES</t>
  </si>
  <si>
    <t>15604 GM DE OPERACIÓN DE POZOS E INSTALACIONES</t>
  </si>
  <si>
    <t>carlos.diazr@pemex.com</t>
  </si>
  <si>
    <t>MARTIN CASTELAN MORALES</t>
  </si>
  <si>
    <t>martin.castelan@pemex.com</t>
  </si>
  <si>
    <t>JUAN CECILIO ROSADO RODRIGUEZ</t>
  </si>
  <si>
    <t>42194 TRATAMIENTO DE EFLUENTES</t>
  </si>
  <si>
    <t>MARIA ANGELICA HERRERA ROJAS</t>
  </si>
  <si>
    <t>maria.herrera@pemex.com</t>
  </si>
  <si>
    <t>MARIA ASTRID ROBLES VEGA</t>
  </si>
  <si>
    <t>maria.astrid.robles@PEMEX.COM</t>
  </si>
  <si>
    <t>ELIAS LOPEZ TORRES</t>
  </si>
  <si>
    <t>elias.lopez@pemex.com</t>
  </si>
  <si>
    <t>ADA BOLIVIA COMPAÑ CADENA</t>
  </si>
  <si>
    <t>15503 G.M. DE INTERVENCIONES A POZOS</t>
  </si>
  <si>
    <t>ada.bolivia.compan@pemex.com</t>
  </si>
  <si>
    <t>DANIEL ARTURO ALMEIDA LOPEZ</t>
  </si>
  <si>
    <t>daniel.arturo.almeida@pemex.com</t>
  </si>
  <si>
    <t>JACQUELINE NUÑEZ VIVALDO</t>
  </si>
  <si>
    <t>jacqueline.nunez@pemex.com</t>
  </si>
  <si>
    <t>ALEJANDRA DEL CARMEN WOOD CORDOVA</t>
  </si>
  <si>
    <t>IGNACIO GALVAN ZUÑIGA</t>
  </si>
  <si>
    <t>FRANCISCO LUIS JIMENEZ PEREZ</t>
  </si>
  <si>
    <t>21130 PTA FRACC HIDROC Y CRIOG MOV DE PROD CAN</t>
  </si>
  <si>
    <t>MARY CARMEN MILLAN SANCHEZ</t>
  </si>
  <si>
    <t>mary.millan@pemex.com</t>
  </si>
  <si>
    <t>JESUS GONZALEZ HERNANDEZ</t>
  </si>
  <si>
    <t>12821 SUPCIA. GEST. DEL MANTTO. Y PAROS DE PTA</t>
  </si>
  <si>
    <t>jesus.gonzalezher@pemex.com</t>
  </si>
  <si>
    <t>FRANCISCO ESPITIA HERNANDEZ</t>
  </si>
  <si>
    <t>19401 REP GM INGRIA INTER A POZOS  EXPLOT TAMP</t>
  </si>
  <si>
    <t>francisco.espitia@pemex.com</t>
  </si>
  <si>
    <t>CLEVER CARRILLO AGUILAR</t>
  </si>
  <si>
    <t>12431 SUPCIA. DE OPTIMIZACIÓN DE PROCESOS</t>
  </si>
  <si>
    <t>clever.carrillo@pemex.com</t>
  </si>
  <si>
    <t>ESTEBAN ENRIQUE LOPEZ ANTONIO</t>
  </si>
  <si>
    <t>esteban.lopeza@pemex.com</t>
  </si>
  <si>
    <t>IVAN SEVERIANO LOZANO BARRERA</t>
  </si>
  <si>
    <t>10120 SUBGCIA. DE ADMON DE SEG. EN LOS PROC.</t>
  </si>
  <si>
    <t>ivan.severiano.lozano@pemex.com</t>
  </si>
  <si>
    <t>EDUARDO LAJUD VAZQUEZ</t>
  </si>
  <si>
    <t>16.54.05</t>
  </si>
  <si>
    <t>BOMBERO CLASE "B"BOMBEO Y ALMACENAMIENTO</t>
  </si>
  <si>
    <t>JOSE ALBERTO HERNANDEZ ANZO</t>
  </si>
  <si>
    <t>jose.alberto.hernandeza@pemex.com</t>
  </si>
  <si>
    <t>ERNESTO LIMON GARCIA</t>
  </si>
  <si>
    <t>VICTOR MANUEL ESCALANTE DIAZ</t>
  </si>
  <si>
    <t>victor.manuel.escalante@pemex.com</t>
  </si>
  <si>
    <t>BLADIMIR CACHO OLAN</t>
  </si>
  <si>
    <t>JORGE ANTONIO HERNANDEZ GONZALEZ</t>
  </si>
  <si>
    <t>jorge.antonio.hernandezg@PEMEX.COM</t>
  </si>
  <si>
    <t>JUAN CARLOS LOPEZ VAZQUEZ</t>
  </si>
  <si>
    <t>juan.lopez@pemex.com</t>
  </si>
  <si>
    <t>JULIO CESAR JESUS DE LA CRUZ</t>
  </si>
  <si>
    <t>MIGUEL ANGEL RAMIREZ RESENDIZ</t>
  </si>
  <si>
    <t>77111 SIST. ELECTRICOS Y ELECTRONICOS</t>
  </si>
  <si>
    <t>JOSE RAMON BRISEÑO MARTINEZ</t>
  </si>
  <si>
    <t>jose.ramon.briseno@pemex.com</t>
  </si>
  <si>
    <t>SAUL HERNANDEZ RODRIGUEZ</t>
  </si>
  <si>
    <t>AGUSTIN CHAVEZ CRUZ</t>
  </si>
  <si>
    <t>agustin.chavez@pemex.com</t>
  </si>
  <si>
    <t>JOSE ALFREDO NAVA ALVAREZ</t>
  </si>
  <si>
    <t>29202 PLANTA ENDULZADORA DE GAS 10</t>
  </si>
  <si>
    <t>RIGOBERTO HERNANDEZ MARTINEZ</t>
  </si>
  <si>
    <t>JUAN GUILLERMO MARTINEZ PEREZ</t>
  </si>
  <si>
    <t>juan.martinezp@pemex.com</t>
  </si>
  <si>
    <t>ANALY BERNARDI VALIENTE</t>
  </si>
  <si>
    <t>53100 APOYO ADMINISTRATIVO</t>
  </si>
  <si>
    <t>analy.bernardi@pemex.com</t>
  </si>
  <si>
    <t>MIGUEL ANGEL BASURTO DIAZ</t>
  </si>
  <si>
    <t>FILIBERTO TAPIA SERRANO</t>
  </si>
  <si>
    <t>OMAR HINOJOSA GARIZURIETA</t>
  </si>
  <si>
    <t>16.63.01</t>
  </si>
  <si>
    <t>OPERARIO DE SEGUNDA (INSTRUMENTISTA)</t>
  </si>
  <si>
    <t>omar.hinojosa@pemex.com</t>
  </si>
  <si>
    <t>CRISTIAN EMIR ORTIZ CARRASQUEDO</t>
  </si>
  <si>
    <t>cristian.emir.ortiz@pemex.com</t>
  </si>
  <si>
    <t>DAVID JIMENEZ BLANCO</t>
  </si>
  <si>
    <t>25.63.10</t>
  </si>
  <si>
    <t>ESPECIALISTA SOLDADOR (SECTORES DUCTOS)</t>
  </si>
  <si>
    <t>ELISA LIBERTAD NEGRETE FLORES</t>
  </si>
  <si>
    <t>HUGO ALONSO VILLA FLORES</t>
  </si>
  <si>
    <t>15201 G.M. DE MATTO, CONF. Y CONSTRUCCIÓN</t>
  </si>
  <si>
    <t>hugo.alonso.villa@pemex.com</t>
  </si>
  <si>
    <t>FREDDY PAUL LAZARO MARTINEZ</t>
  </si>
  <si>
    <t>39120 SECTOR JUJO TECOMINOACAN</t>
  </si>
  <si>
    <t>19.53.05</t>
  </si>
  <si>
    <t>BOMBERO "A" MED. EN BAT. DE SEPARADORES</t>
  </si>
  <si>
    <t>freddy.paul.lazaro@pemex.com</t>
  </si>
  <si>
    <t>ELIZABETH SANGUINO FLORES</t>
  </si>
  <si>
    <t>42320 DEPARTAMENTO DE MANTENIMIENTO</t>
  </si>
  <si>
    <t>elizabeth.sanguino@pemex.com</t>
  </si>
  <si>
    <t>MARIA IRENE CRUZ MAGAÑA</t>
  </si>
  <si>
    <t>22100 S.I.P.A. (SECTOR OPERATIVO REFORMA)</t>
  </si>
  <si>
    <t>maria.irene.cruz@PEMEX.COM</t>
  </si>
  <si>
    <t>MARIA DEL PILAR RIVERA MELLADO</t>
  </si>
  <si>
    <t>FRANCISCO TOLEDO ANGEL</t>
  </si>
  <si>
    <t>francisco.toledoa@pemex.com</t>
  </si>
  <si>
    <t>OSCAR MIGUEL MATA GOMEZ</t>
  </si>
  <si>
    <t>oscar.miguel.mata@PEMEX.COM</t>
  </si>
  <si>
    <t>JUAN RODRIGUEZ VEGA</t>
  </si>
  <si>
    <t>juan.rodriguez@pemex.com</t>
  </si>
  <si>
    <t>CONRADO HERNANDEZ PEREZ</t>
  </si>
  <si>
    <t>13.73.04</t>
  </si>
  <si>
    <t>CONSERJE</t>
  </si>
  <si>
    <t>conrado.hernandez@pemex.com</t>
  </si>
  <si>
    <t>EMILIA SANTILLAN MILCHORENA</t>
  </si>
  <si>
    <t>22102 UNIDAD DE NORMATIVIDAD LABORAL</t>
  </si>
  <si>
    <t>emilia.santillan@pemex.com</t>
  </si>
  <si>
    <t>CARLOS VICTOR JASSO DE ANDA</t>
  </si>
  <si>
    <t>carlos.victor.jasso@pemex.com</t>
  </si>
  <si>
    <t>GABRIEL MARIN VALENCIA</t>
  </si>
  <si>
    <t>ALBINO VARGAS GUZMAN</t>
  </si>
  <si>
    <t>albino.vargas@pemex.com</t>
  </si>
  <si>
    <t>ALEJANDRO RODRIGUEZ LEY</t>
  </si>
  <si>
    <t>alejandro.rodriguezl@pemex.com</t>
  </si>
  <si>
    <t>GLORIA ANTONIETA CHONG MORALES</t>
  </si>
  <si>
    <t>gloria.antonieta.chong@pemex.com</t>
  </si>
  <si>
    <t>MARIANO V SANCHEZ TRAPERO</t>
  </si>
  <si>
    <t>mariano.sanchez@pemex.com</t>
  </si>
  <si>
    <t>GWENDOLYNE MARTINEZ GARZA</t>
  </si>
  <si>
    <t>gwendolyne.martinez@pemex.com</t>
  </si>
  <si>
    <t>JOEL EDUARDO CAMACHO CANTU</t>
  </si>
  <si>
    <t>JAZMIN NADINE HERNANDEZ LEAL</t>
  </si>
  <si>
    <t>10800 GPO.MULTIDIS DE ENLACE PARA LA SUSTENTA.</t>
  </si>
  <si>
    <t>jazmin.nadine.hernandez@pemex.com</t>
  </si>
  <si>
    <t>GERARDO URBANO ONTIVEROS TORRES</t>
  </si>
  <si>
    <t>65000 SUPERINTENDENCIA DE VENTAS HGO. DEL PARR</t>
  </si>
  <si>
    <t>BERNARDINA ORTIZ OLIVARES</t>
  </si>
  <si>
    <t>bernardina.ortiz@pemex.com</t>
  </si>
  <si>
    <t>JESUS ROBERTO ORTEGA BANDA</t>
  </si>
  <si>
    <t>CARLOS ALBERTO CERVANTES LOERA</t>
  </si>
  <si>
    <t>carlos.alberto.cervantesl@pemex.com</t>
  </si>
  <si>
    <t>FRANCISCO TORRES GOMEZ</t>
  </si>
  <si>
    <t>francisco.torres@pemex.com</t>
  </si>
  <si>
    <t>JUAN PIÑON MOHENO</t>
  </si>
  <si>
    <t>juan.pinon@PEMEX.COM</t>
  </si>
  <si>
    <t>JOSE MANUEL HERNANDEZ FERRER</t>
  </si>
  <si>
    <t>jose.manuel.hernandezf@pemex.com</t>
  </si>
  <si>
    <t>CESAR IVAN CHULINES GRANADOS</t>
  </si>
  <si>
    <t>cesar.ivan.chulines@pemex.com</t>
  </si>
  <si>
    <t>LUIS ALEXANDRO ORTEGA MORENO</t>
  </si>
  <si>
    <t>11400 ATENCION DE EMERGENCIAS Y CONTROL DE DER</t>
  </si>
  <si>
    <t>luis.ortega@pemex.com</t>
  </si>
  <si>
    <t>OBDULIA ISLAS GOMEZ</t>
  </si>
  <si>
    <t>18120 SUBGCIA. ST E INV Y ANA. INCID. Y ACCID</t>
  </si>
  <si>
    <t>obdulia.islas@pemex.com</t>
  </si>
  <si>
    <t>GABRIELA BECERRIL ESCAMILLA</t>
  </si>
  <si>
    <t>18420  SUBGCIA.SEG.DE PROC. Y SAL. EN EL TRAB.</t>
  </si>
  <si>
    <t>gabriela.becerril@pemex.com</t>
  </si>
  <si>
    <t>MARIA DEL PILAR ALGARIN DURAN</t>
  </si>
  <si>
    <t>18410  SUBGCIA. DEL SIST. SSPA Y PROT. AMB.</t>
  </si>
  <si>
    <t>maria.pilar.algarin@pemex.com</t>
  </si>
  <si>
    <t>JOSEFINA RAMIREZ AGUILAR</t>
  </si>
  <si>
    <t>josefina.ramirez@pemex.com</t>
  </si>
  <si>
    <t>JOSE LUIS MERCADO GONZALEZ</t>
  </si>
  <si>
    <t>jose.luis.mercado@pemex.com</t>
  </si>
  <si>
    <t>FRANCISCO JAVIER CORNELIO GOMEZ</t>
  </si>
  <si>
    <t>francisco.javier.cornelio@pemex.com</t>
  </si>
  <si>
    <t>JUAN ORTA AVALOS</t>
  </si>
  <si>
    <t>juan.orta@pemex.com</t>
  </si>
  <si>
    <t>CLAUDIA LIBRADA RODRIGUEZ IZAGUIRRE</t>
  </si>
  <si>
    <t>12733 DEPTO. DE EVAL. OPER. Y SIST. DE GEST.</t>
  </si>
  <si>
    <t>claudia.librada.rodriguez@pemex.com</t>
  </si>
  <si>
    <t>RICARDO CABRERA CRUZ</t>
  </si>
  <si>
    <t>JOSE ISMAEL PATRACA VILLAGRAN</t>
  </si>
  <si>
    <t>jose.patracav@pemex.com</t>
  </si>
  <si>
    <t>CARLOS MANUEL GONZALEZ CARRIZALES</t>
  </si>
  <si>
    <t>VERONICA IDALY TOVAR SILVA</t>
  </si>
  <si>
    <t>veronica.idaly.tovar@pemex.com</t>
  </si>
  <si>
    <t>ANGEL ANTONIO ARGÜELLES DOMINGUEZ</t>
  </si>
  <si>
    <t>12801 SUPERINTENDENCIA DE INSPECCIÓN TÉCNICA</t>
  </si>
  <si>
    <t>angel.antonio.arguelles@pemex.com</t>
  </si>
  <si>
    <t>OSCAR ZALDIVAR CHAVEZ</t>
  </si>
  <si>
    <t>20114 PLANTA FRACCIONADORA</t>
  </si>
  <si>
    <t>oscar.zaldivar@pemex.com</t>
  </si>
  <si>
    <t>FELIX RODRIGUEZ GARCIA</t>
  </si>
  <si>
    <t>20151 MOVIMIENTO DE PRODUCTOS</t>
  </si>
  <si>
    <t>felix.rodriguezg@pemex.com</t>
  </si>
  <si>
    <t>MIGUEL ANGEL AGUILAR ALVAREZ</t>
  </si>
  <si>
    <t>miguel.aguilar@pemex.com</t>
  </si>
  <si>
    <t>JOSE ANTONIO GARCIA MORALES</t>
  </si>
  <si>
    <t>jose.garcia@pemex.com</t>
  </si>
  <si>
    <t>JOSE ALEJANDRO CASTILLO CHI</t>
  </si>
  <si>
    <t>jose.castillo.chi@pemex.com</t>
  </si>
  <si>
    <t>CARLOS MANUEL MARTINEZ MARTINEZ</t>
  </si>
  <si>
    <t>carlos.manuel.martinez@pemex.com</t>
  </si>
  <si>
    <t>JESUS ROLANDO CALZADA RUIZ</t>
  </si>
  <si>
    <t>jesus.calzadar@pemex.com</t>
  </si>
  <si>
    <t>JOSE FERNANDO GOMEZ GONZALEZ</t>
  </si>
  <si>
    <t>12320 SUBGERENCIA DE INGENIERIA Y CONTROL</t>
  </si>
  <si>
    <t>jose.fernando.gomez@pemex.com</t>
  </si>
  <si>
    <t>ALDO DORANTES DIGUERO</t>
  </si>
  <si>
    <t>aldo.dorantes@pemex.com</t>
  </si>
  <si>
    <t>JUAN CARLOS PEREZ VELAZQUEZ</t>
  </si>
  <si>
    <t>ALBERICO MARTINEZ JIMENEZ</t>
  </si>
  <si>
    <t>16.63.16</t>
  </si>
  <si>
    <t>OPERARIO DE SEGUNDA (FONTANERO)</t>
  </si>
  <si>
    <t>RIGOBERTO AMADOR GARCIA</t>
  </si>
  <si>
    <t>ROSA ELSA CABRERA ZETINA</t>
  </si>
  <si>
    <t>rosa.elsa.cabrera@pemex.com</t>
  </si>
  <si>
    <t>JUAN ENRIQUE RETTA BARRERA</t>
  </si>
  <si>
    <t>DIEGO ARMANDO GALVEZ GUERRA</t>
  </si>
  <si>
    <t>GILBERTO MORALES MOLINA</t>
  </si>
  <si>
    <t>54310 OPERACIONES PORTUARIAS</t>
  </si>
  <si>
    <t>23.47.03</t>
  </si>
  <si>
    <t>COMUNICADOR DE BARCOS</t>
  </si>
  <si>
    <t>gilberto.moralesm@pemex.com</t>
  </si>
  <si>
    <t>ROGER ARMANDO AZCORRA MARTINEZ</t>
  </si>
  <si>
    <t>12.56.10</t>
  </si>
  <si>
    <t>AYUDANTE ESPECIAL MUESTREO LABORATORIOS</t>
  </si>
  <si>
    <t>ANGELAMARIA LARA MORALES</t>
  </si>
  <si>
    <t>angelamaria.lara@pemex.com</t>
  </si>
  <si>
    <t>MIGUEL ANGEL AGUILAR TOSCANO</t>
  </si>
  <si>
    <t>JUAN LUIS ZARATE HERNANDEZ</t>
  </si>
  <si>
    <t>22323 SUBGCIA. CAP. Y DES. PROC. TRI. Y FER.</t>
  </si>
  <si>
    <t>juan.luis.zarate@pemex.com</t>
  </si>
  <si>
    <t>SANDRA BERENICE SALAZAR CORDERO</t>
  </si>
  <si>
    <t>22324 SUBGCIA. CAP. Y DES. PROC. DE  LOG.</t>
  </si>
  <si>
    <t>sandra.berenice.salazar@pemex.com</t>
  </si>
  <si>
    <t>IGNACIO ALCANTAR CASTRO</t>
  </si>
  <si>
    <t>67751 AREA DE OPERACION MORELIA, MICH.</t>
  </si>
  <si>
    <t>PEDRO ENRIQUE ARCOS BLANCO</t>
  </si>
  <si>
    <t>41230 PLANTA FRACCIONADORA Y EXTRACTORA DE ARO</t>
  </si>
  <si>
    <t>JESUS MIGUEL LUIS SANCHEZ</t>
  </si>
  <si>
    <t>RICARDO MARTINEZ GARCIA</t>
  </si>
  <si>
    <t>41412 ISOMERIZACION DE PENTANOS</t>
  </si>
  <si>
    <t>RAUL DIAZ ALCAZAR</t>
  </si>
  <si>
    <t>46300 SEGURIDAD INDUSTRIAL Y PROTEC. AMBIENTAL</t>
  </si>
  <si>
    <t>raul.diaza@pemex.com</t>
  </si>
  <si>
    <t>FRANCISCO HERNANDEZ FLORES</t>
  </si>
  <si>
    <t>ESTEBAN RIVERA RODRIGUEZ</t>
  </si>
  <si>
    <t>ENRIQUE MONTES HERNANDEZ</t>
  </si>
  <si>
    <t>JOSE DE JESUS VILLEGAS OBRADOR</t>
  </si>
  <si>
    <t>jose.jesus.villegas@pemex.com</t>
  </si>
  <si>
    <t>IVONNE DEL CARMEN CALDERON CRUZ</t>
  </si>
  <si>
    <t>11300 SUBGCIA. DE AUDITORIAS Y SEGUIMIENTO</t>
  </si>
  <si>
    <t>ivonne.carmen.calderon@pemex.com</t>
  </si>
  <si>
    <t>RAFAEL JESUS PEÑA CRUZ</t>
  </si>
  <si>
    <t>13404 GM DE OPER. DE POZOS E INSTALACIONES</t>
  </si>
  <si>
    <t>rafael.jesus.pena@pemex.com</t>
  </si>
  <si>
    <t>GLADYS MARIANA LOPEZ IZQUIERDO</t>
  </si>
  <si>
    <t>gladys.mariana.lopez@pemex.com</t>
  </si>
  <si>
    <t>JUAN MANUEL MOLAR DE LA FUENTE</t>
  </si>
  <si>
    <t>23001 REP DEL GM PROY. DE OPTI. COMALCALCO</t>
  </si>
  <si>
    <t>juan.manuel.molar@pemex.com</t>
  </si>
  <si>
    <t>RENE GUADALUPE GARZA GARZA</t>
  </si>
  <si>
    <t>rene.guadalupe.garza@pemex.com</t>
  </si>
  <si>
    <t>NADIA BERENICE TORRES MARTINEZ</t>
  </si>
  <si>
    <t>10140 SUBGCIA. REGIONAL DE DSSSTPA. NORTE</t>
  </si>
  <si>
    <t>nadia.berenice.torres@pemex.com</t>
  </si>
  <si>
    <t>OBED ELIHEL JIMENEZ VILLANUEVA</t>
  </si>
  <si>
    <t>JAVIER ARMANDO CUERVO GOMEZ</t>
  </si>
  <si>
    <t>Sureste</t>
  </si>
  <si>
    <t>MARTIN GERARDO GOMEZ MENDEZ</t>
  </si>
  <si>
    <t>JUAN PABLO MARIN MAGAÑA</t>
  </si>
  <si>
    <t>RAFAEL APOLO BECERRA CAYETANO</t>
  </si>
  <si>
    <t>GASPAR HERNANDEZ SANCHEZ</t>
  </si>
  <si>
    <t>gaspar.hernandez@pemex.com</t>
  </si>
  <si>
    <t>DANIEL SEBASTIAN PEREZ JIMENEZ</t>
  </si>
  <si>
    <t>ALEJANDRO VAZQUEZ ALVAREZ</t>
  </si>
  <si>
    <t>alejandro.vazquez@pemex.com</t>
  </si>
  <si>
    <t>MARITZA MARTINEZ TORRES</t>
  </si>
  <si>
    <t>maritza.martinez@PEMEX.COM</t>
  </si>
  <si>
    <t>ARMANDO PULIDO PARDO</t>
  </si>
  <si>
    <t>armando.pulido@pemex.com</t>
  </si>
  <si>
    <t>LILIANA SOSA JUAREZ</t>
  </si>
  <si>
    <t>liliana.sosaj@pemex.com</t>
  </si>
  <si>
    <t>FRANCISCO ANGELES HERNANDEZ</t>
  </si>
  <si>
    <t>francisco.angelesh@PEMEX.COM</t>
  </si>
  <si>
    <t>RAMIRO DE LA CRUZ MENDEZ</t>
  </si>
  <si>
    <t>ramiro.delacruz@pemex.com</t>
  </si>
  <si>
    <t>CARLOS ALFREDO RAMIREZ BARRENECHEA</t>
  </si>
  <si>
    <t>SUBD. DE RECS. HUMNS. Y RELS. LABLS.</t>
  </si>
  <si>
    <t>GERENCIA REGIONAL DE RHRL SURESTE</t>
  </si>
  <si>
    <t>carlos.alfredo.ramirez@pemex.com</t>
  </si>
  <si>
    <t>MARIA EUGENIA BOTELLA PRADO</t>
  </si>
  <si>
    <t>maria.eugenia.botella@pemex.com</t>
  </si>
  <si>
    <t>DANIEL MONTES ALCARAZ</t>
  </si>
  <si>
    <t>15272 SUBGERENCIA DE VENTAS DE PETROQUÍMICOS</t>
  </si>
  <si>
    <t>GCIA. DE COMER. DE PROD. PETROQUÍMICOS</t>
  </si>
  <si>
    <t>daniel.montesa@pemex.com</t>
  </si>
  <si>
    <t>HECTOR CANELLA SOLIS</t>
  </si>
  <si>
    <t>hector.canella@pemex.com</t>
  </si>
  <si>
    <t>HECTOR AUGUSTO MEJIA RAMIREZ</t>
  </si>
  <si>
    <t>15214 SUBGERENCIA DE SERVICIOS COMERCIALES</t>
  </si>
  <si>
    <t>hector.augusto.mejia@pemex.com</t>
  </si>
  <si>
    <t>ANASTACIO ESTRADA PEREZ</t>
  </si>
  <si>
    <t>anastacio.estrada@pemex.com</t>
  </si>
  <si>
    <t>HIRAM ALVA SANCHEZ</t>
  </si>
  <si>
    <t>----</t>
  </si>
  <si>
    <t>PASCUAL ANGELES AYALA</t>
  </si>
  <si>
    <t>NOEL CACHO CALLEJA</t>
  </si>
  <si>
    <t>21020 UNIDAD DE MOVIMIENTO DE PRODUCTOS</t>
  </si>
  <si>
    <t>16.54.06</t>
  </si>
  <si>
    <t>BOMBERO CLASE "B" SERVICIOS VARIOS</t>
  </si>
  <si>
    <t>MARIO MONSERRAT PEREZ VAZQUEZ</t>
  </si>
  <si>
    <t>11.63.06</t>
  </si>
  <si>
    <t>AYUDANTE DE OPERARIO (CARPINTERO)</t>
  </si>
  <si>
    <t>ELOY MARCIAL RAMIREZ</t>
  </si>
  <si>
    <t>24530 TALLER DE PATIO Y MANIOBRAS</t>
  </si>
  <si>
    <t>JAIME NARCISO RAMOS LOPEZ</t>
  </si>
  <si>
    <t>RAUL DE JESUS AGUILAR VARGAS</t>
  </si>
  <si>
    <t>raul.jesus.aguilar@PEMEX.COM</t>
  </si>
  <si>
    <t>PAULINA VICENCIO IRINEO</t>
  </si>
  <si>
    <t>23201 REP. GM DE OPER. Y MANTTO. DE EQ REFORMA</t>
  </si>
  <si>
    <t>paulina.vicencio@pemex.com</t>
  </si>
  <si>
    <t>JOAQUIN MADRAZO SASTRE</t>
  </si>
  <si>
    <t>64520 SECTOR JUJO TECOMINOACAN</t>
  </si>
  <si>
    <t>ALEJANDRO CASTILLO LAZARO</t>
  </si>
  <si>
    <t>JUAN JOSE JIMENEZ OVANDO</t>
  </si>
  <si>
    <t>JAVIER ESCALANTE MERINO</t>
  </si>
  <si>
    <t>39110 SECTOR BELLOTA MORA</t>
  </si>
  <si>
    <t>21.53.99</t>
  </si>
  <si>
    <t>AYUDANTE "C" DE PRODUCCION (PEP)</t>
  </si>
  <si>
    <t>JUAN JESUS COLLADO HERNANDEZ</t>
  </si>
  <si>
    <t>JOSE ANTONIO PINEDA MARQUINA</t>
  </si>
  <si>
    <t>ALFONSO VILLASEÑOR KRAUSE</t>
  </si>
  <si>
    <t>42320 SUBGCIA. DE INGENIERÍA</t>
  </si>
  <si>
    <t>alfonso.villasenor@pemex.com</t>
  </si>
  <si>
    <t>SUSANA ZUÑIGA ENRIQUEZ</t>
  </si>
  <si>
    <t>44130 SUBGCIA. DE ADMON DE RIESGOS DE PROCESOS</t>
  </si>
  <si>
    <t>susana.zuniga@pemex.com</t>
  </si>
  <si>
    <t>KARLA JUAREZ VALENCIA</t>
  </si>
  <si>
    <t>karla.juarez@pemex.com</t>
  </si>
  <si>
    <t>DANIEL DIAMANTIS GONZALEZ PEREZ</t>
  </si>
  <si>
    <t>16.63.07</t>
  </si>
  <si>
    <t>OPERARIO DE SEGUNDA (COMBUSTION INTERNA)</t>
  </si>
  <si>
    <t>JUAN SAMUEL ACO ORTEGA</t>
  </si>
  <si>
    <t>23001 REP DEL GM PROY. DE OPTI. CD. DEL CARMEN</t>
  </si>
  <si>
    <t>32.52.01</t>
  </si>
  <si>
    <t>INSPECTOR TECNICO DE PERFORACION</t>
  </si>
  <si>
    <t>juan.samuel.aco@pemex.com</t>
  </si>
  <si>
    <t>JOSE ALBERTO HERNANDEZ FUSILIER</t>
  </si>
  <si>
    <t>ELI SOLIS GONZALEZ</t>
  </si>
  <si>
    <t>FERNANDO NOE OCHOA JIMENEZ</t>
  </si>
  <si>
    <t>CARLOS ALBERTO PRIOR HERNANDEZ</t>
  </si>
  <si>
    <t>HECTOR ZAYAS GONZALEZ</t>
  </si>
  <si>
    <t>23101 HOSPITAL REGIONAL SALAMANCA , GTO.</t>
  </si>
  <si>
    <t>matansoni@hotmail.com</t>
  </si>
  <si>
    <t>GABRIELA YANET CORTES MORENO</t>
  </si>
  <si>
    <t>23130 SUBGCIA. DE EDUCACIÓN Y DES. EN SALUD</t>
  </si>
  <si>
    <t>gabriela.yanet.cortes@pemex.com</t>
  </si>
  <si>
    <t>ILICIA GONZALEZ MUNDO</t>
  </si>
  <si>
    <t>286 D</t>
  </si>
  <si>
    <t>ilicia.gonzalez@pemex.com</t>
  </si>
  <si>
    <t>MONICA GRISELDA ARELLANO MENDOZA</t>
  </si>
  <si>
    <t>36.21.05</t>
  </si>
  <si>
    <t>SUPERVISOR DE SERVICIOS MEDICOS</t>
  </si>
  <si>
    <t>monica.griselda.arellano@pemex.com</t>
  </si>
  <si>
    <t>AZARIEL LOPEZ LARA</t>
  </si>
  <si>
    <t>DAYANA HUERTA REZA</t>
  </si>
  <si>
    <t>dayana.huerta@pemex.com</t>
  </si>
  <si>
    <t>DANELLIA ROLDAN LULE</t>
  </si>
  <si>
    <t>danellia.roldan@pemex.com</t>
  </si>
  <si>
    <t>FELIPE ELEAZAR REYES DELGADO</t>
  </si>
  <si>
    <t>felipe.eleazar.reyes@pemex.com</t>
  </si>
  <si>
    <t>JOSE DEL CARME MOO DIAZ</t>
  </si>
  <si>
    <t>23.52.08</t>
  </si>
  <si>
    <t>AYUDANTE DE PERFORADOR-ROTARIA</t>
  </si>
  <si>
    <t>JOSE CARMEN CHAVEZ RIVERA</t>
  </si>
  <si>
    <t>jose.carmen.chavez@pemex.com</t>
  </si>
  <si>
    <t>CONTROL5362</t>
  </si>
  <si>
    <t>BERNARDO PULIDO MARTINEZ</t>
  </si>
  <si>
    <t>COORDINADOR DE VULNERABILIDAD</t>
  </si>
  <si>
    <t>bernardo.pulido@pemex.com</t>
  </si>
  <si>
    <t>CONTROL5552</t>
  </si>
  <si>
    <t>DIEGO ORTIZ BAUTISTA</t>
  </si>
  <si>
    <t>AGENTE</t>
  </si>
  <si>
    <t>diego.ortiz@pemex.com</t>
  </si>
  <si>
    <t>CONTROL4876</t>
  </si>
  <si>
    <t>ISRAEL ZAMORA CHAVEZ</t>
  </si>
  <si>
    <t>israel.zamora@pemex.com</t>
  </si>
  <si>
    <t>CONTROL5874</t>
  </si>
  <si>
    <t>JOYCE DENISSE ROSALES GARCIA</t>
  </si>
  <si>
    <t>AUXILIAR ADMINISTRATIVO</t>
  </si>
  <si>
    <t>joyce.denisse.rosales@pemex.com</t>
  </si>
  <si>
    <t>CONTROL5318</t>
  </si>
  <si>
    <t>ROBERTO CAPULIN VALIENTE</t>
  </si>
  <si>
    <t>urano.cv@hotmail.com</t>
  </si>
  <si>
    <t>VANESSA CABRERA AGUIRRE</t>
  </si>
  <si>
    <t>22321 GRUPO MULTIDICIPLINARIO DE SERVICIOS</t>
  </si>
  <si>
    <t>vanessa.cabrera@pemex.com</t>
  </si>
  <si>
    <t>TOMAS ADOLFO RODRIGUEZ AGUIRRE</t>
  </si>
  <si>
    <t>tomas.adolfo.rodriguez@pemex.com</t>
  </si>
  <si>
    <t>EDGAR ENRIQUE TORRES MARTINEZ</t>
  </si>
  <si>
    <t>edgaretm21@hotmail.com</t>
  </si>
  <si>
    <t>ERASMO ARMANDO TORRES TORRES</t>
  </si>
  <si>
    <t>erasmo.armando.torres@pemex.com</t>
  </si>
  <si>
    <t>YULIANA BERENICE CONTRERAS ANAYA</t>
  </si>
  <si>
    <t>YULIANA.BERENICE.CONTRERAS@PEMEX.COM</t>
  </si>
  <si>
    <t>CARLOS URBINA DE LOJO</t>
  </si>
  <si>
    <t>carlosurbinadeloj@gmail.com, uc_arllos@hotmail.com</t>
  </si>
  <si>
    <t>ILSE GUILLERMINA DELGADO RAMIREZ</t>
  </si>
  <si>
    <t>10111 SUBGCIA. DE EVAL. DEL PROCESO FINANCIERO</t>
  </si>
  <si>
    <t>ilse.guillermina.delgado@PEMEX.COM</t>
  </si>
  <si>
    <t>ROBERTO MORALES SALGADO</t>
  </si>
  <si>
    <t>10121 SUBGCIA. DE CTROL. INT. EN NORM. E INF.</t>
  </si>
  <si>
    <t>roberto.moraless@pemex.com</t>
  </si>
  <si>
    <t>EDGAR JAVIER HERNANDEZ GOMEZ</t>
  </si>
  <si>
    <t>10122 SUBGCIA. CTROL. INT. NEG EMP FILI AT REQ</t>
  </si>
  <si>
    <t>32.11.04</t>
  </si>
  <si>
    <t>COORDINADOR "E" ESPECIALIDAD TECNICA</t>
  </si>
  <si>
    <t>edgar.javier.hernandez@pemex.com</t>
  </si>
  <si>
    <t>LINA BERENICE MARTINEZ REYES</t>
  </si>
  <si>
    <t>lina.berenice.martinez@pemex.com</t>
  </si>
  <si>
    <t>NELLY AZUARA NAVARRO</t>
  </si>
  <si>
    <t>64500 COORD. DE MANTTO. EQ. DINAM. Y SIST.AUX.</t>
  </si>
  <si>
    <t>Nelly.azuara@pemex.com</t>
  </si>
  <si>
    <t>LENIN BRITO JIMENEZ</t>
  </si>
  <si>
    <t>AGUSTIN RODRIGUEZ MUÑOZ</t>
  </si>
  <si>
    <t>DAVID MICHAEL MADRIGAL ELISEO</t>
  </si>
  <si>
    <t>YARA SILVIA CARDOZA GONZALEZ</t>
  </si>
  <si>
    <t>13403 G.M. DE INTERVENCIONES A POZOS</t>
  </si>
  <si>
    <t>FRANCISCO ILLESCAS NAJERA</t>
  </si>
  <si>
    <t>22327 SUBGERENCIA DE DESEMPEÑO Y CULTURA</t>
  </si>
  <si>
    <t>francisco.illescas@pemex.com</t>
  </si>
  <si>
    <t>PENELOPE JAZMIN GONZALEZ CANO</t>
  </si>
  <si>
    <t>212 D</t>
  </si>
  <si>
    <t>penelope.jazmin.gonzalez@pemex.com</t>
  </si>
  <si>
    <t>ERICK GABRIEL CABALLERO DE LA FUENTE</t>
  </si>
  <si>
    <t>22321 RGM DE SERVICIOS EN QUERÉTARO</t>
  </si>
  <si>
    <t>erick.gabriel.caballero@pemex.com</t>
  </si>
  <si>
    <t>RAYMUNDO FLORES MARQUEZ</t>
  </si>
  <si>
    <t>raymundo.flores@pemex.com</t>
  </si>
  <si>
    <t>CESAR NICOLAS QUIROZ</t>
  </si>
  <si>
    <t>15301 G.M. DE PROGRAMACIÓN Y EVALUACIÓN</t>
  </si>
  <si>
    <t>cesar.nicolas@pemex.com</t>
  </si>
  <si>
    <t>JAVIER DE LA TORRE IBAÑEZ</t>
  </si>
  <si>
    <t>javier.delatorre@pemex.com</t>
  </si>
  <si>
    <t>FREDY ANTONIO GORDILLO GARCIA</t>
  </si>
  <si>
    <t>fredy.antonio.gordillo@pemex.com</t>
  </si>
  <si>
    <t>DEYMOS MEZA CORTES</t>
  </si>
  <si>
    <t>11832 SUPCIA. DE OPTIMIZACIÓN DE PROCESOS</t>
  </si>
  <si>
    <t>deymos.meza@pemex.com</t>
  </si>
  <si>
    <t>JOSE ALFREDO PALMA MARTINEZ</t>
  </si>
  <si>
    <t>jose.alfredo.palma@pemex.com</t>
  </si>
  <si>
    <t>NINON GEOVANA GALVEZ MARTINEZ</t>
  </si>
  <si>
    <t>ninon.geovana@pemex.com</t>
  </si>
  <si>
    <t>CINTIA MARGARITA JUAREZ MORALES</t>
  </si>
  <si>
    <t>cintia.margarita.juarez@pemex.com</t>
  </si>
  <si>
    <t>JOSE  ALBERTO PEÑAFIEL TORRES</t>
  </si>
  <si>
    <t>36.11.04</t>
  </si>
  <si>
    <t>COORDINADOR "A" ESPECIALIDAD TECNICA</t>
  </si>
  <si>
    <t>jose.alberto.penafiel@pemex.com</t>
  </si>
  <si>
    <t>BRENDA DANIELA VAZQUEZ DOMINGUEZ</t>
  </si>
  <si>
    <t>11.61.06</t>
  </si>
  <si>
    <t>AYUDANTE DE PATIO</t>
  </si>
  <si>
    <t>FRANCISCO JAVIER TORRES ARCINIEGA</t>
  </si>
  <si>
    <t>ANGEL VIVAR JUAREZ</t>
  </si>
  <si>
    <t>24131 SUPCIA. EVAL.SEG. EN SIST. MED. E.Y P.</t>
  </si>
  <si>
    <t>SUBDIRECCIÓN DE SALVAGUARDIA ESTRATÉGICA</t>
  </si>
  <si>
    <t>GCIA.EST. Y SISTEMAS SEG. Y MONITOREO</t>
  </si>
  <si>
    <t>angel.vivar@pemex.com</t>
  </si>
  <si>
    <t>JAIME MONTES SOLIS</t>
  </si>
  <si>
    <t>24010 UNIDAD DE COORDINACIÓN TÉCNICA</t>
  </si>
  <si>
    <t>jaime.montess@pemex.com</t>
  </si>
  <si>
    <t>ALICIA ALONSO VARGAS</t>
  </si>
  <si>
    <t>22194 REPRESENTACIÓN INCLUSION ALTIPLANO</t>
  </si>
  <si>
    <t>alicia.alonso@pemex.com</t>
  </si>
  <si>
    <t>GUADALUPE GARCIA PALMA</t>
  </si>
  <si>
    <t>22331 CTRO DE ATENC. DE BIEN. LAB. Y DE GÉNERO</t>
  </si>
  <si>
    <t>31.04.09</t>
  </si>
  <si>
    <t>COORDINADOR ESPECIALISTA "J"</t>
  </si>
  <si>
    <t>GERENCIA DE INCLUSIÓN</t>
  </si>
  <si>
    <t>guadalupe.garciap@pemex.com</t>
  </si>
  <si>
    <t>GABRIELA IRENE RAMOS MENDOZA</t>
  </si>
  <si>
    <t>22333 SUBGCIA. DE INCLUSIÓN LABORAL Y SOCIAL</t>
  </si>
  <si>
    <t>gabriela.irene.ramos@pemex.com</t>
  </si>
  <si>
    <t>ROSA IMELDA CRUZ SANCHEZ</t>
  </si>
  <si>
    <t>73930 SUBGCIA.DE ADMON.DE PERSONAL SALINA CRUZ</t>
  </si>
  <si>
    <t>rosa.imelda.cruz@pemex.com</t>
  </si>
  <si>
    <t>CRISTINA DEL CARMEN VAZQUEZ GARCIA</t>
  </si>
  <si>
    <t>13210 SUBGCIA.DE INICIA. EST. Y SOP. A LA PROD</t>
  </si>
  <si>
    <t>GCIA. DE INGRIA. DE PROC. Y MEJ. OPER.</t>
  </si>
  <si>
    <t>cristina.carmen.vazquez@pemex.com</t>
  </si>
  <si>
    <t>CARLOS ANTONIO REYNA LOPEZ</t>
  </si>
  <si>
    <t>carlos.antonio.reyna@pemex.com</t>
  </si>
  <si>
    <t>CARLOS MIGUEL CANO LANZ</t>
  </si>
  <si>
    <t>carlos.miguel.cano@pemex.com</t>
  </si>
  <si>
    <t>CINTHIA JANET HERVER RODRIGUEZ</t>
  </si>
  <si>
    <t>cinthia.janet.herver@pemex.com</t>
  </si>
  <si>
    <t>JOSE EDGAR LARA RODRIGUEZ</t>
  </si>
  <si>
    <t>jose.edgar.lara@pemex.com</t>
  </si>
  <si>
    <t>MARCOS GABRIEL MOSCOSO MUÑOZ</t>
  </si>
  <si>
    <t>12140 SUBGCIA. DE MOV. DE PROD. Y SIST. DE MED</t>
  </si>
  <si>
    <t>GCIA. DE ADMINISTRACIÓN DE LA PRODUCCIÓN</t>
  </si>
  <si>
    <t>marcos.gabriel.moscoso@pemex.com</t>
  </si>
  <si>
    <t>JUAN MANUEL CERDA RUSSO</t>
  </si>
  <si>
    <t>22100 S.I.P.A. (SECTOR BURGOS)</t>
  </si>
  <si>
    <t>EDUARDO RAMIREZ GARNICA</t>
  </si>
  <si>
    <t>MARCELINO OCAÑA VILLALOBOS</t>
  </si>
  <si>
    <t>maloerda@me.com</t>
  </si>
  <si>
    <t>WILLIAMS RODRIGUEZ CONSTANTINO</t>
  </si>
  <si>
    <t>williams.rodriguezc@pemex.com</t>
  </si>
  <si>
    <t>JOSE FRANCISCO MARTINEZ MENDOZA</t>
  </si>
  <si>
    <t>ERIK  ISRAEL VAZQUEZ NAVARRETE</t>
  </si>
  <si>
    <t>15603 G.M. DE INTERVENCIONES A POZOS</t>
  </si>
  <si>
    <t>FERNANDO REYES DELGADO</t>
  </si>
  <si>
    <t>VANNYA YOLANDA GONZALEZ MARTINEZ</t>
  </si>
  <si>
    <t>20301 G.M. DE SEG. Y MEJORA CONTINUA DE COSTOS</t>
  </si>
  <si>
    <t>GCIA. SEGT. Y MEJORA CONTINUA DE COSTOS</t>
  </si>
  <si>
    <t>PEDRO DE JESUS GUZMAN GONZALEZ</t>
  </si>
  <si>
    <t>14.54.04</t>
  </si>
  <si>
    <t>OPERADOR DE TERCERA-BOMBEO Y ALMACENAM.</t>
  </si>
  <si>
    <t>AGUSTIN ESCACENA GALLARDO</t>
  </si>
  <si>
    <t>25.63.15</t>
  </si>
  <si>
    <t>MAYORDOMO (TUBEROS)</t>
  </si>
  <si>
    <t>AGUSTIN.ESCACENA@PEMEX.COM</t>
  </si>
  <si>
    <t>LAURA GABRIELA RODRIGUEZ LAZARO</t>
  </si>
  <si>
    <t>LAURA.GABRIELA.RODRIGUEZ@PEMEX.COM</t>
  </si>
  <si>
    <t>JOSE ALFREDO CUMPLIDO CONTRERAS</t>
  </si>
  <si>
    <t>.</t>
  </si>
  <si>
    <t>CECILIO GALLEGOS DOMINGUEZ</t>
  </si>
  <si>
    <t>CECILIO.GALLEGOS@PEMEX.COM</t>
  </si>
  <si>
    <t>RICARDO DE J CHAVARRIA CHABLE</t>
  </si>
  <si>
    <t>RICARDO.JESUS.CHAVARRIA@PEMEX.COM</t>
  </si>
  <si>
    <t>JOSE CARRASCO FRANCISCO</t>
  </si>
  <si>
    <t>JOSE.CARRASCOF@PEMEX.COM</t>
  </si>
  <si>
    <t>MARIA GUADALUPE DIAZ LOPEZ</t>
  </si>
  <si>
    <t>23101 G.M. DE PROGRAMACIÓN Y EVALUACIÓN</t>
  </si>
  <si>
    <t>maria.guadalupe.diaz@pemex.com</t>
  </si>
  <si>
    <t>ALEJANDRO VIDAL MENDOZA</t>
  </si>
  <si>
    <t>GUILLERMO G. LUGO VALDEZ</t>
  </si>
  <si>
    <t>guillermo.guadalupe.lugo@pemex.com</t>
  </si>
  <si>
    <t>MAURICE ELIAS DELILLE DIAZ</t>
  </si>
  <si>
    <t>maurice.elias.delille@pemex.com</t>
  </si>
  <si>
    <t>ALFREDO ELIZONDO SANDOVAL</t>
  </si>
  <si>
    <t>alfredo.elizondo@pemex.com</t>
  </si>
  <si>
    <t>LUIS ROBERTO FERNANDEZ IZQUIERDO</t>
  </si>
  <si>
    <t>---</t>
  </si>
  <si>
    <t>MARIA DE JESUS PALACIOS ACEVES</t>
  </si>
  <si>
    <t>13401 G.M. DE CARTERA DE PROY. Y PROGRAMACIÓN</t>
  </si>
  <si>
    <t>maria.jesus.palaciosa@pemex.com</t>
  </si>
  <si>
    <t>INOSENCIO ALAMILLA VELAZQUEZ</t>
  </si>
  <si>
    <t>13402 G.M. DE ADMINISTRACIÓN DE YAC.S</t>
  </si>
  <si>
    <t>inosencio.alamilla@pemex.com</t>
  </si>
  <si>
    <t>ARTURO ALEJANDRO BOLAÑOS AVENDAÑO</t>
  </si>
  <si>
    <t>arturo.alejandro.bolanos@pemex.com</t>
  </si>
  <si>
    <t>MARITZA CLAUDIA TLALPAN PASSIO</t>
  </si>
  <si>
    <t>21300 AREA SEG. IND. Y PROT. AMBIENTAL  PUEBLA</t>
  </si>
  <si>
    <t>maritza.claudia.tlalpan@pemex.com</t>
  </si>
  <si>
    <t>LUIS ARTURO HERNANDEZ ALVAREZ</t>
  </si>
  <si>
    <t>ALFREDO CASIQUE CABRERA</t>
  </si>
  <si>
    <t>RICARDO NAJERA LARA</t>
  </si>
  <si>
    <t>11423 SUPCIA. DE GESTIÓN DEL MANTENIMIENTO</t>
  </si>
  <si>
    <t>ricardo.najera@pemex.com</t>
  </si>
  <si>
    <t>JUAN FRANCISCO ALVARADO ALANIS</t>
  </si>
  <si>
    <t>juanfaa@hotmail.com</t>
  </si>
  <si>
    <t>JUAN CARLOS CISNEROS LOPEZ</t>
  </si>
  <si>
    <t>cisneros.jcl@gmail.com</t>
  </si>
  <si>
    <t>MANUEL BARRIOS VELAZQUEZ</t>
  </si>
  <si>
    <t>mbarriosv22@hotmail.com</t>
  </si>
  <si>
    <t>HUGO ALBERTO MORALES RODRIGUEZ</t>
  </si>
  <si>
    <t>42130 PLANTA REFORMADORA U-900/CCR</t>
  </si>
  <si>
    <t>hamrtauro85@gmail.com</t>
  </si>
  <si>
    <t>IGNACIO VILLALOBOS CISNEROS</t>
  </si>
  <si>
    <t>11512 SUPCIA. DEFUERZA Y SERV. PRINCIPALES</t>
  </si>
  <si>
    <t>ignacio.villalobos@pemex.com</t>
  </si>
  <si>
    <t>JOSE FEDERICO FLORES JURADO</t>
  </si>
  <si>
    <t>15218 SUBGCIA. INT. DE MERC. PROD. Y COMB. IND</t>
  </si>
  <si>
    <t>jose.federico.flores@pemex.com</t>
  </si>
  <si>
    <t>VICTOR HUGO CRUZ LARA</t>
  </si>
  <si>
    <t>victor.hugo.cruz@pemex.com</t>
  </si>
  <si>
    <t>LUZ ABRIL HERNANDEZ MACEDO</t>
  </si>
  <si>
    <t>23101 CLÍNICA MONTERREY, N.L.</t>
  </si>
  <si>
    <t>luz.abril.hernandez@pemex.com</t>
  </si>
  <si>
    <t>ERNESTO LOPEZ HUERTA</t>
  </si>
  <si>
    <t>netoben7787@gmail.com</t>
  </si>
  <si>
    <t>HUGO ENRIQUE CHAVARIN HERNANDEZ</t>
  </si>
  <si>
    <t>he_chavarin@hotmail.com</t>
  </si>
  <si>
    <t>ORLI VELAZQUEZ TENORIO</t>
  </si>
  <si>
    <t>FRANCISCO BELLO VAZQUEZ</t>
  </si>
  <si>
    <t>18340 SUBGERENCIA DE SALUD EN EL TRABAJO</t>
  </si>
  <si>
    <t>GRACIELA DE MARIA Y CAMPOS OROZCO</t>
  </si>
  <si>
    <t>graciela.demariay@pemex.com</t>
  </si>
  <si>
    <t>HECTOR ALBERTO PAREDES BEDOLLA</t>
  </si>
  <si>
    <t>hectorcomunic@gmail.com</t>
  </si>
  <si>
    <t>CESAR DANIEL ZAMORA MARTINEZ</t>
  </si>
  <si>
    <t>15504 GM DE OPERACIÓN DE POZOS E INSTALACIONES</t>
  </si>
  <si>
    <t>cesar.daniel.zamora@pemex.com</t>
  </si>
  <si>
    <t>BALDEMAR GARCIA DE LA O</t>
  </si>
  <si>
    <t>RAFAEL GARCIA ESQUIVEL</t>
  </si>
  <si>
    <t>MANUEL ENRIQUE FLORES PASCUAL</t>
  </si>
  <si>
    <t>manuel.enrique.flores@pemex.com</t>
  </si>
  <si>
    <t>JESUS MANUEL TORRES DIAZ</t>
  </si>
  <si>
    <t>jesus.manuel.torresd@pemex.com</t>
  </si>
  <si>
    <t>MARIA DEL CARMEN ONTIVEROS RAMIREZ</t>
  </si>
  <si>
    <t>maria.carmen.ontiveros@pemex.com</t>
  </si>
  <si>
    <t>MARTHA ESMERALDA PADRON DIAZ</t>
  </si>
  <si>
    <t>martha.esmeralda.padron@pemex.com</t>
  </si>
  <si>
    <t>VIRGINIA CRUZ CRUZ</t>
  </si>
  <si>
    <t>11.63.07</t>
  </si>
  <si>
    <t>AYUDANTE DE OPERARIO (COMBUSTION INTERNA</t>
  </si>
  <si>
    <t>ISAAC VALLEJO RAMIREZ</t>
  </si>
  <si>
    <t>DONNY ANTONIO NAVARRETE ZALETA</t>
  </si>
  <si>
    <t>18341 SUPERINTENDENCIA DE DSSSTPA NUEVO PEMEX</t>
  </si>
  <si>
    <t>DONNY.ANTONIO.NAVARRETE@PEMEX.COM</t>
  </si>
  <si>
    <t>JOSE ANTONIO OSEGUERA PONCE</t>
  </si>
  <si>
    <t>jose.antinio.oseguera@pemex.com</t>
  </si>
  <si>
    <t>PAMELA YALID ALVAREZ OREA</t>
  </si>
  <si>
    <t>pamela.yalid.alvarez@pemex.com</t>
  </si>
  <si>
    <t>MARLON DANIEL MARTINEZ COBA</t>
  </si>
  <si>
    <t>11230 GRUPO MULTIDISCIPLINARIO SIPA</t>
  </si>
  <si>
    <t>aluminioycristalesremeyni@hotmail.com</t>
  </si>
  <si>
    <t>YOSHIO GARCIA DAVILA</t>
  </si>
  <si>
    <t>23102 CLÍNICA MINATITLÁN, VER.</t>
  </si>
  <si>
    <t>yoshio.garcia@pemex.com</t>
  </si>
  <si>
    <t>IGNACIO DOMINGUEZ FERNANDEZ</t>
  </si>
  <si>
    <t>23101 HOSPITAL REGIONAL MINATITLÁN, VER.</t>
  </si>
  <si>
    <t>ignacio.dominguezf@pemex.com</t>
  </si>
  <si>
    <t>CYNTHIA HERNANDEZ BOSQUEZ</t>
  </si>
  <si>
    <t>cynthia.hernandezb@pemex.com</t>
  </si>
  <si>
    <t>MARCO ANTONIO SANCHEZ AGUILAR</t>
  </si>
  <si>
    <t>marco.antonio.sanchezag@pemex.com</t>
  </si>
  <si>
    <t>CARMELO PATIÑO GONZALEZ</t>
  </si>
  <si>
    <t>CARMELO.PATINO@PEMEX.COM</t>
  </si>
  <si>
    <t>TANIA DANIELA TOVAR RODRIGUEZ</t>
  </si>
  <si>
    <t>TANIA.DANIELA.TOVAR@PEMEX.COM</t>
  </si>
  <si>
    <t>ANDRES MUÑOZ AGUIRRE</t>
  </si>
  <si>
    <t>ANGEL ISRAEL ESCASENA MARTINEZ</t>
  </si>
  <si>
    <t>JOSE ALFREDO ZUÑIGA BRAVO</t>
  </si>
  <si>
    <t>24.57.04</t>
  </si>
  <si>
    <t>SUPERVISOR "D" DE AREAS DE SERVICIO AUX</t>
  </si>
  <si>
    <t>PEPEZUNIGABRAVO@HOTMAIL.COM</t>
  </si>
  <si>
    <t>ROLANDO HEBERTO PETERSON RODRIGUEZ</t>
  </si>
  <si>
    <t>11101 REP. DEL G.M DE EVAL DE ÁREAS CD. CARMEN</t>
  </si>
  <si>
    <t>GERENCIA DE ESTUDIOS REGIONALES</t>
  </si>
  <si>
    <t>ROLANDO.HEBERTO.PETERSON@PEMEX.COM</t>
  </si>
  <si>
    <t>JUAN GERARDO DEL ANGEL MORALES</t>
  </si>
  <si>
    <t>19901 REP.  GM. CERT RESER DE HIDROCA, CARMEN</t>
  </si>
  <si>
    <t>GCIA. CERTIFICACIÓN RESEVS HIDROCARBUROS</t>
  </si>
  <si>
    <t>JUAN.GERARDO.DELANGEL@PEMEX.COM</t>
  </si>
  <si>
    <t>DAVID EMMANUEL MUÑOZ VAZQUEZ</t>
  </si>
  <si>
    <t>david.emmanuel.munoz@pemex.com</t>
  </si>
  <si>
    <t>IVAN ISRAEL TREJO GONZALEZ</t>
  </si>
  <si>
    <t>CECILIA RAYA PEÑA</t>
  </si>
  <si>
    <t>23101 HOSP. CTRAL SUR DE ALTA ESP.PICACHO CDMX</t>
  </si>
  <si>
    <t>cecilia.raya@pemex.com</t>
  </si>
  <si>
    <t>CARLOS URBANO BALLEZA LOPEZ</t>
  </si>
  <si>
    <t>54253 TALLER DE TUBERIA</t>
  </si>
  <si>
    <t>carlos.balleza@pemex.com</t>
  </si>
  <si>
    <t>MIRIAM EUNICE ROJAS MALDONADO</t>
  </si>
  <si>
    <t>22332 SUBGERENCIA DE PROGRAMAS SOCIOCULTURALES</t>
  </si>
  <si>
    <t>miriram.eunice.rojas@pemex.com</t>
  </si>
  <si>
    <t>ABRAHAM HERNANDEZ VARGAS</t>
  </si>
  <si>
    <t>LUIS ALBERTO GOMEZ HERNANDEZ</t>
  </si>
  <si>
    <t>luis.alberto.gomezh@pemex.com</t>
  </si>
  <si>
    <t>ANA PAOLA SEGURA GONZALEZ</t>
  </si>
  <si>
    <t>73340 UNIDAD DE ADMON. DE PERSONAL CENTRAL</t>
  </si>
  <si>
    <t>ana.paola.segura@pemex.com</t>
  </si>
  <si>
    <t>CAROLINA DEL ROSARIO CANO LIEVANO</t>
  </si>
  <si>
    <t>11.54.04</t>
  </si>
  <si>
    <t>OPERADOR CLASE "C"-ALMAC. EMBAR. Y ENVAS</t>
  </si>
  <si>
    <t>MIGUEL TIZOC CASTRO ZAPATA</t>
  </si>
  <si>
    <t>15705 G.M. DE MANTENIMIENTO</t>
  </si>
  <si>
    <t>miguel.tizoc.castro@pemex.com</t>
  </si>
  <si>
    <t>SANDRA IVONNE MANCILLA TRINIDAD</t>
  </si>
  <si>
    <t>sandra.ivonne.mancilla@pemex.com</t>
  </si>
  <si>
    <t>JOSE APOLINAR FLORES</t>
  </si>
  <si>
    <t>42520 SUBGCIA. DE CONF. DE EQUIPOS Y PROC.</t>
  </si>
  <si>
    <t>JOSE.APOLINAR@PEMEX.COM</t>
  </si>
  <si>
    <t>CESAR ALEJANDRO ROSALES ESCALANTE</t>
  </si>
  <si>
    <t>CESAR.ALEJANDRO.ROSALES@PEMEX.COM</t>
  </si>
  <si>
    <t>PRISCILA ALDANA FABRE</t>
  </si>
  <si>
    <t>44120 SUBGCIA. DE INST Y SEG A LA MEJ. DE PROC</t>
  </si>
  <si>
    <t>PRISCILA.ALDANA.FABRE@PEMEX.COM</t>
  </si>
  <si>
    <t>LESLYE MARIANA HEREDIA LEGORRETA</t>
  </si>
  <si>
    <t>LESLYE.MARIANA.HEREDIA@PEMEX.COM</t>
  </si>
  <si>
    <t>AHLAM ELIZABETH MORALES KASSIS KURI</t>
  </si>
  <si>
    <t>AHLAM.ELIZABETH.MORALES@PEMEX.COM</t>
  </si>
  <si>
    <t>ENRIQUE GABRIEL ALVAREZ ALMAZAN</t>
  </si>
  <si>
    <t>ENRIQUE.GABRIEL.ALVAREZ@PEMEX.COM</t>
  </si>
  <si>
    <t>EMMANUEL ALONSO SANCHEZ DOMINGUEZ</t>
  </si>
  <si>
    <t>JORGE GUADALUPE OSORIO GOMEZ</t>
  </si>
  <si>
    <t>GABRIELA BENITEZ BALDERAS</t>
  </si>
  <si>
    <t>GABRIELA.BENITEZ@PEMEX.COM</t>
  </si>
  <si>
    <t>AARON RABEL VAZQUEZ SANCHEZ</t>
  </si>
  <si>
    <t>10112 SUBGCIA. DE EVAL. DE TRANS. FINANCIERAS</t>
  </si>
  <si>
    <t>GCIA. APOYO Y SEG. AL CTROL INT FINAN.</t>
  </si>
  <si>
    <t>AARON.RABEL.VAZQUEZ@PEMEX.COM</t>
  </si>
  <si>
    <t>RODRIGO RUBIO BARRERA</t>
  </si>
  <si>
    <t>RODRIGO.RUBIO@PEMEX.COM</t>
  </si>
  <si>
    <t>JOSE LUIS ARROYO ESTRADA</t>
  </si>
  <si>
    <t>27341 SUBGCIA.DE EQUIPO DE COMP. MEJORA Y SERV</t>
  </si>
  <si>
    <t>JOSE.LUIS.ARROYOE@PEMEX.COM</t>
  </si>
  <si>
    <t>PATRICIA GARCIA ALMORA</t>
  </si>
  <si>
    <t>29300 SUPTCIA. DE SOPORTE A LA PRODUCCION</t>
  </si>
  <si>
    <t>pagaal536312@gmail.com</t>
  </si>
  <si>
    <t>EDUARDO BARBOSA BENITEZ</t>
  </si>
  <si>
    <t>11.63.01</t>
  </si>
  <si>
    <t>AYUDANTE DE OPERARIO (INSTRUMENTISTA)</t>
  </si>
  <si>
    <t>PAUL ARIAS MONROY</t>
  </si>
  <si>
    <t>16.63.09</t>
  </si>
  <si>
    <t>OPERARIO DE SEGUNDA (ELECTRICISTA)</t>
  </si>
  <si>
    <t>JUAN FRANCISCO SANTIAGO MORALES</t>
  </si>
  <si>
    <t>ANDRES ALVAREZ VELAZQUEZ</t>
  </si>
  <si>
    <t>RAYMUNDO ALBERTO SALAS GARCIA</t>
  </si>
  <si>
    <t>ABEL DE LOS SANTOS PALMA</t>
  </si>
  <si>
    <t>42540 SUBGCIA. DE REND. DE ACT. Y PARO DE PLAN</t>
  </si>
  <si>
    <t>DANIA PAMELA BARRA FLORES</t>
  </si>
  <si>
    <t>KARLA GUADALUPE CASTILLO CORONADO</t>
  </si>
  <si>
    <t>BLANCA.AURORA.CASTILLO@PEMEX.COM</t>
  </si>
  <si>
    <t>JUAN JOSE JUAREZ MENDOZA</t>
  </si>
  <si>
    <t>JUAN.JOSE.JUAREZ@PEMEX.COM</t>
  </si>
  <si>
    <t>UBALDO SANCHEZ NICOLAS</t>
  </si>
  <si>
    <t>16402 G.M. DE ADMÓN.. DE YACIMIENTOS</t>
  </si>
  <si>
    <t>UBALDO.SANCHEZ@PEMEX.COM</t>
  </si>
  <si>
    <t>JESUS GUADALUPE BASTIDA ROLDAN</t>
  </si>
  <si>
    <t>10.58.17</t>
  </si>
  <si>
    <t>ENGRASADOR GENERAL</t>
  </si>
  <si>
    <t>JBASTIDAROLDAN@HOTMAIL.COM.MX</t>
  </si>
  <si>
    <t>MARIO PEREZ GARCIA</t>
  </si>
  <si>
    <t>MARIO.PEREZG@PEMEX.COM</t>
  </si>
  <si>
    <t>OSCAR RAUL RODRIGUEZ PADILLA</t>
  </si>
  <si>
    <t>ALFREDO MOCTEZUMA SALAZAR</t>
  </si>
  <si>
    <t>NAIN MEDRANO SANTIAGO</t>
  </si>
  <si>
    <t>NAIN.MEDRANO@PEMEX.COM</t>
  </si>
  <si>
    <t>CARLOS IGNACIO GONZALEZ VAZQUEZ</t>
  </si>
  <si>
    <t>21320 GENERACION DE VAPOR</t>
  </si>
  <si>
    <t>15.53.10</t>
  </si>
  <si>
    <t>OPERADOR DE SEGUNDA-BOMBERO FOGONERO</t>
  </si>
  <si>
    <t>MARCELO ALBERTO LIMON PERALTA</t>
  </si>
  <si>
    <t>16.63.25</t>
  </si>
  <si>
    <t>OPERARIO DE SEGUNDA (MECANICO DE PISO)</t>
  </si>
  <si>
    <t>MARCELINO ESCOBAR AGUIRRE</t>
  </si>
  <si>
    <t>MARCELINO.ESCOBAR@PEMEX.COM</t>
  </si>
  <si>
    <t>GILBERTO DE LEON CORTES</t>
  </si>
  <si>
    <t>NERY OMAR HERNANDEZ GODINEZ</t>
  </si>
  <si>
    <t>NERY.OMAR.HERNANDEZ@PEMEX.COM</t>
  </si>
  <si>
    <t>JOSE OSCAR MARTINEZ GARCIA</t>
  </si>
  <si>
    <t>JESUS ARMANDO REYES ROSALDO</t>
  </si>
  <si>
    <t>RAUL DIAZ ROBLES</t>
  </si>
  <si>
    <t>RAUL.DIAZR@PEMEX.COM</t>
  </si>
  <si>
    <t>JOSE GABRIEL OLGUIN PASCUALI</t>
  </si>
  <si>
    <t>17211 G.M.DE SERVICIOS DE SOPORTE Y LOG MARINA</t>
  </si>
  <si>
    <t>SUBDIR. MANTTO. LOG. E INFRA. COMPLEM.</t>
  </si>
  <si>
    <t>GERENCIA DE SERVICIOS LOGÍSTICA MARINA</t>
  </si>
  <si>
    <t>JOSE.GABRIEL.OLGUIN@PEMEX.COM</t>
  </si>
  <si>
    <t>RUBEN AGUILAR LASSERRE</t>
  </si>
  <si>
    <t>RUBEN.AGUILARL@PEMEX.COM</t>
  </si>
  <si>
    <t>PABLO JESUS BORJAS ENRIQUEZ</t>
  </si>
  <si>
    <t>11001 SIPAC AREA ALTAMIRA</t>
  </si>
  <si>
    <t>BORJAS2711@GMAIL.COM</t>
  </si>
  <si>
    <t>ALEJANDRA LÓPEZ VELÁZQUEZ CRUZ</t>
  </si>
  <si>
    <t>12533 DEPTO.EVAL. OPERATIVA Y SIST. DE GEST.</t>
  </si>
  <si>
    <t>21.06.14</t>
  </si>
  <si>
    <t>TECNICO AUXILIAR "D"</t>
  </si>
  <si>
    <t>ALEJANDRA.LOPEZC@PEMEX.COM</t>
  </si>
  <si>
    <t>AURORA TRINIDAD CISNEROS CAMERAS</t>
  </si>
  <si>
    <t>AURORA.TRINIDAD.CISNEROS@PEMEX.COM</t>
  </si>
  <si>
    <t>CHRISTOPHER RIVERA BRIONES</t>
  </si>
  <si>
    <t>13.63.05</t>
  </si>
  <si>
    <t>AYTE. DE OPERARIO ESPTA. (ALBAÑIL)</t>
  </si>
  <si>
    <t>CHRIVERB@OUTLOOK.COM</t>
  </si>
  <si>
    <t>ISRAEL DE JESUS ALDACO GONZALEZ</t>
  </si>
  <si>
    <t>KARNALILLO@GMAIL.COM</t>
  </si>
  <si>
    <t>JAVIER ANTONIO ESQUIVEL IZAGUIRRE</t>
  </si>
  <si>
    <t>SOCCOSI@LIVE.COM.MX</t>
  </si>
  <si>
    <t>JORGE ARTURO CASTELAN MARTIRADONI</t>
  </si>
  <si>
    <t>44200 DEPARTAMENTO DE PROTECCION AMBIENTAL</t>
  </si>
  <si>
    <t>JORGE.ARTURO.CASTELAN@PEMEX.COM</t>
  </si>
  <si>
    <t>JUAN FELIPE ESCOBAR RODRIGUEZ</t>
  </si>
  <si>
    <t>KANCER_1629@HOTMAIL.COM</t>
  </si>
  <si>
    <t>MARCO ANTONIO GARCIA RAMIREZ</t>
  </si>
  <si>
    <t>MARCO.ANTONIO.GARCIARA@PEMEX.COM</t>
  </si>
  <si>
    <t>NANCY SANCHEZ NAVARRETE</t>
  </si>
  <si>
    <t>NANCY_SANN@HOTMAIL.COM</t>
  </si>
  <si>
    <t>ORVELIN MOYA MEZA</t>
  </si>
  <si>
    <t>42121 PLANTA CATALITICA NO. 1</t>
  </si>
  <si>
    <t>ORVELIN.MOYA@PEMEX.COM</t>
  </si>
  <si>
    <t>SEBASTIAN ALFONSO VAZQUEZ ESCALANTE</t>
  </si>
  <si>
    <t>SEBASTIAN.ALFONSO.VAZQUEZ@PEMEX.COM</t>
  </si>
  <si>
    <t>VICTOR MANUEL LOPEZ NAVA</t>
  </si>
  <si>
    <t>VICTOR.MANUEL.LOPEZNA@PEMEX.COM</t>
  </si>
  <si>
    <t>JESUS ALEJANDRO CANO CORDERO</t>
  </si>
  <si>
    <t>JESUS.ALEJANDRO.CANO@PEMEX.COM</t>
  </si>
  <si>
    <t>ISABEL SANTIAGO MENDOZA</t>
  </si>
  <si>
    <t>isabel.santiagom.@pemex.com</t>
  </si>
  <si>
    <t>AURA ESTELA LAZARO CORDOVA</t>
  </si>
  <si>
    <t>23101 HOSP. GRAL DOS BOCAS TAB.(PARAÍSO, TAB.)</t>
  </si>
  <si>
    <t>AURA.ESTELA.LAZARO@PEMEX.COM</t>
  </si>
  <si>
    <t>FERNANDO GILBERTO GARIBO ESQUIVEL</t>
  </si>
  <si>
    <t>12.82.02</t>
  </si>
  <si>
    <t>VELADOR MUELLE Y PROVEEDOR COMBUSTIBLE</t>
  </si>
  <si>
    <t>GCIA. DE SERVS. Y LOGÍSTICA TERRESTRE</t>
  </si>
  <si>
    <t>FHERGARGIL.FG@MAIL.COM</t>
  </si>
  <si>
    <t>LUIS ANTONIO GUTIERREZ RUIZ</t>
  </si>
  <si>
    <t>LUIS_GTZ_79@HOTMAIL.COM</t>
  </si>
  <si>
    <t>RUBEN DURAN ALVAREZ</t>
  </si>
  <si>
    <t>DURANRUBEN745@GMAIL.COM</t>
  </si>
  <si>
    <t>NORMA BENIGNA MORALES LUNA</t>
  </si>
  <si>
    <t>20101 G.M. DE INTEG Y OPTIM DEL PORT DE E Y P</t>
  </si>
  <si>
    <t>GCIA. INTG. Y OPT. PORTAF. EXPLOR. PROD.</t>
  </si>
  <si>
    <t>NORMA.BENIGNA.MORALES@PEMEX.COM</t>
  </si>
  <si>
    <t>BENJAMIN ALBERTO ESPINOZA ELIZARRARAZ</t>
  </si>
  <si>
    <t>BENJAMIN.ALBERTO.ESPINOZA@PEMEX.COM</t>
  </si>
  <si>
    <t>JOSE  MANUEL CHORA SALVADOR</t>
  </si>
  <si>
    <t>JOSE.MANUEL.CHORA@PEMEX.COM</t>
  </si>
  <si>
    <t>LUIS ALEJANDRO PEREZ SUAREZ</t>
  </si>
  <si>
    <t>LUIS.ALEJANDRO.PEREZ@PEMEX.COM</t>
  </si>
  <si>
    <t>LUIS GUILLERMO MILLAN RICALDE</t>
  </si>
  <si>
    <t>20201 G.M. DE PROGRAMACIÓN Y EVAL. OPERATIVA</t>
  </si>
  <si>
    <t>GCIA. DE PROG. Y EVALUACIÓN OPERATIVA</t>
  </si>
  <si>
    <t>LUIS.GUILLERMO.MILLAN@PEMEX.COM</t>
  </si>
  <si>
    <t>RUFINO CARRADA HERRERA</t>
  </si>
  <si>
    <t>RUFINO.CARRADA@PEMEX.COM</t>
  </si>
  <si>
    <t>JOSE ENRIQUE BRIZUELA JASSO</t>
  </si>
  <si>
    <t>16404 GM DE OPERACIÓN DE POZOS E INSTALACIONES</t>
  </si>
  <si>
    <t>JOSE.ENRIQUE.BRIZUELA@PEMEX.COM</t>
  </si>
  <si>
    <t>CARLOS ALBERTO GARCIA JIMENEZ</t>
  </si>
  <si>
    <t>15703 G.M. DE INTERVENCIONES A POZOS</t>
  </si>
  <si>
    <t>CARLOS.ALBERTO.GARCIA@PEMEX.COM</t>
  </si>
  <si>
    <t>OSCAR MELO NARCIZO</t>
  </si>
  <si>
    <t>OSCAR.MELON@PEMEX.COM</t>
  </si>
  <si>
    <t>JAIRO RICARDO LOPEZ SUAREZ</t>
  </si>
  <si>
    <t>JAIRO.RICARDO.LOPEZ@PEMEX.COM</t>
  </si>
  <si>
    <t>LUIS HUMBERTO SANTIAGO GARCIA</t>
  </si>
  <si>
    <t>LUIS.HUMBERTO.SANTIAGO@PEMEX.COM</t>
  </si>
  <si>
    <t>LOBSANG DE JESUS DIAZ LOPEZ</t>
  </si>
  <si>
    <t>11301 G.M.  CARACTERIZA. YACIMS Y EXPL. CAMPOS</t>
  </si>
  <si>
    <t>LOBSANG.JESUS.DIAZ@PEMEX.COM</t>
  </si>
  <si>
    <t>JOSE ALVARO REYNA AVILA</t>
  </si>
  <si>
    <t>54242 TALLER DE CARPINTERIA</t>
  </si>
  <si>
    <t>JOSE.ALVARO.REYNA@PEMEX.COM</t>
  </si>
  <si>
    <t>CONSTANTINO ALONSO CONTRERAS</t>
  </si>
  <si>
    <t>54244 PATIO Y MANIOBRAS</t>
  </si>
  <si>
    <t>CONSTANTINO.ALONSO@PEMEX.COM</t>
  </si>
  <si>
    <t>MARIA TERESA VAZQUEZ SILVA</t>
  </si>
  <si>
    <t>65071 AREA DE ADMINISTRACION MADERO, TAMPS.</t>
  </si>
  <si>
    <t>MARIA.TERESA.VAZQUEZ@PEMEX.COM</t>
  </si>
  <si>
    <t>IGNACIO BORJAS ESPINOSA</t>
  </si>
  <si>
    <t>54262 TALLER DE ELECTRONICA</t>
  </si>
  <si>
    <t>31.28.04</t>
  </si>
  <si>
    <t>TECNICO "A" EN TECNOLOGIAS DE  INF Y COM</t>
  </si>
  <si>
    <t>IGNACIO.BORJAS@PEMEX.COM</t>
  </si>
  <si>
    <t>HECTOR OMAR PEÑA REYES</t>
  </si>
  <si>
    <t>53200 SEGURIDAD INDUSTRIAL Y PROTECCION AMBIEN</t>
  </si>
  <si>
    <t>26.72.03</t>
  </si>
  <si>
    <t>INSPECTOR DE SEGURIDAD INDUSTRIAL</t>
  </si>
  <si>
    <t>HECTOR.OMAR.PENA@PEMEX.COM</t>
  </si>
  <si>
    <t>OSCAR DOMINGUEZ PADILLA</t>
  </si>
  <si>
    <t>OSCAR.DOMINGUEZP@PEMEX.COM</t>
  </si>
  <si>
    <t>JOSE HOMERO MANCILLA DIANAS</t>
  </si>
  <si>
    <t>54255 TALLER DE HOJALATERIA Y HERRERIA</t>
  </si>
  <si>
    <t>JOSE.MANCILLA@PEMEX.COM</t>
  </si>
  <si>
    <t>SANTIAGO MARTINEZ GARCIA</t>
  </si>
  <si>
    <t>JOSE FERNANDO RINCON SERNA</t>
  </si>
  <si>
    <t>JOSE.RINCON@PEMEX.COM</t>
  </si>
  <si>
    <t>LUIS ANTONIO MONTES OLIVO</t>
  </si>
  <si>
    <t>54254 TALLER DE SOLDADURA</t>
  </si>
  <si>
    <t>LUIS.MONTES@PEMEX.COM</t>
  </si>
  <si>
    <t>JUAN ISAIAS OBANDO AGUILAR</t>
  </si>
  <si>
    <t>JUAN.OBANDO@PEMEX.COM</t>
  </si>
  <si>
    <t>ZEUS GABRIEL DIAZ QUIRAZCO</t>
  </si>
  <si>
    <t>ALFONSO JAIREIHNO RODRIGUEZ ORTEGA</t>
  </si>
  <si>
    <t>13721 DEPTO.GEST. DEL MANTTO Y PAROS DE PLANTA</t>
  </si>
  <si>
    <t>ALFONSO.JAIREIHNO.RODRÍGUEZ@PEMEX.COM</t>
  </si>
  <si>
    <t>HECTOR HUGO HERNANDEZ MENDOZA</t>
  </si>
  <si>
    <t>42600 DEPARTAMENTO DE CAMBIADORES DE CALOR</t>
  </si>
  <si>
    <t>TRIPE.H82@HOTMAIL.COM</t>
  </si>
  <si>
    <t>FELIX JESUS DIAZ IZQUIERDO</t>
  </si>
  <si>
    <t>41320 PLANTA OXIDO DE ETILENO Y ALM.  OXIDO DE</t>
  </si>
  <si>
    <t>JEFEDIAS16@HOTMAIL.COM</t>
  </si>
  <si>
    <t>TEODORO ALBERTO CRUZ DOMINGUEZ</t>
  </si>
  <si>
    <t>13415 PLANTA ÓXIDO DE ETILENO</t>
  </si>
  <si>
    <t>TEODORO.ALBERTO.CRUZ@PEMEX.COM</t>
  </si>
  <si>
    <t>ADRIAN CORTES MENDEZ</t>
  </si>
  <si>
    <t>18330 SUBGERENCIA DESEGURIDAD DE PROCESOS</t>
  </si>
  <si>
    <t>ADRIANCORTESM@PEMEX.COM</t>
  </si>
  <si>
    <t>GONZALO CASTILLO CONTRERAS</t>
  </si>
  <si>
    <t>18341 SUPERINTENDENCIA DE DSSSTPA CACTUS</t>
  </si>
  <si>
    <t>GONZALO.CASTILLO@PEMEX.COM</t>
  </si>
  <si>
    <t>JESSICA BERENICE ISIDORO PIO</t>
  </si>
  <si>
    <t>18341 ÁREA DE SEGURIDAD PAJARITOS</t>
  </si>
  <si>
    <t>JESSICA.BERENICE.ISIDORO@PEMEX.COM</t>
  </si>
  <si>
    <t>JUAN ADRIAN RODRIGUEZ TATUA</t>
  </si>
  <si>
    <t>18310 SUBGERENCIA DEL SISTEMA SSPA</t>
  </si>
  <si>
    <t>JUAN.ADRIAN.RODRIGUEZ@PEMEX.COM</t>
  </si>
  <si>
    <t>JONATHAN JUAN INFANTE SAENZ</t>
  </si>
  <si>
    <t>JONATHAN.JUAN.INFANTE@PEMEX.COM</t>
  </si>
  <si>
    <t>JUAN JORGE ORTIZ ALEGRIA</t>
  </si>
  <si>
    <t>JUAN.JORGE.ORTIZ@PEMEX.COM</t>
  </si>
  <si>
    <t>MARGARITA LILLIE LEVY SEVILLA</t>
  </si>
  <si>
    <t>LILLIE.LEVY@PEMEX.COM</t>
  </si>
  <si>
    <t>VALERIA ARLAE MEJIA GALVAN</t>
  </si>
  <si>
    <t>VALERIA.ARLAE.MEJIA@PEMEX.COM</t>
  </si>
  <si>
    <t>LUZ MARIA PEREGRINA OCHOA</t>
  </si>
  <si>
    <t>10010 GPO. MULTID. DE COORDINACIÓN TÉCNICA</t>
  </si>
  <si>
    <t>LUZ.MARIA.PEREGRINA@PEMEX.COM</t>
  </si>
  <si>
    <t>NENIL-HA DEVAKI GUADALUPE SPINDOLA ARELLANO</t>
  </si>
  <si>
    <t>13320 SUPCIA. TEC. DE SOP. Y NORM. OPER.</t>
  </si>
  <si>
    <t>NENIL-HA.SPINDOLA@PEMEX.COM</t>
  </si>
  <si>
    <t>GIMEL ALBERTO GAMBOA JIMENEZ</t>
  </si>
  <si>
    <t>12531 SUPCIA. DE OPTIMIZACIÓN DE PROCESOS</t>
  </si>
  <si>
    <t>GIMEL.ALBERTO.GAMBOA@PEMEX.COM</t>
  </si>
  <si>
    <t>VICTOR HUGO ROMAN DOMINGUEZ</t>
  </si>
  <si>
    <t>VIGOTRUMAN@HOTMAIL.COM</t>
  </si>
  <si>
    <t>FIDENCIO RUIZ ORTIZ</t>
  </si>
  <si>
    <t>29312 GENERACION DE VAPOR</t>
  </si>
  <si>
    <t>BAMBUCHA.FR@GMAIL.COM</t>
  </si>
  <si>
    <t>RENE FRAGOSO HERNANDEZ</t>
  </si>
  <si>
    <t>RENE.FRAGOSO@PEMEX.COM</t>
  </si>
  <si>
    <t>FELIX PEREA GOMEZ</t>
  </si>
  <si>
    <t>FELIX_PERE@HOTMAIL.COM</t>
  </si>
  <si>
    <t>ALBERTO LOPEZ OJEDA</t>
  </si>
  <si>
    <t>42130 TALLER DE PAILERIA Y HERRERIA</t>
  </si>
  <si>
    <t>LOPEZOJEDA82@GMAIL.COM</t>
  </si>
  <si>
    <t>JOSE ALBERTO ARRIETA CARRERA</t>
  </si>
  <si>
    <t>24137 DEPTO.EVAL.SEG. EN SIST.MED.DIST.REG.OCC</t>
  </si>
  <si>
    <t>JOSE.ALBERTO.ARRIETA@PEMEX.COM</t>
  </si>
  <si>
    <t>OSCAR GERARDO AGUILA BRAVO</t>
  </si>
  <si>
    <t>OSCAR.GERARDO.AGUILAR@PEMEX.COM</t>
  </si>
  <si>
    <t>ROSAURA MARIETTA PEREZ PONTES</t>
  </si>
  <si>
    <t>ROSAURA.MARIETTA.PEREZ@PEMEX.COM</t>
  </si>
  <si>
    <t>JOSE MANUEL GARCIA ORTEGA</t>
  </si>
  <si>
    <t>JOSE.MANUEL.GARCIAO@PEMEX.COM</t>
  </si>
  <si>
    <t>RODRIGO MALDONADO VILLALON</t>
  </si>
  <si>
    <t>19701 G.M. DE ASEG. TÉCNICO DE EXPLORACIÓN</t>
  </si>
  <si>
    <t>GCIA. ASEGURAMIENTO TÉCNICO DE EXPLOR.</t>
  </si>
  <si>
    <t>RODRIGO.MALDONADO@PEMEX.COM</t>
  </si>
  <si>
    <t>RUFINO GARCIA AQUINO</t>
  </si>
  <si>
    <t>RUFINO.GARCIA@PEMEX.COM</t>
  </si>
  <si>
    <t>MARIA DE LA CRUZ VIVANCO FLORES</t>
  </si>
  <si>
    <t>16001 CONTROL Y EVALUACION</t>
  </si>
  <si>
    <t>GCIA. MANTTO. E INFRA COMPLEM. TERRESTRE</t>
  </si>
  <si>
    <t>MARIA.CRUZ.VIVANCO@PEMEX.COM</t>
  </si>
  <si>
    <t>HEIDI KAKBNAB AZUARA CRUZ</t>
  </si>
  <si>
    <t>HEIDI.KAKBNAB.AZUARA@PEMEX.COM</t>
  </si>
  <si>
    <t>FAUSTINO ANTONIO OLIVARES VICENCIO</t>
  </si>
  <si>
    <t>FAOV1487@GMAIL.COM</t>
  </si>
  <si>
    <t>MIREYA OSORIO ROSALES</t>
  </si>
  <si>
    <t>11101 G.M. DE EVALUACIÓN DE ÁREAS</t>
  </si>
  <si>
    <t>MIREYA.OSORIO@PEMEX.COM</t>
  </si>
  <si>
    <t>OSCAR VAZQUEZ GARCiA</t>
  </si>
  <si>
    <t>OSCAR.VAZQUEZG@PEMEX.COM</t>
  </si>
  <si>
    <t>CHRISTIAN EDDER MARTINEZ ARVIZU</t>
  </si>
  <si>
    <t>CRISTIAN_EDDER1109@ICLOUD.COM</t>
  </si>
  <si>
    <t>CHRISTIAN ALBERTO MENDEZ PIMIENTA</t>
  </si>
  <si>
    <t>CHISTIAN.LBERTO.MENDEZ@PEMEX.COM</t>
  </si>
  <si>
    <t>JOSE ALBERTO ARCE FLORES</t>
  </si>
  <si>
    <t>16405 G.M. DE MANTENIMIENTO</t>
  </si>
  <si>
    <t>JOSE.ALBERTO.ARCE@PEMEX.COM</t>
  </si>
  <si>
    <t>JESUS GUERRA ABAD</t>
  </si>
  <si>
    <t>JESUS.GUERRAA@PEMEX.COM</t>
  </si>
  <si>
    <t>JEHU MISAEL TORRES JIMENEZ</t>
  </si>
  <si>
    <t>MARCOS ISRAEL MORA YAÑEZ</t>
  </si>
  <si>
    <t>SERGIO ALBERTO MONTES GOCHES</t>
  </si>
  <si>
    <t>RUBEN ELIAS LOPEZ MUNOZ</t>
  </si>
  <si>
    <t>LEONARDO LOPEZ MARTINEZ</t>
  </si>
  <si>
    <t>ERIC GARCIA CADENA</t>
  </si>
  <si>
    <t>42300 CONECTIVIDAD TI CD. CARMEN, CAMP. TIERRA</t>
  </si>
  <si>
    <t>ERIC.GARCIAC@PEMEX.COM</t>
  </si>
  <si>
    <t>MIYAGI  SALOMON ANGUIANO LOZANO</t>
  </si>
  <si>
    <t>67073 AREA DE OPERACION CUAUTLA, MOR.</t>
  </si>
  <si>
    <t>MIYAGIANGUIANO@GMAIL.COM</t>
  </si>
  <si>
    <t>GUILLERMO VALDEZ MONTELLANO</t>
  </si>
  <si>
    <t>GUILLERMO.VALDEZM@HOTMAIL.COM</t>
  </si>
  <si>
    <t>JOSE LUIS FONSECA MARTINEZ</t>
  </si>
  <si>
    <t>18221 SUPCIA. DE DSSSTPA CADEREYTA</t>
  </si>
  <si>
    <t>JOSE.LUIS.FONSECAM@PEMEX.COM</t>
  </si>
  <si>
    <t>JESUS ALEJANDRO ANGULO TIJERINA</t>
  </si>
  <si>
    <t>10000 ACTIVO INTEGRAL BURGOS</t>
  </si>
  <si>
    <t>JESUS.ALEJANDRO.ANGULO@PEMEX.COM</t>
  </si>
  <si>
    <t>MARCO POLO RUIZ HERNANDEZ</t>
  </si>
  <si>
    <t>MARCO.POLO.RUIZH@PEMEX.COM</t>
  </si>
  <si>
    <t>EDER DAVID MOCTEZUMA MONTALVO</t>
  </si>
  <si>
    <t>JOSE MANUEL VAZQUEZ COBOS</t>
  </si>
  <si>
    <t>ORLANDO FIDEL ROBLES SANCHEZ</t>
  </si>
  <si>
    <t>22179 SUPERINTENDENCIA DE OPERACIÓN MINATITLÁN</t>
  </si>
  <si>
    <t>ORLANDO.FIDEL.ROBLES@PEMEX.COM</t>
  </si>
  <si>
    <t>EDGAR ANTONIO SERNA ZAVALA</t>
  </si>
  <si>
    <t>FABRIZZIO TORRES GONZALEZ</t>
  </si>
  <si>
    <t>26.57.01</t>
  </si>
  <si>
    <t>JEFE "C" DE PLANTAS</t>
  </si>
  <si>
    <t>LUCY LENNY GARCIA RODRIGUEZ</t>
  </si>
  <si>
    <t>16000 COORD. DE CONST. Y MANTTO. SECT. CINCO P</t>
  </si>
  <si>
    <t>LUCYLENNYGARO@GMAIL.COM</t>
  </si>
  <si>
    <t>GUADALUPE SANCHEZ QUINTANA</t>
  </si>
  <si>
    <t>27100 GPO MULTIDISCIPLINARIO MANTTO LOG. R. S.</t>
  </si>
  <si>
    <t>11.63.09</t>
  </si>
  <si>
    <t>AYUDANTE DE OPERARIO (ELECTRICISTA)</t>
  </si>
  <si>
    <t>QUINTANA_13-14@HOTMAIL.COM</t>
  </si>
  <si>
    <t>ALINA LOPEZ MALIACHI</t>
  </si>
  <si>
    <t>ALINA2088@HOTMAIL.COM</t>
  </si>
  <si>
    <t>FERDY RAUL ARCIQUE DOMINGUEZ</t>
  </si>
  <si>
    <t>FER.ARCQ@GMAIL.COM</t>
  </si>
  <si>
    <t>LUIS ARTURO PINEDA SILVA</t>
  </si>
  <si>
    <t>LUIS.ARTURO.PINEDA@PEMEX.COM</t>
  </si>
  <si>
    <t>JUAN ALEJANDRO RIVERA SANJUAN</t>
  </si>
  <si>
    <t>ANTONIO LUIS MANCILLA</t>
  </si>
  <si>
    <t>TONY_MANCILLA@HOTMAIL.COM</t>
  </si>
  <si>
    <t>ATANAEL BLANCO MENDOZA</t>
  </si>
  <si>
    <t>ATANAELBLANCO@HOTMAIL.COM</t>
  </si>
  <si>
    <t>EMMANUEL ESCOBAR AQUINO</t>
  </si>
  <si>
    <t>MANOLO_840301@HOTMAIL.COM</t>
  </si>
  <si>
    <t>BRAIAN SANCHEZ GONZALEZ</t>
  </si>
  <si>
    <t>BRAIAN.SANCHEZ@PEMEX.COM</t>
  </si>
  <si>
    <t>JOSE MANUEL CRUZ PEREZ</t>
  </si>
  <si>
    <t>JMCPEMMA@GMAIL.COM</t>
  </si>
  <si>
    <t>JAVITS SANTOS ORDAZ</t>
  </si>
  <si>
    <t>JAVITS.SANTOS@PEMEX.COM</t>
  </si>
  <si>
    <t>XICOTENCATL BAEZA CARMONA</t>
  </si>
  <si>
    <t>20112 PLANTA FRACCIONADORA DE HIDROCARBUROS</t>
  </si>
  <si>
    <t>XBC1510@GMAIL.COM</t>
  </si>
  <si>
    <t>JONATHAN BENVENUTO ESPINOZA</t>
  </si>
  <si>
    <t>BENVENUTO.J92@GMAIL.COM</t>
  </si>
  <si>
    <t>JUAN ALEJANDRO JIMENEZ PEREZ</t>
  </si>
  <si>
    <t>21242 TALLER DE PINTURA</t>
  </si>
  <si>
    <t>JUAN.ALEJANDRO2703@GMAIL.COM</t>
  </si>
  <si>
    <t>DANIEL TOVILLA REYES</t>
  </si>
  <si>
    <t>DTR171179@HOTMAIL.COM</t>
  </si>
  <si>
    <t>DANIEL VASQUEZ FRANYUTTI</t>
  </si>
  <si>
    <t>GUILLERMO ENRIQUE LAM JAIMES</t>
  </si>
  <si>
    <t>41210 PLANTA DE OXIDO DE ETILENO Y GLICOLES</t>
  </si>
  <si>
    <t>GELJ7572@HOTMAIL.COM</t>
  </si>
  <si>
    <t>JESUS MANUEL GALLEGOS ROJAS</t>
  </si>
  <si>
    <t>DOSPUNTOSEDITORIAL@GMAIL.COM</t>
  </si>
  <si>
    <t>LEOBARDO MARCOS CASTELLANOS VILLALOBOS</t>
  </si>
  <si>
    <t>13603 DEPARTAMENTO DE PLANTAS DE AMONIACO</t>
  </si>
  <si>
    <t>LEOBARDO.MARCOS.CASTELLANOS@PEMEX.COM</t>
  </si>
  <si>
    <t>JESUS MANUEL LEYTO CATZIN</t>
  </si>
  <si>
    <t>JMLEYTO22@GMAIL.COM</t>
  </si>
  <si>
    <t>MARGARITA GONZALEZ ESCUDERO</t>
  </si>
  <si>
    <t>MARGYGONZALEZ08@GMAIL.COM</t>
  </si>
  <si>
    <t>MIGUEL ANGEL MONTENEGRO GIL</t>
  </si>
  <si>
    <t>MIGUEL.MONTENEGRO12@HOTMAIL.COM</t>
  </si>
  <si>
    <t>NINIVE ADRIANA PAVON CRUZ</t>
  </si>
  <si>
    <t>NINIVEPAVON3@GMAIL.COM</t>
  </si>
  <si>
    <t>PAULO CESAR GARCIA MORALES</t>
  </si>
  <si>
    <t>CEFESTO@GMAIL.COM</t>
  </si>
  <si>
    <t>ROBERTO CASTILLO SALGADO</t>
  </si>
  <si>
    <t>13420 SUPERINTENDENCIA DE SERVICIOS AUXILIARES</t>
  </si>
  <si>
    <t>ROBERTO.CASTILLOS@PEMEX.COM</t>
  </si>
  <si>
    <t>SABAS LOPEZ HERNANDEZ</t>
  </si>
  <si>
    <t>24210 TALLER DE MECANICA DE PISO</t>
  </si>
  <si>
    <t>LOHERSABAS@HOTMAIL.COM</t>
  </si>
  <si>
    <t>WILLIAMS MICHEL ZETINA HIPOLITO</t>
  </si>
  <si>
    <t>ZETINAMICHELL@GMAIL.COM</t>
  </si>
  <si>
    <t>TOMAS ZUÑIGA CORTAZA</t>
  </si>
  <si>
    <t>TZC_22@HOTMAIL.COM</t>
  </si>
  <si>
    <t>DIANA ELIZABETH VELA VILLALVAZO</t>
  </si>
  <si>
    <t>76142 SUBGCIA. DE ADMON. DE PERSONAL VERACRUZ</t>
  </si>
  <si>
    <t>DIANA.ELIZABETH.VELA@PEMEX.COM</t>
  </si>
  <si>
    <t>EDUARDO JUAREZ RODRIGUEZ</t>
  </si>
  <si>
    <t>29.18.04</t>
  </si>
  <si>
    <t>AUXILIAR ADMINISTRATIVO "A"</t>
  </si>
  <si>
    <t>eduardo.juarez@pemex.com</t>
  </si>
  <si>
    <t>Marco Antonio Tovar López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</si>
  <si>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</si>
  <si>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</si>
  <si>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</si>
  <si>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</si>
  <si>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</si>
  <si>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</si>
  <si>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</si>
  <si>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</si>
  <si>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</si>
  <si>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</si>
  <si>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</si>
  <si>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</si>
  <si>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Cumplimiento PICADE</t>
  </si>
  <si>
    <t>Faltante</t>
  </si>
  <si>
    <t>Reporte para OE S.1</t>
  </si>
  <si>
    <t xml:space="preserve">Programa </t>
  </si>
  <si>
    <t>%</t>
  </si>
  <si>
    <t>Acumulado (%)</t>
  </si>
  <si>
    <t xml:space="preserve">Realizado </t>
  </si>
  <si>
    <t>Curva S</t>
  </si>
  <si>
    <t>IDSIRHN</t>
  </si>
  <si>
    <t>Clave Centro Trabajo</t>
  </si>
  <si>
    <t>Descripción Centro Trabajo</t>
  </si>
  <si>
    <t>Clave Depto</t>
  </si>
  <si>
    <t>Descripción Departamento</t>
  </si>
  <si>
    <t>Clave del Evento</t>
  </si>
  <si>
    <t>Nombre Evento Corto</t>
  </si>
  <si>
    <t>Tipo de Formación</t>
  </si>
  <si>
    <t>Tipo de Curso</t>
  </si>
  <si>
    <t>Área de Formación</t>
  </si>
  <si>
    <t>Tipo de Programa</t>
  </si>
  <si>
    <t>Especialidad</t>
  </si>
  <si>
    <t>Tema CONAMICA</t>
  </si>
  <si>
    <t>Grupo de Eventos</t>
  </si>
  <si>
    <t>Categoría</t>
  </si>
  <si>
    <t>Tipo de Instructor</t>
  </si>
  <si>
    <t>Genera Pago Instructor</t>
  </si>
  <si>
    <t>Nivel Instructor</t>
  </si>
  <si>
    <t>Días</t>
  </si>
  <si>
    <t xml:space="preserve"> Participantes Confianza </t>
  </si>
  <si>
    <t xml:space="preserve"> Participantes Sindicalizados </t>
  </si>
  <si>
    <t xml:space="preserve"> Participantes Planta </t>
  </si>
  <si>
    <t xml:space="preserve"> Participantes Transitorios </t>
  </si>
  <si>
    <t xml:space="preserve"> Participantes Totales </t>
  </si>
  <si>
    <t>Costo Unitario</t>
  </si>
  <si>
    <t>Costo del Evento</t>
  </si>
  <si>
    <t>N° de Personas con Cobertura</t>
  </si>
  <si>
    <t>Costo Cobertura</t>
  </si>
  <si>
    <t>N° de Personas con Viáticos</t>
  </si>
  <si>
    <t>Costo  de Viáticos</t>
  </si>
  <si>
    <t>Costo Materiales</t>
  </si>
  <si>
    <t>Costo Aula</t>
  </si>
  <si>
    <t>Renglón de Gasto</t>
  </si>
  <si>
    <t>Descripción Renglón de Gasto</t>
  </si>
  <si>
    <t>Frecuencia</t>
  </si>
  <si>
    <t>Horario</t>
  </si>
  <si>
    <t>Estado</t>
  </si>
  <si>
    <t xml:space="preserve">Cumplimiento </t>
  </si>
  <si>
    <t>SUBDIRECCIÓN DE SEGURIDAD, SALUD EN EL TRABAJO Y PROTECCIÓN AMBIENTAL</t>
  </si>
  <si>
    <t>PEMEX EXPLORACIÓN Y PRODUCCIÓN, ALTAMIRA, TAMPS.</t>
  </si>
  <si>
    <t>REP. DEL GM. SSTPA REGIÓN NTE, ALTAMIRA</t>
  </si>
  <si>
    <t>BCCB0CCX23</t>
  </si>
  <si>
    <t>PLANEACIÓN SEGURA DE LOS TRABAJOS</t>
  </si>
  <si>
    <t>CURSO</t>
  </si>
  <si>
    <t>CURSO DE ACTUALIZACIÓN</t>
  </si>
  <si>
    <t>PROFESIONALIZACIÓN</t>
  </si>
  <si>
    <t>PRESENCIAL</t>
  </si>
  <si>
    <t>CAPACITACIÓN CONTRACTUAL</t>
  </si>
  <si>
    <t>25: TÉCNICAS DE SEGURIDAD E HIGIENE INDUSTRIAL Y PROTECCIÓN AMBIENTAL</t>
  </si>
  <si>
    <t>SEGURIDAD</t>
  </si>
  <si>
    <t>ESPECIFICO</t>
  </si>
  <si>
    <t>PROGRAMA PEMEX INTERNO</t>
  </si>
  <si>
    <t xml:space="preserve">                        -</t>
  </si>
  <si>
    <t xml:space="preserve">                116.17</t>
  </si>
  <si>
    <t xml:space="preserve">               1,394.00</t>
  </si>
  <si>
    <t xml:space="preserve">          21,646.00</t>
  </si>
  <si>
    <t xml:space="preserve">            2,573.20</t>
  </si>
  <si>
    <t xml:space="preserve">                        -  </t>
  </si>
  <si>
    <t>301-206800</t>
  </si>
  <si>
    <t xml:space="preserve"> PAGO INSTRUCTORES INTERNOS X CAPACITACIÓN OBRERA </t>
  </si>
  <si>
    <t>JU,VI</t>
  </si>
  <si>
    <t>08:00:00-16:00:00</t>
  </si>
  <si>
    <t>AUTORIZADO</t>
  </si>
  <si>
    <t>SISTEMA DE PERMISOS P TRABAJOS RIESGO</t>
  </si>
  <si>
    <t>AYUDANTE DE MANIOBRAS Y OPERACIONES (CONTRAINCENDIO)</t>
  </si>
  <si>
    <t xml:space="preserve">              327.08</t>
  </si>
  <si>
    <t xml:space="preserve">               3,925.00</t>
  </si>
  <si>
    <t xml:space="preserve">        44,566.00</t>
  </si>
  <si>
    <t xml:space="preserve">                                 -</t>
  </si>
  <si>
    <t xml:space="preserve">            3,859.80</t>
  </si>
  <si>
    <t>MI,JU,VI</t>
  </si>
  <si>
    <t xml:space="preserve">         38,577.00</t>
  </si>
  <si>
    <t xml:space="preserve">           11,579.40</t>
  </si>
  <si>
    <t>MODULAR OPER. ESP. EQ. MEC (UNIDADES CI)</t>
  </si>
  <si>
    <t>MODULAR OPER. ESP. EQ. MEC. (UNIDADES CI)</t>
  </si>
  <si>
    <t>35: TÉCNICAS Y ESTRATEGIAS PREVENCIÓN Y COMBATE DE INCENDIOS</t>
  </si>
  <si>
    <t>DE LEIJA DE CASTRO H. RODOLFO</t>
  </si>
  <si>
    <t xml:space="preserve">                          -</t>
  </si>
  <si>
    <t xml:space="preserve">                391.15</t>
  </si>
  <si>
    <t xml:space="preserve">              5,085.00</t>
  </si>
  <si>
    <t xml:space="preserve">        108,147.00</t>
  </si>
  <si>
    <t xml:space="preserve">           19,299.00</t>
  </si>
  <si>
    <t>LU,MA,MI,JU,VI</t>
  </si>
  <si>
    <t>PEMEX EXPLORACIÓN Y PRODUCCIÓN, VILLAHERMOSA, TAB.</t>
  </si>
  <si>
    <t>BAPB0CCX23</t>
  </si>
  <si>
    <t>INSTR DE PROY DE MEJORA DE PROCESOS</t>
  </si>
  <si>
    <t>INSTRUMENTACION DE PROYECTOS DE MEJORA DE PROCESOS</t>
  </si>
  <si>
    <t>A DISTANCIA</t>
  </si>
  <si>
    <t>ACTUALIZACIÓN PROFESIONAL</t>
  </si>
  <si>
    <t>17: ADMINISTRACION Y PRESUPUESTOS</t>
  </si>
  <si>
    <t>ADMINISTRACIÓN</t>
  </si>
  <si>
    <t>ALVAREZ ALMAZAN ENRIQUE GABRIEL</t>
  </si>
  <si>
    <t>No</t>
  </si>
  <si>
    <t xml:space="preserve">                      -  </t>
  </si>
  <si>
    <t xml:space="preserve">                           -  </t>
  </si>
  <si>
    <t>301-206900</t>
  </si>
  <si>
    <t xml:space="preserve"> PAGO INSTRUCTORES INTERNOS X CAPACITACIÓN PROFESIONAL </t>
  </si>
  <si>
    <t>LU,MA,MI,JU,VI,SA,DO</t>
  </si>
  <si>
    <t>08:00:00-10:00:00</t>
  </si>
  <si>
    <t>ENCARGADO DE MANIOBRAS Y OPERACIÓN (CONTRAINCENDIO)</t>
  </si>
  <si>
    <t xml:space="preserve">              100.62</t>
  </si>
  <si>
    <t xml:space="preserve">               1,308.00</t>
  </si>
  <si>
    <t xml:space="preserve">          17,342.00</t>
  </si>
  <si>
    <t>MA</t>
  </si>
  <si>
    <t>PREVENCIÓN DE RIESGOS LABORALES</t>
  </si>
  <si>
    <t xml:space="preserve">              245.75</t>
  </si>
  <si>
    <t xml:space="preserve">               1,966.00</t>
  </si>
  <si>
    <t xml:space="preserve">           12,237.00</t>
  </si>
  <si>
    <t>LU,MA</t>
  </si>
  <si>
    <t xml:space="preserve">              139.40</t>
  </si>
  <si>
    <t xml:space="preserve">          30,912.00</t>
  </si>
  <si>
    <t xml:space="preserve">            5,146.40</t>
  </si>
  <si>
    <t xml:space="preserve">                75.62</t>
  </si>
  <si>
    <t xml:space="preserve">                  983.00</t>
  </si>
  <si>
    <t xml:space="preserve">          12,748.00</t>
  </si>
  <si>
    <t>VI</t>
  </si>
  <si>
    <t>GCIA SEG SAL. EN EL TRAB Y P.A. REG. SUR</t>
  </si>
  <si>
    <t>14: SEGURIDAD INDUSTRIAL</t>
  </si>
  <si>
    <t>MA,MI</t>
  </si>
  <si>
    <t xml:space="preserve">          21,853.00</t>
  </si>
  <si>
    <t xml:space="preserve">           23,158.80</t>
  </si>
  <si>
    <t>LU,MA,MI</t>
  </si>
  <si>
    <t>PEMEX EXPLORACIÓN Y PRODUCCIÓN, CARDENAS, TAB.</t>
  </si>
  <si>
    <t>CONTRAINCENDIO</t>
  </si>
  <si>
    <t>ORTIZ LÓPEZ HECTOR ABDUL</t>
  </si>
  <si>
    <t xml:space="preserve">             406.80</t>
  </si>
  <si>
    <t xml:space="preserve">              2,034.00</t>
  </si>
  <si>
    <t xml:space="preserve">           6,973.00</t>
  </si>
  <si>
    <t>07:00:00-15:00:00</t>
  </si>
  <si>
    <t>BAPD0CCL23</t>
  </si>
  <si>
    <t>PROJECT GOVERNANCE CORE</t>
  </si>
  <si>
    <t>PLAN INDIVIDUAL DE DESARROLLO</t>
  </si>
  <si>
    <t>EN LINEA</t>
  </si>
  <si>
    <t>PROGRAMA PEMEX EXTERNO</t>
  </si>
  <si>
    <t xml:space="preserve">  </t>
  </si>
  <si>
    <t xml:space="preserve">               -</t>
  </si>
  <si>
    <t xml:space="preserve">           2,500.00</t>
  </si>
  <si>
    <t xml:space="preserve">               2,500.00</t>
  </si>
  <si>
    <t>235-544500</t>
  </si>
  <si>
    <t xml:space="preserve"> SERVICIOS DE CAPACITACIÓN PAGADOS A TERCEROS CON ACTIVIDAD EMPRESARIAL </t>
  </si>
  <si>
    <t>PEMEX EXPLORACIÓN Y PRODUCCIÓN, POZA RICA, VER.</t>
  </si>
  <si>
    <t>GCIA SEG SAL. EN EL TRAB Y P.A. REG. NTE</t>
  </si>
  <si>
    <t>14.53.12</t>
  </si>
  <si>
    <t>OPERADOR DE TERCERA-SEPARADORES</t>
  </si>
  <si>
    <t xml:space="preserve">              320.33</t>
  </si>
  <si>
    <t xml:space="preserve">                1,922.00</t>
  </si>
  <si>
    <t xml:space="preserve">           18,522.00</t>
  </si>
  <si>
    <t xml:space="preserve">         34,299.00</t>
  </si>
  <si>
    <t xml:space="preserve">              274.57</t>
  </si>
  <si>
    <t xml:space="preserve">         25,333.00</t>
  </si>
  <si>
    <t xml:space="preserve">          38,158.80</t>
  </si>
  <si>
    <t>MA,MI,JU</t>
  </si>
  <si>
    <t>PMX EXPLOR. Y PRODUCC., AGUA DULCE, VER.</t>
  </si>
  <si>
    <t>OPERACIÓN Y MANEJO DE MOTOBOMBAS CI</t>
  </si>
  <si>
    <t xml:space="preserve">                84.75</t>
  </si>
  <si>
    <t xml:space="preserve">                1,017.00</t>
  </si>
  <si>
    <t xml:space="preserve">          17,770.00</t>
  </si>
  <si>
    <t>14.54.06</t>
  </si>
  <si>
    <t>BOMBERO CLASE "C"-MEDIDOR</t>
  </si>
  <si>
    <t xml:space="preserve">                87.67</t>
  </si>
  <si>
    <t xml:space="preserve">                  789.00</t>
  </si>
  <si>
    <t xml:space="preserve">           12,328.00</t>
  </si>
  <si>
    <t xml:space="preserve">          14,079.40</t>
  </si>
  <si>
    <t xml:space="preserve">               147.85</t>
  </si>
  <si>
    <t xml:space="preserve">         37,478.00</t>
  </si>
  <si>
    <t xml:space="preserve">           61,317.60</t>
  </si>
  <si>
    <t>AUDITORÍAS EFECTIVAS</t>
  </si>
  <si>
    <t xml:space="preserve">             8,712.00</t>
  </si>
  <si>
    <t xml:space="preserve">           16,652.60</t>
  </si>
  <si>
    <t>JU</t>
  </si>
  <si>
    <t xml:space="preserve">               213.67</t>
  </si>
  <si>
    <t xml:space="preserve">                1,282.00</t>
  </si>
  <si>
    <t xml:space="preserve">           4,436.00</t>
  </si>
  <si>
    <t xml:space="preserve">           27,719.60</t>
  </si>
  <si>
    <t>PMX EXPLOR. Y PRODUCC., COMALCALCO, TAB.</t>
  </si>
  <si>
    <t xml:space="preserve">              508.50</t>
  </si>
  <si>
    <t xml:space="preserve">          12,763.00</t>
  </si>
  <si>
    <t>SISTEMAS CONTRAINCENDIO:FUNCIONA-PRACTIC</t>
  </si>
  <si>
    <t xml:space="preserve">               3,051.00</t>
  </si>
  <si>
    <t xml:space="preserve">          29,270.00</t>
  </si>
  <si>
    <t xml:space="preserve">           21,827.00</t>
  </si>
  <si>
    <t xml:space="preserve">           18,012.40</t>
  </si>
  <si>
    <t>LU</t>
  </si>
  <si>
    <t xml:space="preserve">                98.63</t>
  </si>
  <si>
    <t xml:space="preserve">            18,151.00</t>
  </si>
  <si>
    <t xml:space="preserve">            15,219.60</t>
  </si>
  <si>
    <t xml:space="preserve">               160.17</t>
  </si>
  <si>
    <t xml:space="preserve">          55,291.00</t>
  </si>
  <si>
    <t xml:space="preserve">         57,457.80</t>
  </si>
  <si>
    <t>SEG EN CENTROS ADMINISTRATIVOS (SCA)</t>
  </si>
  <si>
    <t xml:space="preserve">                 80.13</t>
  </si>
  <si>
    <t xml:space="preserve">                  641.00</t>
  </si>
  <si>
    <t xml:space="preserve">            1,696.00</t>
  </si>
  <si>
    <t>MI</t>
  </si>
  <si>
    <t xml:space="preserve">         24,283.00</t>
  </si>
  <si>
    <t xml:space="preserve">           21,872.20</t>
  </si>
  <si>
    <t xml:space="preserve">                78.23</t>
  </si>
  <si>
    <t xml:space="preserve">          19,402.00</t>
  </si>
  <si>
    <t xml:space="preserve">          18,283.00</t>
  </si>
  <si>
    <t xml:space="preserve">          17,658.00</t>
  </si>
  <si>
    <t xml:space="preserve">              394.50</t>
  </si>
  <si>
    <t xml:space="preserve">               2,367.00</t>
  </si>
  <si>
    <t xml:space="preserve">         20,547.00</t>
  </si>
  <si>
    <t xml:space="preserve">          37,939.20</t>
  </si>
  <si>
    <t xml:space="preserve">                 71.22</t>
  </si>
  <si>
    <t xml:space="preserve">           16,913.00</t>
  </si>
  <si>
    <t xml:space="preserve">           15,292.80</t>
  </si>
  <si>
    <t xml:space="preserve">          12,493.00</t>
  </si>
  <si>
    <t xml:space="preserve">          14,006.20</t>
  </si>
  <si>
    <t xml:space="preserve">            3,269.00</t>
  </si>
  <si>
    <t xml:space="preserve">           12,866.00</t>
  </si>
  <si>
    <t xml:space="preserve">          29,341.00</t>
  </si>
  <si>
    <t xml:space="preserve">                92.45</t>
  </si>
  <si>
    <t xml:space="preserve">             8,512.00</t>
  </si>
  <si>
    <t xml:space="preserve">            7,018.00</t>
  </si>
  <si>
    <t xml:space="preserve">          25,166.00</t>
  </si>
  <si>
    <t xml:space="preserve">          20,585.60</t>
  </si>
  <si>
    <t xml:space="preserve">         30,093.00</t>
  </si>
  <si>
    <t xml:space="preserve">           12,326.00</t>
  </si>
  <si>
    <t xml:space="preserve">               197.25</t>
  </si>
  <si>
    <t xml:space="preserve">               1,578.00</t>
  </si>
  <si>
    <t xml:space="preserve">         30,620.00</t>
  </si>
  <si>
    <t xml:space="preserve">              610.20</t>
  </si>
  <si>
    <t xml:space="preserve">         22,547.00</t>
  </si>
  <si>
    <t xml:space="preserve">                64.10</t>
  </si>
  <si>
    <t xml:space="preserve">          16,579.40</t>
  </si>
  <si>
    <t xml:space="preserve">          24,621.00</t>
  </si>
  <si>
    <t>BCCD0CCX23</t>
  </si>
  <si>
    <t>MANEJO Y OPERACIÓN DE EQUIPOS CI</t>
  </si>
  <si>
    <t xml:space="preserve">         127,610.00</t>
  </si>
  <si>
    <t xml:space="preserve">         96,495.00</t>
  </si>
  <si>
    <t xml:space="preserve">            6,792.00</t>
  </si>
  <si>
    <t xml:space="preserve">              435.86</t>
  </si>
  <si>
    <t xml:space="preserve">          17,827.00</t>
  </si>
  <si>
    <t xml:space="preserve">               128.20</t>
  </si>
  <si>
    <t xml:space="preserve">            11,218.00</t>
  </si>
  <si>
    <t xml:space="preserve">         35,585.60</t>
  </si>
  <si>
    <t>MI,JU</t>
  </si>
  <si>
    <t xml:space="preserve">          16,847.00</t>
  </si>
  <si>
    <t xml:space="preserve">                 112.71</t>
  </si>
  <si>
    <t xml:space="preserve">          13,933.00</t>
  </si>
  <si>
    <t>OPERARIO ESPECIALISTA EN TECNOLOGÍAS DE INFORMACIÓN Y COMUNICACIONES</t>
  </si>
  <si>
    <t xml:space="preserve">              169.07</t>
  </si>
  <si>
    <t xml:space="preserve">         36,983.00</t>
  </si>
  <si>
    <t xml:space="preserve">          65,177.40</t>
  </si>
  <si>
    <t xml:space="preserve">           6,870.00</t>
  </si>
  <si>
    <t xml:space="preserve">         59,774.00</t>
  </si>
  <si>
    <t xml:space="preserve">         64,738.20</t>
  </si>
  <si>
    <t xml:space="preserve">          28,137.00</t>
  </si>
  <si>
    <t xml:space="preserve">           12,410.00</t>
  </si>
  <si>
    <t xml:space="preserve">            9,241.00</t>
  </si>
  <si>
    <t xml:space="preserve">           9,704.00</t>
  </si>
  <si>
    <t>BDED0CCL23</t>
  </si>
  <si>
    <t>RISK ANALYSIS AND INHERENTLY SAFER DESIG</t>
  </si>
  <si>
    <t>RISK ANALYSIS AND INHERENTLY SAFER DESIGN FUNDAMENTALS</t>
  </si>
  <si>
    <t>DESARROLLO EJECUTIVO</t>
  </si>
  <si>
    <t>10: INGENIERÍA PETROLERA</t>
  </si>
  <si>
    <t>TÉCNICOS</t>
  </si>
  <si>
    <t>ALTA DIRECCION</t>
  </si>
  <si>
    <t>REP. DEL GM. SSTPA REGIÓN SUR AGUA DULCE</t>
  </si>
  <si>
    <t xml:space="preserve">                53.62</t>
  </si>
  <si>
    <t xml:space="preserve">                  697.00</t>
  </si>
  <si>
    <t xml:space="preserve">             480.50</t>
  </si>
  <si>
    <t xml:space="preserve">           30,219.60</t>
  </si>
  <si>
    <t>HIDRAULICA CI</t>
  </si>
  <si>
    <t>OPERADOR ESPECIALISTA-EQUIPO MECÁNICO (CONTRAINCENDIO)</t>
  </si>
  <si>
    <t xml:space="preserve">              339.00</t>
  </si>
  <si>
    <t xml:space="preserve">              427.33</t>
  </si>
  <si>
    <t xml:space="preserve">           17,573.20</t>
  </si>
  <si>
    <t>ACTIVO DE PRODUCCIÓN MACUSPANA-MUSPAC</t>
  </si>
  <si>
    <t xml:space="preserve">        120,040.00</t>
  </si>
  <si>
    <t xml:space="preserve">         115,794.00</t>
  </si>
  <si>
    <t>ADMON DE EMERGENCIAS MAYORES (AEM)</t>
  </si>
  <si>
    <t xml:space="preserve">               237.91</t>
  </si>
  <si>
    <t xml:space="preserve">                2,617.00</t>
  </si>
  <si>
    <t xml:space="preserve">         38,677.00</t>
  </si>
  <si>
    <t>ANALISIS DE SEGURIDAD EN EL TRABAJO</t>
  </si>
  <si>
    <t>ANÁLISIS DE SEGURIDAD EN EL TRABAJO (AST)</t>
  </si>
  <si>
    <t xml:space="preserve">              218.08</t>
  </si>
  <si>
    <t xml:space="preserve">          42,153.00</t>
  </si>
  <si>
    <t>RESPUESTA A EMERGENCIAS MATERIALES PEL</t>
  </si>
  <si>
    <t>AYUDANTE DE OPERADOR ESPECIALISTA-EQUIPO MECÁNICO</t>
  </si>
  <si>
    <t xml:space="preserve">              263.00</t>
  </si>
  <si>
    <t xml:space="preserve">          20,372.00</t>
  </si>
  <si>
    <t xml:space="preserve">          41,232.00</t>
  </si>
  <si>
    <t>MODULAR PREV Y COMBATE DE INC BOM C B CI</t>
  </si>
  <si>
    <t>MODULAR PREV. Y COMBATE DE INCENDIOS MOD I BOMBERO CLASE B CI</t>
  </si>
  <si>
    <t xml:space="preserve">              438.33</t>
  </si>
  <si>
    <t xml:space="preserve">              3,945.00</t>
  </si>
  <si>
    <t xml:space="preserve">        64,467.00</t>
  </si>
  <si>
    <t>EQUIPOS MECANICOS (UNIDADES CI)</t>
  </si>
  <si>
    <t>EQUIPOS MECÁNICOS (UNIDADES CI)</t>
  </si>
  <si>
    <t xml:space="preserve">          23,282.00</t>
  </si>
  <si>
    <t xml:space="preserve">              130.80</t>
  </si>
  <si>
    <t xml:space="preserve">          14,577.00</t>
  </si>
  <si>
    <t xml:space="preserve">          17,746.00</t>
  </si>
  <si>
    <t xml:space="preserve">          12,049.00</t>
  </si>
  <si>
    <t xml:space="preserve">         63,338.00</t>
  </si>
  <si>
    <t xml:space="preserve">           14,313.00</t>
  </si>
  <si>
    <t xml:space="preserve">            4,139.00</t>
  </si>
  <si>
    <t xml:space="preserve">             7,719.60</t>
  </si>
  <si>
    <t xml:space="preserve">          12,380.00</t>
  </si>
  <si>
    <t>HERNANDEZ RAMIREZ EDMUNDO ANGEL</t>
  </si>
  <si>
    <t xml:space="preserve">              679.25</t>
  </si>
  <si>
    <t xml:space="preserve">              5,434.00</t>
  </si>
  <si>
    <t xml:space="preserve">          57,166.00</t>
  </si>
  <si>
    <t>AYTE DE MANIOBRAS Y OPER CONTRAINCENDIO</t>
  </si>
  <si>
    <t>AYTE DE MANIOBRAS Y OPERACIONES CONTRAINCENDIO</t>
  </si>
  <si>
    <t>MODULARES (SICAM)</t>
  </si>
  <si>
    <t xml:space="preserve">          21,759.00</t>
  </si>
  <si>
    <t xml:space="preserve">              373.86</t>
  </si>
  <si>
    <t xml:space="preserve">          25,241.00</t>
  </si>
  <si>
    <t xml:space="preserve">               157.80</t>
  </si>
  <si>
    <t xml:space="preserve">         29,997.00</t>
  </si>
  <si>
    <t>OPERACION DE BOMBAS CONTRAINCENDIO</t>
  </si>
  <si>
    <t xml:space="preserve">              407.50</t>
  </si>
  <si>
    <t xml:space="preserve">               3,260.00</t>
  </si>
  <si>
    <t xml:space="preserve">          34,319.00</t>
  </si>
  <si>
    <t xml:space="preserve">         40,552.00</t>
  </si>
  <si>
    <t>LU,MA,JU,VI</t>
  </si>
  <si>
    <t xml:space="preserve">         38,490.00</t>
  </si>
  <si>
    <t xml:space="preserve">         42,683.00</t>
  </si>
  <si>
    <t xml:space="preserve">         30,400.00</t>
  </si>
  <si>
    <t xml:space="preserve">               493.13</t>
  </si>
  <si>
    <t xml:space="preserve">         57,473.00</t>
  </si>
  <si>
    <t xml:space="preserve">              603.78</t>
  </si>
  <si>
    <t xml:space="preserve">         67,568.00</t>
  </si>
  <si>
    <t xml:space="preserve">              543.40</t>
  </si>
  <si>
    <t xml:space="preserve">         74,978.00</t>
  </si>
  <si>
    <t xml:space="preserve">        34,409.00</t>
  </si>
  <si>
    <t xml:space="preserve">                 91.57</t>
  </si>
  <si>
    <t xml:space="preserve">           6,067.00</t>
  </si>
  <si>
    <t xml:space="preserve">            9,006.20</t>
  </si>
  <si>
    <t>INVEST INCID ANALISIS CAUSA RAIZ (IIACR)</t>
  </si>
  <si>
    <t xml:space="preserve">           7,066.00</t>
  </si>
  <si>
    <t xml:space="preserve">         34,060.00</t>
  </si>
  <si>
    <t xml:space="preserve">               175.33</t>
  </si>
  <si>
    <t xml:space="preserve">           26,216.00</t>
  </si>
  <si>
    <t xml:space="preserve">                118.91</t>
  </si>
  <si>
    <t xml:space="preserve">          15,827.00</t>
  </si>
  <si>
    <t xml:space="preserve">         76,596.00</t>
  </si>
  <si>
    <t xml:space="preserve">           17,195.00</t>
  </si>
  <si>
    <t xml:space="preserve">         33,337.00</t>
  </si>
  <si>
    <t xml:space="preserve">         26,844.00</t>
  </si>
  <si>
    <t xml:space="preserve">          22,989.00</t>
  </si>
  <si>
    <t>ENCARGADO DE UNIDAD DE TRANSPORTE PARA MOVIMIENTO EQUIPO PERFORACIÓN Y/O TERMINACIÓN Y REPARACIÓN DE POZOS</t>
  </si>
  <si>
    <t xml:space="preserve">           14,188.00</t>
  </si>
  <si>
    <t xml:space="preserve">          22,866.00</t>
  </si>
  <si>
    <t xml:space="preserve">          36,222.00</t>
  </si>
  <si>
    <t xml:space="preserve">         29,647.00</t>
  </si>
  <si>
    <t xml:space="preserve">         20,868.00</t>
  </si>
  <si>
    <t xml:space="preserve">          22,320.00</t>
  </si>
  <si>
    <t>PEMEX EXPLORACIÓN Y PRODUCCIÓN, CD. DEL CARMEN, CAMP.</t>
  </si>
  <si>
    <t>GCIA SEG SAL. EN EL TRAB Y P.A. REG. MA</t>
  </si>
  <si>
    <t>PEMEX EXPLORACIÓN Y PRODUCCIÓN, PARAISO, TAB.</t>
  </si>
  <si>
    <t>REP. DEL GM. SSTPA REGIÓN MARINA PARAÍSO</t>
  </si>
  <si>
    <t xml:space="preserve">            3,146.00</t>
  </si>
  <si>
    <t>BAPB0CCL23</t>
  </si>
  <si>
    <t>ANAL CONSEC HERRAM INFORMAT PHAST I MAR</t>
  </si>
  <si>
    <t>CAPACITACIÓN Y/O ACTUALIZACIÓN EN ANÁLISIS DE CONSECUENCIAS CON LA HERRAMIENTA INFORMÁTICA PHAST (INSTALACIONES MARINAS)</t>
  </si>
  <si>
    <t xml:space="preserve">          31,162.94</t>
  </si>
  <si>
    <t xml:space="preserve">         498,607.00</t>
  </si>
  <si>
    <t>28.99.99</t>
  </si>
  <si>
    <t>JEFE DE GUARDIA (CONTRAINCENDIO) DB</t>
  </si>
  <si>
    <t>CERT ESP ANALISIS DE RIESGOS DE PROCESOS</t>
  </si>
  <si>
    <t>CAPACITACIÓN PARA LA CERTIFICACIÓN DE ESPECIALISTAS EN ANALISIS DE RIESGOS DE PROCESOS</t>
  </si>
  <si>
    <t xml:space="preserve">         10,455.88</t>
  </si>
  <si>
    <t xml:space="preserve">           167,294.00</t>
  </si>
  <si>
    <t xml:space="preserve">         112,500.00</t>
  </si>
  <si>
    <t>ADMINISTRACIÓN AMBIENTAL</t>
  </si>
  <si>
    <t>ANAL CONSEC HERRAM INFORMAT PHAST I TERR</t>
  </si>
  <si>
    <t>CAPACITACIÓN Y/O ACTUALIZACIÓN EN ANÁLISIS DE CONSECUENCIAS CON LA HERRAMIENTA INFORMÁTICA PHAST (INSTALACIONES TERRESTRES)</t>
  </si>
  <si>
    <t xml:space="preserve">         22,480.52</t>
  </si>
  <si>
    <t xml:space="preserve">           472,091.00</t>
  </si>
  <si>
    <t xml:space="preserve">                92.82</t>
  </si>
  <si>
    <t>MET CUALIT IDENT PELIG EVAL JERARQ RIESG</t>
  </si>
  <si>
    <t>MÉTODOS CUALITATIVOS PARA LA IDENTIFICACIÓN DE PELIGROS, EVALUACIÓN Y JERARQUIZACIÓN DE RIESGOS</t>
  </si>
  <si>
    <t xml:space="preserve">            8,190.73</t>
  </si>
  <si>
    <t xml:space="preserve">            180,196.00</t>
  </si>
  <si>
    <t>AUXILIAR TÉCNICO "A" (PEP)</t>
  </si>
  <si>
    <t xml:space="preserve">                131.50</t>
  </si>
  <si>
    <t xml:space="preserve">            1,573.00</t>
  </si>
  <si>
    <t xml:space="preserve">          12,646.40</t>
  </si>
  <si>
    <t>MÉT CUAL IDENT PELIG EVAL JERARQ RIESGOS</t>
  </si>
  <si>
    <t>CONCEP BASIC ANALISIS D RIESGOS PROCESO</t>
  </si>
  <si>
    <t xml:space="preserve">            6,167.27</t>
  </si>
  <si>
    <t xml:space="preserve">           135,680.00</t>
  </si>
  <si>
    <t xml:space="preserve">               105.20</t>
  </si>
  <si>
    <t>ADMON RIESGOS PROCESOS DE PEP (ARP PEP)</t>
  </si>
  <si>
    <t xml:space="preserve">               118.07</t>
  </si>
  <si>
    <t xml:space="preserve">               1,653.00</t>
  </si>
  <si>
    <t xml:space="preserve">            3,260.00</t>
  </si>
  <si>
    <t>SALUD EN EL TRABAJO</t>
  </si>
  <si>
    <t>JU,VI,SA</t>
  </si>
  <si>
    <t>MÉT CUANT IDENT PELIG EVAL JERARQ RIESGS</t>
  </si>
  <si>
    <t xml:space="preserve">           12,500.00</t>
  </si>
  <si>
    <t>MET CUANT IDENT PELIG EVAL JERARQ RIESGO</t>
  </si>
  <si>
    <t>MÉTODOS CUANTITATIVOS PARA LA IDENTIFICACIÓN DE PELIGROS, EVALUACIÓN Y JERARQUIZACIÓN DE RIESGOS</t>
  </si>
  <si>
    <t xml:space="preserve">           8,580.76</t>
  </si>
  <si>
    <t>SEG Y SOBREVIVENCIA COSTA AFUERA(SSCA)</t>
  </si>
  <si>
    <t>PROBADOR ANALÍTICO</t>
  </si>
  <si>
    <t xml:space="preserve">           4,974.00</t>
  </si>
  <si>
    <t xml:space="preserve">         10,436.92</t>
  </si>
  <si>
    <t xml:space="preserve">            7,500.00</t>
  </si>
  <si>
    <t>METODO DEL SIST DE COMANDO INCIDENTE SCI</t>
  </si>
  <si>
    <t>METODOLOGIA DEL SISTEMA DE COMANDO DE INCIDENTES (SCI)</t>
  </si>
  <si>
    <t xml:space="preserve">              724.67</t>
  </si>
  <si>
    <t xml:space="preserve">               2,174.00</t>
  </si>
  <si>
    <t>REACREDITAC SIGNATARIOS SPPTR (RSPTR</t>
  </si>
  <si>
    <t xml:space="preserve">               261.70</t>
  </si>
  <si>
    <t>CERT ESPECIALISTAS EN SEGURIDAD FUNCIONA</t>
  </si>
  <si>
    <t>CAPACITACIÓN PARA LA CERTIFICACIÓN DE ESPECIALISTAS EN SEGURIDAD FUNCIONAL</t>
  </si>
  <si>
    <t xml:space="preserve">           17,959.13</t>
  </si>
  <si>
    <t xml:space="preserve">          269,387.00</t>
  </si>
  <si>
    <t xml:space="preserve">        150,000.00</t>
  </si>
  <si>
    <t>ANALISIS DE CAPAS DE PROTECCION (LOPA)</t>
  </si>
  <si>
    <t>CAPACITACIÓN EN ANÁLISIS DE CAPAS DE PROTECCIÓN (LOPA)</t>
  </si>
  <si>
    <t xml:space="preserve">        30,864.63</t>
  </si>
  <si>
    <t xml:space="preserve">         493,834.00</t>
  </si>
  <si>
    <t xml:space="preserve">          15,000.00</t>
  </si>
  <si>
    <t>AUXILIAR TÉCNICO "B" (PEP)</t>
  </si>
  <si>
    <t xml:space="preserve">           12,013.07</t>
  </si>
  <si>
    <t>LU,MI</t>
  </si>
  <si>
    <t>LU,JU,VI</t>
  </si>
  <si>
    <t xml:space="preserve">          23,515.90</t>
  </si>
  <si>
    <t>CONC BÁS ANÁLISIS DE RIESGO DE PROCESO</t>
  </si>
  <si>
    <t xml:space="preserve">            4,719.00</t>
  </si>
  <si>
    <t>BAAD0CCX23</t>
  </si>
  <si>
    <t>COMUNICACION ORAL Y ESCRITA</t>
  </si>
  <si>
    <t>APOYO ADMINISTRATIVO</t>
  </si>
  <si>
    <t>23: RELACIONES HUMANAS</t>
  </si>
  <si>
    <t>CONDUCTUALES</t>
  </si>
  <si>
    <t>COLLADO PEREZ LAURA EDITH</t>
  </si>
  <si>
    <t xml:space="preserve">              584.14</t>
  </si>
  <si>
    <t xml:space="preserve">              4,089.00</t>
  </si>
  <si>
    <t xml:space="preserve">                128.13</t>
  </si>
  <si>
    <t xml:space="preserve">         73,283.00</t>
  </si>
  <si>
    <t xml:space="preserve">          61,756.80</t>
  </si>
  <si>
    <t>BAAB0CCX23</t>
  </si>
  <si>
    <t>T ELABOR TIEMPO EX PLIEGOS COMISION COM</t>
  </si>
  <si>
    <t>TALLER PARA ELABORACION TIEMPO EXTRA, PLIEGOS DE COMISION Y COMPROBACION DE GASTOS.</t>
  </si>
  <si>
    <t xml:space="preserve">               757.22</t>
  </si>
  <si>
    <t xml:space="preserve">               6,815.00</t>
  </si>
  <si>
    <t xml:space="preserve">        44,867.00</t>
  </si>
  <si>
    <t xml:space="preserve">         36,024.80</t>
  </si>
  <si>
    <t xml:space="preserve">        44,968.00</t>
  </si>
  <si>
    <t xml:space="preserve">         38,598.00</t>
  </si>
  <si>
    <t>BCCB0CCL23</t>
  </si>
  <si>
    <t xml:space="preserve">          18,063.00</t>
  </si>
  <si>
    <t xml:space="preserve">          17,628.00</t>
  </si>
  <si>
    <t xml:space="preserve">         72,006.00</t>
  </si>
  <si>
    <t xml:space="preserve">                45.79</t>
  </si>
  <si>
    <t xml:space="preserve">          22,533.00</t>
  </si>
  <si>
    <t xml:space="preserve">                65.75</t>
  </si>
  <si>
    <t xml:space="preserve">          21,368.00</t>
  </si>
  <si>
    <t xml:space="preserve">           16,725.80</t>
  </si>
  <si>
    <t xml:space="preserve">                56.36</t>
  </si>
  <si>
    <t xml:space="preserve">         22,484.00</t>
  </si>
  <si>
    <t xml:space="preserve">         64,104.00</t>
  </si>
  <si>
    <t xml:space="preserve">          50,177.40</t>
  </si>
  <si>
    <t xml:space="preserve">                42.73</t>
  </si>
  <si>
    <t xml:space="preserve">         24,428.00</t>
  </si>
  <si>
    <t xml:space="preserve">              106.83</t>
  </si>
  <si>
    <t xml:space="preserve">          40,169.00</t>
  </si>
  <si>
    <t xml:space="preserve">          33,451.60</t>
  </si>
  <si>
    <t xml:space="preserve">               137.29</t>
  </si>
  <si>
    <t xml:space="preserve">          71,285.00</t>
  </si>
  <si>
    <t xml:space="preserve">         57,897.00</t>
  </si>
  <si>
    <t xml:space="preserve">         42,736.00</t>
  </si>
  <si>
    <t xml:space="preserve">                 49.31</t>
  </si>
  <si>
    <t xml:space="preserve">           22,163.00</t>
  </si>
  <si>
    <t xml:space="preserve">         67,364.00</t>
  </si>
  <si>
    <t xml:space="preserve">         45,067.00</t>
  </si>
  <si>
    <t>PEMEX EXPLORACIÓN Y PRODUCCIÓN, CERRO AZUL, VER.</t>
  </si>
  <si>
    <t>REP. DEL GM. SSTPA REGIÓN NTE CERRO AZUL</t>
  </si>
  <si>
    <t xml:space="preserve">              169.50</t>
  </si>
  <si>
    <t xml:space="preserve">           31,601.00</t>
  </si>
  <si>
    <t xml:space="preserve">              254.25</t>
  </si>
  <si>
    <t xml:space="preserve">         25,904.00</t>
  </si>
  <si>
    <t>RECARGA Y MANTTO. DE EXTINTORES PARA CI</t>
  </si>
  <si>
    <t>RECARGA Y MANTENIMIENTO DE EXTINTORES PARA CI</t>
  </si>
  <si>
    <t xml:space="preserve">         36,667.00</t>
  </si>
  <si>
    <t>REP. DEL GM. SSTPA PERF, CERRO AZUL</t>
  </si>
  <si>
    <t xml:space="preserve">               155.29</t>
  </si>
  <si>
    <t xml:space="preserve">               1,087.00</t>
  </si>
  <si>
    <t xml:space="preserve">            9,671.00</t>
  </si>
  <si>
    <t xml:space="preserve">              282.50</t>
  </si>
  <si>
    <t xml:space="preserve">       136,457.00</t>
  </si>
  <si>
    <t xml:space="preserve">            9,881.00</t>
  </si>
  <si>
    <t xml:space="preserve">                90.58</t>
  </si>
  <si>
    <t xml:space="preserve">          18,785.00</t>
  </si>
  <si>
    <t xml:space="preserve">          57,915.00</t>
  </si>
  <si>
    <t xml:space="preserve">               217.40</t>
  </si>
  <si>
    <t xml:space="preserve">          13,498.00</t>
  </si>
  <si>
    <t xml:space="preserve">          28,105.00</t>
  </si>
  <si>
    <t>FICHA</t>
  </si>
  <si>
    <t>NOMBRE</t>
  </si>
  <si>
    <t>RC</t>
  </si>
  <si>
    <t>GENERO</t>
  </si>
  <si>
    <t>APLICA COBERTURA</t>
  </si>
  <si>
    <t>APLICA VIATICO</t>
  </si>
  <si>
    <t>GERENCIA</t>
  </si>
  <si>
    <t>ALBERTO FUENTES ELDER</t>
  </si>
  <si>
    <t>M</t>
  </si>
  <si>
    <t>NO</t>
  </si>
  <si>
    <t>ALVAREZ PEREZ MAURO GILBERTO</t>
  </si>
  <si>
    <t>GERENCIA DE EVALUACIÓN, AUDITORÍA Y NORMATIVIDAD</t>
  </si>
  <si>
    <t>BOLDO GONZALEZ FERNANDO</t>
  </si>
  <si>
    <t>CAMACHO ESPINOZA CUAUHTEMOC</t>
  </si>
  <si>
    <t>CAPITANACHI REYES ENRIQUE</t>
  </si>
  <si>
    <t>COBOS CRUZ JESUS</t>
  </si>
  <si>
    <t>CORDOVA PEREZ ELIAS</t>
  </si>
  <si>
    <t>GERENCIA DE SEGURIDAD, SALUD EN EL TRABAJO Y PROTECCIÓN AMBIENTAL PERFORACIÓN</t>
  </si>
  <si>
    <t>CRUZ MUÑOZ ZE MARIO</t>
  </si>
  <si>
    <t>DE LA FUENTE GONZALEZ ARTURO</t>
  </si>
  <si>
    <t>ESPAÑA AGUILAR JUAN FERNANDO</t>
  </si>
  <si>
    <t>FALCON NUÑEZ ADRIAN</t>
  </si>
  <si>
    <t>FLORES RAMÍREZ IRMA ELENA</t>
  </si>
  <si>
    <t>F</t>
  </si>
  <si>
    <t>HERRERA COLORADO JUAN PABLO</t>
  </si>
  <si>
    <t>JUAREZ SANTIAGO HECTOR EDUARDO</t>
  </si>
  <si>
    <t>LÓPEZ MARTÍNEZ CANDY</t>
  </si>
  <si>
    <t>LUNA CORTES GABRIEL ANTONIO</t>
  </si>
  <si>
    <t>LUQUEÑO MARTINEZ ARTURO</t>
  </si>
  <si>
    <t>SANDOVAL JUAREZ IDALI</t>
  </si>
  <si>
    <t>SANTOS SOLIS SERGIO</t>
  </si>
  <si>
    <t>TC</t>
  </si>
  <si>
    <t>SARMIENTO CHARLES EFREN</t>
  </si>
  <si>
    <t>TRINIDAD CANO ADOLFO</t>
  </si>
  <si>
    <t>ABARCA RODRIGUEZ CESAR</t>
  </si>
  <si>
    <t>ALAVEZ BARRITA LUIS URIEL</t>
  </si>
  <si>
    <t>ALCOCER FERNANDEZ JAIME</t>
  </si>
  <si>
    <t>CANTILLO GONZALEZ MIGUEL ANGEL</t>
  </si>
  <si>
    <t>DEL ANGEL RODRÍGUEZ EIBAR</t>
  </si>
  <si>
    <t>DIAZ GARCIA ANDREA</t>
  </si>
  <si>
    <t>FLORES TORRES ENZO DAVID</t>
  </si>
  <si>
    <t>GUZMAN ARELLANO ISAI</t>
  </si>
  <si>
    <t>HERNANDEZ TORRES SERGIO ANTONIO</t>
  </si>
  <si>
    <t>LEYVA CARAVEO CAROLINA ANTONIETA</t>
  </si>
  <si>
    <t>LOPEZ HERNANDEZ MAXIMO</t>
  </si>
  <si>
    <t>MARTÍNEZ CRUZ ÓSCAR RUBÉN</t>
  </si>
  <si>
    <t>PEREZ HERNANDEZ IRVING ANTONIO</t>
  </si>
  <si>
    <t>RAMIREZ RODRIGUEZ NEFTALI</t>
  </si>
  <si>
    <t>ROMO DIAZ ALEJANDRO</t>
  </si>
  <si>
    <t>SANCHEZ VALERO EULALIO</t>
  </si>
  <si>
    <t>SOSA DOMÍNGUEZ CAMILO</t>
  </si>
  <si>
    <t>VALDEZ GOMEZ JESSICA ANAHI</t>
  </si>
  <si>
    <t>VALDEZ GÓMEZ OSCAR MIGUEL</t>
  </si>
  <si>
    <t>YAÑEZ JESUS IVONNE</t>
  </si>
  <si>
    <t>ZAMORA BALLESTEROS MARTIN EDUARDO</t>
  </si>
  <si>
    <t>ANGLES ANGLES JESUS MANUEL</t>
  </si>
  <si>
    <t>GARCÍA MERINO JULIO CESAR</t>
  </si>
  <si>
    <t>GONZALEZ RODRIGUEZ JOSE ARTURO</t>
  </si>
  <si>
    <t>HIDALGO GONZÁLEZ MARCO ANTONIO</t>
  </si>
  <si>
    <t>LOPEZ ROMERO PABLO MANUEL</t>
  </si>
  <si>
    <t>MAZARIEGOS TORRES HECTOR MANUEL</t>
  </si>
  <si>
    <t>MORON DOMINGUEZ OBED GAMALIEL</t>
  </si>
  <si>
    <t>MORONI LARA PEDRO</t>
  </si>
  <si>
    <t>OLIVERA BECERRA FRANCISCO ALONSO</t>
  </si>
  <si>
    <t>PARRA RODRÍGUEZ SERGIO ABRAHAM</t>
  </si>
  <si>
    <t>QUIROZ SÁNCHEZ SERGIO ARMANDO</t>
  </si>
  <si>
    <t>RODRIGUEZ GONZALEZ JAVIER</t>
  </si>
  <si>
    <t>RODRÍGUEZ RODRÍGUEZ JOSÉ HUGO CÉSAR</t>
  </si>
  <si>
    <t>ROSALES ALMORA VICTOR MANUEL</t>
  </si>
  <si>
    <t>SANTAMARÍA VITE IVÁN</t>
  </si>
  <si>
    <t>SANTISBON MORALES FRANCISCO</t>
  </si>
  <si>
    <t>SILVA DURAN JESSICA</t>
  </si>
  <si>
    <t>AGUIRRE CASTILLO SALVADOR ADOLFO</t>
  </si>
  <si>
    <t>ANDRADE ECHEVERRIA CARLOS ALBERTO</t>
  </si>
  <si>
    <t>ANGLES HERNANDEZ SERGIO ALEJANDRO</t>
  </si>
  <si>
    <t>BARAHONA MOSCOSO GUSTAVO</t>
  </si>
  <si>
    <t>BOLAYNA ALVAREZ OSCAR ALEJANDRO</t>
  </si>
  <si>
    <t>CALZADA HERRERA MAURICIO</t>
  </si>
  <si>
    <t>CRUZ ALCUDIA EDER</t>
  </si>
  <si>
    <t>DOMINGUEZ TORRES LUCÍA</t>
  </si>
  <si>
    <t>GARCÍA MARTÍNEZ BEATRÍZ</t>
  </si>
  <si>
    <t>GONZALEZ SANCHEZ LUIS FERNANDO</t>
  </si>
  <si>
    <t>HERNANDEZ PARRA FRANCISCO JAVIER</t>
  </si>
  <si>
    <t>JIMENEZ  JOEL NOLBERTO</t>
  </si>
  <si>
    <t>LUNA SALAS ROMEO DANIEL</t>
  </si>
  <si>
    <t>MEDINA CASTILLO EDUARDO DE JESUS</t>
  </si>
  <si>
    <t>PEREZ SEGURA ANGEL IVAN</t>
  </si>
  <si>
    <t>RODRIGUEZ TORRES ERICK ROBERTO</t>
  </si>
  <si>
    <t>SALAS MORA MARIO</t>
  </si>
  <si>
    <t>SALDAÑA MAGDALENO MISAEL ABIUD</t>
  </si>
  <si>
    <t>SANDOVAL ROJAS BLANCA NAYELI</t>
  </si>
  <si>
    <t>SEGURA CORONA JOSE ROBERTO</t>
  </si>
  <si>
    <t>VILLALOBOS DOMINGUEZ WALDO</t>
  </si>
  <si>
    <t>ALEJANDRO GUERRERO HÉCTOR MANUEL</t>
  </si>
  <si>
    <t>ARENAS HERNANDEZ ROMULO</t>
  </si>
  <si>
    <t>BEZIES OVANDO CESAR</t>
  </si>
  <si>
    <t>CASADOS DE LA ROSA FORTINO</t>
  </si>
  <si>
    <t>CASTILLA GAMA JOSE VICTOR</t>
  </si>
  <si>
    <t>CASTILLO PRIETO DAVID</t>
  </si>
  <si>
    <t>CORRO TORRES GUILLERMO ADOLFO</t>
  </si>
  <si>
    <t>GARCIA CAMPOS ELVIA ARADID</t>
  </si>
  <si>
    <t>LOPEZ NETRO ELDA ALICIA</t>
  </si>
  <si>
    <t>MARTINEZ HERNANDEZ CARLOS JACOBO</t>
  </si>
  <si>
    <t>ORTEGA ESTEVEZ HORACIO</t>
  </si>
  <si>
    <t>ORTEGA SERRANO ROBERTO</t>
  </si>
  <si>
    <t>OSORIO MENDEZ MIGUEL ANGEL</t>
  </si>
  <si>
    <t>POZOS RIVERA HUMBERTO</t>
  </si>
  <si>
    <t>RODRIGUEZ NERI GABRIEL</t>
  </si>
  <si>
    <t>TAZABIA MONTEJO JESÚS FRANCISCO</t>
  </si>
  <si>
    <t>TENA SOSA JOSE</t>
  </si>
  <si>
    <t>VALDEZ REYES MAYRA ALEJANDRA</t>
  </si>
  <si>
    <t>ALVAREZ GORDILLO VICTOR MANUEL</t>
  </si>
  <si>
    <t>CHÁVEZ VÁZQUEZ GERARDO</t>
  </si>
  <si>
    <t>CRUZ ALVAREZ ERICK</t>
  </si>
  <si>
    <t>DANTORIE DE LOS SANTOS JAVIER</t>
  </si>
  <si>
    <t>GARCÍA ALMANZA CATALINA</t>
  </si>
  <si>
    <t>GUZMÁN LÓPEZ ADAIR</t>
  </si>
  <si>
    <t>KANGA LEYVA KIKEY</t>
  </si>
  <si>
    <t>LOPEZ TOVAR MA. GUADALUPE</t>
  </si>
  <si>
    <t>LÓPEZ HERNÁNDEZ JUAN ANDRÉS</t>
  </si>
  <si>
    <t>LÓPEZ ZAMORA JUAN MANUEL</t>
  </si>
  <si>
    <t>LUNA PADRON TRINIDAD</t>
  </si>
  <si>
    <t>ROBLES ROJAS MARIA ELDA</t>
  </si>
  <si>
    <t>SANCHEZ ORTIZ LUIS MANUEL</t>
  </si>
  <si>
    <t>SANCHEZ DE LA ROSA KARLA JANETH</t>
  </si>
  <si>
    <t>TORO HERNÁNDEZ JUAN JOSÉ</t>
  </si>
  <si>
    <t>TRUJILLO RUIZ ANTONIO</t>
  </si>
  <si>
    <t>VILLALOBOS HORCASITA MIGUEL MARTIN</t>
  </si>
  <si>
    <t>ARAMBULA GALLARDO ANGEL NAKU</t>
  </si>
  <si>
    <t>BARRAGAN OLIVEROS FRANCISCO</t>
  </si>
  <si>
    <t>BARRON GONZALEZ JUAN MANUEL</t>
  </si>
  <si>
    <t>BENITEZ RAMIREZ ESTEFANIA</t>
  </si>
  <si>
    <t>CATAÑEDA VALERIO MARIA SUSANA</t>
  </si>
  <si>
    <t>FARIAS LUGO FERNANDO</t>
  </si>
  <si>
    <t>JIMENEZ SANCHEZ TANIA YAEL</t>
  </si>
  <si>
    <t>LOBATO LECHUGA JORGE ANTONIO</t>
  </si>
  <si>
    <t>MARTÍNEZ MELO LUIS</t>
  </si>
  <si>
    <t>REYES MUÑOZ RICARDO</t>
  </si>
  <si>
    <t>RUBIO GOMEZ JOSÉ LUIS</t>
  </si>
  <si>
    <t>SAGAHON GOMEZ FELIPE DE JESUS</t>
  </si>
  <si>
    <t>URIBE HERNANDEZ JORGE LUIS</t>
  </si>
  <si>
    <t>VARGAS VELOZ IRVING ALEJANDRO</t>
  </si>
  <si>
    <t>BARRERA GODINEZ MANUEL</t>
  </si>
  <si>
    <t>SI</t>
  </si>
  <si>
    <t>GARCIA OLAGUE JUAN MARTIN</t>
  </si>
  <si>
    <t>GARZA RODRIGUEZ PEDRO</t>
  </si>
  <si>
    <t>ORTIZ CAVAZOS ALLAN ALBERTO</t>
  </si>
  <si>
    <t>RIVAS DE LA ROSA JORGE</t>
  </si>
  <si>
    <t>SILVA OROZCO JORGE LUIS</t>
  </si>
  <si>
    <t>ALONSO CAÑA ESTEBAN</t>
  </si>
  <si>
    <t>BARRAGAN MENDO ELIA ALEJANDRA</t>
  </si>
  <si>
    <t>CASTILLO CHAN CARLOS MANUEL</t>
  </si>
  <si>
    <t>CASTRO PALMA GILBERTO</t>
  </si>
  <si>
    <t>CUERVO NOVOA ESTEBAN</t>
  </si>
  <si>
    <t>DEL VALLE VILLORIN FRANCISCO JAVIER</t>
  </si>
  <si>
    <t>DOMINGUEZ ARIAS ANGEL</t>
  </si>
  <si>
    <t>GONZALEZ CORDOBA ALFREDO</t>
  </si>
  <si>
    <t>HERNANDEZ SANCHEZ GASPAR</t>
  </si>
  <si>
    <t>LAZARO CORNELIO FANNY</t>
  </si>
  <si>
    <t>LOPEZ QUIJANO ISRAEL</t>
  </si>
  <si>
    <t>MONZON ORTIZ GERARDO</t>
  </si>
  <si>
    <t>PACHECO GARCIA LUIS NELSON</t>
  </si>
  <si>
    <t>PEREZ CÁCERES RAUL</t>
  </si>
  <si>
    <t>PEREZ JIMENEZ DANIEL SEBASTIAN</t>
  </si>
  <si>
    <t>RODRIGUEZ CORREA JOSE ARTURO</t>
  </si>
  <si>
    <t>SANCHEZ CASTILLO JUAN ROSENDO</t>
  </si>
  <si>
    <t>BARRERA TORRES MARGARITA</t>
  </si>
  <si>
    <t>FUENTES ULLOA LUIS ANTONIO</t>
  </si>
  <si>
    <t>GONZALEZ HERNANDEZ MARIA MANUELA</t>
  </si>
  <si>
    <t>HERNANDEZ MENDEZ CLAUDIA GABRIELA</t>
  </si>
  <si>
    <t>HIDALGO MALERVA MARLENE</t>
  </si>
  <si>
    <t>MAGAÑA ARELLANO EFREN</t>
  </si>
  <si>
    <t>MONTERRUBIO MELO CESAR</t>
  </si>
  <si>
    <t>PAEZ VALDEZ MARIO</t>
  </si>
  <si>
    <t>PATIÑO GONZALEZ CARMELO</t>
  </si>
  <si>
    <t>RASGADO LOPEZ LUIS ANTONIO</t>
  </si>
  <si>
    <t>TIJERINA BERNAL ENNIO ALAN</t>
  </si>
  <si>
    <t>UNDA COTRINA MARIA EMMA DEL CARMEN</t>
  </si>
  <si>
    <t>BADILLO ESPINO MARTIN ALEJANDRO</t>
  </si>
  <si>
    <t>BARRERA ORTIZ CLAUDIA</t>
  </si>
  <si>
    <t>LÓPEZ MARTÍNEZ SANDRA FABIOLA</t>
  </si>
  <si>
    <t>MEZA MARQUEZ FRANCISCO JAVIER</t>
  </si>
  <si>
    <t>MORA RAMIREZ GUSTAVO</t>
  </si>
  <si>
    <t>NAVA GORDON FLORENCIO AURELIO</t>
  </si>
  <si>
    <t>ORTIZ RIOS OSCAR</t>
  </si>
  <si>
    <t>RIVERA LOZANO DIEGO ARMANDO</t>
  </si>
  <si>
    <t>SÁNCHEZ Y LARA LUIS NORBERTO</t>
  </si>
  <si>
    <t>SEGURA COBOS SOSTENES</t>
  </si>
  <si>
    <t>CHAVARRIA MONTALVO MARCO ANTONIO</t>
  </si>
  <si>
    <t>DE LA GARZA VALLADOLID JOSE LUIS</t>
  </si>
  <si>
    <t>DEL RIVERO CARRILLO ROGELIO FERNANDO</t>
  </si>
  <si>
    <t>GONZALEZ ROSAS KRISTELL RUBY</t>
  </si>
  <si>
    <t>JAVIER MALDONADO DAYANNE</t>
  </si>
  <si>
    <t>MORA VILLEGAS OMAR</t>
  </si>
  <si>
    <t>REJON ARCOS LEYDI LILI</t>
  </si>
  <si>
    <t>TORRES RAMIREZ MARCO ANTONIO</t>
  </si>
  <si>
    <t>TORRES SASTRE JUAN JOSE</t>
  </si>
  <si>
    <t>VAZQUEZ CARRIZALES EDGAR</t>
  </si>
  <si>
    <t>ALONSO HERNANDEZ NIDIA NAYELI</t>
  </si>
  <si>
    <t>ALONZO DÍAZ GABRIEL ÁNGEL</t>
  </si>
  <si>
    <t>BELTRAN BUSTAMANTE REYNADO ENRRIQUE</t>
  </si>
  <si>
    <t>ESCAMILLA VARGAS YURAI</t>
  </si>
  <si>
    <t>FRANCO PEZA RAFAEL FELIPE</t>
  </si>
  <si>
    <t>PERALTA CARRANCO CAYETANO LUIS</t>
  </si>
  <si>
    <t>SABIDO RIVERA MARGARITA</t>
  </si>
  <si>
    <t>TAPIA RAMOS GILBERTO ABRAHAM</t>
  </si>
  <si>
    <t>TOLEDO HERNÁNDEZ HÉCTOR A.</t>
  </si>
  <si>
    <t>VELASCO GIL CARLOS ALBERTO</t>
  </si>
  <si>
    <t>AVALOS IZQUIERDO JORGE ALBERTO</t>
  </si>
  <si>
    <t>DE LA CRUZ OCAÑA LUIS ALBERTO</t>
  </si>
  <si>
    <t>IBARRA GODINO JESUS EDUARDO</t>
  </si>
  <si>
    <t>LÓPEZ RODRÍGUEZ TANIA BERENICE</t>
  </si>
  <si>
    <t>MARTINEZ PEREZ ERIK DEL JESUS</t>
  </si>
  <si>
    <t>MOHA CERVANTES GABRIEL</t>
  </si>
  <si>
    <t>RIVERA PEREZ MARIA ANTONIA</t>
  </si>
  <si>
    <t>RUÍZ MÁRQUEZ RAMÓN</t>
  </si>
  <si>
    <t>SALINAS FLORES HECTOR FRANCISCO</t>
  </si>
  <si>
    <t>SANTAMARIA FALCON FREDY</t>
  </si>
  <si>
    <t>ALATORRE GERONIMO ESPERANZA LILIANA</t>
  </si>
  <si>
    <t>ALEJO GERONIMO JORGE ALBERTO</t>
  </si>
  <si>
    <t>BRIAND RODRIGUEZ ARTURO</t>
  </si>
  <si>
    <t>GERONIMO LOPEZ FIDEL IRAN</t>
  </si>
  <si>
    <t>GUZMAN MARTINEZ MIGUEL ANGEL</t>
  </si>
  <si>
    <t>LOPEZ MORA CESAR</t>
  </si>
  <si>
    <t>MARTÍNEZ FERNÁNDEZ JORGE</t>
  </si>
  <si>
    <t>MENDOZA CISNEROS ERICK</t>
  </si>
  <si>
    <t>MORALES HIPOLITO CESAR</t>
  </si>
  <si>
    <t>PORRAS WONG MIGUEL ANGEL</t>
  </si>
  <si>
    <t>RIOS QUIROZ LOPEZ NELLY PATRICIA</t>
  </si>
  <si>
    <t>SANTOS JAEN FABIO</t>
  </si>
  <si>
    <t>ULIN CORDOVA JUAN ANTONIO</t>
  </si>
  <si>
    <t>VELAZQUEZ PEREZ MONICA KARINA</t>
  </si>
  <si>
    <t>ABARCA DIAZ JORGE GABRIEL</t>
  </si>
  <si>
    <t>DEL TORO GAMEZ JUAN DAVID</t>
  </si>
  <si>
    <t>DURAN PEÑA ERIK ALBERTO</t>
  </si>
  <si>
    <t>MARTINEZ RAMIREZ ENCARNACION</t>
  </si>
  <si>
    <t>PÉREZ SUÁREZ LUIS ALEJANDRO</t>
  </si>
  <si>
    <t>CORONA GALLARDO MARIBEL</t>
  </si>
  <si>
    <t>CORTIJO MIRANDA MARIO ALBERTO</t>
  </si>
  <si>
    <t>DE LA CRUZ MARTINEZ DE ESCOBAR JOSE LUIS</t>
  </si>
  <si>
    <t>GOMEZ RAMIREZ ALFONSO</t>
  </si>
  <si>
    <t>GONZALEZ HERNANDEZ ROBINSON</t>
  </si>
  <si>
    <t>HERNANDEZ DOMINGUEZ JOSE MAURO</t>
  </si>
  <si>
    <t>MENDEZ SOTO VIRGILIO</t>
  </si>
  <si>
    <t>POSADAS BARRIOS JOSÉ L</t>
  </si>
  <si>
    <t>SOBERANIS CACERES DIRENI DE LOS ANGELES</t>
  </si>
  <si>
    <t>VALDEZ CASTILLO RODOLFO</t>
  </si>
  <si>
    <t>VALLEJO VAZQUEZ JUAN CARLOS</t>
  </si>
  <si>
    <t>VELAZQUEZ HERNANDEZ JERARDO</t>
  </si>
  <si>
    <t>DIONICIO VAZQUEZ JORGE</t>
  </si>
  <si>
    <t>GARCIA ALAMINA CHRISTIAN ALBERTO</t>
  </si>
  <si>
    <t>HERNANDEZ HERNANDEZ MARTIN ALEJANDRO</t>
  </si>
  <si>
    <t>MARTINEZ MARTINEZ MARIA ISABEL</t>
  </si>
  <si>
    <t>ROSALES GERONIMO ROGELIO MANUEL</t>
  </si>
  <si>
    <t>TORRES FLORES LUIS FELIPE</t>
  </si>
  <si>
    <t>URIBE ALEJANDRE MARIANO</t>
  </si>
  <si>
    <t>CRUZ RIVERA RIGOBERTO</t>
  </si>
  <si>
    <t>HERNÁNDEZ CRUZ CLAUDIA IVETT</t>
  </si>
  <si>
    <t>JIMÉNEZ GUERRERO MARTÍN</t>
  </si>
  <si>
    <t>MARQUEZ BARJAU DARLAN</t>
  </si>
  <si>
    <t>NAVA JIMENEZ JESUS</t>
  </si>
  <si>
    <t>SANCHEZ BAUTISTA ERIKA DEL CARMEN</t>
  </si>
  <si>
    <t>CANO GONZALEZ RAUL ESEQUIEL</t>
  </si>
  <si>
    <t>CASTILLO TREVI?O DIEGO ALBERTO</t>
  </si>
  <si>
    <t>TS</t>
  </si>
  <si>
    <t>DEL ANGEL GAYTAN ROBERTO</t>
  </si>
  <si>
    <t>FLORES CISNEROS JOSE FLORENTINO</t>
  </si>
  <si>
    <t>GALAVIZ PEREZ SANTIAGO ESTEBAN</t>
  </si>
  <si>
    <t>MUÑOZ SANCHEZ JUAN</t>
  </si>
  <si>
    <t>ORDU?A CONTRERAS BRYAN LEONARDO</t>
  </si>
  <si>
    <t>PINTO DE LEON SALAS ERASMO</t>
  </si>
  <si>
    <t>SILVA BARRAGAN MARCOS ALBERTO</t>
  </si>
  <si>
    <t>ZU?IGA LOPEZ ZAMIR</t>
  </si>
  <si>
    <t>ALEJO CHAN JOSE ISMAEL</t>
  </si>
  <si>
    <t>ARIAS AROSTEGUI FIDEL ANTONIO</t>
  </si>
  <si>
    <t>CONTRERAS CHI MARTHA ANTONIA</t>
  </si>
  <si>
    <t>CUELLAR ZETINA GENARO</t>
  </si>
  <si>
    <t>DIAZ HIDALGO RODRIGO</t>
  </si>
  <si>
    <t>MORALES FERNANDEZ ERICK ALBERTO</t>
  </si>
  <si>
    <t>REYES THOMAS MIGUEL</t>
  </si>
  <si>
    <t>SANCHEZ VILLANUEVA PEDRO</t>
  </si>
  <si>
    <t>SANTOS MATU LUIS ARTURO</t>
  </si>
  <si>
    <t>VELAZQUEZ MALDONADO RICARDO</t>
  </si>
  <si>
    <t>VIDAL MARTINEZ VICTOR MANUEL</t>
  </si>
  <si>
    <t>ARJONA GOMEZ OSCAR EMMANUEL</t>
  </si>
  <si>
    <t>CANCINO MALDONADO ROGER</t>
  </si>
  <si>
    <t>CARRANZA ALCAZAR CARLOS MANUEL</t>
  </si>
  <si>
    <t>CASTILLON ROBLEDO ARMANDO</t>
  </si>
  <si>
    <t>CHÁVEZ GONZÁLEZ JUAN GABRIEL</t>
  </si>
  <si>
    <t>DOMINGUEZ AGUILERA WEIMAR</t>
  </si>
  <si>
    <t>EROSA GARCIA RUDY ANDRES</t>
  </si>
  <si>
    <t>GUDIÑO CARBALLO JOSE CARLOS</t>
  </si>
  <si>
    <t>HERNANDEZ TRUJILLO ALEJANDRO</t>
  </si>
  <si>
    <t>MARROQUIN SÁNCHEZ MARCOS ALFREDO</t>
  </si>
  <si>
    <t>MORALES HERTEWING JESUS DANIEL</t>
  </si>
  <si>
    <t>MUSTIELES ORTIZ JORGE EDUARDO</t>
  </si>
  <si>
    <t>TORRES JIMENEZ MARCO ANTONIO</t>
  </si>
  <si>
    <t>VALENCIA GARCÍA ORQUÍDEA</t>
  </si>
  <si>
    <t>VALENZUELA VERA DANTE</t>
  </si>
  <si>
    <t>ZARDONI SEDANO RICARDO ALFREDO</t>
  </si>
  <si>
    <t>BROWN BECERRA MARIA FABIOLA</t>
  </si>
  <si>
    <t>CAMPOS RODRIGUEZ MARIA DE LOURDES</t>
  </si>
  <si>
    <t>CRESPO CRUZ RODOLFO</t>
  </si>
  <si>
    <t>ESPINOSA MENDOZA LUIS ALBERTO</t>
  </si>
  <si>
    <t>GARCIA RAMON ASDRUBAL</t>
  </si>
  <si>
    <t>GOMEZ CRUZ CESAR RAUL</t>
  </si>
  <si>
    <t>HERNANDEZ CARLIN NOE</t>
  </si>
  <si>
    <t>HERRERA RODRIGUEZ MIGUEL</t>
  </si>
  <si>
    <t>MENDOZA QUINTERO MÁRMOL ARTURO</t>
  </si>
  <si>
    <t>PEREZ POTENCIANO CARLOS</t>
  </si>
  <si>
    <t>ALCARAZ GUEVARA MIGUEL ANGEL</t>
  </si>
  <si>
    <t>CAMPOS FLORES MARCO ANTONIO</t>
  </si>
  <si>
    <t>GÓMEZ LEÓN MIGUEL ANGEL</t>
  </si>
  <si>
    <t>PERALTA RODRIGUEZ JUAN MANUEL</t>
  </si>
  <si>
    <t>REYES SALAMANCA MARTIN</t>
  </si>
  <si>
    <t>RUIZ COLORADO JOSE JESUS</t>
  </si>
  <si>
    <t>SOTO LAZARO DAVID ELIGIO</t>
  </si>
  <si>
    <t>APARICIO ESCOBAR ORBELIN</t>
  </si>
  <si>
    <t>BARO PERUYERO ALFREDO</t>
  </si>
  <si>
    <t>DANTORIE LÓPEZ YARA RUTH</t>
  </si>
  <si>
    <t>HERRERA VALENCIA JOSE GUADALUPE</t>
  </si>
  <si>
    <t>LARA PORRAS GERARDO</t>
  </si>
  <si>
    <t>NITSCH SEGURA LUIS</t>
  </si>
  <si>
    <t>PERALTA PEREIRA MARIA DEL PILAR</t>
  </si>
  <si>
    <t>RODRIGUEZ ARCOVEDO GABRIEL CLEMENTE</t>
  </si>
  <si>
    <t>SALAZAR MARTINEZ OMAR ALEJANDRO</t>
  </si>
  <si>
    <t>VALENCIA GARCIA NATALIA PATRICIA</t>
  </si>
  <si>
    <t>HERNANDEZ LARA CARLOS HUGO</t>
  </si>
  <si>
    <t>MERINO TORRES FERNANDO</t>
  </si>
  <si>
    <t>MORALES MAYA JUAN MANUEL</t>
  </si>
  <si>
    <t>OLGUIN CASTELLANOS JONATHAN</t>
  </si>
  <si>
    <t>RAMIREZ GARCIA ENRIQUE</t>
  </si>
  <si>
    <t>TOBIAS COVARRUBIAS CARLOS ALBERTO</t>
  </si>
  <si>
    <t>VILLAVICENCIO ORTIZ ARMANDO</t>
  </si>
  <si>
    <t>SANCHEZ TABOADA LUIS HERNANDO</t>
  </si>
  <si>
    <t>RUELAS LOPEZ JOSE ALBERTO</t>
  </si>
  <si>
    <t>AZUARA TELLO JOSE RODRIGO</t>
  </si>
  <si>
    <t>GONZALEZ LOPEZ DAVID GUSTAVO</t>
  </si>
  <si>
    <t>HERNÁNDEZ MENDOZA GERARDO CELSO</t>
  </si>
  <si>
    <t>ROSAS LUSETT GILBERTO</t>
  </si>
  <si>
    <t>VAZQUEZ ALVAREZ ALEJANDRO</t>
  </si>
  <si>
    <t>CABRERA MORALES JUAN</t>
  </si>
  <si>
    <t>COBOS SAENZ AGUSTIN</t>
  </si>
  <si>
    <t>CURMINA REYES ALFREDO RAUL</t>
  </si>
  <si>
    <t>LEON PEREZ ERNESTO JESUS</t>
  </si>
  <si>
    <t>RIOS MORALES FERNANDO EDUARDO</t>
  </si>
  <si>
    <t>RODRIGUEZ SANCHEZ AURISTEL</t>
  </si>
  <si>
    <t>LAGUNES BRITO ROBERTO</t>
  </si>
  <si>
    <t>PALACIOS COLMENARES CONSTANCIO DE LA PAZ</t>
  </si>
  <si>
    <t>RIOS HERNANDEZ JOSE ALFREDO</t>
  </si>
  <si>
    <t>SANCHEZ ALONSO ALFREDO</t>
  </si>
  <si>
    <t>BRIZUELA IZAGUIRRE VICTOR RAMON</t>
  </si>
  <si>
    <t>CALACUAYO CEPEDA VICENTE</t>
  </si>
  <si>
    <t>CASTILLO MORATO LUIS ALBERTO</t>
  </si>
  <si>
    <t>FERRAL PACHECO JESUS GUSTAVO</t>
  </si>
  <si>
    <t>FLORES CISNEROS ANA SILVIA</t>
  </si>
  <si>
    <t>ORDUÑA CASANOVA JOSE FAUSTINO</t>
  </si>
  <si>
    <t>PERALES MALDONADO VICTOR MANUEL</t>
  </si>
  <si>
    <t>PONCE BLANCO EDMUNDO</t>
  </si>
  <si>
    <t>RODRIGUEZ VITE ADAN</t>
  </si>
  <si>
    <t>SILVA BARRAGAN MIGUEL ANGEL</t>
  </si>
  <si>
    <t>MANRÍQUEZ LARA RICARDO</t>
  </si>
  <si>
    <t>SANTA CRUZ VILLASANA CARLOS</t>
  </si>
  <si>
    <t>VALENCIA DAMIAN DAVID MIGUEL</t>
  </si>
  <si>
    <t>CABRERA MENDOZA JOSE ANDRES</t>
  </si>
  <si>
    <t>ESTRADA LARA MARTIN ANTONIO</t>
  </si>
  <si>
    <t>HERNANDEZ GARCIA JOSE DEL CARMEN</t>
  </si>
  <si>
    <t>HERRERA HERNANDEZ JAIME FLORENTINO</t>
  </si>
  <si>
    <t>IBARRA DEL RIVERO ARMANDO ROBERTO</t>
  </si>
  <si>
    <t>REYES TOMAS SILVESTRE</t>
  </si>
  <si>
    <t>ROSARIO PEREZ MOISES ANTONIO</t>
  </si>
  <si>
    <t>DOMINGUEZ HIDALGO HORACIO</t>
  </si>
  <si>
    <t>SILVAN BALLINA MARIA VICTORIA</t>
  </si>
  <si>
    <t>ALANIS MUÑIZ EMMANUEL FERNANDO</t>
  </si>
  <si>
    <t>DIAZ SOLIS JESUS HEBERTO</t>
  </si>
  <si>
    <t>FLORES RIOS GILBERTO</t>
  </si>
  <si>
    <t>GARCIA RAMIREZ FLORENTINO</t>
  </si>
  <si>
    <t>GONZALEZ AGUILAR AMILCAR IVAN</t>
  </si>
  <si>
    <t>MONTELONGO LOPEZ FELIPE MARTIN</t>
  </si>
  <si>
    <t>ORTIZ CAVAZOS OSCAR EDUARDO</t>
  </si>
  <si>
    <t>REYES MASCAREÑA ABELARDO</t>
  </si>
  <si>
    <t>ARTEAGA OCHOA JESUS</t>
  </si>
  <si>
    <t>CERDA RUSSO JUAN MANUEL</t>
  </si>
  <si>
    <t>FLORES RIOS FIDEL</t>
  </si>
  <si>
    <t>LOREDO JUAREZ VENANCIO</t>
  </si>
  <si>
    <t>MARTINEZ PALOS MANUEL ANTONIO</t>
  </si>
  <si>
    <t>MORENO AVILA ARMANDO</t>
  </si>
  <si>
    <t>MORENO TOVAR JAIME ENRIQUE</t>
  </si>
  <si>
    <t>ORTIZ CAVAZOS ROBERTO CARLOS</t>
  </si>
  <si>
    <t>ALCARAZ MEDINA ADRIÁN BENJAMÍN</t>
  </si>
  <si>
    <t>FUENTES SANCHEZ CARLOS MARIO</t>
  </si>
  <si>
    <t>GUZMAN GALVAN MARCO ANTONIO</t>
  </si>
  <si>
    <t>MUÑOZ MORENO LEDA NALLELI</t>
  </si>
  <si>
    <t>GUERRERO SANCHEZ HECTOR</t>
  </si>
  <si>
    <t>MORENO VALDEZ VIVIANO</t>
  </si>
  <si>
    <t>QUINTO OLIVEROS OCTAVIANO</t>
  </si>
  <si>
    <t>REYES HERNANDEZ RICARDO</t>
  </si>
  <si>
    <t>SARO MORALES JOSE TOMAS</t>
  </si>
  <si>
    <t>DE LA CRUZ CRUZ ANA MARIA</t>
  </si>
  <si>
    <t>GARCIA LOPEZ ARANEL DEL CARMEN</t>
  </si>
  <si>
    <t>GUTIERREZ ARICEAGA SERGIO</t>
  </si>
  <si>
    <t>HERNANDEZ JUAREZ ANA EDITH</t>
  </si>
  <si>
    <t>LOYA SAN MARTIN GABRIELA</t>
  </si>
  <si>
    <t>MORENO GUILLERMO JUANA EUGENIA</t>
  </si>
  <si>
    <t>CORTEZ VALLEJO JEANINE</t>
  </si>
  <si>
    <t>JUAREZ GALLEGOS PERLA DEL CARMEN</t>
  </si>
  <si>
    <t>MORFIN GAMBOA KARINA</t>
  </si>
  <si>
    <t>DEL ANGEL GAYTAN ELIZABETH</t>
  </si>
  <si>
    <t>GAYOSSO CALDERON JOSE LUIS</t>
  </si>
  <si>
    <t>HERNANDEZ LOPEZ DE NAVA JAIRO YAZZIEL</t>
  </si>
  <si>
    <t>JIMENEZ SAUCEDO RAYMUNDO</t>
  </si>
  <si>
    <t>MARTINEZ HUERTA ALEJANDRO</t>
  </si>
  <si>
    <t>AISCORBE HERNÁNDEZ MIGUEL</t>
  </si>
  <si>
    <t>ÁLVAREZ GOVEA MIGUEL ANTONIO</t>
  </si>
  <si>
    <t>RAMIREZ GALVAN MARIA FERNANDA</t>
  </si>
  <si>
    <t>SALAS VAZQUEZ BALTAZAR</t>
  </si>
  <si>
    <t>APARICIO PEÑA TITO</t>
  </si>
  <si>
    <t>CARDENAS MARTELL LUIS ALBINO</t>
  </si>
  <si>
    <t>GARCIA GARCIA ESAU EFREN</t>
  </si>
  <si>
    <t>BAEZ HERNANDEZ DIEGO EDMUNDO</t>
  </si>
  <si>
    <t>CARDENAS GARCIA MARLIN</t>
  </si>
  <si>
    <t>DAMAS VAZQUEZ GUADALUPE DEL CARMEN</t>
  </si>
  <si>
    <t>MARTINEZ ACOSTA ALICIA VIRGINIA</t>
  </si>
  <si>
    <t>MORALES PAREDES LIGIA VERONICA</t>
  </si>
  <si>
    <t>PALACIOS RAMOS JOSE</t>
  </si>
  <si>
    <t>SOSA BRITO NALLELY GUADALUPE</t>
  </si>
  <si>
    <t>BAENA RAMIREZ MARCO ANTONIO</t>
  </si>
  <si>
    <t>BANDA RODRIGUEZ JOSE FRANCISCO</t>
  </si>
  <si>
    <t>CARREON NOGUERA JORGE ARMANDO</t>
  </si>
  <si>
    <t>CRUZ VELAZQUEZ ARMANDO</t>
  </si>
  <si>
    <t>FERRAL GARCIA LUIS ALBERTO</t>
  </si>
  <si>
    <t>JIMENEZ MAR JUAN JOSE</t>
  </si>
  <si>
    <t>LOPEZ CORTES OTONIEL</t>
  </si>
  <si>
    <t>PEREZ MARTINEZ JUAN</t>
  </si>
  <si>
    <t>ROBLES GARCIA JOSE ANTONIO</t>
  </si>
  <si>
    <t>VELÁZQUEZ CASADO ALMA JULIA</t>
  </si>
  <si>
    <t>VAZQUEZ ROMAN ANDY</t>
  </si>
  <si>
    <t>ECHAVARRIA SOLIS JUAN JOSE</t>
  </si>
  <si>
    <t>ECHEVERRIA ESCOBAR ROCIO DEL C</t>
  </si>
  <si>
    <t>HERNANDEZ TREVIÑO RAUL</t>
  </si>
  <si>
    <t>MARTINEZ NAVARRO JESUS</t>
  </si>
  <si>
    <t>OROZCO ALVARADO HUMBERTO ELIUD</t>
  </si>
  <si>
    <t>DOMINGUEZ MARTINEZ FERNANDO</t>
  </si>
  <si>
    <t>DROUAILLET MIRANDA ISRAEL</t>
  </si>
  <si>
    <t>GONZALEZ MALDONADO RAMON</t>
  </si>
  <si>
    <t>GONZALEZ TADEO MIGUEL ANGEL</t>
  </si>
  <si>
    <t>HERNANDEZ HERNANDEZ JESUS</t>
  </si>
  <si>
    <t>HERRERA PEREZ VICTOR HUGO</t>
  </si>
  <si>
    <t>LOPEZ CRUZ ALFONSO</t>
  </si>
  <si>
    <t>LUCIO CASADOS ANTONIO</t>
  </si>
  <si>
    <t>RAMOS CHENA RAFAEL</t>
  </si>
  <si>
    <t>TEJADA HERNANDEZ HUMBERTO</t>
  </si>
  <si>
    <t>ALVAREZ CISNEROS AVENAMET</t>
  </si>
  <si>
    <t>ANIMAS HERNANDEZ LUIS ALBERTO</t>
  </si>
  <si>
    <t>CASTAN GONZALEZ VICTOR MANUEL</t>
  </si>
  <si>
    <t>CASTILLO GONZALEZ FRANCISCO</t>
  </si>
  <si>
    <t>CHEQUER PEREZ IRAM SAJID</t>
  </si>
  <si>
    <t>JIMENEZ BORJA CARLOS ELISEO</t>
  </si>
  <si>
    <t>MARTINEZ BARRALES ADAN</t>
  </si>
  <si>
    <t>MERCADO ESCAMILL JESUS ARMANDO</t>
  </si>
  <si>
    <t>ALARCON AVILA ARMANDO</t>
  </si>
  <si>
    <t>MEZA TOLENTINO GUERSOM FRANCISCO</t>
  </si>
  <si>
    <t>MOLINA MARTINEZ EFREN</t>
  </si>
  <si>
    <t>PRIEGO LARA MIGUEL ANGEL</t>
  </si>
  <si>
    <t>RAMIREZ ZAPATA ANTONIO DE JESUS</t>
  </si>
  <si>
    <t>RAMOS ZARCO RICARDO FELIPE</t>
  </si>
  <si>
    <t>SEGURA MERCADO JUAN MANUEL</t>
  </si>
  <si>
    <t>SOTO GARCIA ALBERTO</t>
  </si>
  <si>
    <t>LOREDO GUERRA LUIS GILBERTO</t>
  </si>
  <si>
    <t>DELGADO RODRIGUEZ DANIEL</t>
  </si>
  <si>
    <t>GUZMAN REYES NALLELY SARAHI</t>
  </si>
  <si>
    <t>JUAREZ RUIZ ALEJANDRO</t>
  </si>
  <si>
    <t>SANCHEZ VALDEZ HUGO</t>
  </si>
  <si>
    <t>ABURTO SANCHEZ ENRIQUE</t>
  </si>
  <si>
    <t>CARREON NOGUERA OSCAR ARTURO</t>
  </si>
  <si>
    <t>DIAZ JAUREGUI DAVID</t>
  </si>
  <si>
    <t>ESTOPIER MEDELLIN JOSE MIGUEL</t>
  </si>
  <si>
    <t>MACAY ORDU?O ALBERTO GAMALIEL</t>
  </si>
  <si>
    <t>MENDOZA TIBURCIO FACUNDO</t>
  </si>
  <si>
    <t>PIZAÑA NAVARRO VICTOR MANUEL</t>
  </si>
  <si>
    <t>ROMAN HERNANDEZ JULIO CESAR</t>
  </si>
  <si>
    <t>ZALETA CAMPOS CARLOS ALBERTO</t>
  </si>
  <si>
    <t>ARREDONDO GAYOSSO ARMANDO</t>
  </si>
  <si>
    <t>AYALA BLANCO RODRIGO</t>
  </si>
  <si>
    <t>BARRA GARCIA SIMON</t>
  </si>
  <si>
    <t>BORGES GUZMAN GUILLERMO ALBERTO</t>
  </si>
  <si>
    <t>BORGES ORTEGA CARLOS ALBERTO</t>
  </si>
  <si>
    <t>CRUZ SAN MARTIN RICARDO ALFREDO</t>
  </si>
  <si>
    <t>GARCIA ALAFFITA JORGE DAVID</t>
  </si>
  <si>
    <t>VEGA GARCIA FERNANDO A.</t>
  </si>
  <si>
    <t>VIDAL MANCILLA CESAR LORENZO</t>
  </si>
  <si>
    <t>VILLEGAS ESPINOZA JOSE ALONSO</t>
  </si>
  <si>
    <t>GARCIA SALAZAR GUSTAVO</t>
  </si>
  <si>
    <t>GONZALEZ TADEO OSCAR ENRIQUE</t>
  </si>
  <si>
    <t>LASCIO LERIOS JAVIER ABDI</t>
  </si>
  <si>
    <t>LEAL CASTELLANOS FRANCISCO RAMON</t>
  </si>
  <si>
    <t>MARTINEZ SOSA JUAN IGNACIO</t>
  </si>
  <si>
    <t>MORATO CURIEL LUIS ESTEBAN</t>
  </si>
  <si>
    <t>PEREZ IBAÑEZ MIGUEL</t>
  </si>
  <si>
    <t>PONCE CASTAN ADOLFO</t>
  </si>
  <si>
    <t>RODRIGUEZ ZAMORA ABRAHAM BARUC</t>
  </si>
  <si>
    <t>SOSA PALACIOS OMAR SAHID</t>
  </si>
  <si>
    <t>FERRAL VERA LUIS EDUARDO</t>
  </si>
  <si>
    <t>GARCIA RAMIREZ JOSE ENRIQUE</t>
  </si>
  <si>
    <t>GONZALEZ RIVERA RUBEN</t>
  </si>
  <si>
    <t>HERNANDEZ CEJA LUIS ARIOSTO</t>
  </si>
  <si>
    <t>HERNANDEZ FUENTES FRANCISCO</t>
  </si>
  <si>
    <t>MARTINEZ PEREZ ROGELIO</t>
  </si>
  <si>
    <t>PONCE AHUAYO HUMBERTO</t>
  </si>
  <si>
    <t>RIOS HERNANDEZ MIGUEL ANGEL</t>
  </si>
  <si>
    <t>SANABIA CASTRO VICTOR</t>
  </si>
  <si>
    <t>TINAJERO JONGUITUD VICTOR HUGO</t>
  </si>
  <si>
    <t>VALDEZ MORALES MARIO BERNARDO</t>
  </si>
  <si>
    <t>AMAYA LIZCANO JESUS ALEJANDR</t>
  </si>
  <si>
    <t>LAGUNAS PADILLA JOSÉ ALBERTO</t>
  </si>
  <si>
    <t>MORALES CARETA SAMUEL RICARDO</t>
  </si>
  <si>
    <t>ORDAZ RIVAS JUAN MARTIN</t>
  </si>
  <si>
    <t>ALMAZAN PECERO DIEGO ARMANDO</t>
  </si>
  <si>
    <t>GUDINI GUERRERO ALBERTO</t>
  </si>
  <si>
    <t>OLVERA CASTILLO ARTURO</t>
  </si>
  <si>
    <t>PIMIENTA ALARCON SERGIO OSIEL</t>
  </si>
  <si>
    <t>SALAS AGUILAR ADALID DJESUS</t>
  </si>
  <si>
    <t>CASTELLANOS HERNANDE ROSSANA</t>
  </si>
  <si>
    <t>DURANTE CORONA JADE</t>
  </si>
  <si>
    <t>HINOJOSA RAMIREZ JANET</t>
  </si>
  <si>
    <t>MADRIGAL BARRAGAN CLARA LUZ</t>
  </si>
  <si>
    <t>VICENCIO MERCADO VITA EMIGDIA</t>
  </si>
  <si>
    <t>ZUPPA GARCIA MAGDALENA</t>
  </si>
  <si>
    <t>BARRAGAN ALBARRAN ROSANA</t>
  </si>
  <si>
    <t>CABRERA ARELLANO BERENICE</t>
  </si>
  <si>
    <t>MENDOZA CARPIO JORGE GABRIEL</t>
  </si>
  <si>
    <t>SALGUERO SARABIA LORENA</t>
  </si>
  <si>
    <t>SANDOVAL NU?EZ ANA ELIZABETH</t>
  </si>
  <si>
    <t>VAZQUEZ SALAZAR MARIA ELENA</t>
  </si>
  <si>
    <t>DOMINGUEZ MAGAÑA MARIA DEL CARMEN</t>
  </si>
  <si>
    <t>ESCOBAR ARELLANO ADALBERTO MAURICIO</t>
  </si>
  <si>
    <t>HERNANDEZ ESTRADA BENIGNO ANTONIO</t>
  </si>
  <si>
    <t>LEON YAÑEZ JULIA</t>
  </si>
  <si>
    <t>ONORIO TINOCO LIZBET</t>
  </si>
  <si>
    <t>VELASQUEZ CORTES JOSE RUPERTINO</t>
  </si>
  <si>
    <t>CANEPA HERNANDEZ AGENOR ULISES</t>
  </si>
  <si>
    <t>CASTELLANOS CASTILLO JESUS</t>
  </si>
  <si>
    <t>GARCIA DOMINGUEZ ADRIAN ESAU</t>
  </si>
  <si>
    <t>MAGA?A RAMOS JULIO CESAR</t>
  </si>
  <si>
    <t>PIMENTEL SANTIAGO VIRGILIO M.</t>
  </si>
  <si>
    <t>ARIAS REJON DAVID</t>
  </si>
  <si>
    <t>BUDA ROBERSON JUANA IVETTE</t>
  </si>
  <si>
    <t>CANCINO TEJEDA ANGEL ANTONIO</t>
  </si>
  <si>
    <t>DIAZ PAVON JOSE ANTONIO</t>
  </si>
  <si>
    <t>DOMINGUEZ HERNANDEZ LIMBERG</t>
  </si>
  <si>
    <t>GUZMAN ROSAS ALEJANDRO</t>
  </si>
  <si>
    <t>MAGAÑA AVALOS JOSUE</t>
  </si>
  <si>
    <t>MARQUEZ MAGA?A AGUSTIN</t>
  </si>
  <si>
    <t>MARTINEZ SANDOVAL SANTIAGO JAVIER</t>
  </si>
  <si>
    <t>PEREGRINO ARIAS JORGE LUIS</t>
  </si>
  <si>
    <t>PEREZ ACEVEDO ALEJANDRO</t>
  </si>
  <si>
    <t>PEREZ SOBERANO JOSE FELIPE</t>
  </si>
  <si>
    <t>PONCE FLORES JAIR</t>
  </si>
  <si>
    <t>REYES OSORIO JULIO</t>
  </si>
  <si>
    <t>SANCHEZ OLAN ROMAN</t>
  </si>
  <si>
    <t>DIAZ ALEJANDRO PEDRO</t>
  </si>
  <si>
    <t>GARCIA ARIAS ANDRES</t>
  </si>
  <si>
    <t>GOMEZ PEREZ RAFAEL</t>
  </si>
  <si>
    <t>HERNANDEZ DOMINGUEZ MARTIN</t>
  </si>
  <si>
    <t>HERNANDEZ RODRIGUEZ NESTOR RAFAEL</t>
  </si>
  <si>
    <t>IZQUIERDO GALLEGOS LUIS ROBERTO</t>
  </si>
  <si>
    <t>LOPEZ CRUZ EDGAR</t>
  </si>
  <si>
    <t>PEREZ ROCHE JOSE LUIS</t>
  </si>
  <si>
    <t>PEREZ RODRIGUEZ HERCULES JUAN PEDRO</t>
  </si>
  <si>
    <t>SANCHEZ PEREZ JUAN PEDRO</t>
  </si>
  <si>
    <t>SOSA TEJEDA ANTONIO</t>
  </si>
  <si>
    <t>VILLANUEVA WILSON JOAQUIN</t>
  </si>
  <si>
    <t>ADRIANO CASTILLO MELINA</t>
  </si>
  <si>
    <t>ALEJANDRO GALLEGOS ABRAHAM</t>
  </si>
  <si>
    <t>ALEJANDRO RODRIGUEZ JULIO CESAR</t>
  </si>
  <si>
    <t>HERNANDEZ ROMERO BERTHA CRISTINA</t>
  </si>
  <si>
    <t>ALEJANDRO GALLEGOS DAVID</t>
  </si>
  <si>
    <t>ALEJANDRO PEREZ DALVER JESUS</t>
  </si>
  <si>
    <t>CAMPOS HERNANDEZ JORGE</t>
  </si>
  <si>
    <t>DOMINGUEZ CABRERA COLUMBA ANGELICA</t>
  </si>
  <si>
    <t>DOMINGUEZ GARCIA FURMENCIO</t>
  </si>
  <si>
    <t>FLORES HERNANDEZ JORGE LIMBERT</t>
  </si>
  <si>
    <t>HERNANDEZ PEREZ FRANKLIN</t>
  </si>
  <si>
    <t>HERNANDEZ VAZQUEZ EVERARDO</t>
  </si>
  <si>
    <t>LOPEZ SANTOS CRISTINO</t>
  </si>
  <si>
    <t>PEREZ CANCINO LUIS ALBERTO</t>
  </si>
  <si>
    <t>PEREZ JIMENEZ ELIZANDRO</t>
  </si>
  <si>
    <t>VALENZUELA GUEMEZ JOHJAN</t>
  </si>
  <si>
    <t>HERNANDEZ DEL VALLE JOSE ANTONIO</t>
  </si>
  <si>
    <t>PORTILLA CHAVEZ ALEXANDER</t>
  </si>
  <si>
    <t>MANJARREZ MONTOYA CARLOS GABRIEL</t>
  </si>
  <si>
    <t>ALAMILLA SCHRUNDER YURY ALBERTO</t>
  </si>
  <si>
    <t>CASTILLO ZAMORANO MARTIN</t>
  </si>
  <si>
    <t>GALLEGOS ROSADO VICENTE</t>
  </si>
  <si>
    <t>GOMEZ DEL RIO JOSE ADOLFO</t>
  </si>
  <si>
    <t>GONZALEZ GOMEZ LUIS GERARDO</t>
  </si>
  <si>
    <t>HERNANDEZ SANCHEZ NATIVIDAD</t>
  </si>
  <si>
    <t>IBAÑEZ NARVAEZ LUIS ANTONIO</t>
  </si>
  <si>
    <t>URVANO ÁLVAREZ ANDRÉS</t>
  </si>
  <si>
    <t>CARRILLO MARQUEZ JOSE DEL CARMEN</t>
  </si>
  <si>
    <t>COLLADO DOMINGUEZ JUAN MANUEL</t>
  </si>
  <si>
    <t>GARCIA RODRIGUEZ RODOLFO</t>
  </si>
  <si>
    <t>MÁRQUEZ MUÑOZ JUAN CARLOS</t>
  </si>
  <si>
    <t>MORENO ESCALANTE OCTAVIO</t>
  </si>
  <si>
    <t>SALAS FLORES SIXTO</t>
  </si>
  <si>
    <t>SANCHEZ JAVIER JULIO CESAR</t>
  </si>
  <si>
    <t>YOPIHUA XOTLANIHUA IGNACIO ALFREDO</t>
  </si>
  <si>
    <t>GARCIA PEREZ SERGIO LUIS</t>
  </si>
  <si>
    <t>HERNANDEZ GARCIA JOSE JESUS</t>
  </si>
  <si>
    <t>JAVIER GOMEZ BLADIMIR</t>
  </si>
  <si>
    <t>JIMENEZ DOMINGUEZ SANTIAGO</t>
  </si>
  <si>
    <t>RODRIGUEZ CASTELLANOS ELIO</t>
  </si>
  <si>
    <t>SANCHEZ OLAN ADRIAN</t>
  </si>
  <si>
    <t>SUAREZ MAGA?A NEFTALI</t>
  </si>
  <si>
    <t>VALENZUELA AVALOS JESUS MANUEL</t>
  </si>
  <si>
    <t>VALLECILLO PEREZ SERGIO</t>
  </si>
  <si>
    <t>AGUILAR HERNANDEZ GERARDO</t>
  </si>
  <si>
    <t>ANGULO LOPEZ JOSE ALFREDO</t>
  </si>
  <si>
    <t>GONZALEZ VAZQUEZ ANTONIO</t>
  </si>
  <si>
    <t>GUZMAN PEREZ LUIS LEOPOLDO</t>
  </si>
  <si>
    <t>HERNANDEZ DOMINGUEZ ROGELIO</t>
  </si>
  <si>
    <t>LEZCANO HERNANDEZ JORGE LUIS</t>
  </si>
  <si>
    <t>PULIDO CORDOVA LUIS ANGEL</t>
  </si>
  <si>
    <t>ROMERO VAZQUEZ MIGUEL ANGEL</t>
  </si>
  <si>
    <t>SANCHEZ OLAN DAVID JESUS</t>
  </si>
  <si>
    <t>ALAMILLA HERNANDEZ JUAN A.</t>
  </si>
  <si>
    <t>DOMINGUEZ JIMENEZ SEBASTIAN</t>
  </si>
  <si>
    <t>HERNANDEZ PEREZ RONALDO</t>
  </si>
  <si>
    <t>HERNANDEZ MARQUEZ FAUSTINO</t>
  </si>
  <si>
    <t>RODRIGUEZ MAGAÑA FREDIS</t>
  </si>
  <si>
    <t>BRITO VELASQUEZ ROSARIO</t>
  </si>
  <si>
    <t>LOPEZ ZAPOT SANTIAGO</t>
  </si>
  <si>
    <t>RANGEL BALMACEDA RICARDO</t>
  </si>
  <si>
    <t>GOQUE CRUZ ENRIQUE</t>
  </si>
  <si>
    <t>TADEO MORALES ABRAHAM</t>
  </si>
  <si>
    <t>ZAVALA CICLER PATRICIO JOSE</t>
  </si>
  <si>
    <t>GARCIA OLAN ALMA DELIA</t>
  </si>
  <si>
    <t>JUAREZ MENDEZ RAUL JESUS</t>
  </si>
  <si>
    <t>LOPEZ GONZALEZ MARIA ELENA</t>
  </si>
  <si>
    <t>GALLEGOS RICARDEZ MARIA DEL CARMEN</t>
  </si>
  <si>
    <t>BARON GUTIERREZ BEATRIZ ADRIANA</t>
  </si>
  <si>
    <t>HERNANDEZ DE LEON JOSE MANUEL</t>
  </si>
  <si>
    <t>HERNANDEZ VAZQUEZ VALENTIN</t>
  </si>
  <si>
    <t>LEDEZMA CASTELAN ENRIQUE</t>
  </si>
  <si>
    <t>OLAZARAN RANGEL CESAR FRANCISCO</t>
  </si>
  <si>
    <t>PIÑEIRO CUESTA CARLOS EDUARDO</t>
  </si>
  <si>
    <t>RODRIGUEZ CASTAN RAUL</t>
  </si>
  <si>
    <t>ZUÑIGA PEREZ ALEXANDRA BERENICE</t>
  </si>
  <si>
    <t>ESPINO HERRERA KAREN DENISSE</t>
  </si>
  <si>
    <t>VELAZQUEZ NAJERA GERARDO</t>
  </si>
  <si>
    <t>ALBERTO GONZALEZ ROGER</t>
  </si>
  <si>
    <t>HERNANDEZ CHABLE RODULFO</t>
  </si>
  <si>
    <t>RICARDEZ NAREZ VICTOR MANUEL</t>
  </si>
  <si>
    <t>ROBLEDO HEMKES RODOLFO JACOB</t>
  </si>
  <si>
    <t>JAVIER MAGAÑA RONNY</t>
  </si>
  <si>
    <t>MAGAÑA OLAN ARTURO</t>
  </si>
  <si>
    <t>CHAVEZ VAZQUEZ JOSE DE JESUS</t>
  </si>
  <si>
    <t>GUTIERREZ JUAREZ SUSANA</t>
  </si>
  <si>
    <t>OCHOA PEREZ JOSE LAMBERTO</t>
  </si>
  <si>
    <t>PEREZ GARCIA CARLOS ENRIQUE</t>
  </si>
  <si>
    <t>CARBALLO TOVAR JOSE ARTEMIO</t>
  </si>
  <si>
    <t>CASTELAN URIZA OMAR</t>
  </si>
  <si>
    <t>CASTILLO MU?OZ VICTOR ROBERTO</t>
  </si>
  <si>
    <t>DE LA CRUZ RODRIGUEZ IGOR ANDERS</t>
  </si>
  <si>
    <t>GARCIA FLORES RUBEN GONZALO</t>
  </si>
  <si>
    <t>MAR MAR IRVIN EMMANUEL</t>
  </si>
  <si>
    <t>MORA NUÑEZ JUAN GABRIEL</t>
  </si>
  <si>
    <t>NITTA CABRERA EFREN ARTURO</t>
  </si>
  <si>
    <t>SOTO ORDO?EZ MOISES</t>
  </si>
  <si>
    <t>TENA SANCHEZ ERIC</t>
  </si>
  <si>
    <t>FLORES GARCIA MARTIN MAURICIO</t>
  </si>
  <si>
    <t>OLIVARES GOMEZ VICTOR EMMANUEL</t>
  </si>
  <si>
    <t>TORRES PEREZ BENJAMIN</t>
  </si>
  <si>
    <t>GONZALEZ MORALES IVAN</t>
  </si>
  <si>
    <t>GUERRERO QUIROZ LAURA YOLANDA</t>
  </si>
  <si>
    <t>RIVAS LIMA HECTOR IGNACIO</t>
  </si>
  <si>
    <t>GOMEZ GUZMAN HOMERO</t>
  </si>
  <si>
    <t>MUÑOZ GONZALEZ GILDARDO</t>
  </si>
  <si>
    <t>ORTIZ PEREZ AGUSTIN</t>
  </si>
  <si>
    <t>MUNDO CRUZ RICARDO</t>
  </si>
  <si>
    <t>SOTO CELIS GUILLERMO</t>
  </si>
  <si>
    <t>CERECEDO GAYTAN ABIMELET</t>
  </si>
  <si>
    <t>ESTOPIER ZENTENO SILVANO</t>
  </si>
  <si>
    <t>FRIAS GONZALEZ SANTOS DE JESUS</t>
  </si>
  <si>
    <t>GONZALEZ TADEO JOSE DAVID</t>
  </si>
  <si>
    <t>JIMENEZ RODRIGUEZ ENRIQUE JAIME</t>
  </si>
  <si>
    <t>OBANDO MALDONADO CRISTIAN ARTURO</t>
  </si>
  <si>
    <t>RODRIGUEZ TORRES ENRIQUE</t>
  </si>
  <si>
    <t>SALAS ALEJANDRE ALFREDO</t>
  </si>
  <si>
    <t>SALGUERO REBOREDO JUAN CARLOS</t>
  </si>
  <si>
    <t>VERA CURIEL RODOLFO</t>
  </si>
  <si>
    <t>BACHE GARCIA ALBERTO</t>
  </si>
  <si>
    <t>MARTINEZ ARELLANO FRANCISCO  ESTEBAN</t>
  </si>
  <si>
    <t>ROQUE MORALES ERIC</t>
  </si>
  <si>
    <t>VELAZQUEZ ABREGO ARTURO</t>
  </si>
  <si>
    <t>BETANCOURT CRUZ ILYAN ESTEE</t>
  </si>
  <si>
    <t>CÁRDENAS CASTÁN LIZBET IVOON</t>
  </si>
  <si>
    <t>CORDERO MARTINEZ LUIS ALFREDO</t>
  </si>
  <si>
    <t>CRUZ SOBREVILLA MARTIN FABIAN</t>
  </si>
  <si>
    <t>SEGURA VALDEZ ALFREDO</t>
  </si>
  <si>
    <t>ZACATE GOMEZ ISRAEL</t>
  </si>
  <si>
    <t>ZUÑIGA OBANDO JESUS ALBERTO</t>
  </si>
  <si>
    <t>ARENAS MACEGOZA EDGAR EMMANUEL</t>
  </si>
  <si>
    <t>HERNANDEZ HAM JULIO CESAR</t>
  </si>
  <si>
    <t>MARTINEZ SIERRA ANGELICA MARIA</t>
  </si>
  <si>
    <t>CASTILLO MATA MARCOS ALBERTO</t>
  </si>
  <si>
    <t>AOYAMA ARGUMEDO CLARA</t>
  </si>
  <si>
    <t>DIAZ MARTINEZ JUAN CARLOS</t>
  </si>
  <si>
    <t>VENTURA PEREZ JOSE ANGEL</t>
  </si>
  <si>
    <t>CORDOVA AREVALO CRISTAL</t>
  </si>
  <si>
    <t>CORTES JACOME JORGE ARTURO</t>
  </si>
  <si>
    <t>MARQUEZ FLORES VICTOR</t>
  </si>
  <si>
    <t>RAMÍREZ DÍAZ ARIEL</t>
  </si>
  <si>
    <t>CARVAJAL SOLANO ANDRÉS</t>
  </si>
  <si>
    <t>JUAREZ HERNANDEZ. JUAN IGNACIO</t>
  </si>
  <si>
    <t>ALVARADO SANCHEZ JAVIER ARTURO</t>
  </si>
  <si>
    <t>CASTELAN PERALTA SALVADOR ARTURO</t>
  </si>
  <si>
    <t>HERNANDEZ ALPUCHE RICARDO</t>
  </si>
  <si>
    <t>HERNANDEZ MURILLO CARLOS MARIO</t>
  </si>
  <si>
    <t>LAZARO DE LA O JOSE MANUEL</t>
  </si>
  <si>
    <t>TORRES ACOSTA NATALIO</t>
  </si>
  <si>
    <t>CAMPOS MENESES GILBERTO</t>
  </si>
  <si>
    <t>CRUZ VIDAL VICTOR MANUEL</t>
  </si>
  <si>
    <t>HERNANDEZ MURILLO ROOSVELT</t>
  </si>
  <si>
    <t>HERNANDEZ SALAYA JOSE ALEJANDRO</t>
  </si>
  <si>
    <t>IBARRA HERNANDEZ CRISTIAN</t>
  </si>
  <si>
    <t>RAMOS TORRES CARLOS ENRIQUE</t>
  </si>
  <si>
    <t>CARRILLO JIMENEZ ARMANDO</t>
  </si>
  <si>
    <t>GONZALEZ AVENDA?O ERIK</t>
  </si>
  <si>
    <t>HERNANDEZ ROMERO MAURICIO</t>
  </si>
  <si>
    <t>ROMERO VIDAL ANTONIO</t>
  </si>
  <si>
    <t>ALMAZAN ORDU?A JOSE ELEUTERIO</t>
  </si>
  <si>
    <t>CASTILLO CORTES SANTIAGO</t>
  </si>
  <si>
    <t>DOMINGUEZ GARCIA CARLOS ALBERTO</t>
  </si>
  <si>
    <t>DOMINGUEZ HERNANDEZ JOSE ALFREDO</t>
  </si>
  <si>
    <t>ELORZA LEYVA CARLOS ALBERTO</t>
  </si>
  <si>
    <t>GARCIA CORDERO PABLO</t>
  </si>
  <si>
    <t>GARDUÑO SASTRE DAVID</t>
  </si>
  <si>
    <t>GUEMES GARCIA ROSENDO</t>
  </si>
  <si>
    <t>JIMENEZ RAMIREZ ELIAZER</t>
  </si>
  <si>
    <t>LOPEZ LOPEZ FLEUDIS</t>
  </si>
  <si>
    <t>PEREGRINO SILVA NICOLAS</t>
  </si>
  <si>
    <t>SALAZAR BARREDA MANUEL</t>
  </si>
  <si>
    <t>ARCIQUE DOMINGUEZ FERDY RAUL</t>
  </si>
  <si>
    <t>CUEVAS CASTELLANOS JUAN PABLO</t>
  </si>
  <si>
    <t>DE LA ROSA HERNANDEZ ABEL</t>
  </si>
  <si>
    <t>ENRIQUEZ SANTIAGO LUCIO</t>
  </si>
  <si>
    <t>GASCA RODRIGUEZ JESUS</t>
  </si>
  <si>
    <t>ORTIZ MORALES ALEJANDRO</t>
  </si>
  <si>
    <t>RAMIREZ GOMEZ LEANDRO</t>
  </si>
  <si>
    <t>RODRIGUEZ GOMEZ CARLOS MARIO</t>
  </si>
  <si>
    <t>VELAZQUEZ HERNANDEZ ESTEBAN</t>
  </si>
  <si>
    <t>ZARATE WATLA FELIPE</t>
  </si>
  <si>
    <t>BAEZ LINARES JAVIER</t>
  </si>
  <si>
    <t>CHABLE SANCHEZ JAVIER</t>
  </si>
  <si>
    <t>CRUZ VELASQUEZ NEIL</t>
  </si>
  <si>
    <t>CRUZ VELASQUEZ SAUL</t>
  </si>
  <si>
    <t>DELFIN GOMEZ JOEL</t>
  </si>
  <si>
    <t>GARCIA SANCHEZ CESAR</t>
  </si>
  <si>
    <t>MORALES HERNANDEZ ABRAHAM</t>
  </si>
  <si>
    <t>OLAN HERNANDEZ PABLO</t>
  </si>
  <si>
    <t>PEREZ RAMIREZ MARCO ANTONIO</t>
  </si>
  <si>
    <t>RODRIGUEZ VARGAS OSCAR VICENTE</t>
  </si>
  <si>
    <t>RUEDA PEREZ SAMUEL</t>
  </si>
  <si>
    <t>SANCHEZ GALVAN PEDRO</t>
  </si>
  <si>
    <t>CARRILLO HERRERA CHRISTIAN ELIUD</t>
  </si>
  <si>
    <t>CASTILLO JAVIER FRANCISCO</t>
  </si>
  <si>
    <t>CHI LOPEZ JUAN CARLOS</t>
  </si>
  <si>
    <t>DELFIN CORDOVA ANTONIO</t>
  </si>
  <si>
    <t>GARCIA BARRERA JOSE LUIS</t>
  </si>
  <si>
    <t>GIL OROSTICO LUIS ARMANDO</t>
  </si>
  <si>
    <t>HERNANDEZ RAMOS ARTURO</t>
  </si>
  <si>
    <t>LUIS DE LA CRUZ JOEL</t>
  </si>
  <si>
    <t>NUÑEZ CHAVIRA HEBERTH AUGUSTO</t>
  </si>
  <si>
    <t>RODRIGUEZ ZAP HECTOR IGNACIO</t>
  </si>
  <si>
    <t>ROMAN RACILLA FREDY</t>
  </si>
  <si>
    <t>SANCHEZ HERNANDEZ JUAN</t>
  </si>
  <si>
    <t>SANCHEZ HERNANDEZ LARCE</t>
  </si>
  <si>
    <t>AZUA TORRES ANASTACIO</t>
  </si>
  <si>
    <t>CASTRO RAMIREZ MARCOS ANTONIO</t>
  </si>
  <si>
    <t>DE LA O DE LA O FEDERICO</t>
  </si>
  <si>
    <t>FELIX MEZA ALFONSO</t>
  </si>
  <si>
    <t>GARCIA HIDALGO LEONEL</t>
  </si>
  <si>
    <t>GARCIA LUNA JESUS MIGUEL</t>
  </si>
  <si>
    <t>GONZALEZ DE LA CRUZ PEDRO</t>
  </si>
  <si>
    <t>MORALES CRUZ MARICRUZ</t>
  </si>
  <si>
    <t>PEDRERO BRINDIS EDUARDO</t>
  </si>
  <si>
    <t>QUEVEDO DE LA CRUZ OSCAR MANUEL</t>
  </si>
  <si>
    <t>SANCHEZ JIMENEZ DAVID</t>
  </si>
  <si>
    <t>SANCHEZ MENDEZ JOEL</t>
  </si>
  <si>
    <t>TRINIDAD CRUZ ARMANDO</t>
  </si>
  <si>
    <t>ARCOS TOSCA RUBICEL</t>
  </si>
  <si>
    <t>BALTAZAR MORALES JUAN CARLOS</t>
  </si>
  <si>
    <t>CARRERA JIMENEZ MICHAEL</t>
  </si>
  <si>
    <t>CHAN CRUZ JOSE</t>
  </si>
  <si>
    <t>CRUZ MONTERO PEDRO</t>
  </si>
  <si>
    <t>LAZARO CAN MIGUEL ANGEL</t>
  </si>
  <si>
    <t>LEON PEREZ VICTOR HUGO</t>
  </si>
  <si>
    <t>MENDOZA ZAMORA OSCAR</t>
  </si>
  <si>
    <t>PEREZ CAMPOS ENOC</t>
  </si>
  <si>
    <t>ROCHA MORALES RAUL HAZEL</t>
  </si>
  <si>
    <t>SAID PIZARRO ROBERTO GUSTAVO</t>
  </si>
  <si>
    <t>SILVAN ALVAREZ CANDELARIO</t>
  </si>
  <si>
    <t>TRINIDAD CRUZ NAHUN DEL CARMEN</t>
  </si>
  <si>
    <t>CARRION CRUZ RUBEN OCTAVIO</t>
  </si>
  <si>
    <t>LAVOIGNET GOMEZ VICTOR SEVERINO</t>
  </si>
  <si>
    <t>LOZANO MORENO JOSE LUIS</t>
  </si>
  <si>
    <t>MARTINEZ TOVAR JOSE DE JESUS</t>
  </si>
  <si>
    <t>PAREDES CIFUENTES LUIS CARLOS</t>
  </si>
  <si>
    <t>PEREZ MENDEZ EDGAR</t>
  </si>
  <si>
    <t>PIMENTEL MEDINA RICARDO</t>
  </si>
  <si>
    <t>ROSAS VAZQUEZ LUIS ARTURO</t>
  </si>
  <si>
    <t>VALDERRAMA JIMENEZ JORGE HUMBERTO</t>
  </si>
  <si>
    <t>ACEVEDO BALDIVIA RUBEN</t>
  </si>
  <si>
    <t>CABRERA VAZQUEZ LUIS FELIPE</t>
  </si>
  <si>
    <t>DE LA CRUZ COBOS JUAN ALBERTO</t>
  </si>
  <si>
    <t>HERRERA TAPIA ROBERTO AMADO</t>
  </si>
  <si>
    <t>RODRIGUEZ CONTRERAS FREDY</t>
  </si>
  <si>
    <t>SEPULVEDA GONZALEZ CLAUDIA</t>
  </si>
  <si>
    <t>VIRGEN RENTERIA ELIAS</t>
  </si>
  <si>
    <t>YEPEZ PEREZ LUIS ANGEL</t>
  </si>
  <si>
    <t>ALEJANDRO GONZALEZ CARLOS</t>
  </si>
  <si>
    <t>CAPITERUCHO RIVERA JESUS</t>
  </si>
  <si>
    <t>CARMONA SANTIAGO HECTOR MIGUEL</t>
  </si>
  <si>
    <t>GOMEZ RAMIREZ CECILIO FRANCISCO</t>
  </si>
  <si>
    <t>LOPEZ GARCIA JORGE ALBERTO</t>
  </si>
  <si>
    <t>MU?OZ CERVANTES MARIO</t>
  </si>
  <si>
    <t>PORTELA RAMON JOSE JAVIER</t>
  </si>
  <si>
    <t>PRADO PEÑA OMAR</t>
  </si>
  <si>
    <t>RODELA RANGEL JOSE SANTOS</t>
  </si>
  <si>
    <t>ARELLANO DOMINGUEZ ROMAN</t>
  </si>
  <si>
    <t>BOLAÑOS REYES ERASTO</t>
  </si>
  <si>
    <t>CANO CRUZ LUIS ALFREDO</t>
  </si>
  <si>
    <t>DUARTE ROSADO VICTOR NAHUM</t>
  </si>
  <si>
    <t>GONZALEZ FERMAN DIEGO GILBERTO</t>
  </si>
  <si>
    <t>LOAEZA MARTÍNEZ JOSUE</t>
  </si>
  <si>
    <t>RAMOS FARFAN JORGE FERNANDO</t>
  </si>
  <si>
    <t>DOMINGUEZ GONZALEZ ABEL</t>
  </si>
  <si>
    <t>LOPEZ CABRERA SERGIO</t>
  </si>
  <si>
    <t>VARGAS PICHARDO NOE</t>
  </si>
  <si>
    <t>ABI RACHED PRADO ANTAR AMIN</t>
  </si>
  <si>
    <t>DIAZ DEL RIO ALEJANDRO</t>
  </si>
  <si>
    <t>LESTRADE CRESPO FRANCISCO</t>
  </si>
  <si>
    <t>SASTURRIAS ZAMUDIO DANIEL DE JESUS</t>
  </si>
  <si>
    <t>TAPIA ESTRADA MOISES DE JESUS</t>
  </si>
  <si>
    <t>GARCIA ESCAMILLA ALBERTO</t>
  </si>
  <si>
    <t>HIDALGO ROMERO DENIS ALFONSO</t>
  </si>
  <si>
    <t>LOPEZ RUIZ RAMON ALBERTO</t>
  </si>
  <si>
    <t>REYES USCANGA MARTIN SALVADOR</t>
  </si>
  <si>
    <t>ZARATE HERRERA EDGAR</t>
  </si>
  <si>
    <t>BARRIOS JIMENEZ IVAN</t>
  </si>
  <si>
    <t>CHAPARRO ACOSTA HERIBERTO</t>
  </si>
  <si>
    <t>DEL ANGEL GOMEZ JESUS IVAN</t>
  </si>
  <si>
    <t>MURRIETA CRUZ JUAN GABRIEL</t>
  </si>
  <si>
    <t>PAREDES RODRIGUEZ JOSE DE JESUS</t>
  </si>
  <si>
    <t>AREVALO DE LA CRUZ AGUSTIN</t>
  </si>
  <si>
    <t>CASTELLANOS RAYMUNDO RICARDO DE JESUS</t>
  </si>
  <si>
    <t>CORDOVA AQUINO MAXIMINO</t>
  </si>
  <si>
    <t>GOMEZ GARCIA EXSEQUIEL</t>
  </si>
  <si>
    <t>RAYMUNDO AGUILAR CHARLY OMAR</t>
  </si>
  <si>
    <t>RIVERA AZUARA MARIO IVAN</t>
  </si>
  <si>
    <t>NEVE PEREZ FRANCISCO KARIM</t>
  </si>
  <si>
    <t>CHAVEZ ARENAS GILBERTO</t>
  </si>
  <si>
    <t>CORDOVA PEREZ JOSE LUIS</t>
  </si>
  <si>
    <t>DOMINGUEZ ARIAS NEFTALI</t>
  </si>
  <si>
    <t>DOMINGUEZ DE LA CRUZ IRAN</t>
  </si>
  <si>
    <t>JIMENEZ MENDOZA MIGUEL ANGEL</t>
  </si>
  <si>
    <t>MENDEZ SANCHEZ EMMANUEL</t>
  </si>
  <si>
    <t>VALENZUELA RAYMUNDO SEBASTIAN</t>
  </si>
  <si>
    <t>CORTES CORDOVA HECTOR</t>
  </si>
  <si>
    <t>DOMINGUEZ SANCHEZ JESUS MANUEL</t>
  </si>
  <si>
    <t>GIL FALCONI JUAN JOS</t>
  </si>
  <si>
    <t>LOPEZ CRUZ EDUARDO</t>
  </si>
  <si>
    <t>MARCIAL CORDOVA LUIS</t>
  </si>
  <si>
    <t>RAMIREZ DEL CAMPO LUIS ENRIQUE</t>
  </si>
  <si>
    <t>ACEVEDO CRISANTO HELIODORO</t>
  </si>
  <si>
    <t>AGUILAR ESPEJO MARCO ANTONIO</t>
  </si>
  <si>
    <t>ALDANA JIMENEZ LUIS REY</t>
  </si>
  <si>
    <t>CASANOVA SARDI?A RIGOBERTO</t>
  </si>
  <si>
    <t>MARTINEZ GONZALEZ JOSE MARTIN</t>
  </si>
  <si>
    <t>PORTILLA RUIZ GERARDO</t>
  </si>
  <si>
    <t>POZOS AGUIRRE JOSE FRANCISCO</t>
  </si>
  <si>
    <t>QUIROZ MURGUIA JOSE LUIS</t>
  </si>
  <si>
    <t>RAMON ESPINOZA JACOB</t>
  </si>
  <si>
    <t>RAMON PEREZ OMAR DE JESUS</t>
  </si>
  <si>
    <t>RODRIGUEZ GARCIA GUSTAVO</t>
  </si>
  <si>
    <t>ROJAS GARCIA JAVIER</t>
  </si>
  <si>
    <t>SALAS GARCIA LUIS EDUARDO</t>
  </si>
  <si>
    <t>SOLANO GUTIERREZ JOSE NORBERTO</t>
  </si>
  <si>
    <t>CERECEDO MARTINEZ JOEL ENRIQUE</t>
  </si>
  <si>
    <t>OSORIO RAMIREZ RAFAEL</t>
  </si>
  <si>
    <t>PAVON GAXIOLA ROGER MANUEL</t>
  </si>
  <si>
    <t>SOSA BALDERAS VICTOR MANUEL</t>
  </si>
  <si>
    <t>SOTO CERON ESTEBAN</t>
  </si>
  <si>
    <t>OSORIO MARTINEZ MIGUEL ANGEL</t>
  </si>
  <si>
    <t>PEREZ ROMERO ULISES</t>
  </si>
  <si>
    <t>PUIG FALCONI CANDELARIO</t>
  </si>
  <si>
    <t>VAZQUEZ GUZMAN JAVIER</t>
  </si>
  <si>
    <t>CORTES MARQUEZ LEONARDO</t>
  </si>
  <si>
    <t>SANCHEZ PEREZ HECTOR</t>
  </si>
  <si>
    <t>SOMELLERA LOPEZ CARLOS JESUS</t>
  </si>
  <si>
    <t>VICENTE CASTELLANOS RUPERTO</t>
  </si>
  <si>
    <t>TORRES MANUEL OVIDIO</t>
  </si>
  <si>
    <t>TRUJILLO DE LA CRUZ JOSE LIBRADO</t>
  </si>
  <si>
    <t>VICENTE GARCIA MIGUEL ANGEL</t>
  </si>
  <si>
    <t>ZURITA DE LA FUENTE MIGUEL ALBERTO</t>
  </si>
  <si>
    <t>CASANOVA ESCUDERO MARIO ALBERTO</t>
  </si>
  <si>
    <t>GARCIA ALEJANDRO JOSE ARMANDO</t>
  </si>
  <si>
    <t>MAY RIBON RADICEL</t>
  </si>
  <si>
    <t>PEREGRINO MADRIGAL ARMANDO</t>
  </si>
  <si>
    <t>SOBERANO MORENO CARLOS</t>
  </si>
  <si>
    <t>DEL ANGEL CURIEL ANTONIO</t>
  </si>
  <si>
    <t>OBANDO GOMEZ ARTURO</t>
  </si>
  <si>
    <t>CANTEROS LOPEZ CARLOS</t>
  </si>
  <si>
    <t>GUIZAR JUAREZ LUIS DANIEL</t>
  </si>
  <si>
    <t>MARTINEZ FERNANDEZ CARLOS</t>
  </si>
  <si>
    <t>RAMOS LUNA CARLOS AUGUSTO</t>
  </si>
  <si>
    <t>RAMOS LUNA ERIK</t>
  </si>
  <si>
    <t>SISA VELAZQUEZ FELIPE</t>
  </si>
  <si>
    <t>VIRGEN CARVAJAL SAMUEL</t>
  </si>
  <si>
    <t>ZAMORA OLIVOS MELQUIADES</t>
  </si>
  <si>
    <t>ALVAREZ CRUZ OMAR</t>
  </si>
  <si>
    <t>ANGULO RAMIREZ JULIO CESAR</t>
  </si>
  <si>
    <t>CAZARIN DAVID JESUS</t>
  </si>
  <si>
    <t>LARA GONZALEZ ANGEL LUIS</t>
  </si>
  <si>
    <t>LOPEZ PENA MAURO</t>
  </si>
  <si>
    <t>MARTINEZ MENDEZ JORGE ALBERTO</t>
  </si>
  <si>
    <t>MENDOZA VELAZQUEZ MARTIN DANIEL</t>
  </si>
  <si>
    <t>MORENO SALINAS EMILIO ALFREDO</t>
  </si>
  <si>
    <t>QUIJANO REYES BEZALEEL</t>
  </si>
  <si>
    <t>RIVERA CARMONA MARTIN TELESFORO</t>
  </si>
  <si>
    <t>ROBLES ROJAS ADRIAN</t>
  </si>
  <si>
    <t>SALCEDO DIAZ NEFTALI</t>
  </si>
  <si>
    <t>SANCHEZ SANCHEZ RENE</t>
  </si>
  <si>
    <t>SILVA ROJAS JOSE MIGUEL</t>
  </si>
  <si>
    <t>ZENTENO CONZATTI MARCO ANTONIO</t>
  </si>
  <si>
    <t>BARRADAS AVILA JOSE GUADALUPE</t>
  </si>
  <si>
    <t>CASTRO AYALA ARNOLDO</t>
  </si>
  <si>
    <t>DOMINGUEZ CARRIZALES DIEGO ARMANDO</t>
  </si>
  <si>
    <t>MENDOZA MORALES ALFREDO</t>
  </si>
  <si>
    <t>MORA HERNANDEZ JULIO CESAR</t>
  </si>
  <si>
    <t>MORALES MARTINEZ JAIR ISAI</t>
  </si>
  <si>
    <t>RAMON GONZALEZ CONSTANCIO FABIAN</t>
  </si>
  <si>
    <t>RENTERAL RODRIGUEZ MARIO</t>
  </si>
  <si>
    <t>ROMERO ROMERO ALEJANDRO</t>
  </si>
  <si>
    <t>SALAS LOPEZ MIGUEL</t>
  </si>
  <si>
    <t>VAZQUEZ CHALCHI ISIDRO</t>
  </si>
  <si>
    <t>VELAZQUEZ CABRERA SAMUEL</t>
  </si>
  <si>
    <t>AGUIRRE CARLIN OCTAVIO</t>
  </si>
  <si>
    <t>AQUINO GONZALEZ FRANCISCO</t>
  </si>
  <si>
    <t>CRUZ LEON CHRISTIAN</t>
  </si>
  <si>
    <t>FERNANDEZ ALONSO CARLOS ALBERTO</t>
  </si>
  <si>
    <t>GALLARDO CANO ARTURO</t>
  </si>
  <si>
    <t>GRAJALES MORALES FRANCISCO</t>
  </si>
  <si>
    <t>MOLINA LUNA JORGE ALBERTO</t>
  </si>
  <si>
    <t>MORALES ZAMUDIO ALEJANDRO</t>
  </si>
  <si>
    <t>RECINOS JUAREZ RAFAEL</t>
  </si>
  <si>
    <t>SAGAON MARTINEZ JESUS MIGUEL</t>
  </si>
  <si>
    <t>SALCEDO DIAZ JUAN</t>
  </si>
  <si>
    <t>VALERIO MURILLO JULIAN</t>
  </si>
  <si>
    <t>VEGA MORENO MANUEL</t>
  </si>
  <si>
    <t>VIVANCO RAMIREZ DAVID</t>
  </si>
  <si>
    <t>BARRADAS LARA JOSE</t>
  </si>
  <si>
    <t>BORDONAVE CORTES HEBERT ANTONIO</t>
  </si>
  <si>
    <t>CORDOBA MATEOS JORGE ALBERTO</t>
  </si>
  <si>
    <t>DE LA ROSA GONZALEZ GERSON DE JESUS</t>
  </si>
  <si>
    <t>ESPINOZA TOVAR ARMANDO</t>
  </si>
  <si>
    <t>FERNANDEZ UTRERA HUGO ENRIQUE</t>
  </si>
  <si>
    <t>GONZALEZ BORBONIO PEDRO</t>
  </si>
  <si>
    <t>JIMENEZ YEPEZ JOSE FRANCISCO</t>
  </si>
  <si>
    <t>MARQUEZ ARANDA ERICK ALBERTO</t>
  </si>
  <si>
    <t>MONTERRRUBIO RODRIGUEZ HEBER TOMAS</t>
  </si>
  <si>
    <t>MORA LOPEZ JOSE MANUEL</t>
  </si>
  <si>
    <t>NOVAL MORALES ENRIQUE ALBERTO</t>
  </si>
  <si>
    <t>SANCHEZ RENTERAL LUIS ENRIQUE</t>
  </si>
  <si>
    <t>BAEZ VENEGAS MARCO ANTONIO</t>
  </si>
  <si>
    <t>LOZANO PERALTA MARTIN</t>
  </si>
  <si>
    <t>PALACIOS MACIAS JOSE HUMBERTO</t>
  </si>
  <si>
    <t>PICAZZO TAGLE ALEJANDRO ENRIQUE</t>
  </si>
  <si>
    <t>REYES TORRES SALVADOR</t>
  </si>
  <si>
    <t>RIVAS MORALES EDGAR EDUARDO</t>
  </si>
  <si>
    <t>VAZQUEZ HERNANDEZ RAFAEL</t>
  </si>
  <si>
    <t>ALARCON RODRIGUEZ JORGE RICARDO</t>
  </si>
  <si>
    <t>ALVAREZ ALMEIDA JUAN MANUEL</t>
  </si>
  <si>
    <t>DE LA O DE LA O NATIVIDAD</t>
  </si>
  <si>
    <t>FARRIS VALVERDE RIGOBERTO</t>
  </si>
  <si>
    <t>FELIX NARVAEZ CARLOS</t>
  </si>
  <si>
    <t>IZQUIERDO RUIZ VIDAL</t>
  </si>
  <si>
    <t>LAUREAN MARTINEZ PLACIDO DE JESUS</t>
  </si>
  <si>
    <t>LUNA MARTINEZ JORGE LUIS</t>
  </si>
  <si>
    <t>MAR GARCIA RUBEN ALEJANDRO</t>
  </si>
  <si>
    <t>MAR GARCIA VICENTE</t>
  </si>
  <si>
    <t>PEREZ DE LA CRUZ FRANCISCO</t>
  </si>
  <si>
    <t>SANCHEZ MENDOZA CARLOS ANTONIO</t>
  </si>
  <si>
    <t>MUÑOZ MEDRANO RICARDO</t>
  </si>
  <si>
    <t>QUINTO OLIVERO JUAN JOSE</t>
  </si>
  <si>
    <t>SANTOS MORALES FRANCISCO FERNANDO</t>
  </si>
  <si>
    <t>CORTÉS VEGA LUIS MARIANO</t>
  </si>
  <si>
    <t>CUPIL SILVAN MIGUEL</t>
  </si>
  <si>
    <t>GRANIEL GONZALEZ KARLA BEATRIZ</t>
  </si>
  <si>
    <t>IZQUIERDO DE LA CRUZ ARMANDO</t>
  </si>
  <si>
    <t>LOPEZ YEP JUAN ESTEBAN</t>
  </si>
  <si>
    <t>PALMA RODRIGUEZ MANUEL</t>
  </si>
  <si>
    <t>SANCHEZ ZEPEDA HERIBERTO</t>
  </si>
  <si>
    <t>ALONSO ALCALA CRYSTEL ALEJANDRA</t>
  </si>
  <si>
    <t>CASTILLO HERNANDEZ FABIAN</t>
  </si>
  <si>
    <t>DAMASCO SOLIS SOCRATES MANUEL ALEXANDER</t>
  </si>
  <si>
    <t>GARCIA ALCOCER PABLO</t>
  </si>
  <si>
    <t>LARRAGA SOLIS ARMANDO</t>
  </si>
  <si>
    <t>MACIEL BAUTISTA JULIAN</t>
  </si>
  <si>
    <t>MACIEL BAUTISTA MARIO</t>
  </si>
  <si>
    <t>MALDONADO SOLIS MOISES</t>
  </si>
  <si>
    <t>MARTINEZ SANTIAGO VICTOR GERARDO</t>
  </si>
  <si>
    <t>MEZA PIEDRA FAUSTINO</t>
  </si>
  <si>
    <t>RODRIGUEZ LARA CARLOS ALBERTO</t>
  </si>
  <si>
    <t>SANCHEZ MENDEZ JAVIER</t>
  </si>
  <si>
    <t>SUAREZ ALEJANDRO FERNANDO</t>
  </si>
  <si>
    <t>ALCUDIA OLAN OSCAR</t>
  </si>
  <si>
    <t>ARGUETA PINTO MARIA DEL CARMEN</t>
  </si>
  <si>
    <t>BARON CORTEZ GUSTAVO PATRICIO</t>
  </si>
  <si>
    <t>CAMPOS SALAZAR WILLIAM HERBERT</t>
  </si>
  <si>
    <t>CASTILLO JIMENEZ JESUS MANUEL</t>
  </si>
  <si>
    <t>DE LA CRUZ GARCIA JAIRO</t>
  </si>
  <si>
    <t>GONZALEZ HERNANDEZ ROCKY</t>
  </si>
  <si>
    <t>LUNA MARTINEZ GABRIEL ROBERTO</t>
  </si>
  <si>
    <t>TORRES MELENDEZ LUIS JOAQUIN</t>
  </si>
  <si>
    <t>VARGAS CASTELLANOS SIMEON</t>
  </si>
  <si>
    <t>ALEJANDRO HERNANDEZ GERARDO</t>
  </si>
  <si>
    <t>BLAS JIMENEZ FELIX</t>
  </si>
  <si>
    <t>DE LEON ALFONSO OSCAR</t>
  </si>
  <si>
    <t>ESPONDA MENDEZ ROGELIO</t>
  </si>
  <si>
    <t>JIMENEZ GOMEZ LUIS ENRIQUE</t>
  </si>
  <si>
    <t>LOPEZ CRUZ URQUIDIZ YAMANI</t>
  </si>
  <si>
    <t>LOPEZ QUIROGA JUAN MANUEL</t>
  </si>
  <si>
    <t>MARTINEZ DE LA ROSA CRISTIAN ARTURO</t>
  </si>
  <si>
    <t>PESTAÑA ALEMAN MARCO ANTONIO</t>
  </si>
  <si>
    <t>SALVADOR MAYO JESUS DEL C</t>
  </si>
  <si>
    <t>VALENZUELA RAMOS ALBERTO</t>
  </si>
  <si>
    <t>PALACIOS ORTIZ ARTURO</t>
  </si>
  <si>
    <t>JIMENEZ GARCIA GABRIELA ALEJANDRA</t>
  </si>
  <si>
    <t>AGUILAR BUCIO EDUARDO</t>
  </si>
  <si>
    <t>AGUIRRE MONTOYA MELISSA</t>
  </si>
  <si>
    <t>BERNAL MARTINEZ JOSE GPE.</t>
  </si>
  <si>
    <t>CRUZ VICTOR ITZEL</t>
  </si>
  <si>
    <t>MORENO LOPEZ LAURA</t>
  </si>
  <si>
    <t>PABOLA SOTO MIRIAM DEL CARMEN</t>
  </si>
  <si>
    <t>ROSADO MARTINEZ VIANEY</t>
  </si>
  <si>
    <t>SOSA ANTONIO MARCELO</t>
  </si>
  <si>
    <t>VIVEROS ARCOCHA MARIA GUADALUPE</t>
  </si>
  <si>
    <t>EGREMY GUZMAN JORGE EDUARDO</t>
  </si>
  <si>
    <t>GALVAN RAMON JANET</t>
  </si>
  <si>
    <t>MIRELES DIAZ MARIA LUISA</t>
  </si>
  <si>
    <t>MUÑOZ TAPIA ALMA IRENE</t>
  </si>
  <si>
    <t>RAMOS DE LA FUENTE AURORA</t>
  </si>
  <si>
    <t>RODRIGUEZ PEREZ CARLOS HUMBERTO</t>
  </si>
  <si>
    <t>VITELA TENORIO LUZ GISELA</t>
  </si>
  <si>
    <t>ZUÑIGA LOPEZ CARLOS FRANCISCO</t>
  </si>
  <si>
    <t>CABRERA VELAZQUEZ LUZ DEL CARMEN</t>
  </si>
  <si>
    <t>CRUZ USCANGA ROSA AURORA</t>
  </si>
  <si>
    <t>CUBILLAS RUIZ JAIR SAMUEL</t>
  </si>
  <si>
    <t>LOBATO RIVERA AGUSTIN</t>
  </si>
  <si>
    <t>LOPEZ PRIEGO MARIA ESTHER</t>
  </si>
  <si>
    <t>MEDINA DIAZ CLARA EUGENIA</t>
  </si>
  <si>
    <t>MORALES CEPEDA JACQUELINE</t>
  </si>
  <si>
    <t>SOLANO GUZMAN MARIA DE LOS ANGELES</t>
  </si>
  <si>
    <t>ZAMUDIO PALACIOS MARIA ANGELICA</t>
  </si>
  <si>
    <t>BALCAZAR LOPEZ FLOR YOLANDA</t>
  </si>
  <si>
    <t>BARBOSA CRUZ LILIA ADRIANA</t>
  </si>
  <si>
    <t>BURGOS GONZALEZ KARLA</t>
  </si>
  <si>
    <t>ESPINDOLA DIAZ FABIOLA</t>
  </si>
  <si>
    <t>LOZADA REYES JULIO CESAR</t>
  </si>
  <si>
    <t>MIRAMON MIRANDA MARIA LUISA</t>
  </si>
  <si>
    <t>SANCHEZ GERVACIO DELFINO</t>
  </si>
  <si>
    <t>URESTI VELAZQUEZ CLAUDIA GRACIELA</t>
  </si>
  <si>
    <t>USCANGA VIDAÑA MARIA DE LOS ANGELES</t>
  </si>
  <si>
    <t>GUZMAN CALDERON JAVIER</t>
  </si>
  <si>
    <t>VIVANCO FLORES EDITH OLIVIA</t>
  </si>
  <si>
    <t>AGUILAR PIMENTEL JOSE MANUEL</t>
  </si>
  <si>
    <t>BENÍTEZ MALAGÓN JAVIER</t>
  </si>
  <si>
    <t>GONZALEZ FLORES JOSE ARTURO</t>
  </si>
  <si>
    <t>POIXTAN PARRA FRANCISCO</t>
  </si>
  <si>
    <t>VIVANCO RAMIREZ GONZALO</t>
  </si>
  <si>
    <t>DOMINGUEZ SARMIENTO FRANCISCO</t>
  </si>
  <si>
    <t>GORDILLO CASTRO ENRIQUE</t>
  </si>
  <si>
    <t>NOGUEZ TAPIA FABIOLA SARA</t>
  </si>
  <si>
    <t>RAMIREZ RAMIREZ PATRICIA</t>
  </si>
  <si>
    <t>ROSAS MOLINA ALFREDO</t>
  </si>
  <si>
    <t>CESARD TREJO LUIS ENRIQUE</t>
  </si>
  <si>
    <t>LICONA GARCIA EDER ALBERTO</t>
  </si>
  <si>
    <t>ACEVEDO SERRANO SERGIO</t>
  </si>
  <si>
    <t>JERONIMO FERNANDEZ JOSE LUIS</t>
  </si>
  <si>
    <t>CRUZ GONZALEZ BENITO IRAK</t>
  </si>
  <si>
    <t>IBARRA QUINTERO JOSE GUADALUPE</t>
  </si>
  <si>
    <t>VIVANCO FLORES MARIA DE LA CRUZ</t>
  </si>
  <si>
    <t>MOLINA MORALES ALEJANDRO</t>
  </si>
  <si>
    <t>OSEGUERA JARAMILLO ROBERTO</t>
  </si>
  <si>
    <t>RODRIGUEZ RUIZ VICTOR MANUEL</t>
  </si>
  <si>
    <t>SÁNCHEZ CUERVO DULCE MARÍA</t>
  </si>
  <si>
    <t>VAZQUEZ RODRIGUEZ HUMBERTO</t>
  </si>
  <si>
    <t>BARRERA CARDENAS MOISES ALEJANDRO</t>
  </si>
  <si>
    <t>CRUZ MORALES MARCOS</t>
  </si>
  <si>
    <t>HERNANDEZ FABIAN VICTOR MANUEL</t>
  </si>
  <si>
    <t>MARTINEZ DE REGIL MARITZA ELIZABETH</t>
  </si>
  <si>
    <t>MARTÍNEZ VELAZQUEZ FRANCISCO</t>
  </si>
  <si>
    <t>MORA LOPEZ MARCO ANTONIO</t>
  </si>
  <si>
    <t>NAVARRO REYES CUAUHTEMOC</t>
  </si>
  <si>
    <t>PEREZ BUSTAMANTE JORGE</t>
  </si>
  <si>
    <t>SANCHEZ NAVARRETE JUAN CARLOS</t>
  </si>
  <si>
    <t>MARTINEZ ROJAS ROGELIO</t>
  </si>
  <si>
    <t>ESPINOSA RODRIGUEZ MAYRA ALEJANDRA</t>
  </si>
  <si>
    <t>GARELLI PALACIO FRANCISCO</t>
  </si>
  <si>
    <t>HERNANDEZ AGUILAR LETICIA FABIOLA</t>
  </si>
  <si>
    <t>HERNANDEZ BARRIOS JORGE</t>
  </si>
  <si>
    <t>CARMONA VAZQUEZ MARIO</t>
  </si>
  <si>
    <t>GONZALEZ FLORES DECIO NOE</t>
  </si>
  <si>
    <t>MARTINEZ MARTINEZ EVELYN GUADALUPE</t>
  </si>
  <si>
    <t>RODRIGUEZ RODRIGUEZ ARTURO</t>
  </si>
  <si>
    <t>SEGURA TALAVERA KARLA GABRIELA</t>
  </si>
  <si>
    <t>JALIFE RUIZ ISMAEL</t>
  </si>
  <si>
    <t>LARA CORONA BULMARO</t>
  </si>
  <si>
    <t>MURO USCANGA CARLOS RAZZIEL</t>
  </si>
  <si>
    <t>PARRA ROJAS MARTIN</t>
  </si>
  <si>
    <t>REYES GONZALEZ JOAQUIN</t>
  </si>
  <si>
    <t>ROSAS LAZO JUAN LUIS</t>
  </si>
  <si>
    <t>BASALDUA VILLASANTE EDGAR</t>
  </si>
  <si>
    <t>CLAVIJO GOMEZ JUAN GERARDO</t>
  </si>
  <si>
    <t>DE LA CRUZ MÉNDEZ GERARDO</t>
  </si>
  <si>
    <t>GERMAN MORENO ALFREDO</t>
  </si>
  <si>
    <t>GONZALEZ SILVA JOSE MANUEL</t>
  </si>
  <si>
    <t>GUERRERO MONTELONGO GABRIELA</t>
  </si>
  <si>
    <t>ISLAS GOMEZ OBDULIA</t>
  </si>
  <si>
    <t>KARAM MESQUIDA ENRIQUE JUAN</t>
  </si>
  <si>
    <t>SANCHEZ ROMERO YURIKO MONTSERRAT</t>
  </si>
  <si>
    <t>VELAZQUEZ PRINA KARLA CECILIA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</si>
</sst>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\ %"/>
    <numFmt numFmtId="165" formatCode="[$-80A]d&quot; de &quot;mmmm&quot; de &quot;yyyy;@"/>
    <numFmt numFmtId="166" formatCode="#,##0_ ;\-#,##0\ "/>
    <numFmt numFmtId="167" formatCode="[$-409]h:mm\ AM/PM;@"/>
  </numFmts>
  <fonts count="70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  <font>
      <sz val="8"/>
      <color theme="1"/>
      <name val="Montserrat"/>
    </font>
    <font>
      <i/>
      <sz val="8"/>
      <color theme="1"/>
      <name val="Montserrat"/>
    </font>
    <font>
      <sz val="7"/>
      <color theme="1"/>
      <name val="Montserrat"/>
    </font>
    <font>
      <sz val="7"/>
      <color rgb="FFF7F1E5"/>
      <name val="Montserrat"/>
    </font>
    <font>
      <b/>
      <sz val="7"/>
      <color theme="1"/>
      <name val="Montserrat"/>
    </font>
    <font>
      <b/>
      <sz val="7"/>
      <color rgb="FFF7F1E5"/>
      <name val="Montserrat"/>
    </font>
    <font>
      <sz val="7"/>
      <color theme="1"/>
      <name val="Calibri"/>
      <family val="2"/>
      <scheme val="minor"/>
    </font>
    <font>
      <sz val="8"/>
      <color theme="1"/>
      <name val="Montserrat"/>
      <family val="3"/>
    </font>
    <font>
      <sz val="11"/>
      <color theme="1"/>
      <name val="Calibri"/>
      <family val="2"/>
      <scheme val="minor"/>
    </font>
    <font>
      <sz val="10"/>
      <color rgb="FFFFFFFF"/>
      <name val="Montserrat"/>
      <family val="3"/>
    </font>
    <font>
      <sz val="10"/>
      <name val="Montserrat"/>
      <family val="3"/>
    </font>
    <font>
      <sz val="9"/>
      <color theme="1"/>
      <name val="Montserrat"/>
      <family val="3"/>
    </font>
    <font>
      <sz val="10"/>
      <color theme="1"/>
      <name val="Montserrat"/>
      <family val="3"/>
    </font>
    <font>
      <sz val="10"/>
      <color rgb="FF000000"/>
      <name val="Montserrat"/>
      <family val="3"/>
    </font>
    <font>
      <b/>
      <sz val="10"/>
      <color rgb="FF000000"/>
      <name val="Montserrat"/>
      <family val="3"/>
    </font>
    <font>
      <b/>
      <sz val="10"/>
      <color rgb="FFFFFFFF"/>
      <name val="Montserrat"/>
      <family val="3"/>
    </font>
    <font>
      <b/>
      <sz val="10"/>
      <color theme="0"/>
      <name val="Montserrat"/>
      <family val="3"/>
    </font>
    <font>
      <sz val="10"/>
      <color theme="0"/>
      <name val="Montserrat"/>
      <family val="3"/>
    </font>
    <font>
      <b/>
      <sz val="10"/>
      <color theme="0"/>
      <name val="Montserrat"/>
    </font>
    <font>
      <b/>
      <sz val="9"/>
      <color theme="1"/>
      <name val="Montserrat"/>
      <family val="3"/>
    </font>
    <font>
      <b/>
      <sz val="9"/>
      <name val="Montserrat"/>
      <family val="3"/>
    </font>
    <font>
      <sz val="9"/>
      <color theme="1"/>
      <name val="Montserrat"/>
    </font>
    <font>
      <sz val="9"/>
      <color rgb="FF000000"/>
      <name val="Montserrat"/>
      <family val="3"/>
    </font>
    <font>
      <sz val="9"/>
      <color rgb="FF000000"/>
      <name val="Arial"/>
      <family val="2"/>
      <charset val="1"/>
    </font>
    <font>
      <b/>
      <sz val="9"/>
      <color theme="1"/>
      <name val="Montserrat"/>
    </font>
    <font>
      <b/>
      <sz val="14"/>
      <color rgb="FFFFFF00"/>
      <name val="Montserrat"/>
    </font>
    <font>
      <b/>
      <sz val="16"/>
      <color theme="1"/>
      <name val="Montserrat"/>
    </font>
    <font>
      <b/>
      <sz val="11"/>
      <color theme="1"/>
      <name val="Calibri"/>
      <family val="2"/>
      <scheme val="minor"/>
    </font>
    <font>
      <sz val="10"/>
      <color rgb="FF000000"/>
      <name val="Montserrat"/>
    </font>
    <font>
      <b/>
      <sz val="10"/>
      <color theme="1"/>
      <name val="Montserrat"/>
      <family val="3"/>
    </font>
    <font>
      <sz val="8"/>
      <color rgb="FF000000"/>
      <name val="Montserrat"/>
    </font>
    <font>
      <b/>
      <sz val="10"/>
      <name val="Montserrat"/>
    </font>
    <font>
      <sz val="10"/>
      <name val="Montserrat"/>
    </font>
    <font>
      <b/>
      <sz val="10"/>
      <name val="Montserrat"/>
      <family val="3"/>
    </font>
    <font>
      <sz val="7"/>
      <color theme="1"/>
      <name val="Montserrat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1" tint="0.24994659260841701"/>
      <name val="Cambria"/>
      <family val="2"/>
      <scheme val="major"/>
    </font>
    <font>
      <sz val="12"/>
      <color theme="1" tint="0.2499465926084170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Montserrat"/>
    </font>
    <font>
      <u/>
      <sz val="8"/>
      <name val="Calibri"/>
      <family val="2"/>
      <scheme val="minor"/>
    </font>
    <font>
      <u/>
      <sz val="8"/>
      <name val="Arial"/>
      <family val="2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 tint="0.24994659260841701"/>
      <name val="Cambria"/>
      <family val="2"/>
      <scheme val="major"/>
    </font>
    <font>
      <sz val="11"/>
      <color theme="1"/>
      <name val="Montserrat"/>
    </font>
    <font>
      <b/>
      <sz val="11"/>
      <color theme="1"/>
      <name val="Montserrat"/>
    </font>
    <font>
      <sz val="8"/>
      <color rgb="FF444444"/>
      <name val="Montserrat"/>
    </font>
    <font>
      <sz val="8"/>
      <color rgb="FFF7F1E5"/>
      <name val="Montserrat"/>
    </font>
    <font>
      <sz val="11"/>
      <color rgb="FF444444"/>
      <name val="Calibri"/>
      <family val="2"/>
    </font>
    <font>
      <sz val="11"/>
      <color rgb="FF444444"/>
      <name val="Calibri"/>
      <family val="2"/>
      <charset val="1"/>
    </font>
    <font>
      <sz val="16"/>
      <color theme="1"/>
      <name val="Calibri"/>
      <family val="2"/>
      <scheme val="minor"/>
    </font>
    <font>
      <b/>
      <sz val="8"/>
      <color rgb="FF000000"/>
      <name val="Montserrat"/>
    </font>
    <font>
      <sz val="7.5"/>
      <color rgb="FFF7F1E5"/>
      <name val="Montserrat"/>
    </font>
    <font>
      <b/>
      <sz val="7.5"/>
      <color rgb="FF000000"/>
      <name val="Montserrat"/>
    </font>
    <font>
      <b/>
      <sz val="7.5"/>
      <color rgb="FFF7F1E5"/>
      <name val="Montserrat"/>
    </font>
    <font>
      <i/>
      <sz val="8"/>
      <color rgb="FF000000"/>
      <name val="Montserrat"/>
    </font>
    <font>
      <sz val="7.5"/>
      <color rgb="FF000000"/>
      <name val="Montserrat"/>
    </font>
    <font>
      <sz val="9"/>
      <color rgb="FF444444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entury Gothic"/>
      <family val="2"/>
    </font>
    <font>
      <sz val="11"/>
      <color rgb="FF242424"/>
      <name val="Calibri"/>
      <family val="2"/>
      <charset val="1"/>
    </font>
    <font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4E091C"/>
        <bgColor indexed="64"/>
      </patternFill>
    </fill>
    <fill>
      <patternFill patternType="solid">
        <fgColor rgb="FFE9D9C3"/>
        <bgColor indexed="64"/>
      </patternFill>
    </fill>
    <fill>
      <patternFill patternType="solid">
        <fgColor rgb="FFC4AB82"/>
        <bgColor indexed="64"/>
      </patternFill>
    </fill>
    <fill>
      <patternFill patternType="solid">
        <fgColor rgb="FFF7F1E5"/>
        <bgColor indexed="64"/>
      </patternFill>
    </fill>
    <fill>
      <patternFill patternType="solid">
        <fgColor rgb="FF691B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FAFA5"/>
        <bgColor indexed="64"/>
      </patternFill>
    </fill>
    <fill>
      <patternFill patternType="solid">
        <fgColor rgb="FF671B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D213B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91B31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4E091C"/>
        <bgColor rgb="FF000000"/>
      </patternFill>
    </fill>
    <fill>
      <patternFill patternType="solid">
        <fgColor rgb="FFC4AB82"/>
        <bgColor rgb="FF000000"/>
      </patternFill>
    </fill>
    <fill>
      <patternFill patternType="solid">
        <fgColor rgb="FFF7F1E5"/>
        <bgColor rgb="FF000000"/>
      </patternFill>
    </fill>
    <fill>
      <patternFill patternType="solid">
        <fgColor rgb="FFE9D9C3"/>
        <bgColor rgb="FF000000"/>
      </patternFill>
    </fill>
    <fill>
      <patternFill patternType="solid">
        <fgColor rgb="FFFFFF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thin">
        <color indexed="64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ck">
        <color rgb="FFFFFFFF"/>
      </bottom>
      <diagonal/>
    </border>
    <border>
      <left style="thin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/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indexed="64"/>
      </right>
      <top style="medium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9" tint="-0.2499465926084170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/>
      <bottom/>
      <diagonal/>
    </border>
  </borders>
  <cellStyleXfs count="13">
    <xf numFmtId="0" fontId="0" fillId="0" borderId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0" fillId="0" borderId="0">
      <alignment vertical="center"/>
    </xf>
    <xf numFmtId="0" fontId="39" fillId="0" borderId="36" applyNumberFormat="0" applyFill="0" applyProtection="0"/>
    <xf numFmtId="0" fontId="40" fillId="0" borderId="0" applyNumberFormat="0" applyFill="0" applyProtection="0">
      <alignment vertical="center"/>
    </xf>
    <xf numFmtId="0" fontId="10" fillId="0" borderId="0"/>
    <xf numFmtId="0" fontId="41" fillId="0" borderId="0"/>
    <xf numFmtId="0" fontId="10" fillId="0" borderId="0"/>
    <xf numFmtId="1" fontId="10" fillId="22" borderId="47" applyFont="0" applyFill="0" applyBorder="0" applyAlignment="0">
      <alignment horizontal="center"/>
    </xf>
    <xf numFmtId="167" fontId="10" fillId="0" borderId="0" applyFont="0" applyFill="0" applyBorder="0" applyAlignment="0">
      <alignment horizontal="left" vertical="center"/>
    </xf>
  </cellStyleXfs>
  <cellXfs count="348">
    <xf numFmtId="0" fontId="0" fillId="0" borderId="0" xfId="0"/>
    <xf numFmtId="0" fontId="2" fillId="0" borderId="0" xfId="0" applyFont="1"/>
    <xf numFmtId="0" fontId="1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1" fillId="5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14" fontId="13" fillId="0" borderId="0" xfId="0" applyNumberFormat="1" applyFont="1" applyAlignment="1">
      <alignment horizontal="center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3" fillId="0" borderId="0" xfId="0" applyFont="1"/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7" fillId="6" borderId="3" xfId="0" applyFont="1" applyFill="1" applyBorder="1" applyAlignment="1">
      <alignment horizontal="center" vertical="center" wrapText="1" readingOrder="1"/>
    </xf>
    <xf numFmtId="0" fontId="11" fillId="6" borderId="3" xfId="0" applyFont="1" applyFill="1" applyBorder="1" applyAlignment="1">
      <alignment horizontal="center" vertical="center" wrapText="1" readingOrder="1"/>
    </xf>
    <xf numFmtId="0" fontId="17" fillId="9" borderId="3" xfId="0" applyFont="1" applyFill="1" applyBorder="1" applyAlignment="1">
      <alignment horizontal="center" vertical="center" wrapText="1" readingOrder="1"/>
    </xf>
    <xf numFmtId="0" fontId="11" fillId="10" borderId="3" xfId="0" applyFont="1" applyFill="1" applyBorder="1" applyAlignment="1">
      <alignment horizontal="center" vertical="center" wrapText="1" readingOrder="1"/>
    </xf>
    <xf numFmtId="0" fontId="17" fillId="14" borderId="3" xfId="0" applyFont="1" applyFill="1" applyBorder="1" applyAlignment="1">
      <alignment horizontal="center" vertical="center" wrapText="1" readingOrder="1"/>
    </xf>
    <xf numFmtId="0" fontId="16" fillId="8" borderId="7" xfId="0" applyFont="1" applyFill="1" applyBorder="1" applyAlignment="1">
      <alignment horizontal="center" vertical="center" wrapText="1" readingOrder="1"/>
    </xf>
    <xf numFmtId="0" fontId="15" fillId="8" borderId="7" xfId="0" applyFont="1" applyFill="1" applyBorder="1" applyAlignment="1">
      <alignment horizontal="center" vertical="center" wrapText="1" readingOrder="1"/>
    </xf>
    <xf numFmtId="3" fontId="15" fillId="8" borderId="7" xfId="0" applyNumberFormat="1" applyFont="1" applyFill="1" applyBorder="1" applyAlignment="1">
      <alignment horizontal="center" vertical="center" wrapText="1" readingOrder="1"/>
    </xf>
    <xf numFmtId="1" fontId="15" fillId="8" borderId="7" xfId="0" applyNumberFormat="1" applyFont="1" applyFill="1" applyBorder="1" applyAlignment="1">
      <alignment horizontal="center" vertical="center" wrapText="1" readingOrder="1"/>
    </xf>
    <xf numFmtId="1" fontId="16" fillId="8" borderId="7" xfId="0" applyNumberFormat="1" applyFont="1" applyFill="1" applyBorder="1" applyAlignment="1">
      <alignment horizontal="center" vertical="center" wrapText="1" readingOrder="1"/>
    </xf>
    <xf numFmtId="9" fontId="15" fillId="8" borderId="7" xfId="1" applyFont="1" applyFill="1" applyBorder="1" applyAlignment="1" applyProtection="1">
      <alignment horizontal="center" vertical="center" wrapText="1" readingOrder="1"/>
    </xf>
    <xf numFmtId="0" fontId="16" fillId="11" borderId="4" xfId="0" applyFont="1" applyFill="1" applyBorder="1" applyAlignment="1">
      <alignment horizontal="center" vertical="center" wrapText="1" readingOrder="1"/>
    </xf>
    <xf numFmtId="0" fontId="15" fillId="11" borderId="4" xfId="0" applyFont="1" applyFill="1" applyBorder="1" applyAlignment="1">
      <alignment horizontal="center" vertical="center" wrapText="1" readingOrder="1"/>
    </xf>
    <xf numFmtId="3" fontId="15" fillId="11" borderId="4" xfId="0" applyNumberFormat="1" applyFont="1" applyFill="1" applyBorder="1" applyAlignment="1">
      <alignment horizontal="center" vertical="center" wrapText="1" readingOrder="1"/>
    </xf>
    <xf numFmtId="1" fontId="15" fillId="11" borderId="4" xfId="0" applyNumberFormat="1" applyFont="1" applyFill="1" applyBorder="1" applyAlignment="1">
      <alignment horizontal="center" vertical="center" wrapText="1" readingOrder="1"/>
    </xf>
    <xf numFmtId="1" fontId="16" fillId="11" borderId="4" xfId="0" applyNumberFormat="1" applyFont="1" applyFill="1" applyBorder="1" applyAlignment="1">
      <alignment horizontal="center" vertical="center" wrapText="1" readingOrder="1"/>
    </xf>
    <xf numFmtId="9" fontId="15" fillId="11" borderId="4" xfId="1" applyFont="1" applyFill="1" applyBorder="1" applyAlignment="1" applyProtection="1">
      <alignment horizontal="center" vertical="center" wrapText="1" readingOrder="1"/>
    </xf>
    <xf numFmtId="164" fontId="15" fillId="11" borderId="4" xfId="1" applyNumberFormat="1" applyFont="1" applyFill="1" applyBorder="1" applyAlignment="1" applyProtection="1">
      <alignment horizontal="center" vertical="center" wrapText="1" readingOrder="1"/>
    </xf>
    <xf numFmtId="0" fontId="12" fillId="0" borderId="0" xfId="0" applyFont="1"/>
    <xf numFmtId="0" fontId="18" fillId="12" borderId="3" xfId="0" applyFont="1" applyFill="1" applyBorder="1" applyAlignment="1">
      <alignment horizontal="center" vertical="center" wrapText="1" readingOrder="1"/>
    </xf>
    <xf numFmtId="3" fontId="18" fillId="12" borderId="3" xfId="0" applyNumberFormat="1" applyFont="1" applyFill="1" applyBorder="1" applyAlignment="1">
      <alignment horizontal="center" vertical="center" wrapText="1" readingOrder="1"/>
    </xf>
    <xf numFmtId="9" fontId="18" fillId="12" borderId="3" xfId="1" applyFont="1" applyFill="1" applyBorder="1" applyAlignment="1" applyProtection="1">
      <alignment horizontal="center" vertical="center" wrapText="1" readingOrder="1"/>
    </xf>
    <xf numFmtId="164" fontId="18" fillId="12" borderId="3" xfId="1" applyNumberFormat="1" applyFont="1" applyFill="1" applyBorder="1" applyAlignment="1" applyProtection="1">
      <alignment horizontal="center" vertical="center" wrapText="1" readingOrder="1"/>
    </xf>
    <xf numFmtId="0" fontId="16" fillId="8" borderId="8" xfId="0" applyFont="1" applyFill="1" applyBorder="1" applyAlignment="1">
      <alignment horizontal="center" vertical="center" wrapText="1" readingOrder="1"/>
    </xf>
    <xf numFmtId="0" fontId="15" fillId="8" borderId="9" xfId="0" applyFont="1" applyFill="1" applyBorder="1" applyAlignment="1">
      <alignment horizontal="center" vertical="center" wrapText="1" readingOrder="1"/>
    </xf>
    <xf numFmtId="3" fontId="15" fillId="8" borderId="9" xfId="0" applyNumberFormat="1" applyFont="1" applyFill="1" applyBorder="1" applyAlignment="1">
      <alignment horizontal="center" vertical="center" wrapText="1" readingOrder="1"/>
    </xf>
    <xf numFmtId="1" fontId="15" fillId="8" borderId="9" xfId="0" applyNumberFormat="1" applyFont="1" applyFill="1" applyBorder="1" applyAlignment="1">
      <alignment horizontal="center" vertical="center" wrapText="1" readingOrder="1"/>
    </xf>
    <xf numFmtId="1" fontId="16" fillId="8" borderId="9" xfId="0" applyNumberFormat="1" applyFont="1" applyFill="1" applyBorder="1" applyAlignment="1">
      <alignment horizontal="center" vertical="center" wrapText="1" readingOrder="1"/>
    </xf>
    <xf numFmtId="9" fontId="15" fillId="8" borderId="10" xfId="1" applyFont="1" applyFill="1" applyBorder="1" applyAlignment="1" applyProtection="1">
      <alignment horizontal="center" vertical="center" wrapText="1" readingOrder="1"/>
    </xf>
    <xf numFmtId="0" fontId="16" fillId="11" borderId="11" xfId="0" applyFont="1" applyFill="1" applyBorder="1" applyAlignment="1">
      <alignment horizontal="center" vertical="center" wrapText="1" readingOrder="1"/>
    </xf>
    <xf numFmtId="164" fontId="15" fillId="11" borderId="12" xfId="1" applyNumberFormat="1" applyFont="1" applyFill="1" applyBorder="1" applyAlignment="1" applyProtection="1">
      <alignment horizontal="center" vertical="center" wrapText="1" readingOrder="1"/>
    </xf>
    <xf numFmtId="0" fontId="16" fillId="8" borderId="13" xfId="0" applyFont="1" applyFill="1" applyBorder="1" applyAlignment="1">
      <alignment horizontal="center" vertical="center" wrapText="1" readingOrder="1"/>
    </xf>
    <xf numFmtId="9" fontId="15" fillId="8" borderId="14" xfId="1" applyFont="1" applyFill="1" applyBorder="1" applyAlignment="1" applyProtection="1">
      <alignment horizontal="center" vertical="center" wrapText="1" readingOrder="1"/>
    </xf>
    <xf numFmtId="0" fontId="18" fillId="10" borderId="15" xfId="0" applyFont="1" applyFill="1" applyBorder="1" applyAlignment="1">
      <alignment horizontal="center" vertical="center" wrapText="1" readingOrder="1"/>
    </xf>
    <xf numFmtId="0" fontId="18" fillId="10" borderId="16" xfId="0" applyFont="1" applyFill="1" applyBorder="1" applyAlignment="1">
      <alignment horizontal="center" vertical="center" wrapText="1" readingOrder="1"/>
    </xf>
    <xf numFmtId="3" fontId="18" fillId="12" borderId="16" xfId="0" applyNumberFormat="1" applyFont="1" applyFill="1" applyBorder="1" applyAlignment="1">
      <alignment horizontal="center" vertical="center" wrapText="1" readingOrder="1"/>
    </xf>
    <xf numFmtId="3" fontId="18" fillId="10" borderId="16" xfId="0" applyNumberFormat="1" applyFont="1" applyFill="1" applyBorder="1" applyAlignment="1">
      <alignment horizontal="center" vertical="center" wrapText="1" readingOrder="1"/>
    </xf>
    <xf numFmtId="9" fontId="18" fillId="10" borderId="16" xfId="1" applyFont="1" applyFill="1" applyBorder="1" applyAlignment="1" applyProtection="1">
      <alignment horizontal="center" vertical="center" wrapText="1" readingOrder="1"/>
    </xf>
    <xf numFmtId="164" fontId="18" fillId="10" borderId="17" xfId="1" applyNumberFormat="1" applyFont="1" applyFill="1" applyBorder="1" applyAlignment="1" applyProtection="1">
      <alignment horizontal="center" vertical="center" wrapText="1" readingOrder="1"/>
    </xf>
    <xf numFmtId="0" fontId="19" fillId="0" borderId="0" xfId="0" applyFont="1"/>
    <xf numFmtId="0" fontId="13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2" fontId="15" fillId="8" borderId="7" xfId="1" applyNumberFormat="1" applyFont="1" applyFill="1" applyBorder="1" applyAlignment="1" applyProtection="1">
      <alignment horizontal="center" vertical="center" wrapText="1" readingOrder="1"/>
    </xf>
    <xf numFmtId="2" fontId="15" fillId="11" borderId="4" xfId="1" applyNumberFormat="1" applyFont="1" applyFill="1" applyBorder="1" applyAlignment="1" applyProtection="1">
      <alignment horizontal="center" vertical="center" wrapText="1" readingOrder="1"/>
    </xf>
    <xf numFmtId="2" fontId="18" fillId="12" borderId="3" xfId="1" applyNumberFormat="1" applyFont="1" applyFill="1" applyBorder="1" applyAlignment="1" applyProtection="1">
      <alignment horizontal="center" vertical="center" wrapText="1" readingOrder="1"/>
    </xf>
    <xf numFmtId="0" fontId="0" fillId="0" borderId="0" xfId="0" applyAlignment="1">
      <alignment horizontal="right"/>
    </xf>
    <xf numFmtId="0" fontId="15" fillId="11" borderId="18" xfId="0" applyFont="1" applyFill="1" applyBorder="1" applyAlignment="1">
      <alignment horizontal="center" vertical="center" wrapText="1" readingOrder="1"/>
    </xf>
    <xf numFmtId="3" fontId="15" fillId="11" borderId="18" xfId="0" applyNumberFormat="1" applyFont="1" applyFill="1" applyBorder="1" applyAlignment="1">
      <alignment horizontal="center" vertical="center" wrapText="1" readingOrder="1"/>
    </xf>
    <xf numFmtId="0" fontId="16" fillId="11" borderId="18" xfId="0" applyFont="1" applyFill="1" applyBorder="1" applyAlignment="1">
      <alignment horizontal="center" vertical="center" wrapText="1" readingOrder="1"/>
    </xf>
    <xf numFmtId="3" fontId="15" fillId="8" borderId="19" xfId="0" applyNumberFormat="1" applyFont="1" applyFill="1" applyBorder="1" applyAlignment="1">
      <alignment horizontal="center" vertical="center" wrapText="1" readingOrder="1"/>
    </xf>
    <xf numFmtId="1" fontId="15" fillId="11" borderId="18" xfId="0" applyNumberFormat="1" applyFont="1" applyFill="1" applyBorder="1" applyAlignment="1">
      <alignment horizontal="center" vertical="center" wrapText="1" readingOrder="1"/>
    </xf>
    <xf numFmtId="1" fontId="16" fillId="11" borderId="18" xfId="0" applyNumberFormat="1" applyFont="1" applyFill="1" applyBorder="1" applyAlignment="1">
      <alignment horizontal="center" vertical="center" wrapText="1" readingOrder="1"/>
    </xf>
    <xf numFmtId="164" fontId="15" fillId="11" borderId="20" xfId="1" applyNumberFormat="1" applyFont="1" applyFill="1" applyBorder="1" applyAlignment="1" applyProtection="1">
      <alignment horizontal="center" vertical="center" wrapText="1" readingOrder="1"/>
    </xf>
    <xf numFmtId="0" fontId="9" fillId="0" borderId="0" xfId="0" applyFont="1" applyAlignment="1">
      <alignment horizontal="right" vertical="center"/>
    </xf>
    <xf numFmtId="0" fontId="17" fillId="15" borderId="24" xfId="0" applyFont="1" applyFill="1" applyBorder="1" applyAlignment="1">
      <alignment horizontal="center" wrapText="1" readingOrder="1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15" fillId="17" borderId="25" xfId="0" applyFont="1" applyFill="1" applyBorder="1" applyAlignment="1">
      <alignment horizontal="center" vertical="center" readingOrder="1"/>
    </xf>
    <xf numFmtId="0" fontId="15" fillId="18" borderId="25" xfId="0" applyFont="1" applyFill="1" applyBorder="1" applyAlignment="1">
      <alignment horizontal="center" vertical="center" readingOrder="1"/>
    </xf>
    <xf numFmtId="0" fontId="15" fillId="8" borderId="19" xfId="0" applyFont="1" applyFill="1" applyBorder="1" applyAlignment="1">
      <alignment horizontal="center" vertical="center" wrapText="1" readingOrder="1"/>
    </xf>
    <xf numFmtId="1" fontId="15" fillId="8" borderId="19" xfId="0" applyNumberFormat="1" applyFont="1" applyFill="1" applyBorder="1" applyAlignment="1">
      <alignment horizontal="center" vertical="center" wrapText="1" readingOrder="1"/>
    </xf>
    <xf numFmtId="1" fontId="16" fillId="8" borderId="19" xfId="0" applyNumberFormat="1" applyFont="1" applyFill="1" applyBorder="1" applyAlignment="1">
      <alignment horizontal="center" vertical="center" wrapText="1" readingOrder="1"/>
    </xf>
    <xf numFmtId="9" fontId="15" fillId="8" borderId="19" xfId="1" applyFont="1" applyFill="1" applyBorder="1" applyAlignment="1" applyProtection="1">
      <alignment horizontal="center" vertical="center" wrapText="1" readingOrder="1"/>
    </xf>
    <xf numFmtId="2" fontId="15" fillId="8" borderId="19" xfId="1" applyNumberFormat="1" applyFont="1" applyFill="1" applyBorder="1" applyAlignment="1" applyProtection="1">
      <alignment horizontal="center" vertical="center" wrapText="1" readingOrder="1"/>
    </xf>
    <xf numFmtId="0" fontId="16" fillId="11" borderId="19" xfId="0" applyFont="1" applyFill="1" applyBorder="1" applyAlignment="1">
      <alignment horizontal="center" vertical="center" wrapText="1" readingOrder="1"/>
    </xf>
    <xf numFmtId="0" fontId="15" fillId="11" borderId="19" xfId="0" applyFont="1" applyFill="1" applyBorder="1" applyAlignment="1">
      <alignment horizontal="center" vertical="center" wrapText="1" readingOrder="1"/>
    </xf>
    <xf numFmtId="3" fontId="15" fillId="11" borderId="19" xfId="0" applyNumberFormat="1" applyFont="1" applyFill="1" applyBorder="1" applyAlignment="1">
      <alignment horizontal="center" vertical="center" wrapText="1" readingOrder="1"/>
    </xf>
    <xf numFmtId="1" fontId="15" fillId="11" borderId="19" xfId="0" applyNumberFormat="1" applyFont="1" applyFill="1" applyBorder="1" applyAlignment="1">
      <alignment horizontal="center" vertical="center" wrapText="1" readingOrder="1"/>
    </xf>
    <xf numFmtId="1" fontId="16" fillId="11" borderId="19" xfId="0" applyNumberFormat="1" applyFont="1" applyFill="1" applyBorder="1" applyAlignment="1">
      <alignment horizontal="center" vertical="center" wrapText="1" readingOrder="1"/>
    </xf>
    <xf numFmtId="9" fontId="15" fillId="11" borderId="19" xfId="1" applyFont="1" applyFill="1" applyBorder="1" applyAlignment="1" applyProtection="1">
      <alignment horizontal="center" vertical="center" wrapText="1" readingOrder="1"/>
    </xf>
    <xf numFmtId="164" fontId="15" fillId="11" borderId="19" xfId="1" applyNumberFormat="1" applyFont="1" applyFill="1" applyBorder="1" applyAlignment="1" applyProtection="1">
      <alignment horizontal="center" vertical="center" wrapText="1" readingOrder="1"/>
    </xf>
    <xf numFmtId="2" fontId="15" fillId="11" borderId="19" xfId="1" applyNumberFormat="1" applyFont="1" applyFill="1" applyBorder="1" applyAlignment="1" applyProtection="1">
      <alignment horizontal="center" vertical="center" wrapText="1" readingOrder="1"/>
    </xf>
    <xf numFmtId="0" fontId="30" fillId="8" borderId="9" xfId="0" applyFont="1" applyFill="1" applyBorder="1" applyAlignment="1">
      <alignment horizontal="center" vertical="center" wrapText="1" readingOrder="1"/>
    </xf>
    <xf numFmtId="3" fontId="30" fillId="8" borderId="7" xfId="0" applyNumberFormat="1" applyFont="1" applyFill="1" applyBorder="1" applyAlignment="1">
      <alignment horizontal="center" vertical="center" wrapText="1" readingOrder="1"/>
    </xf>
    <xf numFmtId="0" fontId="30" fillId="11" borderId="4" xfId="0" applyFont="1" applyFill="1" applyBorder="1" applyAlignment="1">
      <alignment horizontal="center" vertical="center" wrapText="1" readingOrder="1"/>
    </xf>
    <xf numFmtId="0" fontId="30" fillId="8" borderId="7" xfId="0" applyFont="1" applyFill="1" applyBorder="1" applyAlignment="1">
      <alignment horizontal="center" vertical="center" wrapText="1" readingOrder="1"/>
    </xf>
    <xf numFmtId="0" fontId="30" fillId="8" borderId="19" xfId="0" applyFont="1" applyFill="1" applyBorder="1" applyAlignment="1">
      <alignment horizontal="center" vertical="center" wrapText="1" readingOrder="1"/>
    </xf>
    <xf numFmtId="0" fontId="30" fillId="11" borderId="19" xfId="0" applyFont="1" applyFill="1" applyBorder="1" applyAlignment="1">
      <alignment horizontal="center" vertical="center" wrapText="1" readingOrder="1"/>
    </xf>
    <xf numFmtId="0" fontId="30" fillId="11" borderId="18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center" vertical="center" wrapText="1" readingOrder="1"/>
    </xf>
    <xf numFmtId="3" fontId="18" fillId="0" borderId="0" xfId="0" applyNumberFormat="1" applyFont="1" applyAlignment="1">
      <alignment horizontal="center" vertical="center" wrapText="1" readingOrder="1"/>
    </xf>
    <xf numFmtId="9" fontId="18" fillId="0" borderId="0" xfId="1" applyFont="1" applyFill="1" applyBorder="1" applyAlignment="1" applyProtection="1">
      <alignment horizontal="center" vertical="center" wrapText="1" readingOrder="1"/>
    </xf>
    <xf numFmtId="164" fontId="18" fillId="0" borderId="0" xfId="1" applyNumberFormat="1" applyFont="1" applyFill="1" applyBorder="1" applyAlignment="1" applyProtection="1">
      <alignment horizontal="center" vertical="center" wrapText="1" readingOrder="1"/>
    </xf>
    <xf numFmtId="2" fontId="18" fillId="0" borderId="0" xfId="1" applyNumberFormat="1" applyFont="1" applyFill="1" applyBorder="1" applyAlignment="1" applyProtection="1">
      <alignment horizontal="center" vertical="center" wrapText="1" readingOrder="1"/>
    </xf>
    <xf numFmtId="3" fontId="31" fillId="0" borderId="26" xfId="0" applyNumberFormat="1" applyFont="1" applyBorder="1" applyAlignment="1">
      <alignment horizontal="center" vertical="center" wrapText="1" readingOrder="1"/>
    </xf>
    <xf numFmtId="3" fontId="31" fillId="0" borderId="26" xfId="0" applyNumberFormat="1" applyFont="1" applyBorder="1" applyAlignment="1">
      <alignment horizontal="right" vertical="center" wrapText="1" readingOrder="1"/>
    </xf>
    <xf numFmtId="3" fontId="31" fillId="0" borderId="0" xfId="0" applyNumberFormat="1" applyFont="1" applyAlignment="1">
      <alignment horizontal="left" vertical="center" wrapText="1" readingOrder="1"/>
    </xf>
    <xf numFmtId="14" fontId="32" fillId="0" borderId="0" xfId="0" applyNumberFormat="1" applyFont="1" applyAlignment="1">
      <alignment horizontal="center"/>
    </xf>
    <xf numFmtId="0" fontId="19" fillId="13" borderId="7" xfId="0" applyFont="1" applyFill="1" applyBorder="1" applyAlignment="1">
      <alignment horizontal="center" vertical="center" wrapText="1" readingOrder="1"/>
    </xf>
    <xf numFmtId="0" fontId="17" fillId="9" borderId="7" xfId="0" applyFont="1" applyFill="1" applyBorder="1" applyAlignment="1">
      <alignment horizontal="center" vertical="center" wrapText="1" readingOrder="1"/>
    </xf>
    <xf numFmtId="0" fontId="20" fillId="10" borderId="31" xfId="0" applyFont="1" applyFill="1" applyBorder="1" applyAlignment="1">
      <alignment horizontal="center" vertical="center" wrapText="1" readingOrder="1"/>
    </xf>
    <xf numFmtId="0" fontId="15" fillId="17" borderId="22" xfId="0" applyFont="1" applyFill="1" applyBorder="1" applyAlignment="1">
      <alignment horizontal="center" vertical="center" readingOrder="1"/>
    </xf>
    <xf numFmtId="1" fontId="15" fillId="0" borderId="25" xfId="0" applyNumberFormat="1" applyFont="1" applyBorder="1" applyAlignment="1">
      <alignment horizontal="center" vertical="center" readingOrder="1"/>
    </xf>
    <xf numFmtId="1" fontId="12" fillId="0" borderId="22" xfId="0" applyNumberFormat="1" applyFont="1" applyBorder="1" applyAlignment="1">
      <alignment horizontal="center" vertical="center"/>
    </xf>
    <xf numFmtId="1" fontId="29" fillId="20" borderId="0" xfId="0" applyNumberFormat="1" applyFont="1" applyFill="1" applyAlignment="1">
      <alignment horizontal="center" vertical="center"/>
    </xf>
    <xf numFmtId="1" fontId="34" fillId="0" borderId="22" xfId="0" applyNumberFormat="1" applyFont="1" applyBorder="1" applyAlignment="1">
      <alignment horizontal="center" vertical="center"/>
    </xf>
    <xf numFmtId="1" fontId="30" fillId="0" borderId="25" xfId="0" applyNumberFormat="1" applyFont="1" applyBorder="1" applyAlignment="1">
      <alignment horizontal="center" vertical="center" readingOrder="1"/>
    </xf>
    <xf numFmtId="1" fontId="33" fillId="18" borderId="25" xfId="0" applyNumberFormat="1" applyFont="1" applyFill="1" applyBorder="1" applyAlignment="1">
      <alignment horizontal="center" vertical="center"/>
    </xf>
    <xf numFmtId="1" fontId="35" fillId="18" borderId="25" xfId="0" applyNumberFormat="1" applyFont="1" applyFill="1" applyBorder="1" applyAlignment="1">
      <alignment horizontal="center" vertical="center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36" fillId="7" borderId="1" xfId="0" applyFont="1" applyFill="1" applyBorder="1" applyAlignment="1">
      <alignment horizontal="center" vertical="center" wrapText="1" readingOrder="1"/>
    </xf>
    <xf numFmtId="0" fontId="0" fillId="19" borderId="35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5" xfId="0" applyBorder="1" applyAlignment="1">
      <alignment horizontal="left"/>
    </xf>
    <xf numFmtId="0" fontId="29" fillId="0" borderId="35" xfId="0" applyFont="1" applyBorder="1" applyAlignment="1">
      <alignment horizontal="center" vertical="center"/>
    </xf>
    <xf numFmtId="166" fontId="29" fillId="0" borderId="35" xfId="3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6" fontId="29" fillId="0" borderId="0" xfId="3" applyNumberFormat="1" applyFont="1" applyBorder="1" applyAlignment="1">
      <alignment horizontal="center" vertical="center"/>
    </xf>
    <xf numFmtId="1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" fontId="0" fillId="21" borderId="0" xfId="0" applyNumberForma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10" fillId="0" borderId="0" xfId="5">
      <alignment vertical="center"/>
    </xf>
    <xf numFmtId="0" fontId="39" fillId="0" borderId="36" xfId="6" applyFill="1"/>
    <xf numFmtId="0" fontId="39" fillId="0" borderId="36" xfId="6" applyFill="1" applyAlignment="1">
      <alignment horizontal="left"/>
    </xf>
    <xf numFmtId="0" fontId="10" fillId="0" borderId="0" xfId="5" applyAlignment="1">
      <alignment horizontal="left" vertical="center"/>
    </xf>
    <xf numFmtId="14" fontId="40" fillId="0" borderId="0" xfId="7" applyNumberFormat="1" applyFill="1">
      <alignment vertical="center"/>
    </xf>
    <xf numFmtId="0" fontId="40" fillId="0" borderId="0" xfId="7" applyFill="1">
      <alignment vertical="center"/>
    </xf>
    <xf numFmtId="0" fontId="40" fillId="0" borderId="0" xfId="7" applyFill="1" applyAlignment="1">
      <alignment horizontal="left" vertical="center"/>
    </xf>
    <xf numFmtId="0" fontId="0" fillId="0" borderId="0" xfId="5" applyFont="1" applyAlignment="1">
      <alignment horizontal="left" vertical="center" wrapText="1"/>
    </xf>
    <xf numFmtId="0" fontId="42" fillId="0" borderId="0" xfId="5" applyFont="1">
      <alignment vertical="center"/>
    </xf>
    <xf numFmtId="0" fontId="44" fillId="0" borderId="37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45" fillId="0" borderId="41" xfId="0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42" xfId="0" applyFont="1" applyBorder="1" applyAlignment="1">
      <alignment horizontal="left" vertical="center"/>
    </xf>
    <xf numFmtId="14" fontId="45" fillId="0" borderId="43" xfId="0" applyNumberFormat="1" applyFont="1" applyBorder="1" applyAlignment="1">
      <alignment horizontal="left" vertical="center"/>
    </xf>
    <xf numFmtId="0" fontId="45" fillId="0" borderId="44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45" fillId="0" borderId="45" xfId="0" applyFont="1" applyBorder="1" applyAlignment="1">
      <alignment horizontal="left" vertical="center"/>
    </xf>
    <xf numFmtId="14" fontId="45" fillId="0" borderId="46" xfId="0" quotePrefix="1" applyNumberFormat="1" applyFont="1" applyBorder="1" applyAlignment="1">
      <alignment horizontal="left" vertical="center"/>
    </xf>
    <xf numFmtId="14" fontId="45" fillId="0" borderId="46" xfId="0" applyNumberFormat="1" applyFont="1" applyBorder="1" applyAlignment="1">
      <alignment horizontal="left" vertical="center"/>
    </xf>
    <xf numFmtId="0" fontId="45" fillId="0" borderId="45" xfId="8" applyFont="1" applyBorder="1" applyAlignment="1">
      <alignment horizontal="center" vertical="center"/>
    </xf>
    <xf numFmtId="0" fontId="45" fillId="0" borderId="45" xfId="8" applyFont="1" applyBorder="1" applyAlignment="1">
      <alignment horizontal="left" vertical="center"/>
    </xf>
    <xf numFmtId="1" fontId="45" fillId="0" borderId="45" xfId="9" applyNumberFormat="1" applyFont="1" applyBorder="1" applyAlignment="1">
      <alignment horizontal="center" vertical="center"/>
    </xf>
    <xf numFmtId="1" fontId="45" fillId="0" borderId="45" xfId="9" applyNumberFormat="1" applyFont="1" applyBorder="1" applyAlignment="1">
      <alignment horizontal="left" vertical="center"/>
    </xf>
    <xf numFmtId="0" fontId="45" fillId="0" borderId="45" xfId="0" applyFont="1" applyBorder="1" applyAlignment="1">
      <alignment horizontal="center" vertical="center" wrapText="1"/>
    </xf>
    <xf numFmtId="0" fontId="45" fillId="0" borderId="45" xfId="10" applyFont="1" applyBorder="1" applyAlignment="1">
      <alignment horizontal="center" vertical="center"/>
    </xf>
    <xf numFmtId="0" fontId="45" fillId="0" borderId="45" xfId="10" applyFont="1" applyBorder="1" applyAlignment="1">
      <alignment horizontal="left" vertical="center"/>
    </xf>
    <xf numFmtId="1" fontId="45" fillId="0" borderId="46" xfId="11" applyFont="1" applyFill="1" applyBorder="1" applyAlignment="1">
      <alignment horizontal="left" vertical="center"/>
    </xf>
    <xf numFmtId="0" fontId="45" fillId="0" borderId="45" xfId="12" applyNumberFormat="1" applyFont="1" applyFill="1" applyBorder="1" applyAlignment="1">
      <alignment horizontal="center" vertical="center"/>
    </xf>
    <xf numFmtId="0" fontId="45" fillId="0" borderId="45" xfId="12" applyNumberFormat="1" applyFont="1" applyFill="1" applyBorder="1" applyAlignment="1">
      <alignment horizontal="left" vertical="center"/>
    </xf>
    <xf numFmtId="1" fontId="45" fillId="0" borderId="46" xfId="11" quotePrefix="1" applyFont="1" applyFill="1" applyBorder="1" applyAlignment="1">
      <alignment horizontal="left" vertical="center"/>
    </xf>
    <xf numFmtId="14" fontId="45" fillId="0" borderId="46" xfId="11" applyNumberFormat="1" applyFont="1" applyFill="1" applyBorder="1" applyAlignment="1">
      <alignment horizontal="left" vertical="center"/>
    </xf>
    <xf numFmtId="0" fontId="45" fillId="0" borderId="44" xfId="0" applyFont="1" applyBorder="1" applyAlignment="1">
      <alignment horizontal="center" vertical="center" wrapText="1"/>
    </xf>
    <xf numFmtId="14" fontId="45" fillId="0" borderId="46" xfId="11" quotePrefix="1" applyNumberFormat="1" applyFont="1" applyFill="1" applyBorder="1" applyAlignment="1">
      <alignment horizontal="left" vertical="center"/>
    </xf>
    <xf numFmtId="0" fontId="45" fillId="0" borderId="46" xfId="11" applyNumberFormat="1" applyFont="1" applyFill="1" applyBorder="1" applyAlignment="1">
      <alignment horizontal="left" vertical="center"/>
    </xf>
    <xf numFmtId="0" fontId="45" fillId="0" borderId="46" xfId="0" quotePrefix="1" applyFont="1" applyBorder="1" applyAlignment="1">
      <alignment horizontal="left" vertical="center"/>
    </xf>
    <xf numFmtId="0" fontId="45" fillId="0" borderId="46" xfId="0" applyFont="1" applyBorder="1" applyAlignment="1">
      <alignment horizontal="left" vertical="center"/>
    </xf>
    <xf numFmtId="0" fontId="45" fillId="0" borderId="45" xfId="0" quotePrefix="1" applyFont="1" applyBorder="1" applyAlignment="1">
      <alignment horizontal="center" vertical="center" wrapText="1"/>
    </xf>
    <xf numFmtId="0" fontId="45" fillId="0" borderId="46" xfId="4" applyFont="1" applyFill="1" applyBorder="1" applyAlignment="1">
      <alignment horizontal="left" vertical="center" wrapText="1"/>
    </xf>
    <xf numFmtId="0" fontId="45" fillId="0" borderId="46" xfId="4" applyFont="1" applyFill="1" applyBorder="1" applyAlignment="1">
      <alignment horizontal="left" vertical="center"/>
    </xf>
    <xf numFmtId="0" fontId="45" fillId="0" borderId="44" xfId="5" applyFont="1" applyBorder="1" applyAlignment="1">
      <alignment horizontal="center" vertical="center" wrapText="1"/>
    </xf>
    <xf numFmtId="0" fontId="46" fillId="0" borderId="46" xfId="4" applyFont="1" applyFill="1" applyBorder="1" applyAlignment="1">
      <alignment horizontal="left" vertical="center"/>
    </xf>
    <xf numFmtId="0" fontId="46" fillId="0" borderId="46" xfId="4" applyFont="1" applyFill="1" applyBorder="1" applyAlignment="1">
      <alignment horizontal="left" vertical="center" wrapText="1"/>
    </xf>
    <xf numFmtId="0" fontId="47" fillId="0" borderId="46" xfId="4" applyFont="1" applyFill="1" applyBorder="1" applyAlignment="1">
      <alignment horizontal="left" vertical="center"/>
    </xf>
    <xf numFmtId="0" fontId="37" fillId="0" borderId="46" xfId="0" applyFont="1" applyBorder="1" applyAlignment="1">
      <alignment horizontal="left" vertical="center"/>
    </xf>
    <xf numFmtId="0" fontId="37" fillId="0" borderId="46" xfId="0" quotePrefix="1" applyFont="1" applyBorder="1" applyAlignment="1">
      <alignment horizontal="left" vertical="center"/>
    </xf>
    <xf numFmtId="17" fontId="45" fillId="0" borderId="46" xfId="0" applyNumberFormat="1" applyFont="1" applyBorder="1" applyAlignment="1">
      <alignment horizontal="left" vertical="center" wrapText="1"/>
    </xf>
    <xf numFmtId="0" fontId="37" fillId="0" borderId="45" xfId="0" applyFont="1" applyBorder="1" applyAlignment="1">
      <alignment horizontal="center" vertical="center"/>
    </xf>
    <xf numFmtId="0" fontId="37" fillId="0" borderId="45" xfId="0" applyFont="1" applyBorder="1" applyAlignment="1">
      <alignment horizontal="left" vertical="center"/>
    </xf>
    <xf numFmtId="14" fontId="45" fillId="0" borderId="46" xfId="0" applyNumberFormat="1" applyFont="1" applyBorder="1" applyAlignment="1">
      <alignment vertical="center"/>
    </xf>
    <xf numFmtId="14" fontId="45" fillId="0" borderId="46" xfId="0" quotePrefix="1" applyNumberFormat="1" applyFont="1" applyBorder="1" applyAlignment="1">
      <alignment horizontal="center" vertical="center"/>
    </xf>
    <xf numFmtId="0" fontId="45" fillId="0" borderId="48" xfId="5" applyFont="1" applyBorder="1" applyAlignment="1">
      <alignment horizontal="center" vertical="center" wrapText="1"/>
    </xf>
    <xf numFmtId="0" fontId="45" fillId="0" borderId="49" xfId="12" applyNumberFormat="1" applyFont="1" applyFill="1" applyBorder="1" applyAlignment="1">
      <alignment horizontal="center" vertical="center"/>
    </xf>
    <xf numFmtId="0" fontId="37" fillId="0" borderId="49" xfId="0" applyFont="1" applyBorder="1" applyAlignment="1">
      <alignment vertical="center"/>
    </xf>
    <xf numFmtId="0" fontId="37" fillId="0" borderId="49" xfId="0" applyFont="1" applyBorder="1" applyAlignment="1">
      <alignment horizontal="center" vertical="center"/>
    </xf>
    <xf numFmtId="0" fontId="37" fillId="0" borderId="50" xfId="0" applyFont="1" applyBorder="1" applyAlignment="1">
      <alignment vertical="center"/>
    </xf>
    <xf numFmtId="14" fontId="48" fillId="0" borderId="46" xfId="4" applyNumberFormat="1" applyFont="1" applyFill="1" applyBorder="1" applyAlignment="1">
      <alignment vertical="center"/>
    </xf>
    <xf numFmtId="0" fontId="48" fillId="0" borderId="0" xfId="4" applyFont="1" applyFill="1"/>
    <xf numFmtId="0" fontId="49" fillId="0" borderId="0" xfId="0" quotePrefix="1" applyFont="1"/>
    <xf numFmtId="0" fontId="45" fillId="0" borderId="40" xfId="12" applyNumberFormat="1" applyFont="1" applyFill="1" applyBorder="1" applyAlignment="1">
      <alignment horizontal="center" vertical="center"/>
    </xf>
    <xf numFmtId="0" fontId="45" fillId="0" borderId="45" xfId="0" applyFont="1" applyBorder="1" applyAlignment="1">
      <alignment vertical="center"/>
    </xf>
    <xf numFmtId="0" fontId="49" fillId="0" borderId="0" xfId="0" applyFont="1"/>
    <xf numFmtId="0" fontId="50" fillId="0" borderId="36" xfId="6" applyFont="1" applyFill="1" applyAlignment="1">
      <alignment vertical="center"/>
    </xf>
    <xf numFmtId="0" fontId="9" fillId="7" borderId="1" xfId="0" applyFont="1" applyFill="1" applyBorder="1" applyAlignment="1">
      <alignment horizontal="left" vertical="center" wrapText="1" readingOrder="1"/>
    </xf>
    <xf numFmtId="0" fontId="13" fillId="0" borderId="0" xfId="0" applyFont="1" applyAlignment="1">
      <alignment horizontal="center" vertical="center"/>
    </xf>
    <xf numFmtId="0" fontId="22" fillId="0" borderId="6" xfId="0" applyFont="1" applyBorder="1" applyAlignment="1" applyProtection="1">
      <alignment horizontal="center" vertical="center" wrapText="1"/>
      <protection locked="0"/>
    </xf>
    <xf numFmtId="14" fontId="22" fillId="0" borderId="6" xfId="0" applyNumberFormat="1" applyFont="1" applyBorder="1" applyAlignment="1" applyProtection="1">
      <alignment horizontal="center" vertical="center" wrapText="1"/>
      <protection locked="0"/>
    </xf>
    <xf numFmtId="0" fontId="51" fillId="0" borderId="0" xfId="0" applyFont="1" applyAlignment="1">
      <alignment horizontal="center" vertical="center"/>
    </xf>
    <xf numFmtId="0" fontId="51" fillId="0" borderId="0" xfId="0" applyFont="1" applyProtection="1">
      <protection locked="0"/>
    </xf>
    <xf numFmtId="0" fontId="51" fillId="0" borderId="0" xfId="0" applyFont="1"/>
    <xf numFmtId="0" fontId="51" fillId="19" borderId="35" xfId="0" applyFont="1" applyFill="1" applyBorder="1" applyAlignment="1">
      <alignment horizontal="center" vertical="center"/>
    </xf>
    <xf numFmtId="0" fontId="51" fillId="0" borderId="35" xfId="0" applyFont="1" applyBorder="1" applyAlignment="1">
      <alignment horizontal="center" vertical="center"/>
    </xf>
    <xf numFmtId="0" fontId="51" fillId="0" borderId="35" xfId="0" applyFont="1" applyBorder="1" applyAlignment="1">
      <alignment horizontal="center"/>
    </xf>
    <xf numFmtId="0" fontId="51" fillId="0" borderId="35" xfId="0" applyFont="1" applyBorder="1" applyAlignment="1">
      <alignment horizontal="left"/>
    </xf>
    <xf numFmtId="0" fontId="52" fillId="0" borderId="35" xfId="0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54" fillId="2" borderId="0" xfId="0" applyFont="1" applyFill="1" applyAlignment="1" applyProtection="1">
      <alignment horizontal="center" vertical="center" wrapText="1"/>
      <protection locked="0"/>
    </xf>
    <xf numFmtId="0" fontId="49" fillId="0" borderId="0" xfId="0" applyFont="1" applyAlignment="1">
      <alignment horizontal="left"/>
    </xf>
    <xf numFmtId="0" fontId="54" fillId="2" borderId="0" xfId="0" applyFont="1" applyFill="1" applyAlignment="1">
      <alignment horizontal="left" vertical="center" wrapText="1"/>
    </xf>
    <xf numFmtId="0" fontId="49" fillId="0" borderId="1" xfId="0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>
      <alignment vertical="center"/>
    </xf>
    <xf numFmtId="0" fontId="2" fillId="0" borderId="0" xfId="0" applyFont="1" applyAlignment="1" applyProtection="1">
      <alignment vertical="center" wrapText="1"/>
      <protection locked="0"/>
    </xf>
    <xf numFmtId="0" fontId="2" fillId="19" borderId="0" xfId="0" applyFont="1" applyFill="1" applyAlignment="1" applyProtection="1">
      <alignment vertical="center"/>
      <protection locked="0"/>
    </xf>
    <xf numFmtId="166" fontId="29" fillId="0" borderId="35" xfId="3" applyNumberFormat="1" applyFont="1" applyBorder="1" applyAlignment="1" applyProtection="1">
      <alignment horizontal="center" vertical="center"/>
    </xf>
    <xf numFmtId="0" fontId="55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1" fontId="13" fillId="0" borderId="0" xfId="0" applyNumberFormat="1" applyFont="1" applyAlignment="1">
      <alignment horizontal="center"/>
    </xf>
    <xf numFmtId="14" fontId="13" fillId="0" borderId="0" xfId="0" applyNumberFormat="1" applyFont="1"/>
    <xf numFmtId="14" fontId="13" fillId="0" borderId="0" xfId="2" applyNumberFormat="1" applyFont="1" applyAlignment="1">
      <alignment horizontal="center"/>
    </xf>
    <xf numFmtId="0" fontId="23" fillId="0" borderId="21" xfId="0" applyFont="1" applyBorder="1"/>
    <xf numFmtId="0" fontId="21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56" fillId="0" borderId="0" xfId="0" applyFont="1" applyAlignment="1" applyProtection="1">
      <alignment horizontal="center" vertical="center"/>
      <protection locked="0"/>
    </xf>
    <xf numFmtId="0" fontId="0" fillId="19" borderId="0" xfId="0" applyFill="1"/>
    <xf numFmtId="0" fontId="57" fillId="19" borderId="0" xfId="0" applyFont="1" applyFill="1" applyAlignment="1">
      <alignment horizontal="left"/>
    </xf>
    <xf numFmtId="166" fontId="0" fillId="0" borderId="0" xfId="3" applyNumberFormat="1" applyFont="1" applyAlignment="1">
      <alignment horizontal="center"/>
    </xf>
    <xf numFmtId="0" fontId="32" fillId="0" borderId="0" xfId="0" applyFont="1" applyAlignment="1" applyProtection="1">
      <alignment vertical="center"/>
      <protection locked="0"/>
    </xf>
    <xf numFmtId="0" fontId="59" fillId="23" borderId="0" xfId="0" applyFont="1" applyFill="1" applyAlignment="1">
      <alignment wrapText="1"/>
    </xf>
    <xf numFmtId="0" fontId="60" fillId="24" borderId="0" xfId="0" applyFont="1" applyFill="1"/>
    <xf numFmtId="0" fontId="61" fillId="23" borderId="0" xfId="0" applyFont="1" applyFill="1" applyAlignment="1">
      <alignment wrapText="1"/>
    </xf>
    <xf numFmtId="0" fontId="58" fillId="25" borderId="0" xfId="0" applyFont="1" applyFill="1"/>
    <xf numFmtId="0" fontId="62" fillId="26" borderId="0" xfId="0" applyFont="1" applyFill="1"/>
    <xf numFmtId="0" fontId="32" fillId="0" borderId="0" xfId="0" applyFont="1"/>
    <xf numFmtId="0" fontId="58" fillId="17" borderId="0" xfId="0" applyFont="1" applyFill="1"/>
    <xf numFmtId="0" fontId="58" fillId="0" borderId="0" xfId="0" applyFont="1"/>
    <xf numFmtId="14" fontId="32" fillId="0" borderId="0" xfId="0" applyNumberFormat="1" applyFont="1"/>
    <xf numFmtId="0" fontId="62" fillId="0" borderId="0" xfId="0" applyFont="1"/>
    <xf numFmtId="0" fontId="63" fillId="0" borderId="0" xfId="0" applyFont="1"/>
    <xf numFmtId="0" fontId="64" fillId="0" borderId="0" xfId="0" applyFont="1" applyAlignment="1" applyProtection="1">
      <alignment horizontal="center" vertical="center"/>
      <protection locked="0"/>
    </xf>
    <xf numFmtId="1" fontId="21" fillId="0" borderId="0" xfId="2" applyNumberFormat="1" applyFont="1" applyAlignment="1" applyProtection="1">
      <alignment horizontal="center" vertical="center"/>
      <protection locked="0"/>
    </xf>
    <xf numFmtId="1" fontId="13" fillId="0" borderId="0" xfId="2" applyNumberFormat="1" applyFont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43" fillId="0" borderId="0" xfId="0" applyFont="1" applyAlignment="1">
      <alignment horizontal="left" vertical="center"/>
    </xf>
    <xf numFmtId="14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 wrapText="1"/>
      <protection locked="0"/>
    </xf>
    <xf numFmtId="14" fontId="13" fillId="0" borderId="0" xfId="2" applyNumberFormat="1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14" fontId="24" fillId="0" borderId="0" xfId="0" applyNumberFormat="1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13" fillId="0" borderId="0" xfId="2" applyFont="1" applyAlignment="1" applyProtection="1">
      <alignment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65" fillId="0" borderId="0" xfId="0" applyFont="1"/>
    <xf numFmtId="0" fontId="59" fillId="23" borderId="0" xfId="0" applyFont="1" applyFill="1" applyAlignment="1">
      <alignment horizontal="center" wrapText="1"/>
    </xf>
    <xf numFmtId="0" fontId="30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14" fontId="30" fillId="0" borderId="0" xfId="0" applyNumberFormat="1" applyFont="1" applyAlignment="1" applyProtection="1">
      <alignment horizontal="center" vertical="center"/>
      <protection locked="0"/>
    </xf>
    <xf numFmtId="9" fontId="0" fillId="0" borderId="0" xfId="1" applyFont="1"/>
    <xf numFmtId="9" fontId="0" fillId="0" borderId="0" xfId="0" applyNumberFormat="1"/>
    <xf numFmtId="0" fontId="32" fillId="0" borderId="0" xfId="0" applyFont="1" applyAlignment="1">
      <alignment horizontal="center"/>
    </xf>
    <xf numFmtId="0" fontId="66" fillId="0" borderId="0" xfId="0" applyFont="1" applyAlignment="1" applyProtection="1">
      <alignment horizontal="center" vertical="center"/>
      <protection locked="0"/>
    </xf>
    <xf numFmtId="14" fontId="2" fillId="27" borderId="0" xfId="0" applyNumberFormat="1" applyFont="1" applyFill="1" applyAlignment="1">
      <alignment horizontal="center"/>
    </xf>
    <xf numFmtId="0" fontId="67" fillId="0" borderId="0" xfId="0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45" fillId="0" borderId="52" xfId="5" applyFont="1" applyBorder="1" applyAlignment="1">
      <alignment horizontal="center" vertical="center" wrapText="1"/>
    </xf>
    <xf numFmtId="0" fontId="37" fillId="0" borderId="40" xfId="5" applyFont="1" applyBorder="1" applyAlignment="1">
      <alignment horizontal="left" vertical="center"/>
    </xf>
    <xf numFmtId="0" fontId="37" fillId="0" borderId="40" xfId="5" applyFont="1" applyBorder="1" applyAlignment="1">
      <alignment horizontal="center" vertical="center"/>
    </xf>
    <xf numFmtId="14" fontId="45" fillId="0" borderId="53" xfId="11" applyNumberFormat="1" applyFont="1" applyFill="1" applyBorder="1" applyAlignment="1">
      <alignment horizontal="left" vertical="center"/>
    </xf>
    <xf numFmtId="0" fontId="34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vertical="center"/>
      <protection locked="0"/>
    </xf>
    <xf numFmtId="0" fontId="62" fillId="0" borderId="0" xfId="0" applyFont="1" applyAlignment="1" applyProtection="1">
      <alignment horizontal="center" vertical="center" wrapText="1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62" fillId="3" borderId="0" xfId="0" applyFont="1" applyFill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center" vertical="center"/>
      <protection locked="0"/>
    </xf>
    <xf numFmtId="0" fontId="45" fillId="0" borderId="40" xfId="0" applyFont="1" applyBorder="1" applyAlignment="1" applyProtection="1">
      <alignment horizontal="left" vertical="center"/>
      <protection locked="0"/>
    </xf>
    <xf numFmtId="0" fontId="0" fillId="0" borderId="55" xfId="0" applyBorder="1" applyAlignment="1">
      <alignment horizontal="left"/>
    </xf>
    <xf numFmtId="0" fontId="0" fillId="0" borderId="55" xfId="0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 wrapText="1" readingOrder="1"/>
    </xf>
    <xf numFmtId="0" fontId="17" fillId="10" borderId="28" xfId="0" applyFont="1" applyFill="1" applyBorder="1" applyAlignment="1">
      <alignment horizontal="center" vertical="center" wrapText="1" readingOrder="1"/>
    </xf>
    <xf numFmtId="0" fontId="17" fillId="10" borderId="29" xfId="0" applyFont="1" applyFill="1" applyBorder="1" applyAlignment="1">
      <alignment horizontal="center" vertical="center" wrapText="1" readingOrder="1"/>
    </xf>
    <xf numFmtId="0" fontId="17" fillId="6" borderId="5" xfId="0" applyFont="1" applyFill="1" applyBorder="1" applyAlignment="1">
      <alignment horizontal="center" vertical="center" wrapText="1" readingOrder="1"/>
    </xf>
    <xf numFmtId="0" fontId="17" fillId="6" borderId="0" xfId="0" applyFont="1" applyFill="1" applyAlignment="1">
      <alignment horizontal="center" vertical="center" wrapText="1" readingOrder="1"/>
    </xf>
    <xf numFmtId="165" fontId="27" fillId="10" borderId="30" xfId="0" applyNumberFormat="1" applyFont="1" applyFill="1" applyBorder="1" applyAlignment="1" applyProtection="1">
      <alignment horizontal="right" vertical="center" wrapText="1" readingOrder="1"/>
      <protection locked="0"/>
    </xf>
    <xf numFmtId="165" fontId="27" fillId="10" borderId="31" xfId="0" applyNumberFormat="1" applyFont="1" applyFill="1" applyBorder="1" applyAlignment="1" applyProtection="1">
      <alignment horizontal="right" vertical="center" wrapText="1" readingOrder="1"/>
      <protection locked="0"/>
    </xf>
    <xf numFmtId="165" fontId="27" fillId="10" borderId="31" xfId="0" applyNumberFormat="1" applyFont="1" applyFill="1" applyBorder="1" applyAlignment="1" applyProtection="1">
      <alignment horizontal="left" vertical="center" wrapText="1" readingOrder="1"/>
      <protection locked="0"/>
    </xf>
    <xf numFmtId="165" fontId="27" fillId="10" borderId="32" xfId="0" applyNumberFormat="1" applyFont="1" applyFill="1" applyBorder="1" applyAlignment="1" applyProtection="1">
      <alignment horizontal="left" vertical="center" wrapText="1" readingOrder="1"/>
      <protection locked="0"/>
    </xf>
    <xf numFmtId="0" fontId="2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3" fillId="0" borderId="0" xfId="0" applyFont="1" applyAlignment="1" applyProtection="1">
      <alignment horizontal="center" vertical="center"/>
      <protection locked="0"/>
    </xf>
    <xf numFmtId="0" fontId="17" fillId="15" borderId="23" xfId="0" applyFont="1" applyFill="1" applyBorder="1" applyAlignment="1">
      <alignment horizontal="center" wrapText="1" readingOrder="1"/>
    </xf>
    <xf numFmtId="0" fontId="17" fillId="15" borderId="22" xfId="0" applyFont="1" applyFill="1" applyBorder="1" applyAlignment="1">
      <alignment horizontal="center" wrapText="1" readingOrder="1"/>
    </xf>
    <xf numFmtId="0" fontId="17" fillId="15" borderId="18" xfId="0" applyFont="1" applyFill="1" applyBorder="1" applyAlignment="1">
      <alignment horizontal="center" wrapText="1" readingOrder="1"/>
    </xf>
    <xf numFmtId="0" fontId="17" fillId="15" borderId="7" xfId="0" applyFont="1" applyFill="1" applyBorder="1" applyAlignment="1">
      <alignment horizontal="center" wrapText="1" readingOrder="1"/>
    </xf>
    <xf numFmtId="0" fontId="17" fillId="16" borderId="19" xfId="0" applyFont="1" applyFill="1" applyBorder="1" applyAlignment="1">
      <alignment horizontal="center" vertical="center" wrapText="1" readingOrder="1"/>
    </xf>
    <xf numFmtId="0" fontId="17" fillId="16" borderId="7" xfId="0" applyFont="1" applyFill="1" applyBorder="1" applyAlignment="1">
      <alignment horizontal="center" vertical="center" wrapText="1" readingOrder="1"/>
    </xf>
    <xf numFmtId="0" fontId="16" fillId="8" borderId="18" xfId="0" applyFont="1" applyFill="1" applyBorder="1" applyAlignment="1">
      <alignment horizontal="center" vertical="center" wrapText="1" readingOrder="1"/>
    </xf>
    <xf numFmtId="0" fontId="16" fillId="8" borderId="7" xfId="0" applyFont="1" applyFill="1" applyBorder="1" applyAlignment="1">
      <alignment horizontal="center" vertical="center" wrapText="1" readingOrder="1"/>
    </xf>
    <xf numFmtId="0" fontId="16" fillId="11" borderId="18" xfId="0" applyFont="1" applyFill="1" applyBorder="1" applyAlignment="1">
      <alignment horizontal="center" vertical="center" wrapText="1" readingOrder="1"/>
    </xf>
    <xf numFmtId="0" fontId="16" fillId="11" borderId="33" xfId="0" applyFont="1" applyFill="1" applyBorder="1" applyAlignment="1">
      <alignment horizontal="center" vertical="center" wrapText="1" readingOrder="1"/>
    </xf>
    <xf numFmtId="0" fontId="16" fillId="11" borderId="34" xfId="0" applyFont="1" applyFill="1" applyBorder="1" applyAlignment="1">
      <alignment horizontal="center" vertical="center" wrapText="1" readingOrder="1"/>
    </xf>
    <xf numFmtId="0" fontId="16" fillId="11" borderId="19" xfId="0" applyFont="1" applyFill="1" applyBorder="1" applyAlignment="1">
      <alignment horizontal="center" vertical="center" wrapText="1" readingOrder="1"/>
    </xf>
    <xf numFmtId="0" fontId="16" fillId="8" borderId="0" xfId="0" applyFont="1" applyFill="1" applyAlignment="1">
      <alignment horizontal="center" vertical="center" wrapText="1" readingOrder="1"/>
    </xf>
    <xf numFmtId="0" fontId="16" fillId="8" borderId="19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/>
    </xf>
  </cellXfs>
  <cellStyles count="13">
    <cellStyle name="Heading 2 2" xfId="7" xr:uid="{A2FCD024-4431-4F5E-8F03-1E601147E824}"/>
    <cellStyle name="Hipervínculo" xfId="4" builtinId="8"/>
    <cellStyle name="Millares" xfId="3" builtinId="3"/>
    <cellStyle name="Normal" xfId="0" builtinId="0"/>
    <cellStyle name="Normal 2" xfId="2" xr:uid="{0EBFBB0E-7993-4960-9CFF-FE683610CBE4}"/>
    <cellStyle name="Normal 2 2" xfId="5" xr:uid="{515A0126-96AF-48BD-A929-9FD8B111E536}"/>
    <cellStyle name="Normal 2 2 2" xfId="9" xr:uid="{A0DAC36B-31EB-48CB-922F-39C3B2BA0A18}"/>
    <cellStyle name="Normal 30 4" xfId="10" xr:uid="{1DE117C6-A12F-4BF2-805D-9EC095A59457}"/>
    <cellStyle name="Normal 53" xfId="8" xr:uid="{859C19DC-522F-472F-B9E1-15BD169368EB}"/>
    <cellStyle name="Number" xfId="11" xr:uid="{634E04DB-60D8-4378-B842-55F9890D8833}"/>
    <cellStyle name="Porcentaje" xfId="1" builtinId="5"/>
    <cellStyle name="Time" xfId="12" xr:uid="{56DA5E0E-78B9-400F-B74F-EE23C718EC60}"/>
    <cellStyle name="Title 2" xfId="6" xr:uid="{C1708A73-3087-4E4F-98D6-84A803ED9429}"/>
  </cellStyles>
  <dxfs count="19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CC00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C0066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0066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EF81A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tserrat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strike val="0"/>
        <outline val="0"/>
        <shadow val="0"/>
        <vertAlign val="baseline"/>
        <sz val="8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onSERRA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Mon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1" tint="0.24994659260841701"/>
      </font>
      <fill>
        <patternFill patternType="solid">
          <fgColor theme="6" tint="0.79995117038483843"/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24994659260841701"/>
      </font>
    </dxf>
    <dxf>
      <font>
        <b/>
        <i val="0"/>
        <color theme="1" tint="0.24994659260841701"/>
      </font>
      <border>
        <top style="double">
          <color theme="6"/>
        </top>
        <bottom style="thin">
          <color theme="6"/>
        </bottom>
      </border>
    </dxf>
    <dxf>
      <font>
        <b/>
        <i val="0"/>
        <color theme="0"/>
      </font>
      <fill>
        <patternFill patternType="solid">
          <fgColor theme="6"/>
          <bgColor theme="6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1" tint="0.2499465926084170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Diet and exercise journal Table" pivot="0" count="5" xr9:uid="{BA642210-1325-4AFE-8B9B-098A5F9D5585}">
      <tableStyleElement type="wholeTable" dxfId="193"/>
      <tableStyleElement type="headerRow" dxfId="192"/>
      <tableStyleElement type="totalRow" dxfId="191"/>
      <tableStyleElement type="firstColumn" dxfId="190"/>
      <tableStyleElement type="firstRowStripe" dxfId="189"/>
    </tableStyle>
  </tableStyles>
  <colors>
    <mruColors>
      <color rgb="FFEF81A0"/>
      <color rgb="FFFF9933"/>
      <color rgb="FF671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Seguimiento!$B$8:$B$15</c:f>
              <c:strCache>
                <c:ptCount val="8"/>
                <c:pt idx="0">
                  <c:v>Norte</c:v>
                </c:pt>
                <c:pt idx="1">
                  <c:v>Sur</c:v>
                </c:pt>
                <c:pt idx="2">
                  <c:v>CASES Carmen
Producción</c:v>
                </c:pt>
                <c:pt idx="3">
                  <c:v>CASES Carmen
Perforación</c:v>
                </c:pt>
                <c:pt idx="4">
                  <c:v>CASES DB
Producción</c:v>
                </c:pt>
                <c:pt idx="5">
                  <c:v>CASES DB
Perforación</c:v>
                </c:pt>
                <c:pt idx="6">
                  <c:v>Perforación Terrestre</c:v>
                </c:pt>
                <c:pt idx="7">
                  <c:v>Total PEP</c:v>
                </c:pt>
              </c:strCache>
            </c:strRef>
          </c:cat>
          <c:val>
            <c:numRef>
              <c:f>Seguimiento!$C$8:$C$15</c:f>
              <c:numCache>
                <c:formatCode>General</c:formatCode>
                <c:ptCount val="8"/>
                <c:pt idx="0">
                  <c:v>387</c:v>
                </c:pt>
                <c:pt idx="1">
                  <c:v>327</c:v>
                </c:pt>
                <c:pt idx="2">
                  <c:v>147</c:v>
                </c:pt>
                <c:pt idx="3">
                  <c:v>152</c:v>
                </c:pt>
                <c:pt idx="4">
                  <c:v>220</c:v>
                </c:pt>
                <c:pt idx="5">
                  <c:v>8</c:v>
                </c:pt>
                <c:pt idx="6">
                  <c:v>158</c:v>
                </c:pt>
                <c:pt idx="7" formatCode="#,##0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4-4C37-9B50-5A24B7124408}"/>
            </c:ext>
          </c:extLst>
        </c:ser>
        <c:ser>
          <c:idx val="1"/>
          <c:order val="1"/>
          <c:tx>
            <c:strRef>
              <c:f>Seguimiento!$E$7</c:f>
              <c:strCache>
                <c:ptCount val="1"/>
                <c:pt idx="0">
                  <c:v>Programados en el periodo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Seguimiento!$B$8:$B$15</c:f>
              <c:strCache>
                <c:ptCount val="8"/>
                <c:pt idx="0">
                  <c:v>Norte</c:v>
                </c:pt>
                <c:pt idx="1">
                  <c:v>Sur</c:v>
                </c:pt>
                <c:pt idx="2">
                  <c:v>CASES Carmen
Producción</c:v>
                </c:pt>
                <c:pt idx="3">
                  <c:v>CASES Carmen
Perforación</c:v>
                </c:pt>
                <c:pt idx="4">
                  <c:v>CASES DB
Producción</c:v>
                </c:pt>
                <c:pt idx="5">
                  <c:v>CASES DB
Perforación</c:v>
                </c:pt>
                <c:pt idx="6">
                  <c:v>Perforación Terrestre</c:v>
                </c:pt>
                <c:pt idx="7">
                  <c:v>Total PEP</c:v>
                </c:pt>
              </c:strCache>
            </c:strRef>
          </c:cat>
          <c:val>
            <c:numRef>
              <c:f>Seguimiento!$E$8:$E$15</c:f>
              <c:numCache>
                <c:formatCode>General</c:formatCode>
                <c:ptCount val="8"/>
                <c:pt idx="0">
                  <c:v>387</c:v>
                </c:pt>
                <c:pt idx="1">
                  <c:v>327</c:v>
                </c:pt>
                <c:pt idx="2">
                  <c:v>147</c:v>
                </c:pt>
                <c:pt idx="3">
                  <c:v>152</c:v>
                </c:pt>
                <c:pt idx="4">
                  <c:v>220</c:v>
                </c:pt>
                <c:pt idx="5">
                  <c:v>8</c:v>
                </c:pt>
                <c:pt idx="6">
                  <c:v>158</c:v>
                </c:pt>
                <c:pt idx="7" formatCode="#,##0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94-4C37-9B50-5A24B7124408}"/>
            </c:ext>
          </c:extLst>
        </c:ser>
        <c:ser>
          <c:idx val="2"/>
          <c:order val="2"/>
          <c:tx>
            <c:strRef>
              <c:f>Seguimiento!$I$7</c:f>
              <c:strCache>
                <c:ptCount val="1"/>
                <c:pt idx="0">
                  <c:v>Total Realizados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Seguimiento!$B$8:$B$15</c:f>
              <c:strCache>
                <c:ptCount val="8"/>
                <c:pt idx="0">
                  <c:v>Norte</c:v>
                </c:pt>
                <c:pt idx="1">
                  <c:v>Sur</c:v>
                </c:pt>
                <c:pt idx="2">
                  <c:v>CASES Carmen
Producción</c:v>
                </c:pt>
                <c:pt idx="3">
                  <c:v>CASES Carmen
Perforación</c:v>
                </c:pt>
                <c:pt idx="4">
                  <c:v>CASES DB
Producción</c:v>
                </c:pt>
                <c:pt idx="5">
                  <c:v>CASES DB
Perforación</c:v>
                </c:pt>
                <c:pt idx="6">
                  <c:v>Perforación Terrestre</c:v>
                </c:pt>
                <c:pt idx="7">
                  <c:v>Total PEP</c:v>
                </c:pt>
              </c:strCache>
            </c:strRef>
          </c:cat>
          <c:val>
            <c:numRef>
              <c:f>Seguimiento!$I$8:$I$15</c:f>
              <c:numCache>
                <c:formatCode>0</c:formatCode>
                <c:ptCount val="8"/>
                <c:pt idx="0">
                  <c:v>384</c:v>
                </c:pt>
                <c:pt idx="1">
                  <c:v>325</c:v>
                </c:pt>
                <c:pt idx="2">
                  <c:v>150</c:v>
                </c:pt>
                <c:pt idx="3">
                  <c:v>151</c:v>
                </c:pt>
                <c:pt idx="4">
                  <c:v>228</c:v>
                </c:pt>
                <c:pt idx="5">
                  <c:v>10</c:v>
                </c:pt>
                <c:pt idx="6">
                  <c:v>153</c:v>
                </c:pt>
                <c:pt idx="7" formatCode="#,##0">
                  <c:v>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94-4C37-9B50-5A24B712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896727"/>
        <c:axId val="2003911607"/>
      </c:barChart>
      <c:catAx>
        <c:axId val="200389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3911607"/>
        <c:crosses val="autoZero"/>
        <c:auto val="1"/>
        <c:lblAlgn val="ctr"/>
        <c:lblOffset val="100"/>
        <c:noMultiLvlLbl val="0"/>
      </c:catAx>
      <c:valAx>
        <c:axId val="2003911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389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575765529308837"/>
          <c:y val="1.4466904500859469E-2"/>
          <c:w val="0.57562116623533954"/>
          <c:h val="7.8397761255452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Seguimiento!$B$19:$B$26</c:f>
              <c:strCache>
                <c:ptCount val="8"/>
                <c:pt idx="0">
                  <c:v>Reynosa</c:v>
                </c:pt>
                <c:pt idx="1">
                  <c:v>Altamira</c:v>
                </c:pt>
                <c:pt idx="2">
                  <c:v>Naranjos</c:v>
                </c:pt>
                <c:pt idx="3">
                  <c:v>Cerro Azul</c:v>
                </c:pt>
                <c:pt idx="4">
                  <c:v>Poza Rica</c:v>
                </c:pt>
                <c:pt idx="5">
                  <c:v>Veracruz</c:v>
                </c:pt>
                <c:pt idx="6">
                  <c:v>Cd. Madero</c:v>
                </c:pt>
                <c:pt idx="7">
                  <c:v>Región Norte</c:v>
                </c:pt>
              </c:strCache>
            </c:strRef>
          </c:cat>
          <c:val>
            <c:numRef>
              <c:f>Seguimiento!$C$19:$C$26</c:f>
              <c:numCache>
                <c:formatCode>General</c:formatCode>
                <c:ptCount val="8"/>
                <c:pt idx="0">
                  <c:v>66</c:v>
                </c:pt>
                <c:pt idx="1">
                  <c:v>55</c:v>
                </c:pt>
                <c:pt idx="2">
                  <c:v>21</c:v>
                </c:pt>
                <c:pt idx="3">
                  <c:v>33</c:v>
                </c:pt>
                <c:pt idx="4">
                  <c:v>79</c:v>
                </c:pt>
                <c:pt idx="5">
                  <c:v>128</c:v>
                </c:pt>
                <c:pt idx="6">
                  <c:v>5</c:v>
                </c:pt>
                <c:pt idx="7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B-4F1D-BE15-71514ACB5796}"/>
            </c:ext>
          </c:extLst>
        </c:ser>
        <c:ser>
          <c:idx val="1"/>
          <c:order val="1"/>
          <c:tx>
            <c:v>Programados en el Periodo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Seguimiento!$B$19:$B$26</c:f>
              <c:strCache>
                <c:ptCount val="8"/>
                <c:pt idx="0">
                  <c:v>Reynosa</c:v>
                </c:pt>
                <c:pt idx="1">
                  <c:v>Altamira</c:v>
                </c:pt>
                <c:pt idx="2">
                  <c:v>Naranjos</c:v>
                </c:pt>
                <c:pt idx="3">
                  <c:v>Cerro Azul</c:v>
                </c:pt>
                <c:pt idx="4">
                  <c:v>Poza Rica</c:v>
                </c:pt>
                <c:pt idx="5">
                  <c:v>Veracruz</c:v>
                </c:pt>
                <c:pt idx="6">
                  <c:v>Cd. Madero</c:v>
                </c:pt>
                <c:pt idx="7">
                  <c:v>Región Norte</c:v>
                </c:pt>
              </c:strCache>
            </c:strRef>
          </c:cat>
          <c:val>
            <c:numRef>
              <c:f>Seguimiento!$E$19:$E$26</c:f>
              <c:numCache>
                <c:formatCode>General</c:formatCode>
                <c:ptCount val="8"/>
                <c:pt idx="0">
                  <c:v>66</c:v>
                </c:pt>
                <c:pt idx="1">
                  <c:v>55</c:v>
                </c:pt>
                <c:pt idx="2">
                  <c:v>21</c:v>
                </c:pt>
                <c:pt idx="3">
                  <c:v>33</c:v>
                </c:pt>
                <c:pt idx="4">
                  <c:v>79</c:v>
                </c:pt>
                <c:pt idx="5">
                  <c:v>128</c:v>
                </c:pt>
                <c:pt idx="6">
                  <c:v>5</c:v>
                </c:pt>
                <c:pt idx="7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B-4F1D-BE15-71514ACB5796}"/>
            </c:ext>
          </c:extLst>
        </c:ser>
        <c:ser>
          <c:idx val="2"/>
          <c:order val="2"/>
          <c:tx>
            <c:v>Total Realizado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Seguimiento!$B$19:$B$26</c:f>
              <c:strCache>
                <c:ptCount val="8"/>
                <c:pt idx="0">
                  <c:v>Reynosa</c:v>
                </c:pt>
                <c:pt idx="1">
                  <c:v>Altamira</c:v>
                </c:pt>
                <c:pt idx="2">
                  <c:v>Naranjos</c:v>
                </c:pt>
                <c:pt idx="3">
                  <c:v>Cerro Azul</c:v>
                </c:pt>
                <c:pt idx="4">
                  <c:v>Poza Rica</c:v>
                </c:pt>
                <c:pt idx="5">
                  <c:v>Veracruz</c:v>
                </c:pt>
                <c:pt idx="6">
                  <c:v>Cd. Madero</c:v>
                </c:pt>
                <c:pt idx="7">
                  <c:v>Región Norte</c:v>
                </c:pt>
              </c:strCache>
            </c:strRef>
          </c:cat>
          <c:val>
            <c:numRef>
              <c:f>Seguimiento!$I$19:$I$26</c:f>
              <c:numCache>
                <c:formatCode>0</c:formatCode>
                <c:ptCount val="8"/>
                <c:pt idx="0">
                  <c:v>66</c:v>
                </c:pt>
                <c:pt idx="1">
                  <c:v>55</c:v>
                </c:pt>
                <c:pt idx="2">
                  <c:v>21</c:v>
                </c:pt>
                <c:pt idx="3">
                  <c:v>33</c:v>
                </c:pt>
                <c:pt idx="4">
                  <c:v>78</c:v>
                </c:pt>
                <c:pt idx="5">
                  <c:v>126</c:v>
                </c:pt>
                <c:pt idx="6">
                  <c:v>5</c:v>
                </c:pt>
                <c:pt idx="7" formatCode="General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DB-4F1D-BE15-71514ACB5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819336"/>
        <c:axId val="876791976"/>
      </c:barChart>
      <c:catAx>
        <c:axId val="87681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6791976"/>
        <c:crosses val="autoZero"/>
        <c:auto val="1"/>
        <c:lblAlgn val="ctr"/>
        <c:lblOffset val="100"/>
        <c:noMultiLvlLbl val="0"/>
      </c:catAx>
      <c:valAx>
        <c:axId val="876791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681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046302261851746"/>
          <c:y val="7.8858531945251775E-2"/>
          <c:w val="0.5715621603637574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Seguimiento!$B$28:$B$34</c:f>
              <c:strCache>
                <c:ptCount val="7"/>
                <c:pt idx="0">
                  <c:v>Agua Dulce</c:v>
                </c:pt>
                <c:pt idx="1">
                  <c:v>Comalcalco</c:v>
                </c:pt>
                <c:pt idx="2">
                  <c:v>El Castaño</c:v>
                </c:pt>
                <c:pt idx="3">
                  <c:v>Reforma</c:v>
                </c:pt>
                <c:pt idx="4">
                  <c:v>Cunduacán</c:v>
                </c:pt>
                <c:pt idx="5">
                  <c:v>Villahermosa</c:v>
                </c:pt>
                <c:pt idx="6">
                  <c:v>Región Sur</c:v>
                </c:pt>
              </c:strCache>
            </c:strRef>
          </c:cat>
          <c:val>
            <c:numRef>
              <c:f>Seguimiento!$C$28:$C$34</c:f>
              <c:numCache>
                <c:formatCode>General</c:formatCode>
                <c:ptCount val="7"/>
                <c:pt idx="0">
                  <c:v>85</c:v>
                </c:pt>
                <c:pt idx="1">
                  <c:v>31</c:v>
                </c:pt>
                <c:pt idx="2">
                  <c:v>35</c:v>
                </c:pt>
                <c:pt idx="3">
                  <c:v>79</c:v>
                </c:pt>
                <c:pt idx="4">
                  <c:v>63</c:v>
                </c:pt>
                <c:pt idx="5">
                  <c:v>34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3-4B18-8A0A-E5492F688AF8}"/>
            </c:ext>
          </c:extLst>
        </c:ser>
        <c:ser>
          <c:idx val="1"/>
          <c:order val="1"/>
          <c:tx>
            <c:v>Programados en el periodo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Seguimiento!$B$28:$B$34</c:f>
              <c:strCache>
                <c:ptCount val="7"/>
                <c:pt idx="0">
                  <c:v>Agua Dulce</c:v>
                </c:pt>
                <c:pt idx="1">
                  <c:v>Comalcalco</c:v>
                </c:pt>
                <c:pt idx="2">
                  <c:v>El Castaño</c:v>
                </c:pt>
                <c:pt idx="3">
                  <c:v>Reforma</c:v>
                </c:pt>
                <c:pt idx="4">
                  <c:v>Cunduacán</c:v>
                </c:pt>
                <c:pt idx="5">
                  <c:v>Villahermosa</c:v>
                </c:pt>
                <c:pt idx="6">
                  <c:v>Región Sur</c:v>
                </c:pt>
              </c:strCache>
            </c:strRef>
          </c:cat>
          <c:val>
            <c:numRef>
              <c:f>Seguimiento!$E$28:$E$34</c:f>
              <c:numCache>
                <c:formatCode>General</c:formatCode>
                <c:ptCount val="7"/>
                <c:pt idx="0">
                  <c:v>85</c:v>
                </c:pt>
                <c:pt idx="1">
                  <c:v>31</c:v>
                </c:pt>
                <c:pt idx="2">
                  <c:v>35</c:v>
                </c:pt>
                <c:pt idx="3">
                  <c:v>79</c:v>
                </c:pt>
                <c:pt idx="4">
                  <c:v>63</c:v>
                </c:pt>
                <c:pt idx="5">
                  <c:v>34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3-4B18-8A0A-E5492F688AF8}"/>
            </c:ext>
          </c:extLst>
        </c:ser>
        <c:ser>
          <c:idx val="2"/>
          <c:order val="2"/>
          <c:tx>
            <c:v>Total Realizado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Seguimiento!$B$28:$B$34</c:f>
              <c:strCache>
                <c:ptCount val="7"/>
                <c:pt idx="0">
                  <c:v>Agua Dulce</c:v>
                </c:pt>
                <c:pt idx="1">
                  <c:v>Comalcalco</c:v>
                </c:pt>
                <c:pt idx="2">
                  <c:v>El Castaño</c:v>
                </c:pt>
                <c:pt idx="3">
                  <c:v>Reforma</c:v>
                </c:pt>
                <c:pt idx="4">
                  <c:v>Cunduacán</c:v>
                </c:pt>
                <c:pt idx="5">
                  <c:v>Villahermosa</c:v>
                </c:pt>
                <c:pt idx="6">
                  <c:v>Región Sur</c:v>
                </c:pt>
              </c:strCache>
            </c:strRef>
          </c:cat>
          <c:val>
            <c:numRef>
              <c:f>Seguimiento!$I$28:$I$34</c:f>
              <c:numCache>
                <c:formatCode>0</c:formatCode>
                <c:ptCount val="7"/>
                <c:pt idx="0">
                  <c:v>83</c:v>
                </c:pt>
                <c:pt idx="1">
                  <c:v>39</c:v>
                </c:pt>
                <c:pt idx="2">
                  <c:v>35</c:v>
                </c:pt>
                <c:pt idx="3">
                  <c:v>67</c:v>
                </c:pt>
                <c:pt idx="4">
                  <c:v>65</c:v>
                </c:pt>
                <c:pt idx="5">
                  <c:v>36</c:v>
                </c:pt>
                <c:pt idx="6" formatCode="#,##0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3-4B18-8A0A-E5492F68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32151"/>
        <c:axId val="174851831"/>
      </c:barChart>
      <c:catAx>
        <c:axId val="17483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851831"/>
        <c:crosses val="autoZero"/>
        <c:auto val="1"/>
        <c:lblAlgn val="ctr"/>
        <c:lblOffset val="100"/>
        <c:noMultiLvlLbl val="0"/>
      </c:catAx>
      <c:valAx>
        <c:axId val="174851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83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93472139511972"/>
          <c:y val="8.3911348945303901E-2"/>
          <c:w val="0.5685393737547512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Seguimiento!$B$36:$B$39</c:f>
              <c:strCache>
                <c:ptCount val="4"/>
                <c:pt idx="0">
                  <c:v>SPMP_Tierra</c:v>
                </c:pt>
                <c:pt idx="1">
                  <c:v>SPMP_Mar Carmen</c:v>
                </c:pt>
                <c:pt idx="2">
                  <c:v>SPMP_Mar DB</c:v>
                </c:pt>
                <c:pt idx="3">
                  <c:v>Perforación</c:v>
                </c:pt>
              </c:strCache>
            </c:strRef>
          </c:cat>
          <c:val>
            <c:numRef>
              <c:f>Seguimiento!$C$36:$C$39</c:f>
              <c:numCache>
                <c:formatCode>General</c:formatCode>
                <c:ptCount val="4"/>
                <c:pt idx="0">
                  <c:v>158</c:v>
                </c:pt>
                <c:pt idx="1">
                  <c:v>152</c:v>
                </c:pt>
                <c:pt idx="2">
                  <c:v>8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D-4B4A-9FD1-C10C209F4222}"/>
            </c:ext>
          </c:extLst>
        </c:ser>
        <c:ser>
          <c:idx val="1"/>
          <c:order val="1"/>
          <c:tx>
            <c:v>Programados en el periodo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Seguimiento!$B$36:$B$39</c:f>
              <c:strCache>
                <c:ptCount val="4"/>
                <c:pt idx="0">
                  <c:v>SPMP_Tierra</c:v>
                </c:pt>
                <c:pt idx="1">
                  <c:v>SPMP_Mar Carmen</c:v>
                </c:pt>
                <c:pt idx="2">
                  <c:v>SPMP_Mar DB</c:v>
                </c:pt>
                <c:pt idx="3">
                  <c:v>Perforación</c:v>
                </c:pt>
              </c:strCache>
            </c:strRef>
          </c:cat>
          <c:val>
            <c:numRef>
              <c:f>Seguimiento!$E$36:$E$39</c:f>
              <c:numCache>
                <c:formatCode>General</c:formatCode>
                <c:ptCount val="4"/>
                <c:pt idx="0">
                  <c:v>158</c:v>
                </c:pt>
                <c:pt idx="1">
                  <c:v>152</c:v>
                </c:pt>
                <c:pt idx="2">
                  <c:v>8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D-4B4A-9FD1-C10C209F4222}"/>
            </c:ext>
          </c:extLst>
        </c:ser>
        <c:ser>
          <c:idx val="2"/>
          <c:order val="2"/>
          <c:tx>
            <c:v>Total Realizados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Seguimiento!$B$36:$B$39</c:f>
              <c:strCache>
                <c:ptCount val="4"/>
                <c:pt idx="0">
                  <c:v>SPMP_Tierra</c:v>
                </c:pt>
                <c:pt idx="1">
                  <c:v>SPMP_Mar Carmen</c:v>
                </c:pt>
                <c:pt idx="2">
                  <c:v>SPMP_Mar DB</c:v>
                </c:pt>
                <c:pt idx="3">
                  <c:v>Perforación</c:v>
                </c:pt>
              </c:strCache>
            </c:strRef>
          </c:cat>
          <c:val>
            <c:numRef>
              <c:f>Seguimiento!$F$36:$F$39</c:f>
              <c:numCache>
                <c:formatCode>General</c:formatCode>
                <c:ptCount val="4"/>
                <c:pt idx="0">
                  <c:v>148</c:v>
                </c:pt>
                <c:pt idx="1">
                  <c:v>151</c:v>
                </c:pt>
                <c:pt idx="2">
                  <c:v>8</c:v>
                </c:pt>
                <c:pt idx="3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D-4B4A-9FD1-C10C209F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32151"/>
        <c:axId val="174851831"/>
      </c:barChart>
      <c:catAx>
        <c:axId val="17483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851831"/>
        <c:crosses val="autoZero"/>
        <c:auto val="1"/>
        <c:lblAlgn val="ctr"/>
        <c:lblOffset val="100"/>
        <c:noMultiLvlLbl val="0"/>
      </c:catAx>
      <c:valAx>
        <c:axId val="174851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83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Seguimiento!$B$41:$B$43</c:f>
              <c:strCache>
                <c:ptCount val="3"/>
                <c:pt idx="0">
                  <c:v>CASES Carmen</c:v>
                </c:pt>
                <c:pt idx="1">
                  <c:v>CASES DB</c:v>
                </c:pt>
                <c:pt idx="2">
                  <c:v>Región Marina</c:v>
                </c:pt>
              </c:strCache>
            </c:strRef>
          </c:cat>
          <c:val>
            <c:numRef>
              <c:f>Seguimiento!$C$41:$C$43</c:f>
              <c:numCache>
                <c:formatCode>General</c:formatCode>
                <c:ptCount val="3"/>
                <c:pt idx="0">
                  <c:v>147</c:v>
                </c:pt>
                <c:pt idx="1">
                  <c:v>220</c:v>
                </c:pt>
                <c:pt idx="2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A-4787-AB0F-628AD7B75A02}"/>
            </c:ext>
          </c:extLst>
        </c:ser>
        <c:ser>
          <c:idx val="1"/>
          <c:order val="1"/>
          <c:tx>
            <c:v>Programados en el periodo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Seguimiento!$B$41:$B$43</c:f>
              <c:strCache>
                <c:ptCount val="3"/>
                <c:pt idx="0">
                  <c:v>CASES Carmen</c:v>
                </c:pt>
                <c:pt idx="1">
                  <c:v>CASES DB</c:v>
                </c:pt>
                <c:pt idx="2">
                  <c:v>Región Marina</c:v>
                </c:pt>
              </c:strCache>
            </c:strRef>
          </c:cat>
          <c:val>
            <c:numRef>
              <c:f>Seguimiento!$E$41:$E$43</c:f>
              <c:numCache>
                <c:formatCode>General</c:formatCode>
                <c:ptCount val="3"/>
                <c:pt idx="0">
                  <c:v>147</c:v>
                </c:pt>
                <c:pt idx="1">
                  <c:v>220</c:v>
                </c:pt>
                <c:pt idx="2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A-4787-AB0F-628AD7B75A02}"/>
            </c:ext>
          </c:extLst>
        </c:ser>
        <c:ser>
          <c:idx val="2"/>
          <c:order val="2"/>
          <c:tx>
            <c:v>Total Realizados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Seguimiento!$B$41:$B$43</c:f>
              <c:strCache>
                <c:ptCount val="3"/>
                <c:pt idx="0">
                  <c:v>CASES Carmen</c:v>
                </c:pt>
                <c:pt idx="1">
                  <c:v>CASES DB</c:v>
                </c:pt>
                <c:pt idx="2">
                  <c:v>Región Marina</c:v>
                </c:pt>
              </c:strCache>
            </c:strRef>
          </c:cat>
          <c:val>
            <c:numRef>
              <c:f>Seguimiento!$F$41:$F$43</c:f>
              <c:numCache>
                <c:formatCode>General</c:formatCode>
                <c:ptCount val="3"/>
                <c:pt idx="0">
                  <c:v>138</c:v>
                </c:pt>
                <c:pt idx="1">
                  <c:v>216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A-4787-AB0F-628AD7B75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32151"/>
        <c:axId val="174851831"/>
      </c:barChart>
      <c:catAx>
        <c:axId val="17483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851831"/>
        <c:crosses val="autoZero"/>
        <c:auto val="1"/>
        <c:lblAlgn val="ctr"/>
        <c:lblOffset val="100"/>
        <c:noMultiLvlLbl val="0"/>
      </c:catAx>
      <c:valAx>
        <c:axId val="174851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83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865407058903052E-2"/>
          <c:y val="8.3911407556986284E-2"/>
          <c:w val="0.5685393737547512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Seguimiento!$N$7</c:f>
          <c:strCache>
            <c:ptCount val="1"/>
            <c:pt idx="0">
              <c:v>Cumplimiento en el periodo (%)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14300">
                <a:solidFill>
                  <a:schemeClr val="accent5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FF-44AB-A5EA-82EAA214360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F-44AB-A5EA-82EAA2143601}"/>
              </c:ext>
            </c:extLst>
          </c:dPt>
          <c:val>
            <c:numRef>
              <c:f>Seguimiento!$N$15:$N$16</c:f>
              <c:numCache>
                <c:formatCode>0%</c:formatCode>
                <c:ptCount val="2"/>
                <c:pt idx="0">
                  <c:v>0.94924946390278775</c:v>
                </c:pt>
                <c:pt idx="1">
                  <c:v>5.0750536097212251E-2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F-44AB-A5EA-82EAA2143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Seguimiento!$O$7</c:f>
          <c:strCache>
            <c:ptCount val="1"/>
            <c:pt idx="0">
              <c:v>Avance del PICADE (%)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14300">
                <a:solidFill>
                  <a:schemeClr val="accent5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FF-44AB-A5EA-82EAA214360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F-44AB-A5EA-82EAA2143601}"/>
              </c:ext>
            </c:extLst>
          </c:dPt>
          <c:val>
            <c:numRef>
              <c:f>Resumen!$Y$6:$Y$7</c:f>
              <c:numCache>
                <c:formatCode>0%</c:formatCode>
                <c:ptCount val="2"/>
                <c:pt idx="0">
                  <c:v>0.97784131522516082</c:v>
                </c:pt>
                <c:pt idx="1">
                  <c:v>2.2158684774839177E-2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F-44AB-A5EA-82EAA2143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PICADE Autorizado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Seguimiento!$B$8:$B$15</c15:sqref>
                  </c15:fullRef>
                </c:ext>
              </c:extLst>
              <c:f>Seguimiento!$B$8:$B$14</c:f>
              <c:strCache>
                <c:ptCount val="7"/>
                <c:pt idx="0">
                  <c:v>Norte</c:v>
                </c:pt>
                <c:pt idx="1">
                  <c:v>Sur</c:v>
                </c:pt>
                <c:pt idx="2">
                  <c:v>CASES Carmen
Producción</c:v>
                </c:pt>
                <c:pt idx="3">
                  <c:v>CASES Carmen
Perforación</c:v>
                </c:pt>
                <c:pt idx="4">
                  <c:v>CASES DB
Producción</c:v>
                </c:pt>
                <c:pt idx="5">
                  <c:v>CASES DB
Perforación</c:v>
                </c:pt>
                <c:pt idx="6">
                  <c:v>Perforación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Seguimiento!$C$8:$C$15</c15:sqref>
                  </c15:fullRef>
                </c:ext>
              </c:extLst>
              <c:f>Seguimiento!$C$8:$C$14</c:f>
              <c:numCache>
                <c:formatCode>General</c:formatCode>
                <c:ptCount val="7"/>
                <c:pt idx="0">
                  <c:v>387</c:v>
                </c:pt>
                <c:pt idx="1">
                  <c:v>327</c:v>
                </c:pt>
                <c:pt idx="2">
                  <c:v>147</c:v>
                </c:pt>
                <c:pt idx="3">
                  <c:v>152</c:v>
                </c:pt>
                <c:pt idx="4">
                  <c:v>220</c:v>
                </c:pt>
                <c:pt idx="5">
                  <c:v>8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4-4C37-9B50-5A24B7124408}"/>
            </c:ext>
          </c:extLst>
        </c:ser>
        <c:ser>
          <c:idx val="1"/>
          <c:order val="1"/>
          <c:tx>
            <c:strRef>
              <c:f>Seguimiento!$E$7</c:f>
              <c:strCache>
                <c:ptCount val="1"/>
                <c:pt idx="0">
                  <c:v>Programados en el periodo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Seguimiento!$B$8:$B$15</c15:sqref>
                  </c15:fullRef>
                </c:ext>
              </c:extLst>
              <c:f>Seguimiento!$B$8:$B$14</c:f>
              <c:strCache>
                <c:ptCount val="7"/>
                <c:pt idx="0">
                  <c:v>Norte</c:v>
                </c:pt>
                <c:pt idx="1">
                  <c:v>Sur</c:v>
                </c:pt>
                <c:pt idx="2">
                  <c:v>CASES Carmen
Producción</c:v>
                </c:pt>
                <c:pt idx="3">
                  <c:v>CASES Carmen
Perforación</c:v>
                </c:pt>
                <c:pt idx="4">
                  <c:v>CASES DB
Producción</c:v>
                </c:pt>
                <c:pt idx="5">
                  <c:v>CASES DB
Perforación</c:v>
                </c:pt>
                <c:pt idx="6">
                  <c:v>Perforación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Seguimiento!$E$8:$E$15</c15:sqref>
                  </c15:fullRef>
                </c:ext>
              </c:extLst>
              <c:f>Seguimiento!$E$8:$E$14</c:f>
              <c:numCache>
                <c:formatCode>General</c:formatCode>
                <c:ptCount val="7"/>
                <c:pt idx="0">
                  <c:v>387</c:v>
                </c:pt>
                <c:pt idx="1">
                  <c:v>327</c:v>
                </c:pt>
                <c:pt idx="2">
                  <c:v>147</c:v>
                </c:pt>
                <c:pt idx="3">
                  <c:v>152</c:v>
                </c:pt>
                <c:pt idx="4">
                  <c:v>220</c:v>
                </c:pt>
                <c:pt idx="5">
                  <c:v>8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94-4C37-9B50-5A24B7124408}"/>
            </c:ext>
          </c:extLst>
        </c:ser>
        <c:ser>
          <c:idx val="2"/>
          <c:order val="2"/>
          <c:tx>
            <c:strRef>
              <c:f>Seguimiento!$I$7</c:f>
              <c:strCache>
                <c:ptCount val="1"/>
                <c:pt idx="0">
                  <c:v>Total Realizados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Seguimiento!$B$8:$B$15</c15:sqref>
                  </c15:fullRef>
                </c:ext>
              </c:extLst>
              <c:f>Seguimiento!$B$8:$B$14</c:f>
              <c:strCache>
                <c:ptCount val="7"/>
                <c:pt idx="0">
                  <c:v>Norte</c:v>
                </c:pt>
                <c:pt idx="1">
                  <c:v>Sur</c:v>
                </c:pt>
                <c:pt idx="2">
                  <c:v>CASES Carmen
Producción</c:v>
                </c:pt>
                <c:pt idx="3">
                  <c:v>CASES Carmen
Perforación</c:v>
                </c:pt>
                <c:pt idx="4">
                  <c:v>CASES DB
Producción</c:v>
                </c:pt>
                <c:pt idx="5">
                  <c:v>CASES DB
Perforación</c:v>
                </c:pt>
                <c:pt idx="6">
                  <c:v>Perforación Terrestre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Seguimiento!$I$8:$I$15</c15:sqref>
                  </c15:fullRef>
                </c:ext>
              </c:extLst>
              <c:f>Seguimiento!$I$8:$I$14</c:f>
              <c:numCache>
                <c:formatCode>0</c:formatCode>
                <c:ptCount val="7"/>
                <c:pt idx="0">
                  <c:v>384</c:v>
                </c:pt>
                <c:pt idx="1">
                  <c:v>325</c:v>
                </c:pt>
                <c:pt idx="2">
                  <c:v>150</c:v>
                </c:pt>
                <c:pt idx="3">
                  <c:v>151</c:v>
                </c:pt>
                <c:pt idx="4">
                  <c:v>228</c:v>
                </c:pt>
                <c:pt idx="5">
                  <c:v>10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94-4C37-9B50-5A24B712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896727"/>
        <c:axId val="2003911607"/>
      </c:barChart>
      <c:catAx>
        <c:axId val="200389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3911607"/>
        <c:crosses val="autoZero"/>
        <c:auto val="1"/>
        <c:lblAlgn val="ctr"/>
        <c:lblOffset val="100"/>
        <c:noMultiLvlLbl val="0"/>
      </c:catAx>
      <c:valAx>
        <c:axId val="2003911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389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575765529308837"/>
          <c:y val="1.4466904500859469E-2"/>
          <c:w val="0.57562116623533954"/>
          <c:h val="7.8397761255452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Desempeño del PICADE por Subdirecciones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Resumen!$R$2</c:f>
              <c:strCache>
                <c:ptCount val="1"/>
                <c:pt idx="0">
                  <c:v>PICADE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Resumen!$Q$3:$Q$13</c:f>
              <c:strCache>
                <c:ptCount val="11"/>
                <c:pt idx="0">
                  <c:v>SPMP</c:v>
                </c:pt>
                <c:pt idx="1">
                  <c:v>SPRS</c:v>
                </c:pt>
                <c:pt idx="2">
                  <c:v>SPRN</c:v>
                </c:pt>
                <c:pt idx="3">
                  <c:v>SSSTPA</c:v>
                </c:pt>
                <c:pt idx="4">
                  <c:v>SMLIC</c:v>
                </c:pt>
                <c:pt idx="5">
                  <c:v>SPRMSO</c:v>
                </c:pt>
                <c:pt idx="6">
                  <c:v>SCOC</c:v>
                </c:pt>
                <c:pt idx="7">
                  <c:v>SPRMNE</c:v>
                </c:pt>
                <c:pt idx="8">
                  <c:v>SE</c:v>
                </c:pt>
                <c:pt idx="9">
                  <c:v>SPEE</c:v>
                </c:pt>
                <c:pt idx="10">
                  <c:v>SEPCA</c:v>
                </c:pt>
              </c:strCache>
            </c:strRef>
          </c:cat>
          <c:val>
            <c:numRef>
              <c:f>Resumen!$R$3:$R$13</c:f>
              <c:numCache>
                <c:formatCode>General</c:formatCode>
                <c:ptCount val="11"/>
                <c:pt idx="0">
                  <c:v>318</c:v>
                </c:pt>
                <c:pt idx="1">
                  <c:v>268</c:v>
                </c:pt>
                <c:pt idx="2">
                  <c:v>267</c:v>
                </c:pt>
                <c:pt idx="3">
                  <c:v>136</c:v>
                </c:pt>
                <c:pt idx="4">
                  <c:v>125</c:v>
                </c:pt>
                <c:pt idx="5">
                  <c:v>105</c:v>
                </c:pt>
                <c:pt idx="6">
                  <c:v>69</c:v>
                </c:pt>
                <c:pt idx="7">
                  <c:v>60</c:v>
                </c:pt>
                <c:pt idx="8">
                  <c:v>27</c:v>
                </c:pt>
                <c:pt idx="9">
                  <c:v>22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D-494F-BC01-F4920845571F}"/>
            </c:ext>
          </c:extLst>
        </c:ser>
        <c:ser>
          <c:idx val="1"/>
          <c:order val="1"/>
          <c:tx>
            <c:strRef>
              <c:f>Resumen!$T$2</c:f>
              <c:strCache>
                <c:ptCount val="1"/>
                <c:pt idx="0">
                  <c:v>Realizados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Resumen!$Q$3:$Q$13</c:f>
              <c:strCache>
                <c:ptCount val="11"/>
                <c:pt idx="0">
                  <c:v>SPMP</c:v>
                </c:pt>
                <c:pt idx="1">
                  <c:v>SPRS</c:v>
                </c:pt>
                <c:pt idx="2">
                  <c:v>SPRN</c:v>
                </c:pt>
                <c:pt idx="3">
                  <c:v>SSSTPA</c:v>
                </c:pt>
                <c:pt idx="4">
                  <c:v>SMLIC</c:v>
                </c:pt>
                <c:pt idx="5">
                  <c:v>SPRMSO</c:v>
                </c:pt>
                <c:pt idx="6">
                  <c:v>SCOC</c:v>
                </c:pt>
                <c:pt idx="7">
                  <c:v>SPRMNE</c:v>
                </c:pt>
                <c:pt idx="8">
                  <c:v>SE</c:v>
                </c:pt>
                <c:pt idx="9">
                  <c:v>SPEE</c:v>
                </c:pt>
                <c:pt idx="10">
                  <c:v>SEPCA</c:v>
                </c:pt>
              </c:strCache>
            </c:strRef>
          </c:cat>
          <c:val>
            <c:numRef>
              <c:f>Resumen!$T$3:$T$13</c:f>
              <c:numCache>
                <c:formatCode>General</c:formatCode>
                <c:ptCount val="11"/>
                <c:pt idx="0">
                  <c:v>307</c:v>
                </c:pt>
                <c:pt idx="1">
                  <c:v>245</c:v>
                </c:pt>
                <c:pt idx="2">
                  <c:v>262</c:v>
                </c:pt>
                <c:pt idx="3">
                  <c:v>129</c:v>
                </c:pt>
                <c:pt idx="4">
                  <c:v>111</c:v>
                </c:pt>
                <c:pt idx="5">
                  <c:v>87</c:v>
                </c:pt>
                <c:pt idx="6">
                  <c:v>59</c:v>
                </c:pt>
                <c:pt idx="7">
                  <c:v>54</c:v>
                </c:pt>
                <c:pt idx="8">
                  <c:v>17</c:v>
                </c:pt>
                <c:pt idx="9">
                  <c:v>22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D-494F-BC01-F4920845571F}"/>
            </c:ext>
          </c:extLst>
        </c:ser>
        <c:ser>
          <c:idx val="2"/>
          <c:order val="2"/>
          <c:tx>
            <c:strRef>
              <c:f>Resumen!$U$2</c:f>
              <c:strCache>
                <c:ptCount val="1"/>
                <c:pt idx="0">
                  <c:v>Adicionales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Resumen!$Q$3:$Q$13</c:f>
              <c:strCache>
                <c:ptCount val="11"/>
                <c:pt idx="0">
                  <c:v>SPMP</c:v>
                </c:pt>
                <c:pt idx="1">
                  <c:v>SPRS</c:v>
                </c:pt>
                <c:pt idx="2">
                  <c:v>SPRN</c:v>
                </c:pt>
                <c:pt idx="3">
                  <c:v>SSSTPA</c:v>
                </c:pt>
                <c:pt idx="4">
                  <c:v>SMLIC</c:v>
                </c:pt>
                <c:pt idx="5">
                  <c:v>SPRMSO</c:v>
                </c:pt>
                <c:pt idx="6">
                  <c:v>SCOC</c:v>
                </c:pt>
                <c:pt idx="7">
                  <c:v>SPRMNE</c:v>
                </c:pt>
                <c:pt idx="8">
                  <c:v>SE</c:v>
                </c:pt>
                <c:pt idx="9">
                  <c:v>SPEE</c:v>
                </c:pt>
                <c:pt idx="10">
                  <c:v>SEPCA</c:v>
                </c:pt>
              </c:strCache>
            </c:strRef>
          </c:cat>
          <c:val>
            <c:numRef>
              <c:f>Resumen!$U$3:$U$13</c:f>
              <c:numCache>
                <c:formatCode>General</c:formatCode>
                <c:ptCount val="11"/>
                <c:pt idx="0">
                  <c:v>9</c:v>
                </c:pt>
                <c:pt idx="1">
                  <c:v>13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6D-494F-BC01-F4920845571F}"/>
            </c:ext>
          </c:extLst>
        </c:ser>
        <c:ser>
          <c:idx val="3"/>
          <c:order val="3"/>
          <c:tx>
            <c:strRef>
              <c:f>Resumen!$V$2</c:f>
              <c:strCache>
                <c:ptCount val="1"/>
                <c:pt idx="0">
                  <c:v>Cancelados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Resumen!$Q$3:$Q$13</c:f>
              <c:strCache>
                <c:ptCount val="11"/>
                <c:pt idx="0">
                  <c:v>SPMP</c:v>
                </c:pt>
                <c:pt idx="1">
                  <c:v>SPRS</c:v>
                </c:pt>
                <c:pt idx="2">
                  <c:v>SPRN</c:v>
                </c:pt>
                <c:pt idx="3">
                  <c:v>SSSTPA</c:v>
                </c:pt>
                <c:pt idx="4">
                  <c:v>SMLIC</c:v>
                </c:pt>
                <c:pt idx="5">
                  <c:v>SPRMSO</c:v>
                </c:pt>
                <c:pt idx="6">
                  <c:v>SCOC</c:v>
                </c:pt>
                <c:pt idx="7">
                  <c:v>SPRMNE</c:v>
                </c:pt>
                <c:pt idx="8">
                  <c:v>SE</c:v>
                </c:pt>
                <c:pt idx="9">
                  <c:v>SPEE</c:v>
                </c:pt>
                <c:pt idx="10">
                  <c:v>SEPCA</c:v>
                </c:pt>
              </c:strCache>
            </c:strRef>
          </c:cat>
          <c:val>
            <c:numRef>
              <c:f>Resumen!$V$3:$V$13</c:f>
              <c:numCache>
                <c:formatCode>General</c:formatCode>
                <c:ptCount val="11"/>
                <c:pt idx="0">
                  <c:v>11</c:v>
                </c:pt>
                <c:pt idx="1">
                  <c:v>23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D-494F-BC01-F49208455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5611455"/>
        <c:axId val="1575620191"/>
      </c:barChart>
      <c:catAx>
        <c:axId val="157561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5620191"/>
        <c:crosses val="autoZero"/>
        <c:auto val="1"/>
        <c:lblAlgn val="ctr"/>
        <c:lblOffset val="100"/>
        <c:noMultiLvlLbl val="0"/>
      </c:catAx>
      <c:valAx>
        <c:axId val="15756201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561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 sz="1800" b="1" i="0" baseline="0">
                <a:effectLst/>
              </a:rPr>
              <a:t>Desempeño mensual del PICADE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Resumen!$B$2</c:f>
              <c:strCache>
                <c:ptCount val="1"/>
                <c:pt idx="0">
                  <c:v>Programa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Resumen!$C$2:$N$2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Resumen!$C$14:$N$14</c:f>
              <c:numCache>
                <c:formatCode>General</c:formatCode>
                <c:ptCount val="12"/>
                <c:pt idx="0">
                  <c:v>29</c:v>
                </c:pt>
                <c:pt idx="1">
                  <c:v>87</c:v>
                </c:pt>
                <c:pt idx="2">
                  <c:v>143</c:v>
                </c:pt>
                <c:pt idx="3">
                  <c:v>143</c:v>
                </c:pt>
                <c:pt idx="4">
                  <c:v>206</c:v>
                </c:pt>
                <c:pt idx="5">
                  <c:v>208</c:v>
                </c:pt>
                <c:pt idx="6">
                  <c:v>124</c:v>
                </c:pt>
                <c:pt idx="7">
                  <c:v>104</c:v>
                </c:pt>
                <c:pt idx="8">
                  <c:v>146</c:v>
                </c:pt>
                <c:pt idx="9">
                  <c:v>98</c:v>
                </c:pt>
                <c:pt idx="10">
                  <c:v>85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8-42ED-ABEC-A26D62F9DC17}"/>
            </c:ext>
          </c:extLst>
        </c:ser>
        <c:ser>
          <c:idx val="1"/>
          <c:order val="1"/>
          <c:tx>
            <c:strRef>
              <c:f>Resumen!$B$16</c:f>
              <c:strCache>
                <c:ptCount val="1"/>
                <c:pt idx="0">
                  <c:v>Realizado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Resumen!$C$2:$N$2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Resumen!$C$28:$N$28</c:f>
              <c:numCache>
                <c:formatCode>General</c:formatCode>
                <c:ptCount val="12"/>
                <c:pt idx="0">
                  <c:v>26</c:v>
                </c:pt>
                <c:pt idx="1">
                  <c:v>77</c:v>
                </c:pt>
                <c:pt idx="2">
                  <c:v>140</c:v>
                </c:pt>
                <c:pt idx="3">
                  <c:v>141</c:v>
                </c:pt>
                <c:pt idx="4">
                  <c:v>191</c:v>
                </c:pt>
                <c:pt idx="5">
                  <c:v>193</c:v>
                </c:pt>
                <c:pt idx="6">
                  <c:v>119</c:v>
                </c:pt>
                <c:pt idx="7">
                  <c:v>100</c:v>
                </c:pt>
                <c:pt idx="8">
                  <c:v>144</c:v>
                </c:pt>
                <c:pt idx="9">
                  <c:v>82</c:v>
                </c:pt>
                <c:pt idx="10">
                  <c:v>67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8-42ED-ABEC-A26D62F9D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0101984"/>
        <c:axId val="1400110304"/>
      </c:barChart>
      <c:catAx>
        <c:axId val="14001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0110304"/>
        <c:crosses val="autoZero"/>
        <c:auto val="1"/>
        <c:lblAlgn val="ctr"/>
        <c:lblOffset val="100"/>
        <c:noMultiLvlLbl val="0"/>
      </c:catAx>
      <c:valAx>
        <c:axId val="14001103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001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Cancelaciones de cursos por Subdirección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Resumen!$O$30</c:f>
              <c:strCache>
                <c:ptCount val="1"/>
                <c:pt idx="0">
                  <c:v>Totales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Resumen!$B$31:$B$41</c:f>
              <c:strCache>
                <c:ptCount val="11"/>
                <c:pt idx="0">
                  <c:v>SPMP</c:v>
                </c:pt>
                <c:pt idx="1">
                  <c:v>SPRS</c:v>
                </c:pt>
                <c:pt idx="2">
                  <c:v>SPRN</c:v>
                </c:pt>
                <c:pt idx="3">
                  <c:v>SSSTPA</c:v>
                </c:pt>
                <c:pt idx="4">
                  <c:v>SMLIC</c:v>
                </c:pt>
                <c:pt idx="5">
                  <c:v>SPRMSO</c:v>
                </c:pt>
                <c:pt idx="6">
                  <c:v>SCOC</c:v>
                </c:pt>
                <c:pt idx="7">
                  <c:v>SPRMNE</c:v>
                </c:pt>
                <c:pt idx="8">
                  <c:v>SE</c:v>
                </c:pt>
                <c:pt idx="9">
                  <c:v>SPEE</c:v>
                </c:pt>
                <c:pt idx="10">
                  <c:v>SEPCA</c:v>
                </c:pt>
              </c:strCache>
            </c:strRef>
          </c:cat>
          <c:val>
            <c:numRef>
              <c:f>Resumen!$O$31:$O$41</c:f>
              <c:numCache>
                <c:formatCode>General</c:formatCode>
                <c:ptCount val="11"/>
                <c:pt idx="0">
                  <c:v>11</c:v>
                </c:pt>
                <c:pt idx="1">
                  <c:v>23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0-49AD-9461-B4C977C8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6969904"/>
        <c:axId val="1436958256"/>
      </c:barChart>
      <c:catAx>
        <c:axId val="14369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6958256"/>
        <c:crosses val="autoZero"/>
        <c:auto val="1"/>
        <c:lblAlgn val="ctr"/>
        <c:lblOffset val="100"/>
        <c:noMultiLvlLbl val="0"/>
      </c:catAx>
      <c:valAx>
        <c:axId val="1436958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369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Curva S de cumplimiento del PICADE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Resumen!$B$70</c:f>
              <c:strCache>
                <c:ptCount val="1"/>
                <c:pt idx="0">
                  <c:v>Programa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482284141726875E-2"/>
                  <c:y val="-5.3339042754906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FA-4F4C-B4EC-DF66556D9DC7}"/>
                </c:ext>
              </c:extLst>
            </c:dLbl>
            <c:dLbl>
              <c:idx val="1"/>
              <c:layout>
                <c:manualLayout>
                  <c:x val="-4.3123495012039902E-2"/>
                  <c:y val="-6.8880909958122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FA-4F4C-B4EC-DF66556D9DC7}"/>
                </c:ext>
              </c:extLst>
            </c:dLbl>
            <c:dLbl>
              <c:idx val="2"/>
              <c:layout>
                <c:manualLayout>
                  <c:x val="-2.3859649122806994E-2"/>
                  <c:y val="-7.9330993868195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FA-4F4C-B4EC-DF66556D9D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Resumen!$C$69:$N$69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Resumen!$C$70:$N$70</c:f>
              <c:numCache>
                <c:formatCode>#,##0_ ;\-#,##0\ </c:formatCode>
                <c:ptCount val="12"/>
                <c:pt idx="0">
                  <c:v>29</c:v>
                </c:pt>
                <c:pt idx="1">
                  <c:v>116</c:v>
                </c:pt>
                <c:pt idx="2">
                  <c:v>259</c:v>
                </c:pt>
                <c:pt idx="3">
                  <c:v>402</c:v>
                </c:pt>
                <c:pt idx="4">
                  <c:v>608</c:v>
                </c:pt>
                <c:pt idx="5">
                  <c:v>816</c:v>
                </c:pt>
                <c:pt idx="6">
                  <c:v>940</c:v>
                </c:pt>
                <c:pt idx="7">
                  <c:v>1044</c:v>
                </c:pt>
                <c:pt idx="8">
                  <c:v>1190</c:v>
                </c:pt>
                <c:pt idx="9">
                  <c:v>1288</c:v>
                </c:pt>
                <c:pt idx="10">
                  <c:v>1373</c:v>
                </c:pt>
                <c:pt idx="11">
                  <c:v>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F4C-B4EC-DF66556D9DC7}"/>
            </c:ext>
          </c:extLst>
        </c:ser>
        <c:ser>
          <c:idx val="1"/>
          <c:order val="1"/>
          <c:tx>
            <c:strRef>
              <c:f>Resumen!$B$71</c:f>
              <c:strCache>
                <c:ptCount val="1"/>
                <c:pt idx="0">
                  <c:v>Realizado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345373237014231E-3"/>
                  <c:y val="-6.59044292383798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FA-4F4C-B4EC-DF66556D9DC7}"/>
                </c:ext>
              </c:extLst>
            </c:dLbl>
            <c:dLbl>
              <c:idx val="1"/>
              <c:layout>
                <c:manualLayout>
                  <c:x val="1.1916064671482603E-2"/>
                  <c:y val="6.679150248491296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FA-4F4C-B4EC-DF66556D9DC7}"/>
                </c:ext>
              </c:extLst>
            </c:dLbl>
            <c:dLbl>
              <c:idx val="2"/>
              <c:layout>
                <c:manualLayout>
                  <c:x val="-8.7237702098383208E-3"/>
                  <c:y val="4.8512506142763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FA-4F4C-B4EC-DF66556D9DC7}"/>
                </c:ext>
              </c:extLst>
            </c:dLbl>
            <c:dLbl>
              <c:idx val="3"/>
              <c:layout>
                <c:manualLayout>
                  <c:x val="-1.8438252493980047E-3"/>
                  <c:y val="3.0279724743054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8E-40A9-8E4A-57D9EF688D6D}"/>
                </c:ext>
              </c:extLst>
            </c:dLbl>
            <c:dLbl>
              <c:idx val="4"/>
              <c:layout>
                <c:manualLayout>
                  <c:x val="-4.6783625730994154E-4"/>
                  <c:y val="6.079315941207981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17-4981-8B64-FE9726F0630D}"/>
                </c:ext>
              </c:extLst>
            </c:dLbl>
            <c:dLbl>
              <c:idx val="5"/>
              <c:layout>
                <c:manualLayout>
                  <c:x val="-4.6783625730994154E-4"/>
                  <c:y val="3.43216498788283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CA-42B4-A412-CBCB53760E5E}"/>
                </c:ext>
              </c:extLst>
            </c:dLbl>
            <c:dLbl>
              <c:idx val="6"/>
              <c:layout>
                <c:manualLayout>
                  <c:x val="6.4121087031303748E-3"/>
                  <c:y val="3.8355940715619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F7-4008-AF15-3F09DA81A8D2}"/>
                </c:ext>
              </c:extLst>
            </c:dLbl>
            <c:dLbl>
              <c:idx val="7"/>
              <c:layout>
                <c:manualLayout>
                  <c:x val="-1.8438252493980047E-3"/>
                  <c:y val="2.2218777368454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A5-4E22-98D2-6F8BAAEF46B3}"/>
                </c:ext>
              </c:extLst>
            </c:dLbl>
            <c:dLbl>
              <c:idx val="8"/>
              <c:layout>
                <c:manualLayout>
                  <c:x val="-2.0285544802255855E-2"/>
                  <c:y val="3.8355940715619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23-44DB-A7F4-A2F3FFCA6A1A}"/>
                </c:ext>
              </c:extLst>
            </c:dLbl>
            <c:dLbl>
              <c:idx val="9"/>
              <c:layout>
                <c:manualLayout>
                  <c:x val="-5.1496658892871599E-3"/>
                  <c:y val="1.4150195694871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DB-4260-914B-8EE62C081C4D}"/>
                </c:ext>
              </c:extLst>
            </c:dLbl>
            <c:dLbl>
              <c:idx val="10"/>
              <c:layout>
                <c:manualLayout>
                  <c:x val="-3.7736768971989958E-3"/>
                  <c:y val="1.81844865316629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A2-4DCF-93EE-A1CFCDC54686}"/>
                </c:ext>
              </c:extLst>
            </c:dLbl>
            <c:dLbl>
              <c:idx val="11"/>
              <c:layout>
                <c:manualLayout>
                  <c:x val="-1.0653621857639312E-2"/>
                  <c:y val="3.43216498788283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08-4607-8FE2-4359FE668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Resumen!$C$69:$N$69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Resumen!$C$71:$N$71</c:f>
              <c:numCache>
                <c:formatCode>#,##0_ ;\-#,##0\ </c:formatCode>
                <c:ptCount val="12"/>
                <c:pt idx="0">
                  <c:v>26</c:v>
                </c:pt>
                <c:pt idx="1">
                  <c:v>104</c:v>
                </c:pt>
                <c:pt idx="2">
                  <c:v>248</c:v>
                </c:pt>
                <c:pt idx="3">
                  <c:v>390</c:v>
                </c:pt>
                <c:pt idx="4">
                  <c:v>597</c:v>
                </c:pt>
                <c:pt idx="5">
                  <c:v>808</c:v>
                </c:pt>
                <c:pt idx="6">
                  <c:v>928</c:v>
                </c:pt>
                <c:pt idx="7">
                  <c:v>1045</c:v>
                </c:pt>
                <c:pt idx="8">
                  <c:v>1197</c:v>
                </c:pt>
                <c:pt idx="9">
                  <c:v>1283</c:v>
                </c:pt>
                <c:pt idx="10">
                  <c:v>1351</c:v>
                </c:pt>
                <c:pt idx="11">
                  <c:v>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F4C-B4EC-DF66556D9D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6604111"/>
        <c:axId val="1456605359"/>
      </c:lineChart>
      <c:catAx>
        <c:axId val="145660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56605359"/>
        <c:crosses val="autoZero"/>
        <c:auto val="1"/>
        <c:lblAlgn val="ctr"/>
        <c:lblOffset val="100"/>
        <c:noMultiLvlLbl val="0"/>
      </c:catAx>
      <c:valAx>
        <c:axId val="14566053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crossAx val="145660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425824</xdr:colOff>
      <xdr:row>0</xdr:row>
      <xdr:rowOff>85726</xdr:rowOff>
    </xdr:from>
    <xdr:to>
      <xdr:col>14</xdr:col>
      <xdr:colOff>535392</xdr:colOff>
      <xdr:row>2</xdr:row>
      <xdr:rowOff>134470</xdr:rowOff>
    </xdr:to>
    <xdr:sp macro="" textlink="">
      <xdr:nvSpPr>
        <xdr:cNvPr id="2" name="Bisel 1">
          <a:extLst>
            <a:ext uri="{FF2B5EF4-FFF2-40B4-BE49-F238E27FC236}">
              <a16:creationId xmlns:a16="http://schemas.microsoft.com/office/drawing/2014/main" id="{FFBF1247-B5B5-4DEC-859E-E06CBA59BC12}"/>
            </a:ext>
          </a:extLst>
        </xdr:cNvPr>
        <xdr:cNvSpPr/>
      </xdr:nvSpPr>
      <xdr:spPr>
        <a:xfrm>
          <a:off x="2891118" y="85726"/>
          <a:ext cx="10889627" cy="642656"/>
        </a:xfrm>
        <a:prstGeom prst="bevel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400" b="1">
              <a:solidFill>
                <a:schemeClr val="accent1">
                  <a:lumMod val="75000"/>
                </a:schemeClr>
              </a:solidFill>
            </a:rPr>
            <a:t>Capacitación en Materia de SSPA 2023</a:t>
          </a:r>
        </a:p>
      </xdr:txBody>
    </xdr:sp>
    <xdr:clientData/>
  </xdr:twoCellAnchor>
  <xdr:twoCellAnchor editAs="oneCell">
    <xdr:from>
      <xdr:col>1</xdr:col>
      <xdr:colOff>217953</xdr:colOff>
      <xdr:row>0</xdr:row>
      <xdr:rowOff>82550</xdr:rowOff>
    </xdr:from>
    <xdr:to>
      <xdr:col>2</xdr:col>
      <xdr:colOff>414617</xdr:colOff>
      <xdr:row>3</xdr:row>
      <xdr:rowOff>67081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53C6CC-67BD-4AA7-804E-CD202A58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306" y="82550"/>
          <a:ext cx="1698253" cy="556031"/>
        </a:xfrm>
        <a:prstGeom prst="rect">
          <a:avLst/>
        </a:prstGeom>
      </xdr:spPr>
    </xdr:pic>
    <xdr:clientData/>
  </xdr:twoCellAnchor>
  <xdr:twoCellAnchor>
    <xdr:from>
      <xdr:col>18</xdr:col>
      <xdr:colOff>104775</xdr:colOff>
      <xdr:row>7</xdr:row>
      <xdr:rowOff>89648</xdr:rowOff>
    </xdr:from>
    <xdr:to>
      <xdr:col>27</xdr:col>
      <xdr:colOff>57150</xdr:colOff>
      <xdr:row>17</xdr:row>
      <xdr:rowOff>95250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CB78FC6C-B1E9-BC35-EB9C-52D667596BC5}"/>
            </a:ext>
            <a:ext uri="{147F2762-F138-4A5C-976F-8EAC2B608ADB}">
              <a16:predDERef xmlns:a16="http://schemas.microsoft.com/office/drawing/2014/main" pred="{D753C6CC-67BD-4AA7-804E-CD202A584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142875</xdr:colOff>
      <xdr:row>18</xdr:row>
      <xdr:rowOff>114300</xdr:rowOff>
    </xdr:from>
    <xdr:to>
      <xdr:col>27</xdr:col>
      <xdr:colOff>47625</xdr:colOff>
      <xdr:row>28</xdr:row>
      <xdr:rowOff>133350</xdr:rowOff>
    </xdr:to>
    <xdr:graphicFrame macro="">
      <xdr:nvGraphicFramePr>
        <xdr:cNvPr id="20" name="Gráfico 6">
          <a:extLst>
            <a:ext uri="{FF2B5EF4-FFF2-40B4-BE49-F238E27FC236}">
              <a16:creationId xmlns:a16="http://schemas.microsoft.com/office/drawing/2014/main" id="{31B7E1CA-BB1D-3FFB-FC9D-42F08C9A111A}"/>
            </a:ext>
            <a:ext uri="{147F2762-F138-4A5C-976F-8EAC2B608ADB}">
              <a16:predDERef xmlns:a16="http://schemas.microsoft.com/office/drawing/2014/main" pred="{CB78FC6C-B1E9-BC35-EB9C-52D667596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200025</xdr:colOff>
      <xdr:row>29</xdr:row>
      <xdr:rowOff>38100</xdr:rowOff>
    </xdr:from>
    <xdr:to>
      <xdr:col>27</xdr:col>
      <xdr:colOff>142875</xdr:colOff>
      <xdr:row>38</xdr:row>
      <xdr:rowOff>257175</xdr:rowOff>
    </xdr:to>
    <xdr:graphicFrame macro="">
      <xdr:nvGraphicFramePr>
        <xdr:cNvPr id="16" name="Gráfico 9">
          <a:extLst>
            <a:ext uri="{FF2B5EF4-FFF2-40B4-BE49-F238E27FC236}">
              <a16:creationId xmlns:a16="http://schemas.microsoft.com/office/drawing/2014/main" id="{66FBE8A2-5CD7-269E-2F4A-0780D818A8F1}"/>
            </a:ext>
            <a:ext uri="{147F2762-F138-4A5C-976F-8EAC2B608ADB}">
              <a16:predDERef xmlns:a16="http://schemas.microsoft.com/office/drawing/2014/main" pred="{31B7E1CA-BB1D-3FFB-FC9D-42F08C9A1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40</xdr:row>
      <xdr:rowOff>0</xdr:rowOff>
    </xdr:from>
    <xdr:to>
      <xdr:col>26</xdr:col>
      <xdr:colOff>704850</xdr:colOff>
      <xdr:row>52</xdr:row>
      <xdr:rowOff>163045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2AB097F-CB2B-43B8-8833-9AE5A841A8FE}"/>
            </a:ext>
            <a:ext uri="{147F2762-F138-4A5C-976F-8EAC2B608ADB}">
              <a16:predDERef xmlns:a16="http://schemas.microsoft.com/office/drawing/2014/main" pred="{66FBE8A2-5CD7-269E-2F4A-0780D818A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761999</xdr:colOff>
      <xdr:row>55</xdr:row>
      <xdr:rowOff>190499</xdr:rowOff>
    </xdr:from>
    <xdr:to>
      <xdr:col>29</xdr:col>
      <xdr:colOff>672352</xdr:colOff>
      <xdr:row>74</xdr:row>
      <xdr:rowOff>67234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C9BE929-7B18-45EB-8356-58723B02BC38}"/>
            </a:ext>
            <a:ext uri="{147F2762-F138-4A5C-976F-8EAC2B608ADB}">
              <a16:predDERef xmlns:a16="http://schemas.microsoft.com/office/drawing/2014/main" pred="{72AB097F-CB2B-43B8-8833-9AE5A841A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18</xdr:col>
      <xdr:colOff>470646</xdr:colOff>
      <xdr:row>5</xdr:row>
      <xdr:rowOff>22412</xdr:rowOff>
    </xdr:from>
    <xdr:ext cx="762000" cy="360021"/>
    <xdr:sp macro="" textlink="$N$15">
      <xdr:nvSpPr>
        <xdr:cNvPr id="27" name="CuadroTexto 26">
          <a:extLst>
            <a:ext uri="{FF2B5EF4-FFF2-40B4-BE49-F238E27FC236}">
              <a16:creationId xmlns:a16="http://schemas.microsoft.com/office/drawing/2014/main" id="{A4C95B72-DDB7-6DC8-DC8F-3DED94A113E0}"/>
            </a:ext>
          </a:extLst>
        </xdr:cNvPr>
        <xdr:cNvSpPr txBox="1"/>
      </xdr:nvSpPr>
      <xdr:spPr>
        <a:xfrm>
          <a:off x="18691411" y="986118"/>
          <a:ext cx="762000" cy="36002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9004A513-C512-4888-927F-4DE5A3A97186}" type="TxLink">
            <a:rPr lang="en-US" sz="1600" b="1" i="0" u="none" strike="noStrike">
              <a:solidFill>
                <a:schemeClr val="tx1"/>
              </a:solidFill>
              <a:latin typeface="Montserrat"/>
            </a:rPr>
            <a:pPr algn="ctr"/>
            <a:t>95%</a:t>
          </a:fld>
          <a:endParaRPr lang="es-MX" sz="2000">
            <a:solidFill>
              <a:schemeClr val="tx1"/>
            </a:solidFill>
          </a:endParaRPr>
        </a:p>
      </xdr:txBody>
    </xdr:sp>
    <xdr:clientData/>
  </xdr:oneCellAnchor>
  <xdr:twoCellAnchor>
    <xdr:from>
      <xdr:col>17</xdr:col>
      <xdr:colOff>145677</xdr:colOff>
      <xdr:row>0</xdr:row>
      <xdr:rowOff>168088</xdr:rowOff>
    </xdr:from>
    <xdr:to>
      <xdr:col>21</xdr:col>
      <xdr:colOff>67235</xdr:colOff>
      <xdr:row>6</xdr:row>
      <xdr:rowOff>536760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218FA61-E86A-5627-D54E-E992FB4E2C26}"/>
            </a:ext>
            <a:ext uri="{147F2762-F138-4A5C-976F-8EAC2B608ADB}">
              <a16:predDERef xmlns:a16="http://schemas.microsoft.com/office/drawing/2014/main" pred="{A4C95B72-DDB7-6DC8-DC8F-3DED94A11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280147</xdr:colOff>
      <xdr:row>0</xdr:row>
      <xdr:rowOff>168088</xdr:rowOff>
    </xdr:from>
    <xdr:to>
      <xdr:col>25</xdr:col>
      <xdr:colOff>201705</xdr:colOff>
      <xdr:row>6</xdr:row>
      <xdr:rowOff>536760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C785B74E-C8DF-8E58-B819-F2C9E0CA831B}"/>
            </a:ext>
            <a:ext uri="{147F2762-F138-4A5C-976F-8EAC2B608ADB}">
              <a16:predDERef xmlns:a16="http://schemas.microsoft.com/office/drawing/2014/main" pred="{C218FA61-E86A-5627-D54E-E992FB4E2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22</xdr:col>
      <xdr:colOff>695877</xdr:colOff>
      <xdr:row>5</xdr:row>
      <xdr:rowOff>32886</xdr:rowOff>
    </xdr:from>
    <xdr:ext cx="631584" cy="405432"/>
    <xdr:sp macro="" textlink="Resumen!Y6">
      <xdr:nvSpPr>
        <xdr:cNvPr id="30" name="CuadroTexto 29">
          <a:extLst>
            <a:ext uri="{FF2B5EF4-FFF2-40B4-BE49-F238E27FC236}">
              <a16:creationId xmlns:a16="http://schemas.microsoft.com/office/drawing/2014/main" id="{3E19DBD6-AE11-E4A0-134A-91020E081741}"/>
            </a:ext>
          </a:extLst>
        </xdr:cNvPr>
        <xdr:cNvSpPr txBox="1"/>
      </xdr:nvSpPr>
      <xdr:spPr>
        <a:xfrm>
          <a:off x="21964642" y="906945"/>
          <a:ext cx="63158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1123E9E5-D366-47C1-ACD8-3A9CC728072C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98%</a:t>
          </a:fld>
          <a:endParaRPr lang="es-MX" sz="3600" b="1">
            <a:solidFill>
              <a:schemeClr val="tx1"/>
            </a:solidFill>
          </a:endParaRPr>
        </a:p>
      </xdr:txBody>
    </xdr:sp>
    <xdr:clientData/>
  </xdr:oneCellAnchor>
  <xdr:twoCellAnchor>
    <xdr:from>
      <xdr:col>27</xdr:col>
      <xdr:colOff>463363</xdr:colOff>
      <xdr:row>7</xdr:row>
      <xdr:rowOff>112060</xdr:rowOff>
    </xdr:from>
    <xdr:to>
      <xdr:col>36</xdr:col>
      <xdr:colOff>415738</xdr:colOff>
      <xdr:row>17</xdr:row>
      <xdr:rowOff>117662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6C1F8E2C-E2BC-8918-7412-7DF22B67AD44}"/>
            </a:ext>
            <a:ext uri="{147F2762-F138-4A5C-976F-8EAC2B608ADB}">
              <a16:predDERef xmlns:a16="http://schemas.microsoft.com/office/drawing/2014/main" pred="{D753C6CC-67BD-4AA7-804E-CD202A584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16</xdr:row>
      <xdr:rowOff>109537</xdr:rowOff>
    </xdr:from>
    <xdr:to>
      <xdr:col>28</xdr:col>
      <xdr:colOff>742950</xdr:colOff>
      <xdr:row>30</xdr:row>
      <xdr:rowOff>185737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3D5EA57-AA7D-15AB-20FD-EE442663E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761999</xdr:colOff>
      <xdr:row>32</xdr:row>
      <xdr:rowOff>147637</xdr:rowOff>
    </xdr:from>
    <xdr:to>
      <xdr:col>29</xdr:col>
      <xdr:colOff>9524</xdr:colOff>
      <xdr:row>47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D3534D-5BBB-6074-5B44-21CEEE2AB23A}"/>
            </a:ext>
            <a:ext uri="{147F2762-F138-4A5C-976F-8EAC2B608ADB}">
              <a16:predDERef xmlns:a16="http://schemas.microsoft.com/office/drawing/2014/main" pred="{B3D5EA57-AA7D-15AB-20FD-EE442663E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761999</xdr:colOff>
      <xdr:row>48</xdr:row>
      <xdr:rowOff>185737</xdr:rowOff>
    </xdr:from>
    <xdr:to>
      <xdr:col>29</xdr:col>
      <xdr:colOff>9524</xdr:colOff>
      <xdr:row>63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FD69E-C10F-670F-8EBC-EDD76061C8BF}"/>
            </a:ext>
            <a:ext uri="{147F2762-F138-4A5C-976F-8EAC2B608ADB}">
              <a16:predDERef xmlns:a16="http://schemas.microsoft.com/office/drawing/2014/main" pred="{B7D3534D-5BBB-6074-5B44-21CEEE2A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142874</xdr:colOff>
      <xdr:row>66</xdr:row>
      <xdr:rowOff>147636</xdr:rowOff>
    </xdr:from>
    <xdr:to>
      <xdr:col>28</xdr:col>
      <xdr:colOff>228599</xdr:colOff>
      <xdr:row>82</xdr:row>
      <xdr:rowOff>171449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9BCBC7EA-1B9A-BA18-4403-8AEB4C4FDFEC}"/>
            </a:ext>
            <a:ext uri="{147F2762-F138-4A5C-976F-8EAC2B608ADB}">
              <a16:predDERef xmlns:a16="http://schemas.microsoft.com/office/drawing/2014/main" pred="{B27FD69E-C10F-670F-8EBC-EDD76061C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et%20and%20exercise%20journal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mex.sharepoint.com/sites/CONAMICA/Documentos%20compartidos/General/03%20Instructores%20Internos/Padr&#243;n%20de%20Instructores%20Internos/Padr&#243;n%202023/2.1%20Padr&#243;n%20de%20Instructores%20Internos_FEBRERO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S"/>
      <sheetName val="DIET"/>
      <sheetName val="EXERCISE"/>
      <sheetName val="Chart Calculations"/>
      <sheetName val="Diet and exercise journal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S DE PUBLICACIÓN"/>
      <sheetName val="TABLERO"/>
      <sheetName val="Hoja4"/>
      <sheetName val="pantone"/>
      <sheetName val="Hoja14"/>
      <sheetName val="Hoja6"/>
      <sheetName val="solo corp"/>
      <sheetName val="PADRÓN FEBRERO 2022"/>
      <sheetName val="Hoja1"/>
      <sheetName val="alsist"/>
      <sheetName val="ALTERNO"/>
      <sheetName val="bajsist"/>
      <sheetName val="BAJAS"/>
      <sheetName val="Hoja2"/>
      <sheetName val="PADRÓN ALTERNO"/>
      <sheetName val="Eventos con instructor"/>
      <sheetName val="CAPACITACIÓN X INSTRUCTOR"/>
      <sheetName val="Listas"/>
      <sheetName val="Servicios de Salud"/>
      <sheetName val="Hoja3"/>
      <sheetName val="BAJAS SS"/>
      <sheetName val="HISTOR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ominguez Hidalgo Horacio" id="{A7A8330C-F3C2-4474-8EF9-7B204E54F753}" userId="S::horacio.dominguez@pemex.com::0c1679a8-9578-45ac-b552-25dc73fb905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niel Peralta Manuel" refreshedDate="45118.740120138886" createdVersion="8" refreshedVersion="8" minRefreshableVersion="3" recordCount="1399" xr:uid="{4EF7C309-E49B-461B-8C0A-062CE576D086}">
  <cacheSource type="worksheet">
    <worksheetSource ref="A1:L1400" sheet="PICADE"/>
  </cacheSource>
  <cacheFields count="12">
    <cacheField name="IDSDNCA" numFmtId="1">
      <sharedItems containsSemiMixedTypes="0" containsString="0" containsNumber="1" containsInteger="1" minValue="46971" maxValue="61031"/>
    </cacheField>
    <cacheField name="IDSAP" numFmtId="0">
      <sharedItems containsNonDate="0" containsString="0" containsBlank="1"/>
    </cacheField>
    <cacheField name="Subdirección" numFmtId="0">
      <sharedItems/>
    </cacheField>
    <cacheField name="Gerencia/Activo" numFmtId="0">
      <sharedItems/>
    </cacheField>
    <cacheField name="Nombre Evento Original" numFmtId="0">
      <sharedItems/>
    </cacheField>
    <cacheField name="Ficha Instructor" numFmtId="1">
      <sharedItems containsSemiMixedTypes="0" containsString="0" containsNumber="1" containsInteger="1" minValue="144797" maxValue="971841"/>
    </cacheField>
    <cacheField name="Nombre Instructor" numFmtId="0">
      <sharedItems/>
    </cacheField>
    <cacheField name="Asistentes Programados" numFmtId="1">
      <sharedItems containsSemiMixedTypes="0" containsString="0" containsNumber="1" containsInteger="1" minValue="3" maxValue="25"/>
    </cacheField>
    <cacheField name="Fecha de Inicio" numFmtId="14">
      <sharedItems containsSemiMixedTypes="0" containsNonDate="0" containsDate="1" containsString="0" minDate="2023-01-05T00:00:00" maxDate="2023-12-27T00:00:00"/>
    </cacheField>
    <cacheField name="Fecha de Termino" numFmtId="14">
      <sharedItems containsSemiMixedTypes="0" containsNonDate="0" containsDate="1" containsString="0" minDate="2023-01-05T00:00:00" maxDate="2023-12-29T00:00:00"/>
    </cacheField>
    <cacheField name="Sede" numFmtId="0">
      <sharedItems/>
    </cacheField>
    <cacheField name="Mes" numFmtId="0">
      <sharedItems containsSemiMixedTypes="0" containsString="0" containsNumber="1" containsInteger="1" minValue="1" maxValue="12" count="12">
        <n v="6"/>
        <n v="8"/>
        <n v="11"/>
        <n v="9"/>
        <n v="2"/>
        <n v="5"/>
        <n v="10"/>
        <n v="7"/>
        <n v="1"/>
        <n v="1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">
  <r>
    <n v="56466"/>
    <m/>
    <s v="SPRN"/>
    <s v="ACTIVO DE PRODUCCIÓN POZA RICA - ALTAMIRA"/>
    <s v="AUDITORÍAS EFECTIVAS (AE)"/>
    <n v="457409"/>
    <s v="SAVINO COMSILLE MARIA GUADALUPE"/>
    <n v="9"/>
    <d v="2023-06-26T00:00:00"/>
    <d v="2023-06-26T00:00:00"/>
    <s v="ALTAMIRA, TAMAULIPAS"/>
    <x v="0"/>
  </r>
  <r>
    <n v="48052"/>
    <m/>
    <s v="SPRN"/>
    <s v="ACTIVO DE PRODUCCIÓN POZA RICA - ALTAMIRA"/>
    <s v="DISCIPLINA OPERATIVA (DO)"/>
    <n v="449433"/>
    <s v="MORAL JORDAN GONZALO"/>
    <n v="15"/>
    <d v="2023-08-30T00:00:00"/>
    <d v="2023-08-31T00:00:00"/>
    <s v="ALTAMIRA, TAMAULIPAS"/>
    <x v="1"/>
  </r>
  <r>
    <n v="53782"/>
    <m/>
    <s v="SPRN"/>
    <s v="ACTIVO DE PRODUCCIÓN POZA RICA - ALTAMIRA"/>
    <s v="BRIGADAS DE BÚSQUEDA Y RESCATE (BBR)"/>
    <n v="449433"/>
    <s v="MORAL JORDAN GONZALO"/>
    <n v="18"/>
    <d v="2023-11-13T00:00:00"/>
    <d v="2023-11-15T00:00:00"/>
    <s v="ALTAMIRA, TAMAULIPAS"/>
    <x v="2"/>
  </r>
  <r>
    <n v="51027"/>
    <m/>
    <s v="SPRN"/>
    <s v="ACTIVO DE PRODUCCIÓN POZA RICA - ALTAMIRA"/>
    <s v="BÁSICO DE SEGURIDAD (BS)"/>
    <n v="457409"/>
    <s v="SAVINO COMSILLE MARIA GUADALUPE"/>
    <n v="9"/>
    <d v="2023-09-04T00:00:00"/>
    <d v="2023-09-05T00:00:00"/>
    <s v="ALTAMIRA, TAMAULIPAS"/>
    <x v="3"/>
  </r>
  <r>
    <n v="55346"/>
    <m/>
    <s v="SPRN"/>
    <s v="ACTIVO DE PRODUCCIÓN POZA RICA - ALTAMIRA"/>
    <s v="SEGURIDAD EN CENTROS ADMINISTRATIVOS (SCA)"/>
    <n v="196853"/>
    <s v="DEL ANGEL DEL ANGEL JUSTO JESUS"/>
    <n v="18"/>
    <d v="2023-02-09T00:00:00"/>
    <d v="2023-02-09T00:00:00"/>
    <s v="NARANJOS"/>
    <x v="4"/>
  </r>
  <r>
    <n v="50466"/>
    <m/>
    <s v="SPRN"/>
    <s v="ACTIVO DE PRODUCCIÓN POZA RICA - ALTAMIRA"/>
    <s v="ÁCIDO SULFHÍDRICO (H2S)"/>
    <n v="449433"/>
    <s v="MORAL JORDAN GONZALO"/>
    <n v="14"/>
    <d v="2023-05-08T00:00:00"/>
    <d v="2023-05-08T00:00:00"/>
    <s v="ALTAMIRA, TAMAULIPAS"/>
    <x v="5"/>
  </r>
  <r>
    <n v="53740"/>
    <m/>
    <s v="SPRN"/>
    <s v="ACTIVO DE PRODUCCIÓN POZA RICA - ALTAMIRA"/>
    <s v="BRIGADAS DE PRIMEROS AUXILIOS (BPA)"/>
    <n v="449433"/>
    <s v="MORAL JORDAN GONZALO"/>
    <n v="14"/>
    <d v="2023-10-26T00:00:00"/>
    <d v="2023-10-27T00:00:00"/>
    <s v="ALTAMIRA, TAMAULIPAS"/>
    <x v="6"/>
  </r>
  <r>
    <n v="58434"/>
    <m/>
    <s v="SPRN"/>
    <s v="ACTIVO DE PRODUCCIÓN POZA RICA - ALTAMIRA"/>
    <s v="AUDITORÍAS EFECTIVAS (AE)"/>
    <n v="457409"/>
    <s v="SAVINO COMSILLE MARIA GUADALUPE"/>
    <n v="14"/>
    <d v="2023-09-01T00:00:00"/>
    <d v="2023-09-01T00:00:00"/>
    <s v="POZA RICA DE HIDALGO,VERACRUZ"/>
    <x v="3"/>
  </r>
  <r>
    <n v="47731"/>
    <m/>
    <s v="SPRN"/>
    <s v="ACTIVO DE PRODUCCIÓN POZA RICA - ALTAMIRA"/>
    <s v="ÁCIDO SULFHÍDRICO (H2S)"/>
    <n v="449433"/>
    <s v="MORAL JORDAN GONZALO"/>
    <n v="12"/>
    <d v="2023-06-02T00:00:00"/>
    <d v="2023-06-02T00:00:00"/>
    <s v="ALTAMIRA, TAMAULIPAS"/>
    <x v="0"/>
  </r>
  <r>
    <n v="47721"/>
    <m/>
    <s v="SPRN"/>
    <s v="ACTIVO DE PRODUCCIÓN POZA RICA - ALTAMIRA"/>
    <s v="MANEJO A LA DEFENSIVA (MD)"/>
    <n v="315766"/>
    <s v="RANGEL RIVAS ROCIO"/>
    <n v="13"/>
    <d v="2023-05-25T00:00:00"/>
    <d v="2023-05-25T00:00:00"/>
    <s v="ALTAMIRA, TAMAULIPAS"/>
    <x v="5"/>
  </r>
  <r>
    <n v="59718"/>
    <m/>
    <s v="SPRN"/>
    <s v="ACTIVO DE PRODUCCIÓN POZA RICA - ALTAMIRA"/>
    <s v="AUDITORÍAS EFECTIVAS (AE)"/>
    <n v="457409"/>
    <s v="SAVINO COMSILLE MARIA GUADALUPE"/>
    <n v="10"/>
    <d v="2023-11-03T00:00:00"/>
    <d v="2023-11-03T00:00:00"/>
    <s v="POZA RICA DE HIDALGO,VERACRUZ"/>
    <x v="2"/>
  </r>
  <r>
    <n v="55768"/>
    <m/>
    <s v="SPRN"/>
    <s v="ACTIVO DE PRODUCCIÓN POZA RICA - ALTAMIRA"/>
    <s v="SEGURIDAD EN CENTROS ADMINISTRATIVOS (SCA)"/>
    <n v="372624"/>
    <s v="CARRILLO CABELLO JAIR DE JESUS"/>
    <n v="18"/>
    <d v="2023-05-18T00:00:00"/>
    <d v="2023-05-18T00:00:00"/>
    <s v="CERRO AZUL,VERACRUZ"/>
    <x v="5"/>
  </r>
  <r>
    <n v="55782"/>
    <m/>
    <s v="SPRN"/>
    <s v="ACTIVO DE PRODUCCIÓN POZA RICA - ALTAMIRA"/>
    <s v="SEGURIDAD EN CENTROS ADMINISTRATIVOS (SCA)"/>
    <n v="372624"/>
    <s v="CARRILLO CABELLO JAIR DE JESUS"/>
    <n v="18"/>
    <d v="2023-06-14T00:00:00"/>
    <d v="2023-06-14T00:00:00"/>
    <s v="CERRO AZUL,VERACRUZ"/>
    <x v="0"/>
  </r>
  <r>
    <n v="50635"/>
    <m/>
    <s v="SPRN"/>
    <s v="ACTIVO DE PRODUCCIÓN POZA RICA - ALTAMIRA"/>
    <s v="ÁCIDO SULFHÍDRICO (H2S)"/>
    <n v="449433"/>
    <s v="MORAL JORDAN GONZALO"/>
    <n v="13"/>
    <d v="2023-05-09T00:00:00"/>
    <d v="2023-05-09T00:00:00"/>
    <s v="ALTAMIRA, TAMAULIPAS"/>
    <x v="5"/>
  </r>
  <r>
    <n v="59767"/>
    <m/>
    <s v="SPRN"/>
    <s v="ACTIVO DE PRODUCCIÓN POZA RICA - ALTAMIRA"/>
    <s v="AUDITORÍAS EFECTIVAS (AE)"/>
    <n v="457409"/>
    <s v="SAVINO COMSILLE MARIA GUADALUPE"/>
    <n v="14"/>
    <d v="2023-11-10T00:00:00"/>
    <d v="2023-11-10T00:00:00"/>
    <s v="POZA RICA DE HIDALGO,VERACRUZ"/>
    <x v="2"/>
  </r>
  <r>
    <n v="57063"/>
    <m/>
    <s v="SPRN"/>
    <s v="ACTIVO DE PRODUCCIÓN POZA RICA - ALTAMIRA"/>
    <s v="PROCEDIMIENTOS CRÍTICOS (PC)"/>
    <n v="196853"/>
    <s v="DEL ANGEL DEL ANGEL JUSTO JESUS"/>
    <n v="12"/>
    <d v="2023-05-11T00:00:00"/>
    <d v="2023-05-12T00:00:00"/>
    <s v="POZA RICA DE HIDALGO,VERACRUZ"/>
    <x v="5"/>
  </r>
  <r>
    <n v="51127"/>
    <m/>
    <s v="SPRN"/>
    <s v="ACTIVO DE PRODUCCIÓN POZA RICA - ALTAMIRA"/>
    <s v="BRIGADAS CONTRAINCENDIOS (BCI)"/>
    <n v="451509"/>
    <s v="BORJAS ENRIQUEZ PABLO JESUS"/>
    <n v="9"/>
    <d v="2023-07-03T00:00:00"/>
    <d v="2023-07-05T00:00:00"/>
    <s v="ALTAMIRA, TAMAULIPAS"/>
    <x v="7"/>
  </r>
  <r>
    <n v="58421"/>
    <m/>
    <s v="SPRN"/>
    <s v="ACTIVO DE PRODUCCIÓN POZA RICA - ALTAMIRA"/>
    <s v="AUDITORÍAS EFECTIVAS (AE)"/>
    <n v="457409"/>
    <s v="SAVINO COMSILLE MARIA GUADALUPE"/>
    <n v="14"/>
    <d v="2023-08-15T00:00:00"/>
    <d v="2023-08-15T00:00:00"/>
    <s v="POZA RICA DE HIDALGO,VERACRUZ"/>
    <x v="1"/>
  </r>
  <r>
    <n v="58047"/>
    <m/>
    <s v="SPRMNE"/>
    <s v="ACTIVO DE PRODUCCIÓN KU MALOOB ZAAP"/>
    <s v="BRIGADAS CONTRAINCENDIOS (BCI)"/>
    <n v="354951"/>
    <s v="GARZA TORRE RAUL ARMANDO"/>
    <n v="8"/>
    <d v="2023-05-16T00:00:00"/>
    <d v="2023-05-17T00:00:00"/>
    <s v="CIUDAD DEL CARMEN, CAMPECHE"/>
    <x v="5"/>
  </r>
  <r>
    <n v="59966"/>
    <m/>
    <s v="SPRMNE"/>
    <s v="ACTIVO DE PRODUCCIÓN KU MALOOB ZAAP"/>
    <s v="ADMINISTRACIÓN DE EMERGENCIAS MAYORES (AEM)"/>
    <n v="354951"/>
    <s v="GARZA TORRE RAUL ARMANDO"/>
    <n v="6"/>
    <d v="2023-01-27T00:00:00"/>
    <d v="2023-01-28T00:00:00"/>
    <s v="CASES CIUDAD DEL CARMEN"/>
    <x v="8"/>
  </r>
  <r>
    <n v="58579"/>
    <m/>
    <s v="SPRMNE"/>
    <s v="ACTIVO DE PRODUCCIÓN KU MALOOB ZAAP"/>
    <s v="SEGURIDAD Y SOBREVIVENCIA COSTA AFUERA (SSCA)"/>
    <n v="354951"/>
    <s v="GARZA TORRE RAUL ARMANDO"/>
    <n v="13"/>
    <d v="2023-11-09T00:00:00"/>
    <d v="2023-11-09T00:00:00"/>
    <s v="CIUDAD DEL CARMEN, CAMPECHE"/>
    <x v="2"/>
  </r>
  <r>
    <n v="59366"/>
    <m/>
    <s v="SPRMNE"/>
    <s v="ACTIVO DE PRODUCCIÓN KU MALOOB ZAAP"/>
    <s v="SEGURIDAD Y SOBREVIVENCIA COSTA AFUERA (SSCA)"/>
    <n v="354951"/>
    <s v="GARZA TORRE RAUL ARMANDO"/>
    <n v="10"/>
    <d v="2023-12-06T00:00:00"/>
    <d v="2023-12-08T00:00:00"/>
    <s v="CASES CIUDAD DEL CARMEN"/>
    <x v="9"/>
  </r>
  <r>
    <n v="58350"/>
    <m/>
    <s v="SPRMNE"/>
    <s v="ACTIVO DE PRODUCCIÓN KU MALOOB ZAAP"/>
    <s v="BRIGADAS CONTRAINCENDIOS (BCI)"/>
    <n v="354951"/>
    <s v="GARZA TORRE RAUL ARMANDO"/>
    <n v="9"/>
    <d v="2023-08-10T00:00:00"/>
    <d v="2023-08-10T00:00:00"/>
    <s v="CIUDAD DEL CARMEN, CAMPECHE"/>
    <x v="1"/>
  </r>
  <r>
    <n v="57775"/>
    <m/>
    <s v="SPRMNE"/>
    <s v="ACTIVO DE PRODUCCIÓN KU MALOOB ZAAP"/>
    <s v="FORMACIÓN DE TIMONELES DE BOTES DE SALVAMENTO (FTBS)"/>
    <n v="354951"/>
    <s v="GARZA TORRE RAUL ARMANDO"/>
    <n v="9"/>
    <d v="2023-08-17T00:00:00"/>
    <d v="2023-08-18T00:00:00"/>
    <s v="CASES DOS BOCAS"/>
    <x v="1"/>
  </r>
  <r>
    <n v="57785"/>
    <m/>
    <s v="SPRMNE"/>
    <s v="ACTIVO DE PRODUCCIÓN KU MALOOB ZAAP"/>
    <s v="BRIGADAS CONTRAINCENDIOS (BCI)"/>
    <n v="354951"/>
    <s v="GARZA TORRE RAUL ARMANDO"/>
    <n v="6"/>
    <d v="2023-11-14T00:00:00"/>
    <d v="2023-11-16T00:00:00"/>
    <s v="CIUDAD DEL CARMEN, CAMPECHE"/>
    <x v="2"/>
  </r>
  <r>
    <n v="59958"/>
    <m/>
    <s v="SPRMNE"/>
    <s v="ACTIVO DE PRODUCCIÓN KU MALOOB ZAAP"/>
    <s v="ADMINISTRACIÓN DE EMERGENCIAS MAYORES (AEM)"/>
    <n v="354951"/>
    <s v="GARZA TORRE RAUL ARMANDO"/>
    <n v="6"/>
    <d v="2023-04-07T00:00:00"/>
    <d v="2023-04-08T00:00:00"/>
    <s v="CASES CIUDAD DEL CARMEN"/>
    <x v="10"/>
  </r>
  <r>
    <n v="59324"/>
    <m/>
    <s v="SPRMNE"/>
    <s v="ACTIVO DE PRODUCCIÓN KU MALOOB ZAAP"/>
    <s v="SEGURIDAD Y SOBREVIVENCIA COSTA AFUERA (SSCA)"/>
    <n v="354951"/>
    <s v="GARZA TORRE RAUL ARMANDO"/>
    <n v="10"/>
    <d v="2023-10-19T00:00:00"/>
    <d v="2023-10-23T00:00:00"/>
    <s v="CASES CIUDAD DEL CARMEN"/>
    <x v="6"/>
  </r>
  <r>
    <n v="57784"/>
    <m/>
    <s v="SPRMNE"/>
    <s v="ACTIVO DE PRODUCCIÓN KU MALOOB ZAAP"/>
    <s v="REACREDITACIÓN DE SIGNATARIOS DEL SPPTR (RSPTR)"/>
    <n v="354951"/>
    <s v="GARZA TORRE RAUL ARMANDO"/>
    <n v="8"/>
    <d v="2023-08-30T00:00:00"/>
    <d v="2023-08-30T00:00:00"/>
    <s v="CIUDAD DEL CARMEN, CAMPECHE"/>
    <x v="1"/>
  </r>
  <r>
    <n v="59517"/>
    <m/>
    <s v="SPRMNE"/>
    <s v="ACTIVO DE PRODUCCIÓN KU MALOOB ZAAP"/>
    <s v="SISTEMA DE PERMISOS PARA TRABAJOS CON RIESGO (SPTR)"/>
    <n v="354951"/>
    <s v="GARZA TORRE RAUL ARMANDO"/>
    <n v="10"/>
    <d v="2023-12-26T00:00:00"/>
    <d v="2023-12-28T00:00:00"/>
    <s v="CASES CIUDAD DEL CARMEN"/>
    <x v="9"/>
  </r>
  <r>
    <n v="59479"/>
    <m/>
    <s v="SPRMNE"/>
    <s v="ACTIVO DE PRODUCCIÓN KU MALOOB ZAAP"/>
    <s v="SISTEMA DE PERMISOS PARA TRABAJOS CON RIESGO (SPTR)"/>
    <n v="354951"/>
    <s v="GARZA TORRE RAUL ARMANDO"/>
    <n v="7"/>
    <d v="2023-01-17T00:00:00"/>
    <d v="2023-01-19T00:00:00"/>
    <s v="CASES CIUDAD DEL CARMEN"/>
    <x v="8"/>
  </r>
  <r>
    <n v="59580"/>
    <m/>
    <s v="SPRMNE"/>
    <s v="ACTIVO DE PRODUCCIÓN KU MALOOB ZAAP"/>
    <s v="SISTEMA DE PERMISOS PARA TRABAJOS CON RIESGO (SPTR)"/>
    <n v="354951"/>
    <s v="GARZA TORRE RAUL ARMANDO"/>
    <n v="7"/>
    <d v="2023-01-24T00:00:00"/>
    <d v="2023-01-26T00:00:00"/>
    <s v="CASES CIUDAD DEL CARMEN"/>
    <x v="8"/>
  </r>
  <r>
    <n v="59945"/>
    <m/>
    <s v="SPRMNE"/>
    <s v="ACTIVO DE PRODUCCIÓN KU MALOOB ZAAP"/>
    <s v="ADMINISTRACIÓN DE EMERGENCIAS MAYORES (AEM)"/>
    <n v="354951"/>
    <s v="GARZA TORRE RAUL ARMANDO"/>
    <n v="6"/>
    <d v="2023-06-02T00:00:00"/>
    <d v="2023-06-05T00:00:00"/>
    <s v="CASES CIUDAD DEL CARMEN"/>
    <x v="0"/>
  </r>
  <r>
    <n v="58058"/>
    <m/>
    <s v="SPRMNE"/>
    <s v="ACTIVO DE PRODUCCIÓN KU MALOOB ZAAP"/>
    <s v="BRIGADAS DE PRIMEROS AUXILIOS (BPA)"/>
    <n v="354951"/>
    <s v="GARZA TORRE RAUL ARMANDO"/>
    <n v="11"/>
    <d v="2023-10-24T00:00:00"/>
    <d v="2023-10-24T00:00:00"/>
    <s v="CIUDAD DEL CARMEN, CAMPECHE"/>
    <x v="6"/>
  </r>
  <r>
    <n v="59535"/>
    <m/>
    <s v="SPRMNE"/>
    <s v="ACTIVO DE PRODUCCIÓN KU MALOOB ZAAP"/>
    <s v="SISTEMA DE PERMISOS PARA TRABAJOS CON RIESGO (SPTR)"/>
    <n v="354951"/>
    <s v="GARZA TORRE RAUL ARMANDO"/>
    <n v="14"/>
    <d v="2023-01-09T00:00:00"/>
    <d v="2023-01-11T00:00:00"/>
    <s v="CASES CIUDAD DEL CARMEN"/>
    <x v="8"/>
  </r>
  <r>
    <n v="57786"/>
    <m/>
    <s v="SPRMNE"/>
    <s v="ACTIVO DE PRODUCCIÓN KU MALOOB ZAAP"/>
    <s v="BRIGADAS DE PRIMEROS AUXILIOS (BPA)"/>
    <n v="354951"/>
    <s v="GARZA TORRE RAUL ARMANDO"/>
    <n v="8"/>
    <d v="2023-11-22T00:00:00"/>
    <d v="2023-11-23T00:00:00"/>
    <s v="CIUDAD DEL CARMEN, CAMPECHE"/>
    <x v="2"/>
  </r>
  <r>
    <n v="57915"/>
    <m/>
    <s v="SPRS"/>
    <s v="GERENCIA DE MANTENIMIENTO, CONFIABILIDAD Y CONSTRUCCIÓN"/>
    <s v="BÁSICO DE SEGURIDAD (BS)"/>
    <n v="395269"/>
    <s v="JIMENEZ MARTINEZ MAXIMILIANO"/>
    <n v="16"/>
    <d v="2023-06-19T00:00:00"/>
    <d v="2023-06-20T00:00:00"/>
    <s v="COMALCALCO, TABASCO"/>
    <x v="0"/>
  </r>
  <r>
    <n v="59341"/>
    <m/>
    <s v="SPRMNE"/>
    <s v="ACTIVO DE PRODUCCIÓN KU MALOOB ZAAP"/>
    <s v="SEGURIDAD Y SOBREVIVENCIA COSTA AFUERA (SSCA)"/>
    <n v="354951"/>
    <s v="GARZA TORRE RAUL ARMANDO"/>
    <n v="11"/>
    <d v="2023-11-27T00:00:00"/>
    <d v="2023-11-29T00:00:00"/>
    <s v="CASES CIUDAD DEL CARMEN"/>
    <x v="2"/>
  </r>
  <r>
    <n v="57582"/>
    <m/>
    <s v="SPRMNE"/>
    <s v="ACTIVO DE PRODUCCIÓN KU MALOOB ZAAP"/>
    <s v="REACREDITACIÓN DE SIGNATARIOS DEL SPPTR (RSPTR)"/>
    <n v="354951"/>
    <s v="GARZA TORRE RAUL ARMANDO"/>
    <n v="13"/>
    <d v="2023-09-13T00:00:00"/>
    <d v="2023-09-13T00:00:00"/>
    <s v="CIUDAD DEL CARMEN, CAMPECHE"/>
    <x v="3"/>
  </r>
  <r>
    <n v="57525"/>
    <m/>
    <s v="SPRMNE"/>
    <s v="ACTIVO DE PRODUCCIÓN CANTARELL"/>
    <s v="BRIGADAS DE PRIMEROS AUXILIOS (BPA)"/>
    <n v="354951"/>
    <s v="GARZA TORRE RAUL ARMANDO"/>
    <n v="9"/>
    <d v="2023-03-07T00:00:00"/>
    <d v="2023-03-13T00:00:00"/>
    <s v="CASES CIUDAD DEL CARMEN"/>
    <x v="11"/>
  </r>
  <r>
    <n v="58454"/>
    <m/>
    <s v="SPRMNE"/>
    <s v="ACTIVO DE PRODUCCIÓN KU MALOOB ZAAP"/>
    <s v="SEGURIDAD Y SOBREVIVENCIA COSTA AFUERA (SSCA)"/>
    <n v="354951"/>
    <s v="GARZA TORRE RAUL ARMANDO"/>
    <n v="12"/>
    <d v="2023-04-13T00:00:00"/>
    <d v="2023-04-13T00:00:00"/>
    <s v="CIUDAD DEL CARMEN, CAMPECHE"/>
    <x v="10"/>
  </r>
  <r>
    <n v="58410"/>
    <m/>
    <s v="SPMP"/>
    <s v="GERENCIA DE SERVICIOS A POZOS"/>
    <s v="ENTRENAMIENTO BÁSICO EN SISTEMA PEMEX SSPA (EB SSPA)"/>
    <n v="510745"/>
    <s v="CHULINES GRANADOS CESAR IVAN"/>
    <n v="4"/>
    <d v="2023-08-21T00:00:00"/>
    <d v="2023-08-22T00:00:00"/>
    <s v="AGUA DULCE, VERACRUZ"/>
    <x v="1"/>
  </r>
  <r>
    <n v="58614"/>
    <m/>
    <s v="SPMP"/>
    <s v="GERENCIA DE PERFORACIÓN Y REPARACIÓN DE POZOS TERRESTRE SUR"/>
    <s v="PROCEDIMIENTOS CRÍTICOS (PC)"/>
    <n v="626472"/>
    <s v="ALCARAZ MEDINA RUBÉN DARÍO"/>
    <n v="10"/>
    <d v="2023-02-02T00:00:00"/>
    <d v="2023-02-03T00:00:00"/>
    <s v="CHIAPAS"/>
    <x v="4"/>
  </r>
  <r>
    <n v="58045"/>
    <m/>
    <s v="SPMP"/>
    <s v="GERENCIA DE SERVICIOS A POZOS"/>
    <s v="BÁSICO DE SEGURIDAD (BS)"/>
    <n v="214350"/>
    <s v="CARBALLO CARDOZA IVAN RAUDELL"/>
    <n v="13"/>
    <d v="2023-12-04T00:00:00"/>
    <d v="2023-12-05T00:00:00"/>
    <s v="CHIAPAS"/>
    <x v="9"/>
  </r>
  <r>
    <n v="54726"/>
    <m/>
    <s v="SPMP"/>
    <s v="GERENCIA DE SERVICIOS A POZOS"/>
    <s v="BÁSICO DE SEGURIDAD (BS)"/>
    <n v="214350"/>
    <s v="CARBALLO CARDOZA IVAN RAUDELL"/>
    <n v="7"/>
    <d v="2023-08-14T00:00:00"/>
    <d v="2023-08-15T00:00:00"/>
    <s v="COMALCALCO, TABASCO"/>
    <x v="1"/>
  </r>
  <r>
    <n v="58127"/>
    <m/>
    <s v="SPMP"/>
    <s v="GERENCIA DE SERVICIOS A POZOS"/>
    <s v="SISTEMA DE PERMISOS PARA TRABAJOS CON RIESGO (SPTR)"/>
    <n v="510960"/>
    <s v="QUEVEDO LOPEZ ROONY JOANATHAN"/>
    <n v="12"/>
    <d v="2023-06-26T00:00:00"/>
    <d v="2023-06-28T00:00:00"/>
    <s v="CHIAPAS"/>
    <x v="0"/>
  </r>
  <r>
    <n v="50529"/>
    <m/>
    <s v="SPMP"/>
    <s v="GERENCIA DE SERVICIOS A POZOS"/>
    <s v="SEGURIDAD Y SOBREVIVENCIA COSTA AFUERA (SSCA)"/>
    <n v="600496"/>
    <s v="ORTEGA MORENO LUIS ALEXANDRO"/>
    <n v="19"/>
    <d v="2023-11-21T00:00:00"/>
    <d v="2023-11-23T00:00:00"/>
    <s v="CASES CIUDAD DEL CARMEN"/>
    <x v="2"/>
  </r>
  <r>
    <n v="57092"/>
    <m/>
    <s v="SPMP"/>
    <s v="GERENCIA DE PERFORACIÓN Y REPARACIÓN DE POZOS MARINA"/>
    <s v="SISTEMA DE PERMISOS PARA TRABAJOS CON RIESGO (SPTR)"/>
    <n v="491912"/>
    <s v="DIAZ NUÑEZ JOSE ATAHUALPA"/>
    <n v="10"/>
    <d v="2023-04-06T00:00:00"/>
    <d v="2023-04-08T00:00:00"/>
    <s v="CIUDAD DEL CARMEN, CAMPECHE"/>
    <x v="10"/>
  </r>
  <r>
    <n v="49810"/>
    <m/>
    <s v="SPRN"/>
    <s v="ACTIVO DE PRODUCCIÓN POZA RICA - ALTAMIRA"/>
    <s v="REACREDITACIÓN DE SIGNATARIOS DEL SPPTR (RSPTR)"/>
    <n v="352720"/>
    <s v="ROSAS HERNANDEZ ROBERTO AUGUSTO"/>
    <n v="12"/>
    <d v="2023-11-22T00:00:00"/>
    <d v="2023-11-22T00:00:00"/>
    <s v="POZA RICA DE HIDALGO,VERACRUZ"/>
    <x v="2"/>
  </r>
  <r>
    <n v="50654"/>
    <m/>
    <s v="SPMP"/>
    <s v="GERENCIA DE SERVICIOS A POZOS"/>
    <s v="SEGURIDAD Y SOBREVIVENCIA COSTA AFUERA (SSCA)"/>
    <n v="600496"/>
    <s v="ORTEGA MORENO LUIS ALEXANDRO"/>
    <n v="24"/>
    <d v="2023-04-18T00:00:00"/>
    <d v="2023-04-20T00:00:00"/>
    <s v="CASES CIUDAD DEL CARMEN"/>
    <x v="10"/>
  </r>
  <r>
    <n v="49926"/>
    <m/>
    <s v="SPRN"/>
    <s v="ACTIVO DE PRODUCCIÓN POZA RICA - ALTAMIRA"/>
    <s v="MANEJO A LA DEFENSIVA (MD)"/>
    <n v="196853"/>
    <s v="DEL ANGEL DEL ANGEL JUSTO JESUS"/>
    <n v="12"/>
    <d v="2023-05-03T00:00:00"/>
    <d v="2023-05-03T00:00:00"/>
    <s v="POZA RICA DE HIDALGO,VERACRUZ"/>
    <x v="5"/>
  </r>
  <r>
    <n v="58625"/>
    <m/>
    <s v="SPMP"/>
    <s v="GERENCIA DE PERFORACIÓN Y REPARACIÓN DE POZOS TERRESTRE SUR"/>
    <s v="PROCEDIMIENTOS CRÍTICOS (PC)"/>
    <n v="567481"/>
    <s v="MEDINA ESPINOSA FLORENTINO ALBERTO"/>
    <n v="7"/>
    <d v="2023-05-01T00:00:00"/>
    <d v="2023-05-02T00:00:00"/>
    <s v="COMALCALCO, TABASCO"/>
    <x v="5"/>
  </r>
  <r>
    <n v="58146"/>
    <m/>
    <s v="SPMP"/>
    <s v="GERENCIA DE SERVICIOS A POZOS"/>
    <s v="SISTEMA DE PERMISOS PARA TRABAJOS CON RIESGO (SPTR)"/>
    <n v="510960"/>
    <s v="QUEVEDO LOPEZ ROONY JOANATHAN"/>
    <n v="13"/>
    <d v="2023-07-03T00:00:00"/>
    <d v="2023-07-05T00:00:00"/>
    <s v="CHIAPAS"/>
    <x v="7"/>
  </r>
  <r>
    <n v="58482"/>
    <m/>
    <s v="SPRN"/>
    <s v="ACTIVO DE PRODUCCIÓN POZA RICA - ALTAMIRA"/>
    <s v="MANEJO A LA DEFENSIVA (MD)"/>
    <n v="196853"/>
    <s v="DEL ANGEL DEL ANGEL JUSTO JESUS"/>
    <n v="10"/>
    <d v="2023-09-15T00:00:00"/>
    <d v="2023-09-15T00:00:00"/>
    <s v="POZA RICA DE HIDALGO,VERACRUZ"/>
    <x v="3"/>
  </r>
  <r>
    <n v="57035"/>
    <m/>
    <s v="SPRN"/>
    <s v="ACTIVO DE PRODUCCIÓN POZA RICA - ALTAMIRA"/>
    <s v="BÁSICO DE SEGURIDAD (BS)"/>
    <n v="457409"/>
    <s v="SAVINO COMSILLE MARIA GUADALUPE"/>
    <n v="15"/>
    <d v="2023-05-02T00:00:00"/>
    <d v="2023-05-03T00:00:00"/>
    <s v="POZA RICA DE HIDALGO,VERACRUZ"/>
    <x v="5"/>
  </r>
  <r>
    <n v="59814"/>
    <m/>
    <s v="SPRN"/>
    <s v="ACTIVO DE PRODUCCIÓN POZA RICA - ALTAMIRA"/>
    <s v="PROCEDIMIENTOS CRÍTICOS (PC)"/>
    <n v="196853"/>
    <s v="DEL ANGEL DEL ANGEL JUSTO JESUS"/>
    <n v="13"/>
    <d v="2023-11-23T00:00:00"/>
    <d v="2023-11-24T00:00:00"/>
    <s v="POZA RICA DE HIDALGO,VERACRUZ"/>
    <x v="2"/>
  </r>
  <r>
    <n v="54624"/>
    <m/>
    <s v="SPMP"/>
    <s v="GERENCIA DE PERFORACIÓN Y REPARACIÓN DE POZOS MARINA"/>
    <s v="BRIGADAS DE PRIMEROS AUXILIOS (BPA)"/>
    <n v="411339"/>
    <s v="RAMIREZ BARRENECHEA CARLOS ALFREDO"/>
    <n v="16"/>
    <d v="2023-10-25T00:00:00"/>
    <d v="2023-10-27T00:00:00"/>
    <s v="CIUDAD DEL CARMEN, CAMPECHE"/>
    <x v="6"/>
  </r>
  <r>
    <n v="50871"/>
    <m/>
    <s v="SPMP"/>
    <s v="GERENCIA DE SERVICIOS A POZOS"/>
    <s v="SEGURIDAD Y SOBREVIVENCIA COSTA AFUERA (SSCA)"/>
    <n v="600496"/>
    <s v="ORTEGA MORENO LUIS ALEXANDRO"/>
    <n v="17"/>
    <d v="2023-06-05T00:00:00"/>
    <d v="2023-06-07T00:00:00"/>
    <s v="CASES CIUDAD DEL CARMEN"/>
    <x v="0"/>
  </r>
  <r>
    <n v="49930"/>
    <m/>
    <s v="SPRN"/>
    <s v="ACTIVO DE PRODUCCIÓN POZA RICA - ALTAMIRA"/>
    <s v="MANEJO A LA DEFENSIVA (MD)"/>
    <n v="352720"/>
    <s v="ROSAS HERNANDEZ ROBERTO AUGUSTO"/>
    <n v="12"/>
    <d v="2023-10-06T00:00:00"/>
    <d v="2023-10-06T00:00:00"/>
    <s v="POZA RICA DE HIDALGO,VERACRUZ"/>
    <x v="6"/>
  </r>
  <r>
    <n v="49932"/>
    <m/>
    <s v="SPRN"/>
    <s v="ACTIVO DE PRODUCCIÓN POZA RICA - ALTAMIRA"/>
    <s v="MANEJO A LA DEFENSIVA (MD)"/>
    <n v="352720"/>
    <s v="ROSAS HERNANDEZ ROBERTO AUGUSTO"/>
    <n v="12"/>
    <d v="2023-11-03T00:00:00"/>
    <d v="2023-11-03T00:00:00"/>
    <s v="POZA RICA DE HIDALGO,VERACRUZ"/>
    <x v="2"/>
  </r>
  <r>
    <n v="58615"/>
    <m/>
    <s v="SPMP"/>
    <s v="GERENCIA DE PERFORACIÓN Y REPARACIÓN DE POZOS TERRESTRE SUR"/>
    <s v="PROCEDIMIENTOS CRÍTICOS (PC)"/>
    <n v="567481"/>
    <s v="MEDINA ESPINOSA FLORENTINO ALBERTO"/>
    <n v="10"/>
    <d v="2023-04-13T00:00:00"/>
    <d v="2023-04-14T00:00:00"/>
    <s v="COMALCALCO, TABASCO"/>
    <x v="10"/>
  </r>
  <r>
    <n v="50430"/>
    <m/>
    <s v="SPMP"/>
    <s v="GERENCIA DE SERVICIOS A POZOS"/>
    <s v="SISTEMA DE PERMISOS PARA TRABAJOS CON RIESGO (SPTR)"/>
    <n v="451904"/>
    <s v="SOLIS GONZALEZ ELI"/>
    <n v="24"/>
    <d v="2023-08-13T00:00:00"/>
    <d v="2023-08-15T00:00:00"/>
    <s v="CASES CIUDAD DEL CARMEN"/>
    <x v="1"/>
  </r>
  <r>
    <n v="58568"/>
    <m/>
    <s v="SPMP"/>
    <s v="GERENCIA DE PERFORACIÓN Y REPARACIÓN DE POZOS TERRESTRE SUR"/>
    <s v="SISTEMA DE PERMISOS PARA TRABAJOS CON RIESGO (SPTR)"/>
    <n v="626472"/>
    <s v="ALCARAZ MEDINA RUBÉN DARÍO"/>
    <n v="9"/>
    <d v="2023-02-06T00:00:00"/>
    <d v="2023-02-08T00:00:00"/>
    <s v="CHIAPAS"/>
    <x v="4"/>
  </r>
  <r>
    <n v="60673"/>
    <m/>
    <s v="SPMP"/>
    <s v="GERENCIA DE PERFORACIÓN Y REPARACIÓN DE POZOS TERRESTRE SUR"/>
    <s v="SISTEMA DE PERMISOS PARA TRABAJOS CON RIESGO (SPTR)"/>
    <n v="679358"/>
    <s v="BERGMAN OCAMPO JOSE ENRIQUE"/>
    <n v="5"/>
    <d v="2023-02-27T00:00:00"/>
    <d v="2023-03-01T00:00:00"/>
    <s v="CARDENAS, TABASCO"/>
    <x v="11"/>
  </r>
  <r>
    <n v="60634"/>
    <m/>
    <s v="SPMP"/>
    <s v="GERENCIA DE PERFORACIÓN Y REPARACIÓN DE POZOS TERRESTRE SUR"/>
    <s v="PROCEDIMIENTOS CRÍTICOS (PC)"/>
    <n v="626472"/>
    <s v="ALCARAZ MEDINA RUBÉN DARÍO"/>
    <n v="8"/>
    <d v="2023-04-05T00:00:00"/>
    <d v="2023-04-06T00:00:00"/>
    <s v="CHIAPAS"/>
    <x v="10"/>
  </r>
  <r>
    <n v="56155"/>
    <m/>
    <s v="SPMP"/>
    <s v="GERENCIA DE SERVICIOS A POZOS"/>
    <s v="ÁCIDO SULFHÍDRICO (H2S)"/>
    <n v="365499"/>
    <s v="KAYSER ESPINOSA VICTOR GABRIEL"/>
    <n v="6"/>
    <d v="2023-04-22T00:00:00"/>
    <d v="2023-04-22T00:00:00"/>
    <s v="TIERRA BLANCA"/>
    <x v="10"/>
  </r>
  <r>
    <n v="58496"/>
    <m/>
    <s v="SPMP"/>
    <s v="GERENCIA DE SERVICIOS A POZOS"/>
    <s v="PROCEDIMIENTOS CRÍTICOS (PC)"/>
    <n v="432495"/>
    <s v="BECERRA CAYETANO RAFAEL APOLO"/>
    <n v="6"/>
    <d v="2023-08-28T00:00:00"/>
    <d v="2023-08-29T00:00:00"/>
    <s v="AGUA DULCE, VERACRUZ"/>
    <x v="1"/>
  </r>
  <r>
    <n v="50696"/>
    <m/>
    <s v="SPMP"/>
    <s v="GERENCIA DE SERVICIOS A POZOS"/>
    <s v="SEGURIDAD Y SOBREVIVENCIA COSTA AFUERA (SSCA)"/>
    <n v="600496"/>
    <s v="ORTEGA MORENO LUIS ALEXANDRO"/>
    <n v="24"/>
    <d v="2023-11-07T00:00:00"/>
    <d v="2023-11-09T00:00:00"/>
    <s v="CASES CIUDAD DEL CARMEN"/>
    <x v="2"/>
  </r>
  <r>
    <n v="57315"/>
    <m/>
    <s v="SPRMNE"/>
    <s v="ACTIVO DE PRODUCCIÓN CANTARELL"/>
    <s v="BÁSICO DE SEGURIDAD (BS)"/>
    <n v="510745"/>
    <s v="CHULINES GRANADOS CESAR IVAN"/>
    <n v="11"/>
    <d v="2023-08-24T00:00:00"/>
    <d v="2023-08-25T00:00:00"/>
    <s v="CASES CIUDAD DEL CARMEN"/>
    <x v="1"/>
  </r>
  <r>
    <n v="54927"/>
    <m/>
    <s v="SPMP"/>
    <s v="GERENCIA DE PERFORACIÓN Y REPARACIÓN DE POZOS MARINA"/>
    <s v="BRIGADAS DE PRIMEROS AUXILIOS (BPA)"/>
    <n v="411339"/>
    <s v="RAMIREZ BARRENECHEA CARLOS ALFREDO"/>
    <n v="13"/>
    <d v="2023-12-10T00:00:00"/>
    <d v="2023-12-12T00:00:00"/>
    <s v="CIUDAD DEL CARMEN, CAMPECHE"/>
    <x v="9"/>
  </r>
  <r>
    <n v="58539"/>
    <m/>
    <s v="SPMP"/>
    <s v="GERENCIA DE PERFORACIÓN Y REPARACIÓN DE POZOS TERRESTRE SUR"/>
    <s v="SISTEMA DE PERMISOS PARA TRABAJOS CON RIESGO (SPTR)"/>
    <n v="567481"/>
    <s v="MEDINA ESPINOSA FLORENTINO ALBERTO"/>
    <n v="6"/>
    <d v="2023-04-10T00:00:00"/>
    <d v="2023-04-12T00:00:00"/>
    <s v="COMALCALCO, TABASCO"/>
    <x v="10"/>
  </r>
  <r>
    <n v="55919"/>
    <m/>
    <s v="SPRMNE"/>
    <s v="ACTIVO DE PRODUCCIÓN CANTARELL"/>
    <s v="BRIGADAS DE BÚSQUEDA Y RESCATE (BBR)"/>
    <n v="354951"/>
    <s v="GARZA TORRE RAUL ARMANDO"/>
    <n v="14"/>
    <d v="2023-02-16T00:00:00"/>
    <d v="2023-02-18T00:00:00"/>
    <s v="CASES CIUDAD DEL CARMEN"/>
    <x v="4"/>
  </r>
  <r>
    <n v="57141"/>
    <m/>
    <s v="SPMP"/>
    <s v="GERENCIA DE PERFORACIÓN Y REPARACIÓN DE POZOS TERRESTRE SUR"/>
    <s v="AUDITORÍAS EFECTIVAS (AE)"/>
    <n v="679358"/>
    <s v="BERGMAN OCAMPO JOSE ENRIQUE"/>
    <n v="11"/>
    <d v="2023-06-05T00:00:00"/>
    <d v="2023-06-05T00:00:00"/>
    <s v="AGUA DULCE, VERACRUZ"/>
    <x v="0"/>
  </r>
  <r>
    <n v="52823"/>
    <m/>
    <s v="SPMP"/>
    <s v="GERENCIA DE SERVICIOS A POZOS"/>
    <s v="SISTEMA DE PERMISOS PARA TRABAJOS CON RIESGO (SPTR)"/>
    <n v="380292"/>
    <s v="PIÑON MOHENO JUAN"/>
    <n v="8"/>
    <d v="2023-02-22T00:00:00"/>
    <d v="2023-02-24T00:00:00"/>
    <s v="ALTAMIRA, TAMAULIPAS"/>
    <x v="4"/>
  </r>
  <r>
    <n v="49904"/>
    <m/>
    <s v="SPRN"/>
    <s v="ACTIVO DE PRODUCCIÓN POZA RICA - ALTAMIRA"/>
    <s v="SISTEMA DE PERMISOS PARA TRABAJOS CON RIESGO (SPTR)"/>
    <n v="352720"/>
    <s v="ROSAS HERNANDEZ ROBERTO AUGUSTO"/>
    <n v="12"/>
    <d v="2023-04-13T00:00:00"/>
    <d v="2023-04-15T00:00:00"/>
    <s v="POZA RICA DE HIDALGO,VERACRUZ"/>
    <x v="10"/>
  </r>
  <r>
    <n v="49942"/>
    <m/>
    <s v="SPRN"/>
    <s v="ACTIVO DE PRODUCCIÓN POZA RICA - ALTAMIRA"/>
    <s v="MANEJO A LA DEFENSIVA (MD)"/>
    <n v="352720"/>
    <s v="ROSAS HERNANDEZ ROBERTO AUGUSTO"/>
    <n v="16"/>
    <d v="2023-02-13T00:00:00"/>
    <d v="2023-02-13T00:00:00"/>
    <s v="POZA RICA DE HIDALGO,VERACRUZ"/>
    <x v="4"/>
  </r>
  <r>
    <n v="56966"/>
    <m/>
    <s v="SPMP"/>
    <s v="GERENCIA DE PERFORACIÓN Y REPARACIÓN DE POZOS TERRESTRE SUR"/>
    <s v="SISTEMA DE PERMISOS PARA TRABAJOS CON RIESGO (SPTR)"/>
    <n v="510960"/>
    <s v="QUEVEDO LOPEZ ROONY JOANATHAN"/>
    <n v="10"/>
    <d v="2023-03-06T00:00:00"/>
    <d v="2023-03-08T00:00:00"/>
    <s v="AGUA DULCE, VERACRUZ"/>
    <x v="11"/>
  </r>
  <r>
    <n v="57113"/>
    <m/>
    <s v="SPMP"/>
    <s v="GERENCIA DE PERFORACIÓN Y REPARACIÓN DE POZOS TERRESTRE SUR"/>
    <s v="AUDITORÍAS EFECTIVAS (AE)"/>
    <n v="679358"/>
    <s v="BERGMAN OCAMPO JOSE ENRIQUE"/>
    <n v="7"/>
    <d v="2023-05-25T00:00:00"/>
    <d v="2023-05-25T00:00:00"/>
    <s v="AGUA DULCE, VERACRUZ"/>
    <x v="5"/>
  </r>
  <r>
    <n v="49806"/>
    <m/>
    <s v="SPRN"/>
    <s v="ACTIVO DE PRODUCCIÓN POZA RICA - ALTAMIRA"/>
    <s v="REACREDITACIÓN DE SIGNATARIOS DEL SPPTR (RSPTR)"/>
    <n v="352720"/>
    <s v="ROSAS HERNANDEZ ROBERTO AUGUSTO"/>
    <n v="12"/>
    <d v="2023-09-13T00:00:00"/>
    <d v="2023-09-13T00:00:00"/>
    <s v="POZA RICA DE HIDALGO,VERACRUZ"/>
    <x v="3"/>
  </r>
  <r>
    <n v="60638"/>
    <m/>
    <s v="SPMP"/>
    <s v="GERENCIA DE PERFORACIÓN Y REPARACIÓN DE POZOS TERRESTRE SUR"/>
    <s v="PROCEDIMIENTOS CRÍTICOS (PC)"/>
    <n v="626472"/>
    <s v="ALCARAZ MEDINA RUBÉN DARÍO"/>
    <n v="10"/>
    <d v="2023-06-22T00:00:00"/>
    <d v="2023-06-23T00:00:00"/>
    <s v="CHIAPAS"/>
    <x v="0"/>
  </r>
  <r>
    <n v="58321"/>
    <m/>
    <s v="SPMP"/>
    <s v="GERENCIA DE SERVICIOS A POZOS"/>
    <s v="DISCIPLINA OPERATIVA (DO)"/>
    <n v="365499"/>
    <s v="KAYSER ESPINOSA VICTOR GABRIEL"/>
    <n v="13"/>
    <d v="2023-05-17T00:00:00"/>
    <d v="2023-05-18T00:00:00"/>
    <s v="AGUA DULCE, VERACRUZ"/>
    <x v="5"/>
  </r>
  <r>
    <n v="57875"/>
    <m/>
    <s v="SPRN"/>
    <s v="ACTIVO DE PRODUCCIÓN POZA RICA - ALTAMIRA"/>
    <s v="PREVENCIÓN DE RIESGOS LABORALES (PRL)"/>
    <n v="196853"/>
    <s v="DEL ANGEL DEL ANGEL JUSTO JESUS"/>
    <n v="15"/>
    <d v="2023-05-22T00:00:00"/>
    <d v="2023-05-23T00:00:00"/>
    <s v="POZA RICA DE HIDALGO,VERACRUZ"/>
    <x v="5"/>
  </r>
  <r>
    <n v="50813"/>
    <m/>
    <s v="SPMP"/>
    <s v="GERENCIA DE SERVICIOS A POZOS"/>
    <s v="SEGURIDAD Y SOBREVIVENCIA COSTA AFUERA (SSCA)"/>
    <n v="600496"/>
    <s v="ORTEGA MORENO LUIS ALEXANDRO"/>
    <n v="16"/>
    <d v="2023-09-26T00:00:00"/>
    <d v="2023-09-28T00:00:00"/>
    <s v="CASES CIUDAD DEL CARMEN"/>
    <x v="3"/>
  </r>
  <r>
    <n v="57892"/>
    <m/>
    <s v="SPRN"/>
    <s v="ACTIVO DE PRODUCCIÓN POZA RICA - ALTAMIRA"/>
    <s v="PREVENCIÓN DE RIESGOS LABORALES (PRL)"/>
    <n v="196853"/>
    <s v="DEL ANGEL DEL ANGEL JUSTO JESUS"/>
    <n v="15"/>
    <d v="2023-06-05T00:00:00"/>
    <d v="2023-06-06T00:00:00"/>
    <s v="POZA RICA DE HIDALGO,VERACRUZ"/>
    <x v="0"/>
  </r>
  <r>
    <n v="58187"/>
    <m/>
    <s v="SPMP"/>
    <s v="GERENCIA DE SERVICIOS A POZOS"/>
    <s v="ÁCIDO SULFHÍDRICO (H2S)"/>
    <n v="567481"/>
    <s v="MEDINA ESPINOSA FLORENTINO ALBERTO"/>
    <n v="14"/>
    <d v="2023-09-04T00:00:00"/>
    <d v="2023-09-04T00:00:00"/>
    <s v="AGUA DULCE, VERACRUZ"/>
    <x v="3"/>
  </r>
  <r>
    <n v="58554"/>
    <m/>
    <s v="SPMP"/>
    <s v="GERENCIA DE PERFORACIÓN Y REPARACIÓN DE POZOS TERRESTRE SUR"/>
    <s v="SISTEMA DE PERMISOS PARA TRABAJOS CON RIESGO (SPTR)"/>
    <n v="567481"/>
    <s v="MEDINA ESPINOSA FLORENTINO ALBERTO"/>
    <n v="7"/>
    <d v="2023-06-05T00:00:00"/>
    <d v="2023-06-07T00:00:00"/>
    <s v="COMALCALCO, TABASCO"/>
    <x v="0"/>
  </r>
  <r>
    <n v="58544"/>
    <m/>
    <s v="SPMP"/>
    <s v="GERENCIA DE PERFORACIÓN Y REPARACIÓN DE POZOS TERRESTRE SUR"/>
    <s v="SISTEMA DE PERMISOS PARA TRABAJOS CON RIESGO (SPTR)"/>
    <n v="567481"/>
    <s v="MEDINA ESPINOSA FLORENTINO ALBERTO"/>
    <n v="7"/>
    <d v="2023-04-24T00:00:00"/>
    <d v="2023-04-26T00:00:00"/>
    <s v="COMALCALCO, TABASCO"/>
    <x v="10"/>
  </r>
  <r>
    <n v="58514"/>
    <m/>
    <s v="SPMP"/>
    <s v="GERENCIA DE SERVICIOS A POZOS"/>
    <s v="SISTEMA DE PERMISOS PARA TRABAJOS CON RIESGO (SPTR)"/>
    <n v="432495"/>
    <s v="BECERRA CAYETANO RAFAEL APOLO"/>
    <n v="6"/>
    <d v="2023-09-11T00:00:00"/>
    <d v="2023-09-13T00:00:00"/>
    <s v="AGUA DULCE, VERACRUZ"/>
    <x v="3"/>
  </r>
  <r>
    <n v="54614"/>
    <m/>
    <s v="SPMP"/>
    <s v="GERENCIA DE SERVICIOS A POZOS"/>
    <s v="ÁCIDO SULFHÍDRICO (H2S)"/>
    <n v="510960"/>
    <s v="QUEVEDO LOPEZ ROONY JOANATHAN"/>
    <n v="8"/>
    <d v="2023-04-21T00:00:00"/>
    <d v="2023-04-21T00:00:00"/>
    <s v="COMALCALCO, TABASCO"/>
    <x v="10"/>
  </r>
  <r>
    <n v="53899"/>
    <m/>
    <s v="SPMP"/>
    <s v="GERENCIA DE SERVICIOS A POZOS"/>
    <s v="SISTEMA DE PERMISOS PARA TRABAJOS CON RIESGO (SPTR)"/>
    <n v="510960"/>
    <s v="QUEVEDO LOPEZ ROONY JOANATHAN"/>
    <n v="10"/>
    <d v="2023-04-10T00:00:00"/>
    <d v="2023-04-12T00:00:00"/>
    <s v="COMALCALCO, TABASCO"/>
    <x v="10"/>
  </r>
  <r>
    <n v="58070"/>
    <m/>
    <s v="SPMP"/>
    <s v="GERENCIA DE SERVICIOS A POZOS"/>
    <s v="ÁCIDO SULFHÍDRICO (H2S)"/>
    <n v="679358"/>
    <s v="BERGMAN OCAMPO JOSE ENRIQUE"/>
    <n v="9"/>
    <d v="2023-07-17T00:00:00"/>
    <d v="2023-07-17T00:00:00"/>
    <s v="CHIAPAS"/>
    <x v="7"/>
  </r>
  <r>
    <n v="55641"/>
    <m/>
    <s v="SPMP"/>
    <s v="GERENCIA DE SERVICIOS A POZOS"/>
    <s v="ÁCIDO SULFHÍDRICO (H2S)"/>
    <n v="520919"/>
    <s v="LOPEZ HERRERA ALFREDO"/>
    <n v="10"/>
    <d v="2023-02-27T00:00:00"/>
    <d v="2023-02-27T00:00:00"/>
    <s v="ALTAMIRA, TAMAULIPAS"/>
    <x v="4"/>
  </r>
  <r>
    <n v="53924"/>
    <m/>
    <s v="SPMP"/>
    <s v="GERENCIA DE SERVICIOS A POZOS"/>
    <s v="SISTEMA DE PERMISOS PARA TRABAJOS CON RIESGO (SPTR)"/>
    <n v="510960"/>
    <s v="QUEVEDO LOPEZ ROONY JOANATHAN"/>
    <n v="8"/>
    <d v="2023-04-24T00:00:00"/>
    <d v="2023-04-26T00:00:00"/>
    <s v="COMALCALCO, TABASCO"/>
    <x v="10"/>
  </r>
  <r>
    <n v="59205"/>
    <m/>
    <s v="SPMP"/>
    <s v="GERENCIA DE SERVICIOS A POZOS"/>
    <s v="BRIGADAS CONTRAINCENDIOS (BCI)"/>
    <n v="365499"/>
    <s v="KAYSER ESPINOSA VICTOR GABRIEL"/>
    <n v="9"/>
    <d v="2023-06-05T00:00:00"/>
    <d v="2023-06-07T00:00:00"/>
    <s v="POZA RICA DE HIDALGO,VERACRUZ"/>
    <x v="0"/>
  </r>
  <r>
    <n v="53979"/>
    <m/>
    <s v="SPMP"/>
    <s v="GERENCIA DE SERVICIOS A POZOS"/>
    <s v="SISTEMA DE PERMISOS PARA TRABAJOS CON RIESGO (SPTR)"/>
    <n v="510960"/>
    <s v="QUEVEDO LOPEZ ROONY JOANATHAN"/>
    <n v="9"/>
    <d v="2023-04-03T00:00:00"/>
    <d v="2023-04-05T00:00:00"/>
    <s v="COMALCALCO, TABASCO"/>
    <x v="10"/>
  </r>
  <r>
    <n v="59855"/>
    <m/>
    <s v="SPRN"/>
    <s v="ACTIVO DE PRODUCCIÓN POZA RICA - ALTAMIRA"/>
    <s v="VERIFICADOR DE GAS (VG)"/>
    <n v="352720"/>
    <s v="ROSAS HERNANDEZ ROBERTO AUGUSTO"/>
    <n v="12"/>
    <d v="2023-12-01T00:00:00"/>
    <d v="2023-12-01T00:00:00"/>
    <s v="POZA RICA DE HIDALGO,VERACRUZ"/>
    <x v="9"/>
  </r>
  <r>
    <n v="54876"/>
    <m/>
    <s v="SPMP"/>
    <s v="GERENCIA DE PERFORACIÓN Y REPARACIÓN DE POZOS MARINA"/>
    <s v="BRIGADAS DE PRIMEROS AUXILIOS (BPA)"/>
    <n v="411339"/>
    <s v="RAMIREZ BARRENECHEA CARLOS ALFREDO"/>
    <n v="14"/>
    <d v="2023-12-07T00:00:00"/>
    <d v="2023-12-09T00:00:00"/>
    <s v="CIUDAD DEL CARMEN, CAMPECHE"/>
    <x v="9"/>
  </r>
  <r>
    <n v="58388"/>
    <m/>
    <s v="SPRN"/>
    <s v="ACTIVO DE PRODUCCIÓN POZA RICA - ALTAMIRA"/>
    <s v="MANEJO A LA DEFENSIVA (MD)"/>
    <n v="352720"/>
    <s v="ROSAS HERNANDEZ ROBERTO AUGUSTO"/>
    <n v="10"/>
    <d v="2023-08-11T00:00:00"/>
    <d v="2023-08-11T00:00:00"/>
    <s v="POZA RICA DE HIDALGO,VERACRUZ"/>
    <x v="1"/>
  </r>
  <r>
    <n v="57162"/>
    <m/>
    <s v="SPMP"/>
    <s v="GERENCIA DE PERFORACIÓN Y REPARACIÓN DE POZOS TERRESTRE SUR"/>
    <s v="AUDITORÍAS EFECTIVAS (AE)"/>
    <n v="679358"/>
    <s v="BERGMAN OCAMPO JOSE ENRIQUE"/>
    <n v="9"/>
    <d v="2023-06-12T00:00:00"/>
    <d v="2023-06-12T00:00:00"/>
    <s v="AGUA DULCE, VERACRUZ"/>
    <x v="0"/>
  </r>
  <r>
    <n v="57056"/>
    <m/>
    <s v="SPMP"/>
    <s v="GERENCIA DE PERFORACIÓN Y REPARACIÓN DE POZOS TERRESTRE SUR"/>
    <s v="SISTEMA DE PERMISOS PARA TRABAJOS CON RIESGO (SPTR)"/>
    <n v="510960"/>
    <s v="QUEVEDO LOPEZ ROONY JOANATHAN"/>
    <n v="9"/>
    <d v="2023-10-30T00:00:00"/>
    <d v="2023-11-01T00:00:00"/>
    <s v="AGUA DULCE, VERACRUZ"/>
    <x v="2"/>
  </r>
  <r>
    <n v="58631"/>
    <m/>
    <s v="SPMP"/>
    <s v="GERENCIA DE PERFORACIÓN Y REPARACIÓN DE POZOS TERRESTRE SUR"/>
    <s v="PROCEDIMIENTOS CRÍTICOS (PC)"/>
    <n v="567481"/>
    <s v="MEDINA ESPINOSA FLORENTINO ALBERTO"/>
    <n v="7"/>
    <d v="2023-06-22T00:00:00"/>
    <d v="2023-06-23T00:00:00"/>
    <s v="COMALCALCO, TABASCO"/>
    <x v="0"/>
  </r>
  <r>
    <n v="60639"/>
    <m/>
    <s v="SPMP"/>
    <s v="GERENCIA DE PERFORACIÓN Y REPARACIÓN DE POZOS TERRESTRE SUR"/>
    <s v="PROCEDIMIENTOS CRÍTICOS (PC)"/>
    <n v="626472"/>
    <s v="ALCARAZ MEDINA RUBÉN DARÍO"/>
    <n v="9"/>
    <d v="2023-08-08T00:00:00"/>
    <d v="2023-08-09T00:00:00"/>
    <s v="CHIAPAS"/>
    <x v="1"/>
  </r>
  <r>
    <n v="57334"/>
    <m/>
    <s v="SPMP"/>
    <s v="GERENCIA DE SERVICIOS A POZOS"/>
    <s v="ÁCIDO SULFHÍDRICO (H2S)"/>
    <n v="679358"/>
    <s v="BERGMAN OCAMPO JOSE ENRIQUE"/>
    <n v="10"/>
    <d v="2023-04-24T00:00:00"/>
    <d v="2023-04-24T00:00:00"/>
    <s v="CHIAPAS"/>
    <x v="10"/>
  </r>
  <r>
    <n v="52791"/>
    <m/>
    <s v="SPMP"/>
    <s v="GERENCIA DE SERVICIOS A POZOS"/>
    <s v="REACREDITACIÓN DE SIGNATARIOS DEL SPPTR (RSPTR)"/>
    <n v="489671"/>
    <s v="ZACARIAS ALCOCER PEDRO"/>
    <n v="9"/>
    <d v="2023-02-20T00:00:00"/>
    <d v="2023-02-20T00:00:00"/>
    <s v="ALTAMIRA, TAMAULIPAS"/>
    <x v="4"/>
  </r>
  <r>
    <n v="54689"/>
    <m/>
    <s v="SPMP"/>
    <s v="GERENCIA DE SERVICIOS A POZOS"/>
    <s v="ÁCIDO SULFHÍDRICO (H2S)"/>
    <n v="510960"/>
    <s v="QUEVEDO LOPEZ ROONY JOANATHAN"/>
    <n v="11"/>
    <d v="2023-04-28T00:00:00"/>
    <d v="2023-04-28T00:00:00"/>
    <s v="COMALCALCO, TABASCO"/>
    <x v="10"/>
  </r>
  <r>
    <n v="56200"/>
    <m/>
    <s v="SPMP"/>
    <s v="GERENCIA DE SERVICIOS A POZOS"/>
    <s v="SISTEMA DE PERMISOS PARA TRABAJOS CON RIESGO (SPTR)"/>
    <n v="380292"/>
    <s v="PIÑON MOHENO JUAN"/>
    <n v="8"/>
    <d v="2023-03-16T00:00:00"/>
    <d v="2023-03-18T00:00:00"/>
    <s v="TIERRA BLANCA"/>
    <x v="11"/>
  </r>
  <r>
    <n v="51088"/>
    <m/>
    <s v="SPMP"/>
    <s v="GERENCIA DE SERVICIOS A POZOS"/>
    <s v="SISTEMA DE PERMISOS PARA TRABAJOS CON RIESGO (SPTR)"/>
    <n v="451904"/>
    <s v="SOLIS GONZALEZ ELI"/>
    <n v="25"/>
    <d v="2023-07-16T00:00:00"/>
    <d v="2023-07-18T00:00:00"/>
    <s v="CASES CIUDAD DEL CARMEN"/>
    <x v="7"/>
  </r>
  <r>
    <n v="59213"/>
    <m/>
    <s v="SPMP"/>
    <s v="GERENCIA DE SERVICIOS A POZOS"/>
    <s v="BRIGADAS DE BÚSQUEDA Y RESCATE (BBR)"/>
    <n v="451904"/>
    <s v="SOLIS GONZALEZ ELI"/>
    <n v="9"/>
    <d v="2023-06-19T00:00:00"/>
    <d v="2023-06-21T00:00:00"/>
    <s v="POZA RICA DE HIDALGO,VERACRUZ"/>
    <x v="0"/>
  </r>
  <r>
    <n v="54799"/>
    <m/>
    <s v="SPMP"/>
    <s v="GERENCIA DE SERVICIOS A POZOS"/>
    <s v="BÁSICO DE SEGURIDAD (BS)"/>
    <n v="214350"/>
    <s v="CARBALLO CARDOZA IVAN RAUDELL"/>
    <n v="11"/>
    <d v="2023-09-12T00:00:00"/>
    <d v="2023-09-13T00:00:00"/>
    <s v="MACUSPANA, TABASCO"/>
    <x v="3"/>
  </r>
  <r>
    <n v="60926"/>
    <m/>
    <s v="SPRS"/>
    <s v="ACTIVO DE PRODUCCIÓN BELLOTA JUJO"/>
    <s v="VERIFICADOR DE GAS (VG)"/>
    <n v="395269"/>
    <s v="JIMENEZ MARTINEZ MAXIMILIANO"/>
    <n v="12"/>
    <d v="2023-09-14T00:00:00"/>
    <d v="2023-09-14T00:00:00"/>
    <s v="COMALCALCO, TABASCO"/>
    <x v="3"/>
  </r>
  <r>
    <n v="59225"/>
    <m/>
    <s v="SPMP"/>
    <s v="GERENCIA DE SERVICIOS A POZOS"/>
    <s v="BRIGADAS DE PRIMEROS AUXILIOS (BPA)"/>
    <n v="365499"/>
    <s v="KAYSER ESPINOSA VICTOR GABRIEL"/>
    <n v="8"/>
    <d v="2023-06-08T00:00:00"/>
    <d v="2023-06-09T00:00:00"/>
    <s v="POZA RICA DE HIDALGO,VERACRUZ"/>
    <x v="0"/>
  </r>
  <r>
    <n v="49801"/>
    <m/>
    <s v="SPRN"/>
    <s v="ACTIVO DE PRODUCCIÓN POZA RICA - ALTAMIRA"/>
    <s v="REACREDITACIÓN DE SIGNATARIOS DEL SPPTR (RSPTR)"/>
    <n v="352720"/>
    <s v="ROSAS HERNANDEZ ROBERTO AUGUSTO"/>
    <n v="12"/>
    <d v="2023-09-25T00:00:00"/>
    <d v="2023-09-25T00:00:00"/>
    <s v="POZA RICA DE HIDALGO,VERACRUZ"/>
    <x v="3"/>
  </r>
  <r>
    <n v="50864"/>
    <m/>
    <s v="SPMP"/>
    <s v="GERENCIA DE SERVICIOS A POZOS"/>
    <s v="SEGURIDAD Y SOBREVIVENCIA COSTA AFUERA (SSCA)"/>
    <n v="600496"/>
    <s v="ORTEGA MORENO LUIS ALEXANDRO"/>
    <n v="24"/>
    <d v="2023-05-08T00:00:00"/>
    <d v="2023-05-10T00:00:00"/>
    <s v="CASES CIUDAD DEL CARMEN"/>
    <x v="5"/>
  </r>
  <r>
    <n v="60158"/>
    <m/>
    <s v="SPMP"/>
    <s v="GERENCIA DE SERVICIOS A POZOS"/>
    <s v="BRIGADAS DE PRIMEROS AUXILIOS (BPA)"/>
    <n v="451904"/>
    <s v="SOLIS GONZALEZ ELI"/>
    <n v="10"/>
    <d v="2023-10-12T00:00:00"/>
    <d v="2023-10-13T00:00:00"/>
    <s v="REYNOSA, TAMAULIPAS"/>
    <x v="6"/>
  </r>
  <r>
    <n v="59805"/>
    <m/>
    <s v="SPRN"/>
    <s v="ACTIVO DE PRODUCCIÓN POZA RICA - ALTAMIRA"/>
    <s v="PREVENCIÓN DE RIESGOS LABORALES (PRL)"/>
    <n v="196853"/>
    <s v="DEL ANGEL DEL ANGEL JUSTO JESUS"/>
    <n v="15"/>
    <d v="2023-11-13T00:00:00"/>
    <d v="2023-11-14T00:00:00"/>
    <s v="POZA RICA DE HIDALGO,VERACRUZ"/>
    <x v="2"/>
  </r>
  <r>
    <n v="58621"/>
    <m/>
    <s v="SPMP"/>
    <s v="GERENCIA DE PERFORACIÓN Y REPARACIÓN DE POZOS TERRESTRE SUR"/>
    <s v="PROCEDIMIENTOS CRÍTICOS (PC)"/>
    <n v="567481"/>
    <s v="MEDINA ESPINOSA FLORENTINO ALBERTO"/>
    <n v="6"/>
    <d v="2023-04-27T00:00:00"/>
    <d v="2023-04-28T00:00:00"/>
    <s v="COMALCALCO, TABASCO"/>
    <x v="10"/>
  </r>
  <r>
    <n v="57182"/>
    <m/>
    <s v="SPMP"/>
    <s v="GERENCIA DE PERFORACIÓN Y REPARACIÓN DE POZOS TERRESTRE SUR"/>
    <s v="AUDITORÍAS EFECTIVAS (AE)"/>
    <n v="679358"/>
    <s v="BERGMAN OCAMPO JOSE ENRIQUE"/>
    <n v="10"/>
    <d v="2023-06-15T00:00:00"/>
    <d v="2023-06-15T00:00:00"/>
    <s v="AGUA DULCE, VERACRUZ"/>
    <x v="0"/>
  </r>
  <r>
    <n v="60674"/>
    <m/>
    <s v="SPMP"/>
    <s v="GERENCIA DE PERFORACIÓN Y REPARACIÓN DE POZOS TERRESTRE SUR"/>
    <s v="SISTEMA DE PERMISOS PARA TRABAJOS CON RIESGO (SPTR)"/>
    <n v="679358"/>
    <s v="BERGMAN OCAMPO JOSE ENRIQUE"/>
    <n v="6"/>
    <d v="2023-01-23T00:00:00"/>
    <d v="2023-01-25T00:00:00"/>
    <s v="CARDENAS, TABASCO"/>
    <x v="8"/>
  </r>
  <r>
    <n v="57380"/>
    <m/>
    <s v="SPMP"/>
    <s v="GERENCIA DE SERVICIOS A POZOS"/>
    <s v="SISTEMA DE PERMISOS PARA TRABAJOS CON RIESGO (SPTR)"/>
    <n v="510960"/>
    <s v="QUEVEDO LOPEZ ROONY JOANATHAN"/>
    <n v="13"/>
    <d v="2023-05-29T00:00:00"/>
    <d v="2023-05-31T00:00:00"/>
    <s v="CHIAPAS"/>
    <x v="5"/>
  </r>
  <r>
    <n v="54699"/>
    <m/>
    <s v="SPMP"/>
    <s v="GERENCIA DE SERVICIOS A POZOS"/>
    <s v="ÁCIDO SULFHÍDRICO (H2S)"/>
    <n v="510960"/>
    <s v="QUEVEDO LOPEZ ROONY JOANATHAN"/>
    <n v="12"/>
    <d v="2023-04-27T00:00:00"/>
    <d v="2023-04-27T00:00:00"/>
    <s v="COMALCALCO, TABASCO"/>
    <x v="10"/>
  </r>
  <r>
    <n v="58164"/>
    <m/>
    <s v="SPMP"/>
    <s v="GERENCIA DE SERVICIOS A POZOS"/>
    <s v="SISTEMA DE PERMISOS PARA TRABAJOS CON RIESGO (SPTR)"/>
    <n v="380292"/>
    <s v="PIÑON MOHENO JUAN"/>
    <n v="9"/>
    <d v="2023-05-17T00:00:00"/>
    <d v="2023-05-19T00:00:00"/>
    <s v="TIERRA BLANCA"/>
    <x v="5"/>
  </r>
  <r>
    <n v="58637"/>
    <m/>
    <s v="SPMP"/>
    <s v="GERENCIA DE PERFORACIÓN Y REPARACIÓN DE POZOS TERRESTRE SUR"/>
    <s v="PROCEDIMIENTOS CRÍTICOS (PC)"/>
    <n v="567481"/>
    <s v="MEDINA ESPINOSA FLORENTINO ALBERTO"/>
    <n v="7"/>
    <d v="2023-07-13T00:00:00"/>
    <d v="2023-07-14T00:00:00"/>
    <s v="COMALCALCO, TABASCO"/>
    <x v="7"/>
  </r>
  <r>
    <n v="58060"/>
    <m/>
    <s v="SPMP"/>
    <s v="GERENCIA DE SERVICIOS A POZOS"/>
    <s v="DISCIPLINA OPERATIVA (DO)"/>
    <n v="510960"/>
    <s v="QUEVEDO LOPEZ ROONY JOANATHAN"/>
    <n v="9"/>
    <d v="2023-10-09T00:00:00"/>
    <d v="2023-10-10T00:00:00"/>
    <s v="CHIAPAS"/>
    <x v="6"/>
  </r>
  <r>
    <n v="57085"/>
    <m/>
    <s v="SPMP"/>
    <s v="GERENCIA DE PERFORACIÓN Y REPARACIÓN DE POZOS TERRESTRE SUR"/>
    <s v="SISTEMA DE PERMISOS PARA TRABAJOS CON RIESGO (SPTR)"/>
    <n v="432495"/>
    <s v="BECERRA CAYETANO RAFAEL APOLO"/>
    <n v="10"/>
    <d v="2023-05-18T00:00:00"/>
    <d v="2023-05-20T00:00:00"/>
    <s v="AGUA DULCE, VERACRUZ"/>
    <x v="5"/>
  </r>
  <r>
    <n v="60637"/>
    <m/>
    <s v="SPMP"/>
    <s v="GERENCIA DE PERFORACIÓN Y REPARACIÓN DE POZOS TERRESTRE SUR"/>
    <s v="PROCEDIMIENTOS CRÍTICOS (PC)"/>
    <n v="626472"/>
    <s v="ALCARAZ MEDINA RUBÉN DARÍO"/>
    <n v="9"/>
    <d v="2023-05-17T00:00:00"/>
    <d v="2023-05-18T00:00:00"/>
    <s v="CHIAPAS"/>
    <x v="5"/>
  </r>
  <r>
    <n v="60672"/>
    <m/>
    <s v="SPMP"/>
    <s v="GERENCIA DE PERFORACIÓN Y REPARACIÓN DE POZOS TERRESTRE SUR"/>
    <s v="SISTEMA DE PERMISOS PARA TRABAJOS CON RIESGO (SPTR)"/>
    <n v="679358"/>
    <s v="BERGMAN OCAMPO JOSE ENRIQUE"/>
    <n v="6"/>
    <d v="2023-01-16T00:00:00"/>
    <d v="2023-01-18T00:00:00"/>
    <s v="CARDENAS, TABASCO"/>
    <x v="8"/>
  </r>
  <r>
    <n v="57949"/>
    <m/>
    <s v="SPMP"/>
    <s v="GERENCIA DE SERVICIOS A POZOS"/>
    <s v="SISTEMA DE PERMISOS PARA TRABAJOS CON RIESGO (SPTR)"/>
    <n v="380292"/>
    <s v="PIÑON MOHENO JUAN"/>
    <n v="9"/>
    <d v="2023-08-28T00:00:00"/>
    <d v="2023-08-30T00:00:00"/>
    <s v="TIERRA BLANCA"/>
    <x v="1"/>
  </r>
  <r>
    <n v="58087"/>
    <m/>
    <s v="SPMP"/>
    <s v="GERENCIA DE SERVICIOS A POZOS"/>
    <s v="ÁCIDO SULFHÍDRICO (H2S)"/>
    <n v="679358"/>
    <s v="BERGMAN OCAMPO JOSE ENRIQUE"/>
    <n v="10"/>
    <d v="2023-04-25T00:00:00"/>
    <d v="2023-04-25T00:00:00"/>
    <s v="CHIAPAS"/>
    <x v="10"/>
  </r>
  <r>
    <n v="60922"/>
    <m/>
    <s v="SPRS"/>
    <s v="ACTIVO DE PRODUCCIÓN BELLOTA JUJO"/>
    <s v="VERIFICADOR DE GAS (VG)"/>
    <n v="395269"/>
    <s v="JIMENEZ MARTINEZ MAXIMILIANO"/>
    <n v="9"/>
    <d v="2023-09-28T00:00:00"/>
    <d v="2023-09-28T00:00:00"/>
    <s v="CARDENAS, TABASCO"/>
    <x v="3"/>
  </r>
  <r>
    <n v="60713"/>
    <m/>
    <s v="SPRMNE"/>
    <s v="GERENCIA DE COORDINACIÓN OPERATIVA"/>
    <s v="LIDERAZGO EN SSPA"/>
    <n v="354951"/>
    <s v="GARZA TORRE RAUL ARMANDO"/>
    <n v="7"/>
    <d v="2023-08-24T00:00:00"/>
    <d v="2023-08-25T00:00:00"/>
    <s v="CIUDAD DEL CARMEN, CAMPECHE"/>
    <x v="1"/>
  </r>
  <r>
    <n v="60912"/>
    <m/>
    <s v="SPRMNE"/>
    <s v="GERENCIA DE COORDINACIÓN OPERATIVA"/>
    <s v="BRIGADAS DE PRIMEROS AUXILIOS (BPA)"/>
    <n v="354951"/>
    <s v="GARZA TORRE RAUL ARMANDO"/>
    <n v="6"/>
    <d v="2023-02-20T00:00:00"/>
    <d v="2023-02-21T00:00:00"/>
    <s v="CASES CIUDAD DEL CARMEN"/>
    <x v="4"/>
  </r>
  <r>
    <n v="60660"/>
    <m/>
    <s v="SPMP"/>
    <s v="GERENCIA DE PERFORACIÓN Y REPARACIÓN DE POZOS TERRESTRE SUR"/>
    <s v="SISTEMA DE PERMISOS PARA TRABAJOS CON RIESGO (SPTR)"/>
    <n v="626472"/>
    <s v="ALCARAZ MEDINA RUBÉN DARÍO"/>
    <n v="7"/>
    <d v="2023-10-30T00:00:00"/>
    <d v="2023-11-01T00:00:00"/>
    <s v="CARDENAS, TABASCO"/>
    <x v="2"/>
  </r>
  <r>
    <n v="57556"/>
    <m/>
    <s v="SPMP"/>
    <s v="GERENCIA DE SERVICIOS A POZOS"/>
    <s v="BRIGADAS DE PRIMEROS AUXILIOS (BPA)"/>
    <n v="365499"/>
    <s v="KAYSER ESPINOSA VICTOR GABRIEL"/>
    <n v="4"/>
    <d v="2023-06-01T00:00:00"/>
    <d v="2023-06-02T00:00:00"/>
    <s v="VERACRUZ,VERACRUZ"/>
    <x v="0"/>
  </r>
  <r>
    <n v="50618"/>
    <m/>
    <s v="SPRS"/>
    <s v="ACTIVO DE PRODUCCIÓN SAMARIA LUNA"/>
    <s v="ÁCIDO SULFHÍDRICO (H2S)"/>
    <n v="420560"/>
    <s v="LÓPEZ SUÁREZ JAIRO RICARDO"/>
    <n v="21"/>
    <d v="2023-05-15T00:00:00"/>
    <d v="2023-05-15T00:00:00"/>
    <s v="CUNDUACAN, TABASCO"/>
    <x v="5"/>
  </r>
  <r>
    <n v="60519"/>
    <m/>
    <s v="SPRMNE"/>
    <s v="GERENCIA DE COORDINACIÓN OPERATIVA"/>
    <s v="ADMINISTRACIÓN DE EMERGENCIAS MAYORES (AEM)"/>
    <n v="354951"/>
    <s v="GARZA TORRE RAUL ARMANDO"/>
    <n v="7"/>
    <d v="2023-09-21T00:00:00"/>
    <d v="2023-09-22T00:00:00"/>
    <s v="CASES CIUDAD DEL CARMEN"/>
    <x v="3"/>
  </r>
  <r>
    <n v="60893"/>
    <m/>
    <s v="SPRMNE"/>
    <s v="GERENCIA DE COORDINACIÓN OPERATIVA"/>
    <s v="BRIGADAS CONTRAINCENDIOS (BCI)"/>
    <n v="458886"/>
    <s v="MENDOZA RODRIGUEZ EDGAR"/>
    <n v="9"/>
    <d v="2023-08-22T00:00:00"/>
    <d v="2023-08-29T00:00:00"/>
    <s v="CASES CIUDAD DEL CARMEN"/>
    <x v="1"/>
  </r>
  <r>
    <n v="58556"/>
    <m/>
    <s v="SPMP"/>
    <s v="GERENCIA DE PERFORACIÓN Y REPARACIÓN DE POZOS TERRESTRE SUR"/>
    <s v="SISTEMA DE PERMISOS PARA TRABAJOS CON RIESGO (SPTR)"/>
    <n v="567481"/>
    <s v="MEDINA ESPINOSA FLORENTINO ALBERTO"/>
    <n v="7"/>
    <d v="2023-07-03T00:00:00"/>
    <d v="2023-07-05T00:00:00"/>
    <s v="COMALCALCO, TABASCO"/>
    <x v="7"/>
  </r>
  <r>
    <n v="49905"/>
    <m/>
    <s v="SPRN"/>
    <s v="ACTIVO DE PRODUCCIÓN POZA RICA - ALTAMIRA"/>
    <s v="SISTEMA DE PERMISOS PARA TRABAJOS CON RIESGO (SPTR)"/>
    <n v="352720"/>
    <s v="ROSAS HERNANDEZ ROBERTO AUGUSTO"/>
    <n v="12"/>
    <d v="2023-05-25T00:00:00"/>
    <d v="2023-05-27T00:00:00"/>
    <s v="POZA RICA DE HIDALGO,VERACRUZ"/>
    <x v="5"/>
  </r>
  <r>
    <n v="58552"/>
    <m/>
    <s v="SPMP"/>
    <s v="GERENCIA DE PERFORACIÓN Y REPARACIÓN DE POZOS TERRESTRE SUR"/>
    <s v="SISTEMA DE PERMISOS PARA TRABAJOS CON RIESGO (SPTR)"/>
    <n v="567481"/>
    <s v="MEDINA ESPINOSA FLORENTINO ALBERTO"/>
    <n v="7"/>
    <d v="2023-05-08T00:00:00"/>
    <d v="2023-05-10T00:00:00"/>
    <s v="COMALCALCO, TABASCO"/>
    <x v="5"/>
  </r>
  <r>
    <n v="60675"/>
    <m/>
    <s v="SPMP"/>
    <s v="GERENCIA DE PERFORACIÓN Y REPARACIÓN DE POZOS TERRESTRE SUR"/>
    <s v="SISTEMA DE PERMISOS PARA TRABAJOS CON RIESGO (SPTR)"/>
    <n v="679358"/>
    <s v="BERGMAN OCAMPO JOSE ENRIQUE"/>
    <n v="6"/>
    <d v="2023-02-20T00:00:00"/>
    <d v="2023-02-22T00:00:00"/>
    <s v="CARDENAS, TABASCO"/>
    <x v="4"/>
  </r>
  <r>
    <n v="56226"/>
    <m/>
    <s v="SPMP"/>
    <s v="GERENCIA DE SERVICIOS A POZOS"/>
    <s v="ÁCIDO SULFHÍDRICO (H2S)"/>
    <n v="365499"/>
    <s v="KAYSER ESPINOSA VICTOR GABRIEL"/>
    <n v="5"/>
    <d v="2023-05-22T00:00:00"/>
    <d v="2023-05-22T00:00:00"/>
    <s v="TIERRA BLANCA"/>
    <x v="5"/>
  </r>
  <r>
    <n v="60621"/>
    <m/>
    <s v="SPMP"/>
    <s v="GERENCIA DE PERFORACIÓN Y REPARACIÓN DE POZOS TERRESTRE SUR"/>
    <s v="SISTEMA DE PERMISOS PARA TRABAJOS CON RIESGO (SPTR)"/>
    <n v="626472"/>
    <s v="ALCARAZ MEDINA RUBÉN DARÍO"/>
    <n v="6"/>
    <d v="2023-04-17T00:00:00"/>
    <d v="2023-04-19T00:00:00"/>
    <s v="CHIAPAS"/>
    <x v="10"/>
  </r>
  <r>
    <n v="57884"/>
    <m/>
    <s v="SPRN"/>
    <s v="ACTIVO DE PRODUCCIÓN POZA RICA - ALTAMIRA"/>
    <s v="BÁSICO DE SEGURIDAD (BS)"/>
    <n v="457409"/>
    <s v="SAVINO COMSILLE MARIA GUADALUPE"/>
    <n v="14"/>
    <d v="2023-06-01T00:00:00"/>
    <d v="2023-06-02T00:00:00"/>
    <s v="POZA RICA DE HIDALGO,VERACRUZ"/>
    <x v="0"/>
  </r>
  <r>
    <n v="54783"/>
    <m/>
    <s v="SPMP"/>
    <s v="GERENCIA DE PERFORACIÓN Y REPARACIÓN DE POZOS MARINA"/>
    <s v="BRIGADAS DE PRIMEROS AUXILIOS (BPA)"/>
    <n v="411339"/>
    <s v="RAMIREZ BARRENECHEA CARLOS ALFREDO"/>
    <n v="10"/>
    <d v="2023-10-28T00:00:00"/>
    <d v="2023-10-30T00:00:00"/>
    <s v="CIUDAD DEL CARMEN, CAMPECHE"/>
    <x v="6"/>
  </r>
  <r>
    <n v="50834"/>
    <m/>
    <s v="SPMP"/>
    <s v="GERENCIA DE SERVICIOS A POZOS"/>
    <s v="SEGURIDAD Y SOBREVIVENCIA COSTA AFUERA (SSCA)"/>
    <n v="451904"/>
    <s v="SOLIS GONZALEZ ELI"/>
    <n v="16"/>
    <d v="2023-09-12T00:00:00"/>
    <d v="2023-09-14T00:00:00"/>
    <s v="CASES CIUDAD DEL CARMEN"/>
    <x v="3"/>
  </r>
  <r>
    <n v="49815"/>
    <m/>
    <s v="SPRN"/>
    <s v="ACTIVO DE PRODUCCIÓN POZA RICA - ALTAMIRA"/>
    <s v="REACREDITACIÓN DE SIGNATARIOS DEL SPPTR (RSPTR)"/>
    <n v="352720"/>
    <s v="ROSAS HERNANDEZ ROBERTO AUGUSTO"/>
    <n v="12"/>
    <d v="2023-11-06T00:00:00"/>
    <d v="2023-11-06T00:00:00"/>
    <s v="POZA RICA DE HIDALGO,VERACRUZ"/>
    <x v="2"/>
  </r>
  <r>
    <n v="50769"/>
    <m/>
    <s v="SPMP"/>
    <s v="GERENCIA DE SERVICIOS A POZOS"/>
    <s v="SEGURIDAD Y SOBREVIVENCIA COSTA AFUERA (SSCA)"/>
    <n v="600496"/>
    <s v="ORTEGA MORENO LUIS ALEXANDRO"/>
    <n v="20"/>
    <d v="2023-10-17T00:00:00"/>
    <d v="2023-10-19T00:00:00"/>
    <s v="CASES CIUDAD DEL CARMEN"/>
    <x v="6"/>
  </r>
  <r>
    <n v="60152"/>
    <m/>
    <s v="SPMP"/>
    <s v="GERENCIA DE SERVICIOS A POZOS"/>
    <s v="BRIGADAS DE PRIMEROS AUXILIOS (BPA)"/>
    <n v="451904"/>
    <s v="SOLIS GONZALEZ ELI"/>
    <n v="9"/>
    <d v="2023-07-10T00:00:00"/>
    <d v="2023-07-11T00:00:00"/>
    <s v="REYNOSA, TAMAULIPAS"/>
    <x v="7"/>
  </r>
  <r>
    <n v="57473"/>
    <m/>
    <s v="SPMP"/>
    <s v="GERENCIA DE SERVICIOS A POZOS"/>
    <s v="DISCIPLINA OPERATIVA (DO)"/>
    <n v="510960"/>
    <s v="QUEVEDO LOPEZ ROONY JOANATHAN"/>
    <n v="9"/>
    <d v="2023-10-02T00:00:00"/>
    <d v="2023-10-03T00:00:00"/>
    <s v="CHIAPAS"/>
    <x v="6"/>
  </r>
  <r>
    <n v="57407"/>
    <m/>
    <s v="SPMP"/>
    <s v="GERENCIA DE SERVICIOS A POZOS"/>
    <s v="SISTEMA DE PERMISOS PARA TRABAJOS CON RIESGO (SPTR)"/>
    <n v="510960"/>
    <s v="QUEVEDO LOPEZ ROONY JOANATHAN"/>
    <n v="12"/>
    <d v="2023-10-11T00:00:00"/>
    <d v="2023-10-13T00:00:00"/>
    <s v="CHIAPAS"/>
    <x v="6"/>
  </r>
  <r>
    <n v="57016"/>
    <m/>
    <s v="SPMP"/>
    <s v="GERENCIA DE PERFORACIÓN Y REPARACIÓN DE POZOS TERRESTRE SUR"/>
    <s v="SISTEMA DE PERMISOS PARA TRABAJOS CON RIESGO (SPTR)"/>
    <n v="510960"/>
    <s v="QUEVEDO LOPEZ ROONY JOANATHAN"/>
    <n v="11"/>
    <d v="2023-03-09T00:00:00"/>
    <d v="2023-03-11T00:00:00"/>
    <s v="AGUA DULCE, VERACRUZ"/>
    <x v="11"/>
  </r>
  <r>
    <n v="60642"/>
    <m/>
    <s v="SPMP"/>
    <s v="GERENCIA DE PERFORACIÓN Y REPARACIÓN DE POZOS TERRESTRE SUR"/>
    <s v="PROCEDIMIENTOS CRÍTICOS (PC)"/>
    <n v="626472"/>
    <s v="ALCARAZ MEDINA RUBÉN DARÍO"/>
    <n v="10"/>
    <d v="2023-09-19T00:00:00"/>
    <d v="2023-09-20T00:00:00"/>
    <s v="CHIAPAS"/>
    <x v="3"/>
  </r>
  <r>
    <n v="52802"/>
    <m/>
    <s v="SPMP"/>
    <s v="GERENCIA DE SERVICIOS A POZOS"/>
    <s v="REACREDITACIÓN DE SIGNATARIOS DEL SPPTR (RSPTR)"/>
    <n v="489671"/>
    <s v="ZACARIAS ALCOCER PEDRO"/>
    <n v="9"/>
    <d v="2023-02-21T00:00:00"/>
    <d v="2023-02-21T00:00:00"/>
    <s v="ALTAMIRA, TAMAULIPAS"/>
    <x v="4"/>
  </r>
  <r>
    <n v="57912"/>
    <m/>
    <s v="SPRS"/>
    <s v="GERENCIA DE MANTENIMIENTO, CONFIABILIDAD Y CONSTRUCCIÓN"/>
    <s v="VERIFICADOR DE GAS (VG)"/>
    <n v="375253"/>
    <s v="MARTINEZ RODRIGUEZ ERNESTO XICOTENCATL U"/>
    <n v="8"/>
    <d v="2023-11-03T00:00:00"/>
    <d v="2023-11-03T00:00:00"/>
    <s v="AGUA DULCE, VERACRUZ"/>
    <x v="2"/>
  </r>
  <r>
    <n v="58183"/>
    <m/>
    <s v="SPRS"/>
    <s v="GERENCIA DE MANTENIMIENTO, CONFIABILIDAD Y CONSTRUCCIÓN"/>
    <s v="LIDERAZGO EN SSPA"/>
    <n v="570530"/>
    <s v="CRUZ MAGAÑA MARIA IRENE"/>
    <n v="12"/>
    <d v="2023-11-13T00:00:00"/>
    <d v="2023-11-14T00:00:00"/>
    <s v="MACUSPANA, TABASCO"/>
    <x v="2"/>
  </r>
  <r>
    <n v="55953"/>
    <m/>
    <s v="SPRMNE"/>
    <s v="ACTIVO DE PRODUCCIÓN CANTARELL"/>
    <s v="SISTEMA DE PERMISOS PARA TRABAJOS CON RIESGO (SPTR)"/>
    <n v="354951"/>
    <s v="GARZA TORRE RAUL ARMANDO"/>
    <n v="8"/>
    <d v="2023-06-20T00:00:00"/>
    <d v="2023-06-22T00:00:00"/>
    <s v="CASES CIUDAD DEL CARMEN"/>
    <x v="0"/>
  </r>
  <r>
    <n v="58964"/>
    <m/>
    <s v="SPRS"/>
    <s v="ACTIVO DE PRODUCCIÓN MACUSPANA - MÚSPAC"/>
    <s v="PROCEDIMIENTOS CRÍTICOS (PC)"/>
    <n v="523589"/>
    <s v="CABALLERO ACOSTA JOEL"/>
    <n v="12"/>
    <d v="2023-09-04T00:00:00"/>
    <d v="2023-09-05T00:00:00"/>
    <s v="CHIAPAS"/>
    <x v="3"/>
  </r>
  <r>
    <n v="58299"/>
    <m/>
    <s v="SPRS"/>
    <s v="GERENCIA DE MANTENIMIENTO, CONFIABILIDAD Y CONSTRUCCIÓN"/>
    <s v="BRIGADAS DE BÚSQUEDA Y RESCATE (BBR)"/>
    <n v="375253"/>
    <s v="MARTINEZ RODRIGUEZ ERNESTO XICOTENCATL U"/>
    <n v="17"/>
    <d v="2023-03-29T00:00:00"/>
    <d v="2023-03-31T00:00:00"/>
    <s v="AGUA DULCE, VERACRUZ"/>
    <x v="11"/>
  </r>
  <r>
    <n v="58832"/>
    <m/>
    <s v="SPRS"/>
    <s v="ACTIVO DE PRODUCCIÓN MACUSPANA - MÚSPAC"/>
    <s v="PROCEDIMIENTOS CRÍTICOS (PC)"/>
    <n v="523589"/>
    <s v="CABALLERO ACOSTA JOEL"/>
    <n v="15"/>
    <d v="2023-05-30T00:00:00"/>
    <d v="2023-05-31T00:00:00"/>
    <s v="VILLAHERMOSA, TABASCO"/>
    <x v="5"/>
  </r>
  <r>
    <n v="58385"/>
    <m/>
    <s v="SPRS"/>
    <s v="ACTIVO DE PRODUCCIÓN MACUSPANA - MÚSPAC"/>
    <s v="BÁSICO DE SEGURIDAD (BS)"/>
    <n v="335177"/>
    <s v="ESTRADA CERINO ANTONIO"/>
    <n v="14"/>
    <d v="2023-07-03T00:00:00"/>
    <d v="2023-07-04T00:00:00"/>
    <s v="VILLAHERMOSA, TABASCO"/>
    <x v="7"/>
  </r>
  <r>
    <n v="58108"/>
    <m/>
    <s v="SPRS"/>
    <s v="GERENCIA DE MANTENIMIENTO, CONFIABILIDAD Y CONSTRUCCIÓN"/>
    <s v="VERIFICADOR DE GAS (VG)"/>
    <n v="414443"/>
    <s v="VELARDE SUAREZ CHRISTIAN"/>
    <n v="15"/>
    <d v="2023-08-28T00:00:00"/>
    <d v="2023-08-28T00:00:00"/>
    <s v="CARDENAS, TABASCO"/>
    <x v="1"/>
  </r>
  <r>
    <n v="58491"/>
    <m/>
    <s v="SPRS"/>
    <s v="ACTIVO DE PRODUCCIÓN MACUSPANA - MÚSPAC"/>
    <s v="ÁCIDO SULFHÍDRICO (H2S)"/>
    <n v="342974"/>
    <s v="CORDOVA OVANDO JOSE RAMON"/>
    <n v="15"/>
    <d v="2023-06-24T00:00:00"/>
    <d v="2023-06-24T00:00:00"/>
    <s v="VILLAHERMOSA, TABASCO"/>
    <x v="0"/>
  </r>
  <r>
    <n v="57924"/>
    <m/>
    <s v="SPRS"/>
    <s v="GERENCIA DE MANTENIMIENTO, CONFIABILIDAD Y CONSTRUCCIÓN"/>
    <s v="BÁSICO DE SEGURIDAD (BS)"/>
    <n v="536181"/>
    <s v="ALCANTARA SANTILLAN ALEXANDER JULIAN"/>
    <n v="21"/>
    <d v="2023-02-09T00:00:00"/>
    <d v="2023-02-10T00:00:00"/>
    <s v="AGUA DULCE, VERACRUZ"/>
    <x v="4"/>
  </r>
  <r>
    <n v="59022"/>
    <m/>
    <s v="SPRS"/>
    <s v="ACTIVO DE PRODUCCIÓN MACUSPANA - MÚSPAC"/>
    <s v="BÁSICO DE SEGURIDAD (BS)"/>
    <n v="335177"/>
    <s v="ESTRADA CERINO ANTONIO"/>
    <n v="13"/>
    <d v="2023-07-24T00:00:00"/>
    <d v="2023-07-25T00:00:00"/>
    <s v="CHIAPAS"/>
    <x v="7"/>
  </r>
  <r>
    <n v="55328"/>
    <m/>
    <s v="SPMP"/>
    <s v="GERENCIA DE SERVICIOS DE PERFORACIÓN E INTERVENCIONES A POZOS"/>
    <s v="LIDERAZGO EN SSPA"/>
    <n v="324620"/>
    <s v="ROMERO MANZANO GUSTAVO ALBERTO"/>
    <n v="7"/>
    <d v="2023-06-05T00:00:00"/>
    <d v="2023-06-06T00:00:00"/>
    <s v="CIUDAD DEL CARMEN, CAMPECHE"/>
    <x v="0"/>
  </r>
  <r>
    <n v="57005"/>
    <m/>
    <s v="SPRS"/>
    <s v="GERENCIA DE MANTENIMIENTO, CONFIABILIDAD Y CONSTRUCCIÓN"/>
    <s v="REACREDITACIÓN DE SIGNATARIOS DEL SPPTR (RSPTR)"/>
    <n v="570530"/>
    <s v="CRUZ MAGAÑA MARIA IRENE"/>
    <n v="18"/>
    <d v="2023-06-05T00:00:00"/>
    <d v="2023-06-05T00:00:00"/>
    <s v="CUNDUACAN, TABASCO"/>
    <x v="0"/>
  </r>
  <r>
    <n v="51702"/>
    <m/>
    <s v="SPRS"/>
    <s v="ACTIVO DE PRODUCCIÓN SAMARIA LUNA"/>
    <s v="BÁSICO DE SEGURIDAD (BS)"/>
    <n v="374778"/>
    <s v="BERISTAIN BENITEZ MIGUEL"/>
    <n v="17"/>
    <d v="2023-09-27T00:00:00"/>
    <d v="2023-09-28T00:00:00"/>
    <s v="CUNDUACAN, TABASCO"/>
    <x v="3"/>
  </r>
  <r>
    <n v="57925"/>
    <m/>
    <s v="SPRS"/>
    <s v="GERENCIA DE MANTENIMIENTO, CONFIABILIDAD Y CONSTRUCCIÓN"/>
    <s v="BÁSICO DE SEGURIDAD (BS)"/>
    <n v="414443"/>
    <s v="VELARDE SUAREZ CHRISTIAN"/>
    <n v="15"/>
    <d v="2023-06-21T00:00:00"/>
    <d v="2023-06-22T00:00:00"/>
    <s v="CARDENAS, TABASCO"/>
    <x v="0"/>
  </r>
  <r>
    <n v="57939"/>
    <m/>
    <s v="SPRS"/>
    <s v="GERENCIA DE MANTENIMIENTO, CONFIABILIDAD Y CONSTRUCCIÓN"/>
    <s v="BÁSICO DE SEGURIDAD (BS)"/>
    <n v="414443"/>
    <s v="VELARDE SUAREZ CHRISTIAN"/>
    <n v="15"/>
    <d v="2023-04-27T00:00:00"/>
    <d v="2023-04-28T00:00:00"/>
    <s v="CARDENAS, TABASCO"/>
    <x v="10"/>
  </r>
  <r>
    <n v="58022"/>
    <m/>
    <s v="SPRS"/>
    <s v="GERENCIA DE MANTENIMIENTO, CONFIABILIDAD Y CONSTRUCCIÓN"/>
    <s v="REVALIDACIÓN BÁSICO DE SEGURIDAD (BS)"/>
    <n v="570530"/>
    <s v="CRUZ MAGAÑA MARIA IRENE"/>
    <n v="18"/>
    <d v="2023-04-10T00:00:00"/>
    <d v="2023-04-10T00:00:00"/>
    <s v="CUNDUACAN, TABASCO"/>
    <x v="10"/>
  </r>
  <r>
    <n v="48081"/>
    <m/>
    <s v="SPRN"/>
    <s v="ACTIVO DE PRODUCCIÓN POZA RICA - ALTAMIRA"/>
    <s v="PLANEACIÓN Y SUPERVISIÓN SEGURA DE LOS TRABAJOS (PSST)"/>
    <n v="372624"/>
    <s v="CARRILLO CABELLO JAIR DE JESUS"/>
    <n v="11"/>
    <d v="2023-04-17T00:00:00"/>
    <d v="2023-04-18T00:00:00"/>
    <s v="CERRO AZUL,VERACRUZ"/>
    <x v="10"/>
  </r>
  <r>
    <n v="58157"/>
    <m/>
    <s v="SPRS"/>
    <s v="GERENCIA DE MANTENIMIENTO, CONFIABILIDAD Y CONSTRUCCIÓN"/>
    <s v="BRIGADAS DE PRIMEROS AUXILIOS (BPA)"/>
    <n v="144797"/>
    <s v="TORRES ACOSTA RENE"/>
    <n v="10"/>
    <d v="2023-09-04T00:00:00"/>
    <d v="2023-09-05T00:00:00"/>
    <s v="MACUSPANA, TABASCO"/>
    <x v="3"/>
  </r>
  <r>
    <n v="50551"/>
    <m/>
    <s v="SPRS"/>
    <s v="ACTIVO DE PRODUCCIÓN SAMARIA LUNA"/>
    <s v="VERIFICADOR DE GAS (VG)"/>
    <n v="435876"/>
    <s v="GARCIA DE LA O BALDEMAR"/>
    <n v="18"/>
    <d v="2023-09-25T00:00:00"/>
    <d v="2023-09-25T00:00:00"/>
    <s v="CUNDUACAN, TABASCO"/>
    <x v="3"/>
  </r>
  <r>
    <n v="58825"/>
    <m/>
    <s v="SPRS"/>
    <s v="ACTIVO DE PRODUCCIÓN MACUSPANA - MÚSPAC"/>
    <s v="PROCEDIMIENTOS CRÍTICOS (PC)"/>
    <n v="523589"/>
    <s v="CABALLERO ACOSTA JOEL"/>
    <n v="15"/>
    <d v="2023-05-25T00:00:00"/>
    <d v="2023-05-26T00:00:00"/>
    <s v="VILLAHERMOSA, TABASCO"/>
    <x v="5"/>
  </r>
  <r>
    <n v="58846"/>
    <m/>
    <s v="SPRS"/>
    <s v="ACTIVO DE PRODUCCIÓN MACUSPANA - MÚSPAC"/>
    <s v="REVALIDACIÓN BÁSICO DE SEGURIDAD (BS)"/>
    <n v="335177"/>
    <s v="ESTRADA CERINO ANTONIO"/>
    <n v="14"/>
    <d v="2023-07-21T00:00:00"/>
    <d v="2023-07-21T00:00:00"/>
    <s v="VILLAHERMOSA, TABASCO"/>
    <x v="7"/>
  </r>
  <r>
    <n v="55347"/>
    <m/>
    <s v="SPMP"/>
    <s v="GERENCIA DE SERVICIOS DE PERFORACIÓN E INTERVENCIONES A POZOS"/>
    <s v="AUDITORÍAS EFECTIVAS (AE)"/>
    <n v="324620"/>
    <s v="ROMERO MANZANO GUSTAVO ALBERTO"/>
    <n v="6"/>
    <d v="2023-07-03T00:00:00"/>
    <d v="2023-07-03T00:00:00"/>
    <s v="CIUDAD DEL CARMEN, CAMPECHE"/>
    <x v="7"/>
  </r>
  <r>
    <n v="58916"/>
    <m/>
    <s v="SPRS"/>
    <s v="ACTIVO DE PRODUCCIÓN MACUSPANA - MÚSPAC"/>
    <s v="REACREDITACIÓN DE SIGNATARIOS DEL SPPTR (RSPTR)"/>
    <n v="675132"/>
    <s v="ROMERO VICTORINO JUAN ARTURO"/>
    <n v="15"/>
    <d v="2023-07-12T00:00:00"/>
    <d v="2023-07-12T00:00:00"/>
    <s v="CHIAPAS"/>
    <x v="7"/>
  </r>
  <r>
    <n v="58445"/>
    <m/>
    <s v="SPRS"/>
    <s v="ACTIVO DE PRODUCCIÓN MACUSPANA - MÚSPAC"/>
    <s v="BÁSICO DE SEGURIDAD (BS)"/>
    <n v="335177"/>
    <s v="ESTRADA CERINO ANTONIO"/>
    <n v="15"/>
    <d v="2023-07-13T00:00:00"/>
    <d v="2023-07-14T00:00:00"/>
    <s v="VILLAHERMOSA, TABASCO"/>
    <x v="7"/>
  </r>
  <r>
    <n v="49163"/>
    <m/>
    <s v="SPRS"/>
    <s v="ACTIVO DE PRODUCCIÓN MACUSPANA - MÚSPAC"/>
    <s v="REACREDITACIÓN DE SIGNATARIOS DEL SPPTR (RSPTR)"/>
    <n v="375253"/>
    <s v="MARTINEZ RODRIGUEZ ERNESTO XICOTENCATL U"/>
    <n v="9"/>
    <d v="2023-05-16T00:00:00"/>
    <d v="2023-05-16T00:00:00"/>
    <s v="CENTRO DE CAPACITACION CIUDAD PEMEX PEP"/>
    <x v="5"/>
  </r>
  <r>
    <n v="59017"/>
    <m/>
    <s v="SPRS"/>
    <s v="ACTIVO DE PRODUCCIÓN MACUSPANA - MÚSPAC"/>
    <s v="BRIGADAS CONTRAINCENDIOS (BCI)"/>
    <n v="466794"/>
    <s v="BAEZA MARTÍNEZ JUVENCIO"/>
    <n v="10"/>
    <d v="2023-08-28T00:00:00"/>
    <d v="2023-08-30T00:00:00"/>
    <s v="CHIAPAS"/>
    <x v="1"/>
  </r>
  <r>
    <n v="49035"/>
    <m/>
    <s v="SPEE"/>
    <s v="GERENCIA DE SUPERVISIÓN DE PROYECTOS DE INFRAESTRUCTURA ESTRATÉGICA"/>
    <s v="REACREDITACIÓN DE SIGNATARIOS DEL SPPTR (RSPTR)"/>
    <n v="318770"/>
    <s v="DE LA CRUZ MENDEZ RAMIRO"/>
    <n v="7"/>
    <d v="2023-06-09T00:00:00"/>
    <d v="2023-06-09T00:00:00"/>
    <s v="CIUDAD DEL CARMEN, CAMPECHE"/>
    <x v="0"/>
  </r>
  <r>
    <n v="58265"/>
    <m/>
    <s v="SPRS"/>
    <s v="GERENCIA DE MANTENIMIENTO, CONFIABILIDAD Y CONSTRUCCIÓN"/>
    <s v="BRIGADAS DE PRIMEROS AUXILIOS (BPA)"/>
    <n v="375253"/>
    <s v="MARTINEZ RODRIGUEZ ERNESTO XICOTENCATL U"/>
    <n v="24"/>
    <d v="2023-03-09T00:00:00"/>
    <d v="2023-03-10T00:00:00"/>
    <s v="AGUA DULCE, VERACRUZ"/>
    <x v="11"/>
  </r>
  <r>
    <n v="57817"/>
    <m/>
    <s v="SPRS"/>
    <s v="GERENCIA DE MANTENIMIENTO, CONFIABILIDAD Y CONSTRUCCIÓN"/>
    <s v="BÁSICO DE SEGURIDAD (BS)"/>
    <n v="570530"/>
    <s v="CRUZ MAGAÑA MARIA IRENE"/>
    <n v="22"/>
    <d v="2023-03-15T00:00:00"/>
    <d v="2023-03-16T00:00:00"/>
    <s v="CUNDUACAN, TABASCO"/>
    <x v="11"/>
  </r>
  <r>
    <n v="58178"/>
    <m/>
    <s v="SPRS"/>
    <s v="GERENCIA DE MANTENIMIENTO, CONFIABILIDAD Y CONSTRUCCIÓN"/>
    <s v="LIDERAZGO EN SSPA"/>
    <n v="570530"/>
    <s v="CRUZ MAGAÑA MARIA IRENE"/>
    <n v="10"/>
    <d v="2023-11-20T00:00:00"/>
    <d v="2023-11-21T00:00:00"/>
    <s v="CHIAPAS"/>
    <x v="2"/>
  </r>
  <r>
    <n v="51845"/>
    <m/>
    <s v="SPRS"/>
    <s v="ACTIVO DE PRODUCCIÓN SAMARIA LUNA"/>
    <s v="PROCEDIMIENTOS CRÍTICOS (PC)"/>
    <n v="374778"/>
    <s v="BERISTAIN BENITEZ MIGUEL"/>
    <n v="9"/>
    <d v="2023-08-21T00:00:00"/>
    <d v="2023-08-22T00:00:00"/>
    <s v="CUNDUACAN, TABASCO"/>
    <x v="1"/>
  </r>
  <r>
    <n v="58356"/>
    <m/>
    <s v="SPRS"/>
    <s v="GERENCIA DE MANTENIMIENTO, CONFIABILIDAD Y CONSTRUCCIÓN"/>
    <s v="BRIGADAS DE BÚSQUEDA Y RESCATE (BBR)"/>
    <n v="375253"/>
    <s v="MARTINEZ RODRIGUEZ ERNESTO XICOTENCATL U"/>
    <n v="25"/>
    <d v="2023-04-05T00:00:00"/>
    <d v="2023-04-07T00:00:00"/>
    <s v="AGUA DULCE, VERACRUZ"/>
    <x v="10"/>
  </r>
  <r>
    <n v="49059"/>
    <m/>
    <s v="SPEE"/>
    <s v="GERENCIA DE SUPERVISIÓN DE PROYECTOS DE INFRAESTRUCTURA ESTRATÉGICA"/>
    <s v="SEGURIDAD Y SOBREVIVENCIA COSTA AFUERA (SSCA)"/>
    <n v="386534"/>
    <s v="HERNANDEZ HERNANDEZ BENJAMIN NICOLAS"/>
    <n v="8"/>
    <d v="2023-07-21T00:00:00"/>
    <d v="2023-07-23T00:00:00"/>
    <s v="CIUDAD DEL CARMEN, CAMPECHE"/>
    <x v="7"/>
  </r>
  <r>
    <n v="57812"/>
    <m/>
    <s v="SPRS"/>
    <s v="GERENCIA DE MANTENIMIENTO, CONFIABILIDAD Y CONSTRUCCIÓN"/>
    <s v="BÁSICO DE SEGURIDAD (BS)"/>
    <n v="570530"/>
    <s v="CRUZ MAGAÑA MARIA IRENE"/>
    <n v="23"/>
    <d v="2023-02-27T00:00:00"/>
    <d v="2023-02-28T00:00:00"/>
    <s v="CUNDUACAN, TABASCO"/>
    <x v="4"/>
  </r>
  <r>
    <n v="58197"/>
    <m/>
    <s v="SPRS"/>
    <s v="ACTIVO DE PRODUCCIÓN MACUSPANA - MÚSPAC"/>
    <s v="SEGURIDAD EN CENTROS ADMINISTRATIVOS (SCA)"/>
    <n v="335177"/>
    <s v="ESTRADA CERINO ANTONIO"/>
    <n v="10"/>
    <d v="2023-09-11T00:00:00"/>
    <d v="2023-09-11T00:00:00"/>
    <s v="CHIAPAS"/>
    <x v="3"/>
  </r>
  <r>
    <n v="58763"/>
    <m/>
    <s v="SPRS"/>
    <s v="ACTIVO DE PRODUCCIÓN MACUSPANA - MÚSPAC"/>
    <s v="ENTRENAMIENTO BÁSICO EN SISTEMA PEMEX SSPA (EB SSPA)"/>
    <n v="335177"/>
    <s v="ESTRADA CERINO ANTONIO"/>
    <n v="15"/>
    <d v="2023-06-26T00:00:00"/>
    <d v="2023-06-27T00:00:00"/>
    <s v="VILLAHERMOSA, TABASCO"/>
    <x v="0"/>
  </r>
  <r>
    <n v="57468"/>
    <m/>
    <s v="SPMP"/>
    <s v="GERENCIA DE SERVICIOS DE PERFORACIÓN E INTERVENCIONES A POZOS"/>
    <s v="INVESTIGACIÓN DE INCIDENTES Y ANÁLISIS DE CAUSA RAÍZ (IIACR)"/>
    <n v="413600"/>
    <s v="MENA PIÑEYRO EDUARDO"/>
    <n v="7"/>
    <d v="2023-07-06T00:00:00"/>
    <d v="2023-07-07T00:00:00"/>
    <s v="CIUDAD DEL CARMEN, CAMPECHE"/>
    <x v="7"/>
  </r>
  <r>
    <n v="55296"/>
    <m/>
    <s v="SPRMNE"/>
    <s v="ACTIVO DE PRODUCCIÓN CANTARELL"/>
    <s v="ADMINISTRACIÓN DE RIESGOS EN LOS PROCESOS DE PEMEX EXPLORACIÓN Y PRODUCCIÓN (ARP PEP)"/>
    <n v="361756"/>
    <s v="MENDEZ DAMASCO ELIO"/>
    <n v="9"/>
    <d v="2023-11-09T00:00:00"/>
    <d v="2023-11-09T00:00:00"/>
    <s v="CASES CIUDAD DEL CARMEN"/>
    <x v="2"/>
  </r>
  <r>
    <n v="57826"/>
    <m/>
    <s v="SPRS"/>
    <s v="GERENCIA DE MANTENIMIENTO, CONFIABILIDAD Y CONSTRUCCIÓN"/>
    <s v="VERIFICADOR DE GAS (VG)"/>
    <n v="570530"/>
    <s v="CRUZ MAGAÑA MARIA IRENE"/>
    <n v="14"/>
    <d v="2023-03-28T00:00:00"/>
    <d v="2023-03-28T00:00:00"/>
    <s v="CUNDUACAN, TABASCO"/>
    <x v="11"/>
  </r>
  <r>
    <n v="57876"/>
    <m/>
    <s v="SPRS"/>
    <s v="GERENCIA DE MANTENIMIENTO, CONFIABILIDAD Y CONSTRUCCIÓN"/>
    <s v="BÁSICO DE SEGURIDAD (BS)"/>
    <n v="414443"/>
    <s v="VELARDE SUAREZ CHRISTIAN"/>
    <n v="15"/>
    <d v="2023-05-11T00:00:00"/>
    <d v="2023-05-12T00:00:00"/>
    <s v="CARDENAS, TABASCO"/>
    <x v="5"/>
  </r>
  <r>
    <n v="57439"/>
    <m/>
    <s v="SPMP"/>
    <s v="GERENCIA DE SERVICIOS DE PERFORACIÓN E INTERVENCIONES A POZOS"/>
    <s v="ADMINISTRACIÓN DE RIESGOS EN LOS PROCESOS DE PEMEX EXPLORACIÓN Y PRODUCCIÓN (ARP PEP)"/>
    <n v="679358"/>
    <s v="BERGMAN OCAMPO JOSE ENRIQUE"/>
    <n v="9"/>
    <d v="2023-06-10T00:00:00"/>
    <d v="2023-06-10T00:00:00"/>
    <s v="VILLAHERMOSA, TABASCO"/>
    <x v="0"/>
  </r>
  <r>
    <n v="58399"/>
    <m/>
    <s v="SPRS"/>
    <s v="ACTIVO DE PRODUCCIÓN MACUSPANA - MÚSPAC"/>
    <s v="BÁSICO DE SEGURIDAD (BS)"/>
    <n v="335177"/>
    <s v="ESTRADA CERINO ANTONIO"/>
    <n v="15"/>
    <d v="2023-07-06T00:00:00"/>
    <d v="2023-07-07T00:00:00"/>
    <s v="VILLAHERMOSA, TABASCO"/>
    <x v="7"/>
  </r>
  <r>
    <n v="55294"/>
    <m/>
    <s v="SPRMNE"/>
    <s v="ACTIVO DE PRODUCCIÓN CANTARELL"/>
    <s v="ADMINISTRACIÓN DE RIESGOS EN LOS PROCESOS DE PEMEX EXPLORACIÓN Y PRODUCCIÓN (ARP PEP)"/>
    <n v="361756"/>
    <s v="MENDEZ DAMASCO ELIO"/>
    <n v="10"/>
    <d v="2023-05-23T00:00:00"/>
    <d v="2023-05-24T00:00:00"/>
    <s v="CIUDAD DEL CARMEN, CAMPECHE"/>
    <x v="5"/>
  </r>
  <r>
    <n v="55003"/>
    <m/>
    <s v="SPRMNE"/>
    <s v="ACTIVO DE PRODUCCIÓN CANTARELL"/>
    <s v="ADMINISTRACIÓN AMBIENTAL (AA)"/>
    <n v="353019"/>
    <s v="ALVAREZ PISTE INES"/>
    <n v="6"/>
    <d v="2023-02-21T00:00:00"/>
    <d v="2023-02-22T00:00:00"/>
    <s v="CIUDAD DEL CARMEN, CAMPECHE"/>
    <x v="4"/>
  </r>
  <r>
    <n v="58814"/>
    <m/>
    <s v="SPRS"/>
    <s v="ACTIVO DE PRODUCCIÓN MACUSPANA - MÚSPAC"/>
    <s v="PROCEDIMIENTOS CRÍTICOS (PC)"/>
    <n v="523589"/>
    <s v="CABALLERO ACOSTA JOEL"/>
    <n v="14"/>
    <d v="2023-06-05T00:00:00"/>
    <d v="2023-06-06T00:00:00"/>
    <s v="VILLAHERMOSA, TABASCO"/>
    <x v="0"/>
  </r>
  <r>
    <n v="58119"/>
    <m/>
    <s v="SPRN"/>
    <s v="ACTIVO DE PRODUCCIÓN REYNOSA"/>
    <s v="ADMINISTRACIÓN DE RIESGOS EN LOS PROCESOS DE PEMEX EXPLORACIÓN Y PRODUCCIÓN (ARP PEP)"/>
    <n v="375324"/>
    <s v="MADRIGAL ELISEO DAVID MICHAEL"/>
    <n v="7"/>
    <d v="2023-05-08T00:00:00"/>
    <d v="2023-05-08T00:00:00"/>
    <s v="REYNOSA, TAMAULIPAS"/>
    <x v="5"/>
  </r>
  <r>
    <n v="50785"/>
    <m/>
    <s v="SPRS"/>
    <s v="ACTIVO DE PRODUCCIÓN SAMARIA LUNA"/>
    <s v="BRIGADAS DE PRIMEROS AUXILIOS (BPA)"/>
    <n v="466794"/>
    <s v="BAEZA MARTÍNEZ JUVENCIO"/>
    <n v="15"/>
    <d v="2023-08-10T00:00:00"/>
    <d v="2023-08-11T00:00:00"/>
    <s v="CUNDUACAN, TABASCO"/>
    <x v="1"/>
  </r>
  <r>
    <n v="58513"/>
    <m/>
    <s v="SPRS"/>
    <s v="ACTIVO DE PRODUCCIÓN MACUSPANA - MÚSPAC"/>
    <s v="ÁCIDO SULFHÍDRICO (H2S)"/>
    <n v="342974"/>
    <s v="CORDOVA OVANDO JOSE RAMON"/>
    <n v="15"/>
    <d v="2023-04-25T00:00:00"/>
    <d v="2023-04-25T00:00:00"/>
    <s v="VILLAHERMOSA, TABASCO"/>
    <x v="10"/>
  </r>
  <r>
    <n v="58933"/>
    <m/>
    <s v="SPRS"/>
    <s v="ACTIVO DE PRODUCCIÓN MACUSPANA - MÚSPAC"/>
    <s v="REACREDITACIÓN DE SIGNATARIOS DEL SPPTR (RSPTR)"/>
    <n v="675132"/>
    <s v="ROMERO VICTORINO JUAN ARTURO"/>
    <n v="13"/>
    <d v="2023-07-13T00:00:00"/>
    <d v="2023-07-13T00:00:00"/>
    <s v="CHIAPAS"/>
    <x v="7"/>
  </r>
  <r>
    <n v="58992"/>
    <m/>
    <s v="SPRMSO"/>
    <s v="ACTIVO DE PRODUCCIÓN ABKATUN POL CHUC"/>
    <s v="SEGURIDAD Y SOBREVIVENCIA COSTA AFUERA (SSCA)"/>
    <n v="384599"/>
    <s v="MARTINEZ COBA MARLON DANIEL"/>
    <n v="11"/>
    <d v="2023-10-06T00:00:00"/>
    <d v="2023-10-08T00:00:00"/>
    <s v="CASES DOS BOCAS"/>
    <x v="6"/>
  </r>
  <r>
    <n v="57859"/>
    <m/>
    <s v="SPRN"/>
    <s v="ACTIVO DE PRODUCCIÓN REYNOSA"/>
    <s v="MANEJO A LA DEFENSIVA (MD)"/>
    <n v="317251"/>
    <s v="ALEMAN GARCIA FELIX HORACIO"/>
    <n v="16"/>
    <d v="2023-09-26T00:00:00"/>
    <d v="2023-09-27T00:00:00"/>
    <s v="REYNOSA, TAMAULIPAS"/>
    <x v="3"/>
  </r>
  <r>
    <n v="58156"/>
    <m/>
    <s v="SPRS"/>
    <s v="GERENCIA DE MANTENIMIENTO, CONFIABILIDAD Y CONSTRUCCIÓN"/>
    <s v="BRIGADAS DE PRIMEROS AUXILIOS (BPA)"/>
    <n v="144797"/>
    <s v="TORRES ACOSTA RENE"/>
    <n v="14"/>
    <d v="2023-09-18T00:00:00"/>
    <d v="2023-09-19T00:00:00"/>
    <s v="CHIAPAS"/>
    <x v="3"/>
  </r>
  <r>
    <n v="57358"/>
    <m/>
    <s v="SPRS"/>
    <s v="GERENCIA DE MANTENIMIENTO, CONFIABILIDAD Y CONSTRUCCIÓN"/>
    <s v="PROCEDIMIENTOS CRÍTICOS (PC)"/>
    <n v="414443"/>
    <s v="VELARDE SUAREZ CHRISTIAN"/>
    <n v="14"/>
    <d v="2023-08-29T00:00:00"/>
    <d v="2023-08-30T00:00:00"/>
    <s v="CARDENAS, TABASCO"/>
    <x v="1"/>
  </r>
  <r>
    <n v="49398"/>
    <m/>
    <s v="SPEE"/>
    <s v="GERENCIA DE SUPERVISIÓN DE PROYECTOS DE INFRAESTRUCTURA ESTRATÉGICA"/>
    <s v="REACREDITACIÓN DE SIGNATARIOS DEL SPPTR (RSPTR)"/>
    <n v="318770"/>
    <s v="DE LA CRUZ MENDEZ RAMIRO"/>
    <n v="7"/>
    <d v="2023-02-16T00:00:00"/>
    <d v="2023-02-16T00:00:00"/>
    <s v="CIUDAD DEL CARMEN, CAMPECHE"/>
    <x v="4"/>
  </r>
  <r>
    <n v="57850"/>
    <m/>
    <s v="SPRN"/>
    <s v="ACTIVO DE PRODUCCIÓN REYNOSA"/>
    <s v="MANEJO A LA DEFENSIVA (MD)"/>
    <n v="317251"/>
    <s v="ALEMAN GARCIA FELIX HORACIO"/>
    <n v="17"/>
    <d v="2023-05-23T00:00:00"/>
    <d v="2023-05-24T00:00:00"/>
    <s v="REYNOSA, TAMAULIPAS"/>
    <x v="5"/>
  </r>
  <r>
    <n v="59034"/>
    <m/>
    <s v="SPRS"/>
    <s v="ACTIVO DE PRODUCCIÓN MACUSPANA - MÚSPAC"/>
    <s v="ÁCIDO SULFHÍDRICO (H2S)"/>
    <n v="342974"/>
    <s v="CORDOVA OVANDO JOSE RAMON"/>
    <n v="11"/>
    <d v="2023-07-19T00:00:00"/>
    <d v="2023-07-19T00:00:00"/>
    <s v="CHIAPAS"/>
    <x v="7"/>
  </r>
  <r>
    <n v="56711"/>
    <m/>
    <s v="SPRMNE"/>
    <s v="ACTIVO DE PRODUCCIÓN CANTARELL"/>
    <s v="LIDERAZGO EN SSPA"/>
    <n v="361756"/>
    <s v="MENDEZ DAMASCO ELIO"/>
    <n v="7"/>
    <d v="2023-08-07T00:00:00"/>
    <d v="2023-08-08T00:00:00"/>
    <s v="CASES CIUDAD DEL CARMEN"/>
    <x v="1"/>
  </r>
  <r>
    <n v="57968"/>
    <m/>
    <s v="SPRS"/>
    <s v="GERENCIA DE MANTENIMIENTO, CONFIABILIDAD Y CONSTRUCCIÓN"/>
    <s v="SISTEMA DE PERMISOS PARA TRABAJOS CON RIESGO (SPTR)"/>
    <n v="414443"/>
    <s v="VELARDE SUAREZ CHRISTIAN"/>
    <n v="14"/>
    <d v="2023-07-25T00:00:00"/>
    <d v="2023-07-27T00:00:00"/>
    <s v="CARDENAS, TABASCO"/>
    <x v="7"/>
  </r>
  <r>
    <n v="50749"/>
    <m/>
    <s v="SPRS"/>
    <s v="ACTIVO DE PRODUCCIÓN SAMARIA LUNA"/>
    <s v="BRIGADAS DE PRIMEROS AUXILIOS (BPA)"/>
    <n v="466794"/>
    <s v="BAEZA MARTÍNEZ JUVENCIO"/>
    <n v="16"/>
    <d v="2023-08-24T00:00:00"/>
    <d v="2023-08-25T00:00:00"/>
    <s v="CUNDUACAN, TABASCO"/>
    <x v="1"/>
  </r>
  <r>
    <n v="58930"/>
    <m/>
    <s v="SPRS"/>
    <s v="ACTIVO DE PRODUCCIÓN MACUSPANA - MÚSPAC"/>
    <s v="VERIFICADOR DE GAS (VG)"/>
    <n v="342974"/>
    <s v="CORDOVA OVANDO JOSE RAMON"/>
    <n v="15"/>
    <d v="2023-05-10T00:00:00"/>
    <d v="2023-05-10T00:00:00"/>
    <s v="VILLAHERMOSA, TABASCO"/>
    <x v="5"/>
  </r>
  <r>
    <n v="58479"/>
    <m/>
    <s v="SPRS"/>
    <s v="GERENCIA DE MANTENIMIENTO, CONFIABILIDAD Y CONSTRUCCIÓN"/>
    <s v="REVALIDACIÓN BÁSICO DE SEGURIDAD (BS)"/>
    <n v="329969"/>
    <s v="NARVAEZ MARTINEZ JORGE ALBERTO"/>
    <n v="17"/>
    <d v="2023-11-09T00:00:00"/>
    <d v="2023-11-09T00:00:00"/>
    <s v="MACUSPANA, TABASCO"/>
    <x v="2"/>
  </r>
  <r>
    <n v="57860"/>
    <m/>
    <s v="SPRS"/>
    <s v="GERENCIA DE MANTENIMIENTO, CONFIABILIDAD Y CONSTRUCCIÓN"/>
    <s v="BÁSICO DE SEGURIDAD (BS)"/>
    <n v="536181"/>
    <s v="ALCANTARA SANTILLAN ALEXANDER JULIAN"/>
    <n v="17"/>
    <d v="2023-02-07T00:00:00"/>
    <d v="2023-02-08T00:00:00"/>
    <s v="AGUA DULCE, VERACRUZ"/>
    <x v="4"/>
  </r>
  <r>
    <n v="58528"/>
    <m/>
    <s v="SPRS"/>
    <s v="ACTIVO DE PRODUCCIÓN MACUSPANA - MÚSPAC"/>
    <s v="ÁCIDO SULFHÍDRICO (H2S)"/>
    <n v="342974"/>
    <s v="CORDOVA OVANDO JOSE RAMON"/>
    <n v="14"/>
    <d v="2023-04-27T00:00:00"/>
    <d v="2023-04-27T00:00:00"/>
    <s v="VILLAHERMOSA, TABASCO"/>
    <x v="10"/>
  </r>
  <r>
    <n v="55577"/>
    <m/>
    <s v="SPRMNE"/>
    <s v="ACTIVO DE PRODUCCIÓN CANTARELL"/>
    <s v="REACREDITACIÓN DE SIGNATARIOS DEL SPPTR (RSPTR)"/>
    <n v="354951"/>
    <s v="GARZA TORRE RAUL ARMANDO"/>
    <n v="14"/>
    <d v="2023-06-07T00:00:00"/>
    <d v="2023-06-07T00:00:00"/>
    <s v="CASES CIUDAD DEL CARMEN"/>
    <x v="0"/>
  </r>
  <r>
    <n v="50465"/>
    <m/>
    <s v="SPRS"/>
    <s v="ACTIVO DE PRODUCCIÓN SAMARIA LUNA"/>
    <s v="AUDITORÍAS EFECTIVAS (AE)"/>
    <n v="374778"/>
    <s v="BERISTAIN BENITEZ MIGUEL"/>
    <n v="21"/>
    <d v="2023-03-06T00:00:00"/>
    <d v="2023-03-06T00:00:00"/>
    <s v="CUNDUACAN, TABASCO"/>
    <x v="11"/>
  </r>
  <r>
    <n v="57023"/>
    <m/>
    <s v="SPRS"/>
    <s v="GERENCIA DE MANTENIMIENTO, CONFIABILIDAD Y CONSTRUCCIÓN"/>
    <s v="REACREDITACIÓN DE SIGNATARIOS DEL SPPTR (RSPTR)"/>
    <n v="570530"/>
    <s v="CRUZ MAGAÑA MARIA IRENE"/>
    <n v="18"/>
    <d v="2023-07-03T00:00:00"/>
    <d v="2023-07-03T00:00:00"/>
    <s v="CUNDUACAN, TABASCO"/>
    <x v="7"/>
  </r>
  <r>
    <n v="58054"/>
    <m/>
    <s v="SPRS"/>
    <s v="GERENCIA DE MANTENIMIENTO, CONFIABILIDAD Y CONSTRUCCIÓN"/>
    <s v="PREVENCIÓN DE RIESGOS LABORALES (PRL)"/>
    <n v="322353"/>
    <s v="CANTU CURA OLIVIA"/>
    <n v="15"/>
    <d v="2023-07-06T00:00:00"/>
    <d v="2023-07-07T00:00:00"/>
    <s v="CHIAPAS"/>
    <x v="7"/>
  </r>
  <r>
    <n v="58256"/>
    <m/>
    <s v="SPRS"/>
    <s v="GERENCIA DE MANTENIMIENTO, CONFIABILIDAD Y CONSTRUCCIÓN"/>
    <s v="BRIGADAS DE PRIMEROS AUXILIOS (BPA)"/>
    <n v="375253"/>
    <s v="MARTINEZ RODRIGUEZ ERNESTO XICOTENCATL U"/>
    <n v="25"/>
    <d v="2023-03-02T00:00:00"/>
    <d v="2023-03-03T00:00:00"/>
    <s v="AGUA DULCE, VERACRUZ"/>
    <x v="11"/>
  </r>
  <r>
    <n v="51724"/>
    <m/>
    <s v="SPRS"/>
    <s v="ACTIVO DE PRODUCCIÓN SAMARIA LUNA"/>
    <s v="BÁSICO DE SEGURIDAD (BS)"/>
    <n v="374778"/>
    <s v="BERISTAIN BENITEZ MIGUEL"/>
    <n v="15"/>
    <d v="2023-04-20T00:00:00"/>
    <d v="2023-04-21T00:00:00"/>
    <s v="CUNDUACAN, TABASCO"/>
    <x v="10"/>
  </r>
  <r>
    <n v="51710"/>
    <m/>
    <s v="SPRS"/>
    <s v="ACTIVO DE PRODUCCIÓN SAMARIA LUNA"/>
    <s v="BÁSICO DE SEGURIDAD (BS)"/>
    <n v="435876"/>
    <s v="GARCIA DE LA O BALDEMAR"/>
    <n v="17"/>
    <d v="2023-05-29T00:00:00"/>
    <d v="2023-05-30T00:00:00"/>
    <s v="CUNDUACAN, TABASCO"/>
    <x v="5"/>
  </r>
  <r>
    <n v="48207"/>
    <m/>
    <s v="SPRN"/>
    <s v="ACTIVO DE PRODUCCIÓN POZA RICA - ALTAMIRA"/>
    <s v="SISTEMA DE PERMISOS PARA TRABAJOS CON RIESGO (SPTR)"/>
    <n v="352720"/>
    <s v="ROSAS HERNANDEZ ROBERTO AUGUSTO"/>
    <n v="8"/>
    <d v="2023-04-24T00:00:00"/>
    <d v="2023-04-26T00:00:00"/>
    <s v="NARANJOS"/>
    <x v="10"/>
  </r>
  <r>
    <n v="58941"/>
    <m/>
    <s v="SPRS"/>
    <s v="ACTIVO DE PRODUCCIÓN MACUSPANA - MÚSPAC"/>
    <s v="REACREDITACIÓN DE SIGNATARIOS DEL SPPTR (RSPTR)"/>
    <n v="675132"/>
    <s v="ROMERO VICTORINO JUAN ARTURO"/>
    <n v="11"/>
    <d v="2023-07-14T00:00:00"/>
    <d v="2023-07-14T00:00:00"/>
    <s v="TABASCO"/>
    <x v="7"/>
  </r>
  <r>
    <n v="58027"/>
    <m/>
    <s v="SPRN"/>
    <s v="ACTIVO DE PRODUCCIÓN REYNOSA"/>
    <s v="PREVENCIÓN DE RIESGOS LABORALES (PRL)"/>
    <n v="196157"/>
    <s v="POSADAS RAMÍREZ LUCIO ALFONSO"/>
    <n v="16"/>
    <d v="2023-11-21T00:00:00"/>
    <d v="2023-11-24T00:00:00"/>
    <s v="REYNOSA, TAMAULIPAS"/>
    <x v="2"/>
  </r>
  <r>
    <n v="58523"/>
    <m/>
    <s v="SPRS"/>
    <s v="ACTIVO DE PRODUCCIÓN MACUSPANA - MÚSPAC"/>
    <s v="ÁCIDO SULFHÍDRICO (H2S)"/>
    <n v="342974"/>
    <s v="CORDOVA OVANDO JOSE RAMON"/>
    <n v="15"/>
    <d v="2023-04-26T00:00:00"/>
    <d v="2023-04-26T00:00:00"/>
    <s v="VILLAHERMOSA, TABASCO"/>
    <x v="10"/>
  </r>
  <r>
    <n v="51825"/>
    <m/>
    <s v="SPRS"/>
    <s v="ACTIVO DE PRODUCCIÓN SAMARIA LUNA"/>
    <s v="PREVENCIÓN DE RIESGOS LABORALES (PRL)"/>
    <n v="514091"/>
    <s v="QUEVEDO MAGAÑA MARCOS"/>
    <n v="16"/>
    <d v="2023-07-24T00:00:00"/>
    <d v="2023-07-25T00:00:00"/>
    <s v="CUNDUACAN, TABASCO"/>
    <x v="7"/>
  </r>
  <r>
    <n v="58348"/>
    <m/>
    <s v="SPRS"/>
    <s v="GERENCIA DE MANTENIMIENTO, CONFIABILIDAD Y CONSTRUCCIÓN"/>
    <s v="BRIGADAS DE BÚSQUEDA Y RESCATE (BBR)"/>
    <n v="375253"/>
    <s v="MARTINEZ RODRIGUEZ ERNESTO XICOTENCATL U"/>
    <n v="16"/>
    <d v="2023-12-11T00:00:00"/>
    <d v="2023-12-13T00:00:00"/>
    <s v="AGUA DULCE, VERACRUZ"/>
    <x v="9"/>
  </r>
  <r>
    <n v="50373"/>
    <m/>
    <s v="SPRMNE"/>
    <s v="ACTIVO DE PRODUCCIÓN CANTARELL"/>
    <s v="DISCIPLINA OPERATIVA (DO)"/>
    <n v="374253"/>
    <s v="GONZALEZ RODRIGUEZ EDUARDO"/>
    <n v="12"/>
    <d v="2023-05-02T00:00:00"/>
    <d v="2023-05-03T00:00:00"/>
    <s v="CIUDAD DEL CARMEN, CAMPECHE"/>
    <x v="5"/>
  </r>
  <r>
    <n v="58056"/>
    <m/>
    <s v="SPRS"/>
    <s v="GERENCIA DE MANTENIMIENTO, CONFIABILIDAD Y CONSTRUCCIÓN"/>
    <s v="PREVENCIÓN DE RIESGOS LABORALES (PRL)"/>
    <n v="322353"/>
    <s v="CANTU CURA OLIVIA"/>
    <n v="13"/>
    <d v="2023-06-22T00:00:00"/>
    <d v="2023-06-23T00:00:00"/>
    <s v="CHIAPAS"/>
    <x v="0"/>
  </r>
  <r>
    <n v="48448"/>
    <m/>
    <s v="SPEE"/>
    <s v="GERENCIA DE SUPERVISIÓN DE PROYECTOS DE INFRAESTRUCTURA ESTRATÉGICA"/>
    <s v="PLANEACIÓN Y SUPERVISIÓN SEGURA DE LOS TRABAJOS (PSST)"/>
    <n v="357383"/>
    <s v="HERNANDEZ HERNANDEZ MARITZA DEL CARMEN"/>
    <n v="13"/>
    <d v="2023-06-15T00:00:00"/>
    <d v="2023-06-16T00:00:00"/>
    <s v="VILLAHERMOSA, TABASCO"/>
    <x v="0"/>
  </r>
  <r>
    <n v="57821"/>
    <m/>
    <s v="SPRS"/>
    <s v="GERENCIA DE MANTENIMIENTO, CONFIABILIDAD Y CONSTRUCCIÓN"/>
    <s v="VERIFICADOR DE GAS (VG)"/>
    <n v="570530"/>
    <s v="CRUZ MAGAÑA MARIA IRENE"/>
    <n v="14"/>
    <d v="2023-03-03T00:00:00"/>
    <d v="2023-03-03T00:00:00"/>
    <s v="CUNDUACAN, TABASCO"/>
    <x v="11"/>
  </r>
  <r>
    <n v="49176"/>
    <m/>
    <s v="SPRS"/>
    <s v="ACTIVO DE PRODUCCIÓN MACUSPANA - MÚSPAC"/>
    <s v="REACREDITACIÓN DE SIGNATARIOS DEL SPPTR (RSPTR)"/>
    <n v="375253"/>
    <s v="MARTINEZ RODRIGUEZ ERNESTO XICOTENCATL U"/>
    <n v="9"/>
    <d v="2023-06-01T00:00:00"/>
    <d v="2023-06-01T00:00:00"/>
    <s v="CENTRO DE CAPACITACION CIUDAD PEMEX PEP"/>
    <x v="0"/>
  </r>
  <r>
    <n v="48178"/>
    <m/>
    <s v="SPRN"/>
    <s v="ACTIVO DE PRODUCCIÓN POZA RICA - ALTAMIRA"/>
    <s v="REACREDITACIÓN DE SIGNATARIOS DEL SPPTR (RSPTR)"/>
    <n v="352720"/>
    <s v="ROSAS HERNANDEZ ROBERTO AUGUSTO"/>
    <n v="15"/>
    <d v="2023-05-22T00:00:00"/>
    <d v="2023-05-22T00:00:00"/>
    <s v="NARANJOS"/>
    <x v="5"/>
  </r>
  <r>
    <n v="51746"/>
    <m/>
    <s v="SPRS"/>
    <s v="ACTIVO DE PRODUCCIÓN SAMARIA LUNA"/>
    <s v="BÁSICO DE SEGURIDAD (BS)"/>
    <n v="374778"/>
    <s v="BERISTAIN BENITEZ MIGUEL"/>
    <n v="17"/>
    <d v="2023-03-09T00:00:00"/>
    <d v="2023-03-10T00:00:00"/>
    <s v="CUNDUACAN, TABASCO"/>
    <x v="11"/>
  </r>
  <r>
    <n v="51869"/>
    <m/>
    <s v="SPRS"/>
    <s v="ACTIVO DE PRODUCCIÓN SAMARIA LUNA"/>
    <s v="SALUD EN EL TRABAJO (ST)"/>
    <n v="435876"/>
    <s v="GARCIA DE LA O BALDEMAR"/>
    <n v="16"/>
    <d v="2023-02-22T00:00:00"/>
    <d v="2023-02-24T00:00:00"/>
    <s v="CUNDUACAN, TABASCO"/>
    <x v="4"/>
  </r>
  <r>
    <n v="52339"/>
    <m/>
    <s v="SPRN"/>
    <s v="ACTIVO DE PRODUCCIÓN REYNOSA"/>
    <s v="SEGURIDAD EN CENTROS ADMINISTRATIVOS (SCA)"/>
    <n v="375324"/>
    <s v="MADRIGAL ELISEO DAVID MICHAEL"/>
    <n v="12"/>
    <d v="2023-02-01T00:00:00"/>
    <d v="2023-02-01T00:00:00"/>
    <s v="REYNOSA, TAMAULIPAS"/>
    <x v="4"/>
  </r>
  <r>
    <n v="58797"/>
    <m/>
    <s v="SPRS"/>
    <s v="ACTIVO DE PRODUCCIÓN MACUSPANA - MÚSPAC"/>
    <s v="PROCEDIMIENTOS CRÍTICOS (PC)"/>
    <n v="523589"/>
    <s v="CABALLERO ACOSTA JOEL"/>
    <n v="13"/>
    <d v="2023-05-02T00:00:00"/>
    <d v="2023-05-03T00:00:00"/>
    <s v="VILLAHERMOSA, TABASCO"/>
    <x v="5"/>
  </r>
  <r>
    <n v="57397"/>
    <m/>
    <s v="SPRN"/>
    <s v="ACTIVO DE PRODUCCIÓN REYNOSA"/>
    <s v="AUDITORÍAS EFECTIVAS (AE)"/>
    <n v="196157"/>
    <s v="POSADAS RAMÍREZ LUCIO ALFONSO"/>
    <n v="4"/>
    <d v="2023-06-29T00:00:00"/>
    <d v="2023-06-29T00:00:00"/>
    <s v="REYNOSA, TAMAULIPAS"/>
    <x v="0"/>
  </r>
  <r>
    <n v="49390"/>
    <m/>
    <s v="SPEE"/>
    <s v="GERENCIA DE SUPERVISIÓN DE PROYECTOS DE INFRAESTRUCTURA ESTRATÉGICA"/>
    <s v="REACREDITACIÓN DE SIGNATARIOS DEL SPPTR (RSPTR)"/>
    <n v="318770"/>
    <s v="DE LA CRUZ MENDEZ RAMIRO"/>
    <n v="8"/>
    <d v="2023-04-27T00:00:00"/>
    <d v="2023-04-27T00:00:00"/>
    <s v="CIUDAD DEL CARMEN, CAMPECHE"/>
    <x v="10"/>
  </r>
  <r>
    <n v="59005"/>
    <m/>
    <s v="SPRS"/>
    <s v="ACTIVO DE PRODUCCIÓN MACUSPANA - MÚSPAC"/>
    <s v="ENTRENAMIENTO BÁSICO EN SISTEMA PEMEX SSPA (EB SSPA)"/>
    <n v="335177"/>
    <s v="ESTRADA CERINO ANTONIO"/>
    <n v="7"/>
    <d v="2023-08-17T00:00:00"/>
    <d v="2023-08-18T00:00:00"/>
    <s v="TABASCO"/>
    <x v="1"/>
  </r>
  <r>
    <n v="58969"/>
    <m/>
    <s v="SPRS"/>
    <s v="ACTIVO DE PRODUCCIÓN MACUSPANA - MÚSPAC"/>
    <s v="PROCEDIMIENTOS CRÍTICOS (PC)"/>
    <n v="523589"/>
    <s v="CABALLERO ACOSTA JOEL"/>
    <n v="7"/>
    <d v="2023-09-07T00:00:00"/>
    <d v="2023-09-08T00:00:00"/>
    <s v="TABASCO"/>
    <x v="3"/>
  </r>
  <r>
    <n v="58818"/>
    <m/>
    <s v="SPRS"/>
    <s v="ACTIVO DE PRODUCCIÓN MACUSPANA - MÚSPAC"/>
    <s v="REVALIDACIÓN BÁSICO DE SEGURIDAD (BS)"/>
    <n v="335177"/>
    <s v="ESTRADA CERINO ANTONIO"/>
    <n v="15"/>
    <d v="2023-07-17T00:00:00"/>
    <d v="2023-07-17T00:00:00"/>
    <s v="VILLAHERMOSA, TABASCO"/>
    <x v="7"/>
  </r>
  <r>
    <n v="52150"/>
    <m/>
    <s v="SPRMNE"/>
    <s v="ACTIVO DE PRODUCCIÓN CANTARELL"/>
    <s v="ADMINISTRACIÓN DE RIESGOS EN LOS PROCESOS DE PEMEX EXPLORACIÓN Y PRODUCCIÓN (ARP PEP)"/>
    <n v="361756"/>
    <s v="MENDEZ DAMASCO ELIO"/>
    <n v="9"/>
    <d v="2023-08-09T00:00:00"/>
    <d v="2023-08-10T00:00:00"/>
    <s v="CIUDAD DEL CARMEN, CAMPECHE"/>
    <x v="1"/>
  </r>
  <r>
    <n v="59041"/>
    <m/>
    <s v="SPMP"/>
    <s v="GERENCIA DE PERFORACIÓN Y REPARACIÓN DE POZOS TERRESTRE NORTE"/>
    <s v="SISTEMA DE PERMISOS PARA TRABAJOS CON RIESGO (SPTR)"/>
    <n v="433424"/>
    <s v="HERNANDEZ DOMINGUEZ SIHNUE"/>
    <n v="6"/>
    <d v="2023-10-18T00:00:00"/>
    <d v="2023-10-20T00:00:00"/>
    <s v="VERACRUZ,VERACRUZ"/>
    <x v="6"/>
  </r>
  <r>
    <n v="51320"/>
    <m/>
    <s v="SPRMNE"/>
    <s v="ACTIVO DE PRODUCCIÓN CANTARELL"/>
    <s v="SEGURIDAD Y SOBREVIVENCIA EN EL MAR PARA VISITAS (SSMV)"/>
    <n v="374361"/>
    <s v="AGUILAR LASSERRE RUBEN"/>
    <n v="15"/>
    <d v="2023-06-20T00:00:00"/>
    <d v="2023-06-21T00:00:00"/>
    <s v="CIUDAD DEL CARMEN, CAMPECHE"/>
    <x v="0"/>
  </r>
  <r>
    <n v="48191"/>
    <m/>
    <s v="SPRN"/>
    <s v="ACTIVO DE PRODUCCIÓN POZA RICA - ALTAMIRA"/>
    <s v="PREVENCIÓN DE RIESGOS LABORALES (PRL)"/>
    <n v="352720"/>
    <s v="ROSAS HERNANDEZ ROBERTO AUGUSTO"/>
    <n v="17"/>
    <d v="2023-05-29T00:00:00"/>
    <d v="2023-05-30T00:00:00"/>
    <s v="CERRO AZUL,VERACRUZ"/>
    <x v="5"/>
  </r>
  <r>
    <n v="49144"/>
    <m/>
    <s v="SPRS"/>
    <s v="ACTIVO DE PRODUCCIÓN MACUSPANA - MÚSPAC"/>
    <s v="REACREDITACIÓN DE SIGNATARIOS DEL SPPTR (RSPTR)"/>
    <n v="375253"/>
    <s v="MARTINEZ RODRIGUEZ ERNESTO XICOTENCATL U"/>
    <n v="8"/>
    <d v="2023-05-15T00:00:00"/>
    <d v="2023-05-15T00:00:00"/>
    <s v="CENTRO DE CAPACITACION CIUDAD PEMEX PEP"/>
    <x v="5"/>
  </r>
  <r>
    <n v="60413"/>
    <m/>
    <s v="SPRS"/>
    <s v="GERENCIA DE MANTENIMIENTO, CONFIABILIDAD Y CONSTRUCCIÓN"/>
    <s v="AUDITORÍAS EFECTIVAS (AE)"/>
    <n v="395269"/>
    <s v="JIMENEZ MARTINEZ MAXIMILIANO"/>
    <n v="11"/>
    <d v="2023-03-08T00:00:00"/>
    <d v="2023-03-08T00:00:00"/>
    <s v="CARDENAS, TABASCO"/>
    <x v="11"/>
  </r>
  <r>
    <n v="50686"/>
    <m/>
    <s v="SPRS"/>
    <s v="ACTIVO DE PRODUCCIÓN SAMARIA LUNA"/>
    <s v="BRIGADAS CONTRAINCENDIOS (BCI)"/>
    <n v="201275"/>
    <s v="MUÑOZ POTENCIANO RONNIE"/>
    <n v="11"/>
    <d v="2023-06-14T00:00:00"/>
    <d v="2023-06-16T00:00:00"/>
    <s v="CUNDUACAN, TABASCO"/>
    <x v="0"/>
  </r>
  <r>
    <n v="57918"/>
    <m/>
    <s v="SPRS"/>
    <s v="GERENCIA DE MANTENIMIENTO, CONFIABILIDAD Y CONSTRUCCIÓN"/>
    <s v="SISTEMA DE PERMISOS PARA TRABAJOS CON RIESGO (SPTR)"/>
    <n v="570530"/>
    <s v="CRUZ MAGAÑA MARIA IRENE"/>
    <n v="20"/>
    <d v="2023-06-14T00:00:00"/>
    <d v="2023-06-16T00:00:00"/>
    <s v="CUNDUACAN, TABASCO"/>
    <x v="0"/>
  </r>
  <r>
    <n v="58478"/>
    <m/>
    <s v="SPRS"/>
    <s v="GERENCIA DE MANTENIMIENTO, CONFIABILIDAD Y CONSTRUCCIÓN"/>
    <s v="REVALIDACIÓN BÁSICO DE SEGURIDAD (BS)"/>
    <n v="329969"/>
    <s v="NARVAEZ MARTINEZ JORGE ALBERTO"/>
    <n v="9"/>
    <d v="2023-10-26T00:00:00"/>
    <d v="2023-10-26T00:00:00"/>
    <s v="CHIAPAS"/>
    <x v="6"/>
  </r>
  <r>
    <n v="50449"/>
    <m/>
    <s v="SPMP"/>
    <s v="GERENCIA DE PERFORACIÓN Y REPARACIÓN DE POZOS TERRESTRE NORTE"/>
    <s v="PREVENCIÓN DE RIESGOS LABORALES (PRL)"/>
    <n v="686135"/>
    <s v="DURAN ENRIQUEZ JESUS ALFREDO"/>
    <n v="13"/>
    <d v="2023-08-24T00:00:00"/>
    <d v="2023-08-25T00:00:00"/>
    <s v="ALTAMIRA, TAMAULIPAS"/>
    <x v="1"/>
  </r>
  <r>
    <n v="59013"/>
    <m/>
    <s v="SPRS"/>
    <s v="GERENCIA DE PROGRAMACIÓN Y EVALUACIÓN"/>
    <s v="MANEJO A LA DEFENSIVA (MD)"/>
    <n v="322353"/>
    <s v="CANTU CURA OLIVIA"/>
    <n v="7"/>
    <d v="2023-02-13T00:00:00"/>
    <d v="2023-02-14T00:00:00"/>
    <s v="VILLAHERMOSA, TABASCO"/>
    <x v="4"/>
  </r>
  <r>
    <n v="57979"/>
    <m/>
    <s v="SPRN"/>
    <s v="ACTIVO DE PRODUCCIÓN REYNOSA"/>
    <s v="PREVENCIÓN DE RIESGOS LABORALES (PRL)"/>
    <n v="196157"/>
    <s v="POSADAS RAMÍREZ LUCIO ALFONSO"/>
    <n v="14"/>
    <d v="2023-03-21T00:00:00"/>
    <d v="2023-03-24T00:00:00"/>
    <s v="REYNOSA, TAMAULIPAS"/>
    <x v="11"/>
  </r>
  <r>
    <n v="59077"/>
    <m/>
    <s v="SPRS"/>
    <s v="GERENCIA DE MANTENIMIENTO, CONFIABILIDAD Y CONSTRUCCIÓN"/>
    <s v="AUDITORÍAS EFECTIVAS (AE)"/>
    <n v="395269"/>
    <s v="JIMENEZ MARTINEZ MAXIMILIANO"/>
    <n v="13"/>
    <d v="2023-05-08T00:00:00"/>
    <d v="2023-05-08T00:00:00"/>
    <s v="COMALCALCO, TABASCO"/>
    <x v="5"/>
  </r>
  <r>
    <n v="59396"/>
    <m/>
    <s v="SPRS"/>
    <s v="GERENCIA DE MANTENIMIENTO, CONFIABILIDAD Y CONSTRUCCIÓN"/>
    <s v="RESPUESTA A EMERGENCIAS CON MATERIALES PELIGROSOS (REMP)"/>
    <n v="329969"/>
    <s v="NARVAEZ MARTINEZ JORGE ALBERTO"/>
    <n v="6"/>
    <d v="2023-05-16T00:00:00"/>
    <d v="2023-05-17T00:00:00"/>
    <s v="MACUSPANA, TABASCO"/>
    <x v="5"/>
  </r>
  <r>
    <n v="51888"/>
    <m/>
    <s v="SPRS"/>
    <s v="ACTIVO DE PRODUCCIÓN SAMARIA LUNA"/>
    <s v="SALUD EN EL TRABAJO (ST)"/>
    <n v="435876"/>
    <s v="GARCIA DE LA O BALDEMAR"/>
    <n v="15"/>
    <d v="2023-09-04T00:00:00"/>
    <d v="2023-09-06T00:00:00"/>
    <s v="CUNDUACAN, TABASCO"/>
    <x v="3"/>
  </r>
  <r>
    <n v="59026"/>
    <m/>
    <s v="SPRS"/>
    <s v="ACTIVO DE PRODUCCIÓN MACUSPANA - MÚSPAC"/>
    <s v="BÁSICO DE SEGURIDAD (BS)"/>
    <n v="335177"/>
    <s v="ESTRADA CERINO ANTONIO"/>
    <n v="8"/>
    <d v="2023-07-27T00:00:00"/>
    <d v="2023-07-28T00:00:00"/>
    <s v="TABASCO"/>
    <x v="7"/>
  </r>
  <r>
    <n v="57986"/>
    <m/>
    <s v="SPRS"/>
    <s v="GERENCIA DE MANTENIMIENTO, CONFIABILIDAD Y CONSTRUCCIÓN"/>
    <s v="REACREDITACIÓN DE SIGNATARIOS DEL SPPTR (RSPTR)"/>
    <n v="414443"/>
    <s v="VELARDE SUAREZ CHRISTIAN"/>
    <n v="14"/>
    <d v="2023-06-05T00:00:00"/>
    <d v="2023-06-05T00:00:00"/>
    <s v="CARDENAS, TABASCO"/>
    <x v="0"/>
  </r>
  <r>
    <n v="51714"/>
    <m/>
    <s v="SPRS"/>
    <s v="ACTIVO DE PRODUCCIÓN SAMARIA LUNA"/>
    <s v="BÁSICO DE SEGURIDAD (BS)"/>
    <n v="374778"/>
    <s v="BERISTAIN BENITEZ MIGUEL"/>
    <n v="17"/>
    <d v="2023-05-03T00:00:00"/>
    <d v="2023-05-04T00:00:00"/>
    <s v="CUNDUACAN, TABASCO"/>
    <x v="5"/>
  </r>
  <r>
    <n v="57815"/>
    <m/>
    <s v="SPRS"/>
    <s v="GERENCIA DE MANTENIMIENTO, CONFIABILIDAD Y CONSTRUCCIÓN"/>
    <s v="BÁSICO DE SEGURIDAD (BS)"/>
    <n v="570530"/>
    <s v="CRUZ MAGAÑA MARIA IRENE"/>
    <n v="22"/>
    <d v="2023-03-06T00:00:00"/>
    <d v="2023-03-07T00:00:00"/>
    <s v="CUNDUACAN, TABASCO"/>
    <x v="11"/>
  </r>
  <r>
    <n v="57932"/>
    <m/>
    <s v="SPRS"/>
    <s v="GERENCIA DE MANTENIMIENTO, CONFIABILIDAD Y CONSTRUCCIÓN"/>
    <s v="BÁSICO DE SEGURIDAD (BS)"/>
    <n v="536181"/>
    <s v="ALCANTARA SANTILLAN ALEXANDER JULIAN"/>
    <n v="17"/>
    <d v="2023-02-20T00:00:00"/>
    <d v="2023-02-21T00:00:00"/>
    <s v="AGUA DULCE, VERACRUZ"/>
    <x v="4"/>
  </r>
  <r>
    <n v="58912"/>
    <m/>
    <s v="SPRS"/>
    <s v="GERENCIA DE MANTENIMIENTO, CONFIABILIDAD Y CONSTRUCCIÓN"/>
    <s v="ADMINISTRACIÓN DE EMERGENCIAS MAYORES (AEM)"/>
    <n v="187186"/>
    <s v="ROMELLON ARCOS CARLOS MARIO"/>
    <n v="6"/>
    <d v="2023-03-15T00:00:00"/>
    <d v="2023-03-16T00:00:00"/>
    <s v="VILLAHERMOSA, TABASCO"/>
    <x v="11"/>
  </r>
  <r>
    <n v="57070"/>
    <m/>
    <s v="SPRS"/>
    <s v="GERENCIA DE MANTENIMIENTO, CONFIABILIDAD Y CONSTRUCCIÓN"/>
    <s v="PROCEDIMIENTOS CRÍTICOS (PC)"/>
    <n v="374778"/>
    <s v="BERISTAIN BENITEZ MIGUEL"/>
    <n v="12"/>
    <d v="2023-04-13T00:00:00"/>
    <d v="2023-04-14T00:00:00"/>
    <s v="CUNDUACAN, TABASCO"/>
    <x v="10"/>
  </r>
  <r>
    <n v="58807"/>
    <m/>
    <s v="SPMP"/>
    <s v="GERENCIA DE PERFORACIÓN Y REPARACIÓN DE POZOS TERRESTRE NORTE"/>
    <s v="BÁSICO DE SEGURIDAD (BS)"/>
    <n v="228486"/>
    <s v="HERNANDEZ GALVAN JORGE EDUARDO"/>
    <n v="6"/>
    <d v="2023-09-28T00:00:00"/>
    <d v="2023-09-29T00:00:00"/>
    <s v="VERACRUZ,VERACRUZ"/>
    <x v="3"/>
  </r>
  <r>
    <n v="51812"/>
    <m/>
    <s v="SPRS"/>
    <s v="ACTIVO DE PRODUCCIÓN SAMARIA LUNA"/>
    <s v="LIDERAZGO EN SSPA"/>
    <n v="322353"/>
    <s v="CANTU CURA OLIVIA"/>
    <n v="9"/>
    <d v="2023-09-07T00:00:00"/>
    <d v="2023-09-08T00:00:00"/>
    <s v="CUNDUACAN, TABASCO"/>
    <x v="3"/>
  </r>
  <r>
    <n v="49389"/>
    <m/>
    <s v="SPEE"/>
    <s v="GERENCIA DE SUPERVISIÓN DE PROYECTOS DE INFRAESTRUCTURA ESTRATÉGICA"/>
    <s v="SEGURIDAD Y SOBREVIVENCIA COSTA AFUERA (SSCA)"/>
    <n v="386534"/>
    <s v="HERNANDEZ HERNANDEZ BENJAMIN NICOLAS"/>
    <n v="10"/>
    <d v="2023-06-14T00:00:00"/>
    <d v="2023-06-16T00:00:00"/>
    <s v="CIUDAD DEL CARMEN, CAMPECHE"/>
    <x v="0"/>
  </r>
  <r>
    <n v="51878"/>
    <m/>
    <s v="SPRS"/>
    <s v="ACTIVO DE PRODUCCIÓN SAMARIA LUNA"/>
    <s v="SALUD EN EL TRABAJO (ST)"/>
    <n v="435876"/>
    <s v="GARCIA DE LA O BALDEMAR"/>
    <n v="16"/>
    <d v="2023-07-10T00:00:00"/>
    <d v="2023-07-12T00:00:00"/>
    <s v="CUNDUACAN, TABASCO"/>
    <x v="7"/>
  </r>
  <r>
    <n v="48465"/>
    <m/>
    <s v="SPEE"/>
    <s v="GERENCIA DE SUPERVISIÓN DE PROYECTOS DE INFRAESTRUCTURA ESTRATÉGICA"/>
    <s v="INVESTIGACIÓN DE INCIDENTES Y ANÁLISIS DE CAUSA RAÍZ (IIACR)"/>
    <n v="201741"/>
    <s v="CONTRERAS CRUZ JOSÉ DEL CARMEN"/>
    <n v="19"/>
    <d v="2023-03-23T00:00:00"/>
    <d v="2023-03-24T00:00:00"/>
    <s v="VILLAHERMOSA, TABASCO"/>
    <x v="11"/>
  </r>
  <r>
    <n v="59090"/>
    <m/>
    <s v="SPRS"/>
    <s v="ACTIVO DE PRODUCCIÓN MACUSPANA - MÚSPAC"/>
    <s v="LIDERAZGO EN SSPA"/>
    <n v="820332"/>
    <s v="OSEGUERA PONCE JOSE ANTONIO"/>
    <n v="7"/>
    <d v="2023-09-13T00:00:00"/>
    <d v="2023-09-14T00:00:00"/>
    <s v="TABASCO"/>
    <x v="3"/>
  </r>
  <r>
    <n v="58942"/>
    <m/>
    <s v="SPRS"/>
    <s v="ACTIVO DE PRODUCCIÓN MACUSPANA - MÚSPAC"/>
    <s v="VERIFICADOR DE GAS (VG)"/>
    <n v="342974"/>
    <s v="CORDOVA OVANDO JOSE RAMON"/>
    <n v="15"/>
    <d v="2023-05-24T00:00:00"/>
    <d v="2023-05-24T00:00:00"/>
    <s v="VILLAHERMOSA, TABASCO"/>
    <x v="5"/>
  </r>
  <r>
    <n v="57905"/>
    <m/>
    <s v="SPRS"/>
    <s v="GERENCIA DE MANTENIMIENTO, CONFIABILIDAD Y CONSTRUCCIÓN"/>
    <s v="SISTEMA DE PERMISOS PARA TRABAJOS CON RIESGO (SPTR)"/>
    <n v="536181"/>
    <s v="ALCANTARA SANTILLAN ALEXANDER JULIAN"/>
    <n v="14"/>
    <d v="2023-02-22T00:00:00"/>
    <d v="2023-02-24T00:00:00"/>
    <s v="AGUA DULCE, VERACRUZ"/>
    <x v="4"/>
  </r>
  <r>
    <n v="58396"/>
    <m/>
    <s v="SPRS"/>
    <s v="GERENCIA DE MANTENIMIENTO, CONFIABILIDAD Y CONSTRUCCIÓN"/>
    <s v="REACREDITACIÓN DE SIGNATARIOS DEL SPPTR (RSPTR)"/>
    <n v="329969"/>
    <s v="NARVAEZ MARTINEZ JORGE ALBERTO"/>
    <n v="14"/>
    <d v="2023-07-19T00:00:00"/>
    <d v="2023-07-19T00:00:00"/>
    <s v="MACUSPANA, TABASCO"/>
    <x v="7"/>
  </r>
  <r>
    <n v="57930"/>
    <m/>
    <s v="SPRS"/>
    <s v="GERENCIA DE MANTENIMIENTO, CONFIABILIDAD Y CONSTRUCCIÓN"/>
    <s v="BÁSICO DE SEGURIDAD (BS)"/>
    <n v="536181"/>
    <s v="ALCANTARA SANTILLAN ALEXANDER JULIAN"/>
    <n v="16"/>
    <d v="2023-02-27T00:00:00"/>
    <d v="2023-02-28T00:00:00"/>
    <s v="AGUA DULCE, VERACRUZ"/>
    <x v="4"/>
  </r>
  <r>
    <n v="58186"/>
    <m/>
    <s v="SPRS"/>
    <s v="GERENCIA DE MANTENIMIENTO, CONFIABILIDAD Y CONSTRUCCIÓN"/>
    <s v="LIDERAZGO EN SSPA"/>
    <n v="570530"/>
    <s v="CRUZ MAGAÑA MARIA IRENE"/>
    <n v="10"/>
    <d v="2023-11-06T00:00:00"/>
    <d v="2023-11-07T00:00:00"/>
    <s v="MACUSPANA, TABASCO"/>
    <x v="2"/>
  </r>
  <r>
    <n v="58798"/>
    <m/>
    <s v="SPRS"/>
    <s v="ACTIVO DE PRODUCCIÓN MACUSPANA - MÚSPAC"/>
    <s v="ENTRENAMIENTO BÁSICO EN SISTEMA PEMEX SSPA (EB SSPA)"/>
    <n v="335177"/>
    <s v="ESTRADA CERINO ANTONIO"/>
    <n v="15"/>
    <d v="2023-06-29T00:00:00"/>
    <d v="2023-06-30T00:00:00"/>
    <s v="VILLAHERMOSA, TABASCO"/>
    <x v="0"/>
  </r>
  <r>
    <n v="58000"/>
    <m/>
    <s v="SPRS"/>
    <s v="GERENCIA DE MANTENIMIENTO, CONFIABILIDAD Y CONSTRUCCIÓN"/>
    <s v="VERIFICADOR DE GAS (VG)"/>
    <n v="395269"/>
    <s v="JIMENEZ MARTINEZ MAXIMILIANO"/>
    <n v="14"/>
    <d v="2023-07-24T00:00:00"/>
    <d v="2023-07-24T00:00:00"/>
    <s v="COMALCALCO, TABASCO"/>
    <x v="7"/>
  </r>
  <r>
    <n v="49520"/>
    <m/>
    <s v="SPEE"/>
    <s v="GERENCIA DE SUPERVISIÓN DE PROYECTOS DE INFRAESTRUCTURA ESTRATÉGICA"/>
    <s v="PLANEACIÓN Y SUPERVISIÓN SEGURA DE LOS TRABAJOS (PSST)"/>
    <n v="357383"/>
    <s v="HERNANDEZ HERNANDEZ MARITZA DEL CARMEN"/>
    <n v="6"/>
    <d v="2023-03-30T00:00:00"/>
    <d v="2023-03-31T00:00:00"/>
    <s v="VILLAHERMOSA, TABASCO"/>
    <x v="11"/>
  </r>
  <r>
    <n v="51916"/>
    <m/>
    <s v="SPRS"/>
    <s v="ACTIVO DE PRODUCCIÓN SAMARIA LUNA"/>
    <s v="SISTEMA DE PERMISOS PARA TRABAJOS CON RIESGO (SPTR)"/>
    <n v="374778"/>
    <s v="BERISTAIN BENITEZ MIGUEL"/>
    <n v="11"/>
    <d v="2023-09-18T00:00:00"/>
    <d v="2023-09-20T00:00:00"/>
    <s v="TABASCO"/>
    <x v="3"/>
  </r>
  <r>
    <n v="49641"/>
    <m/>
    <s v="SPRN"/>
    <s v="ACTIVO DE PRODUCCIÓN POZA RICA - ALTAMIRA"/>
    <s v="LIDERAZGO EN SSPA"/>
    <n v="449433"/>
    <s v="MORAL JORDAN GONZALO"/>
    <n v="15"/>
    <d v="2023-09-14T00:00:00"/>
    <d v="2023-09-15T00:00:00"/>
    <s v="CERRO AZUL,VERACRUZ"/>
    <x v="3"/>
  </r>
  <r>
    <n v="59016"/>
    <m/>
    <s v="SPRS"/>
    <s v="GERENCIA DE PROGRAMACIÓN Y EVALUACIÓN"/>
    <s v="MANEJO A LA DEFENSIVA (MD)"/>
    <n v="322353"/>
    <s v="CANTU CURA OLIVIA"/>
    <n v="6"/>
    <d v="2023-03-02T00:00:00"/>
    <d v="2023-03-03T00:00:00"/>
    <s v="VILLAHERMOSA, TABASCO"/>
    <x v="11"/>
  </r>
  <r>
    <n v="51689"/>
    <m/>
    <s v="SPRS"/>
    <s v="ACTIVO DE PRODUCCIÓN SAMARIA LUNA"/>
    <s v="BRIGADAS DE PRIMEROS AUXILIOS (BPA)"/>
    <n v="466794"/>
    <s v="BAEZA MARTÍNEZ JUVENCIO"/>
    <n v="15"/>
    <d v="2023-06-26T00:00:00"/>
    <d v="2023-06-27T00:00:00"/>
    <s v="CUNDUACAN, TABASCO"/>
    <x v="0"/>
  </r>
  <r>
    <n v="57347"/>
    <m/>
    <s v="SPRS"/>
    <s v="GERENCIA DE MANTENIMIENTO, CONFIABILIDAD Y CONSTRUCCIÓN"/>
    <s v="PROCEDIMIENTOS CRÍTICOS (PC)"/>
    <n v="395269"/>
    <s v="JIMENEZ MARTINEZ MAXIMILIANO"/>
    <n v="15"/>
    <d v="2023-08-24T00:00:00"/>
    <d v="2023-08-25T00:00:00"/>
    <s v="COMALCALCO, TABASCO"/>
    <x v="1"/>
  </r>
  <r>
    <n v="52498"/>
    <m/>
    <s v="SPRMNE"/>
    <s v="ACTIVO DE PRODUCCIÓN CANTARELL"/>
    <s v="REACREDITACIÓN DE SIGNATARIOS DEL SPPTR (RSPTR)"/>
    <n v="354951"/>
    <s v="GARZA TORRE RAUL ARMANDO"/>
    <n v="15"/>
    <d v="2023-05-09T00:00:00"/>
    <d v="2023-05-09T00:00:00"/>
    <s v="CASES CIUDAD DEL CARMEN"/>
    <x v="5"/>
  </r>
  <r>
    <n v="48153"/>
    <m/>
    <s v="SPRN"/>
    <s v="ACTIVO DE PRODUCCIÓN POZA RICA - ALTAMIRA"/>
    <s v="PLANEACIÓN Y SUPERVISIÓN SEGURA DE LOS TRABAJOS (PSST)"/>
    <n v="372624"/>
    <s v="CARRILLO CABELLO JAIR DE JESUS"/>
    <n v="18"/>
    <d v="2023-04-19T00:00:00"/>
    <d v="2023-04-20T00:00:00"/>
    <s v="NARANJOS"/>
    <x v="10"/>
  </r>
  <r>
    <n v="51686"/>
    <m/>
    <s v="SPRS"/>
    <s v="ACTIVO DE PRODUCCIÓN SAMARIA LUNA"/>
    <s v="BRIGADAS DE PRIMEROS AUXILIOS (BPA)"/>
    <n v="466794"/>
    <s v="BAEZA MARTÍNEZ JUVENCIO"/>
    <n v="17"/>
    <d v="2023-04-17T00:00:00"/>
    <d v="2023-04-18T00:00:00"/>
    <s v="CUNDUACAN, TABASCO"/>
    <x v="10"/>
  </r>
  <r>
    <n v="49387"/>
    <m/>
    <s v="SPEE"/>
    <s v="GERENCIA DE SUPERVISIÓN DE PROYECTOS DE INFRAESTRUCTURA ESTRATÉGICA"/>
    <s v="SEGURIDAD Y SOBREVIVENCIA COSTA AFUERA (SSCA)"/>
    <n v="386534"/>
    <s v="HERNANDEZ HERNANDEZ BENJAMIN NICOLAS"/>
    <n v="8"/>
    <d v="2023-08-04T00:00:00"/>
    <d v="2023-08-06T00:00:00"/>
    <s v="CIUDAD DEL CARMEN, CAMPECHE"/>
    <x v="1"/>
  </r>
  <r>
    <n v="55320"/>
    <m/>
    <s v="SPRMNE"/>
    <s v="ACTIVO DE PRODUCCIÓN CANTARELL"/>
    <s v="INVESTIGACIÓN DE INCIDENTES Y ANÁLISIS DE CAUSA RAÍZ (IIACR)"/>
    <n v="206830"/>
    <s v="OSORNO REQUENA JOSÉ TRINIDAD"/>
    <n v="7"/>
    <d v="2023-04-13T00:00:00"/>
    <d v="2023-04-20T00:00:00"/>
    <s v="CIUDAD DEL CARMEN, CAMPECHE"/>
    <x v="10"/>
  </r>
  <r>
    <n v="57899"/>
    <m/>
    <s v="SPRS"/>
    <s v="GERENCIA DE MANTENIMIENTO, CONFIABILIDAD Y CONSTRUCCIÓN"/>
    <s v="SISTEMA DE PERMISOS PARA TRABAJOS CON RIESGO (SPTR)"/>
    <n v="536181"/>
    <s v="ALCANTARA SANTILLAN ALEXANDER JULIAN"/>
    <n v="15"/>
    <d v="2023-02-15T00:00:00"/>
    <d v="2023-02-17T00:00:00"/>
    <s v="AGUA DULCE, VERACRUZ"/>
    <x v="4"/>
  </r>
  <r>
    <n v="57947"/>
    <m/>
    <s v="SPRS"/>
    <s v="GERENCIA DE MANTENIMIENTO, CONFIABILIDAD Y CONSTRUCCIÓN"/>
    <s v="AUDITORÍAS EFECTIVAS (AE)"/>
    <n v="570530"/>
    <s v="CRUZ MAGAÑA MARIA IRENE"/>
    <n v="16"/>
    <d v="2023-04-03T00:00:00"/>
    <d v="2023-04-03T00:00:00"/>
    <s v="CUNDUACAN, TABASCO"/>
    <x v="10"/>
  </r>
  <r>
    <n v="57852"/>
    <m/>
    <s v="SPRS"/>
    <s v="GERENCIA DE MANTENIMIENTO, CONFIABILIDAD Y CONSTRUCCIÓN"/>
    <s v="BÁSICO DE SEGURIDAD (BS)"/>
    <n v="375253"/>
    <s v="MARTINEZ RODRIGUEZ ERNESTO XICOTENCATL U"/>
    <n v="18"/>
    <d v="2023-02-02T00:00:00"/>
    <d v="2023-02-03T00:00:00"/>
    <s v="AGUA DULCE, VERACRUZ"/>
    <x v="4"/>
  </r>
  <r>
    <n v="51903"/>
    <m/>
    <s v="SPRS"/>
    <s v="ACTIVO DE PRODUCCIÓN SAMARIA LUNA"/>
    <s v="SISTEMA DE PERMISOS PARA TRABAJOS CON RIESGO (SPTR)"/>
    <n v="374778"/>
    <s v="BERISTAIN BENITEZ MIGUEL"/>
    <n v="11"/>
    <d v="2023-07-26T00:00:00"/>
    <d v="2023-07-28T00:00:00"/>
    <s v="TABASCO"/>
    <x v="7"/>
  </r>
  <r>
    <n v="58309"/>
    <m/>
    <s v="SPRS"/>
    <s v="GERENCIA DE MANTENIMIENTO, CONFIABILIDAD Y CONSTRUCCIÓN"/>
    <s v="BRIGADAS DE BÚSQUEDA Y RESCATE (BBR)"/>
    <n v="375253"/>
    <s v="MARTINEZ RODRIGUEZ ERNESTO XICOTENCATL U"/>
    <n v="16"/>
    <d v="2023-11-22T00:00:00"/>
    <d v="2023-11-24T00:00:00"/>
    <s v="AGUA DULCE, VERACRUZ"/>
    <x v="2"/>
  </r>
  <r>
    <n v="60297"/>
    <m/>
    <s v="SPRS"/>
    <s v="GERENCIA DE MANTENIMIENTO, CONFIABILIDAD Y CONSTRUCCIÓN"/>
    <s v="AUDITORÍAS EFECTIVAS (AE)"/>
    <n v="570530"/>
    <s v="CRUZ MAGAÑA MARIA IRENE"/>
    <n v="12"/>
    <d v="2023-06-13T00:00:00"/>
    <d v="2023-06-13T00:00:00"/>
    <s v="CARDENAS, TABASCO"/>
    <x v="0"/>
  </r>
  <r>
    <n v="57911"/>
    <m/>
    <s v="SPRS"/>
    <s v="GERENCIA DE MANTENIMIENTO, CONFIABILIDAD Y CONSTRUCCIÓN"/>
    <s v="BÁSICO DE SEGURIDAD (BS)"/>
    <n v="536181"/>
    <s v="ALCANTARA SANTILLAN ALEXANDER JULIAN"/>
    <n v="21"/>
    <d v="2023-02-13T00:00:00"/>
    <d v="2023-02-14T00:00:00"/>
    <s v="AGUA DULCE, VERACRUZ"/>
    <x v="4"/>
  </r>
  <r>
    <n v="58417"/>
    <m/>
    <s v="SPRS"/>
    <s v="ACTIVO DE PRODUCCIÓN MACUSPANA - MÚSPAC"/>
    <s v="BÁSICO DE SEGURIDAD (BS)"/>
    <n v="335177"/>
    <s v="ESTRADA CERINO ANTONIO"/>
    <n v="15"/>
    <d v="2023-07-10T00:00:00"/>
    <d v="2023-07-11T00:00:00"/>
    <s v="VILLAHERMOSA, TABASCO"/>
    <x v="7"/>
  </r>
  <r>
    <n v="49615"/>
    <m/>
    <s v="SPRN"/>
    <s v="ACTIVO DE PRODUCCIÓN POZA RICA - ALTAMIRA"/>
    <s v="VERIFICADOR DE GAS (VG)"/>
    <n v="352720"/>
    <s v="ROSAS HERNANDEZ ROBERTO AUGUSTO"/>
    <n v="9"/>
    <d v="2023-05-18T00:00:00"/>
    <d v="2023-05-18T00:00:00"/>
    <s v="NARANJOS"/>
    <x v="5"/>
  </r>
  <r>
    <n v="59000"/>
    <m/>
    <s v="SPRS"/>
    <s v="ACTIVO DE PRODUCCIÓN MACUSPANA - MÚSPAC"/>
    <s v="ENTRENAMIENTO BÁSICO EN SISTEMA PEMEX SSPA (EB SSPA)"/>
    <n v="335177"/>
    <s v="ESTRADA CERINO ANTONIO"/>
    <n v="12"/>
    <d v="2023-08-14T00:00:00"/>
    <d v="2023-08-15T00:00:00"/>
    <s v="CHIAPAS"/>
    <x v="1"/>
  </r>
  <r>
    <n v="57064"/>
    <m/>
    <s v="SPRS"/>
    <s v="GERENCIA DE MANTENIMIENTO, CONFIABILIDAD Y CONSTRUCCIÓN"/>
    <s v="PROCEDIMIENTOS CRÍTICOS (PC)"/>
    <n v="374778"/>
    <s v="BERISTAIN BENITEZ MIGUEL"/>
    <n v="12"/>
    <d v="2023-10-02T00:00:00"/>
    <d v="2023-10-03T00:00:00"/>
    <s v="CUNDUACAN, TABASCO"/>
    <x v="6"/>
  </r>
  <r>
    <n v="58402"/>
    <m/>
    <s v="SPRS"/>
    <s v="GERENCIA DE MANTENIMIENTO, CONFIABILIDAD Y CONSTRUCCIÓN"/>
    <s v="REACREDITACIÓN DE SIGNATARIOS DEL SPPTR (RSPTR)"/>
    <n v="329969"/>
    <s v="NARVAEZ MARTINEZ JORGE ALBERTO"/>
    <n v="14"/>
    <d v="2023-07-12T00:00:00"/>
    <d v="2023-07-12T00:00:00"/>
    <s v="MACUSPANA, TABASCO"/>
    <x v="7"/>
  </r>
  <r>
    <n v="58438"/>
    <m/>
    <s v="SPRS"/>
    <s v="ACTIVO DE PRODUCCIÓN MACUSPANA - MÚSPAC"/>
    <s v="REACREDITACIÓN DE SIGNATARIOS DEL SPPTR (RSPTR)"/>
    <n v="675132"/>
    <s v="ROMERO VICTORINO JUAN ARTURO"/>
    <n v="15"/>
    <d v="2023-07-11T00:00:00"/>
    <d v="2023-07-11T00:00:00"/>
    <s v="CHIAPAS"/>
    <x v="7"/>
  </r>
  <r>
    <n v="48168"/>
    <m/>
    <s v="SPRN"/>
    <s v="ACTIVO DE PRODUCCIÓN POZA RICA - ALTAMIRA"/>
    <s v="REACREDITACIÓN DE SIGNATARIOS DEL SPPTR (RSPTR)"/>
    <n v="352720"/>
    <s v="ROSAS HERNANDEZ ROBERTO AUGUSTO"/>
    <n v="14"/>
    <d v="2023-04-21T00:00:00"/>
    <d v="2023-04-21T00:00:00"/>
    <s v="CERRO AZUL,VERACRUZ"/>
    <x v="10"/>
  </r>
  <r>
    <n v="59395"/>
    <m/>
    <s v="SPRS"/>
    <s v="GERENCIA DE MANTENIMIENTO, CONFIABILIDAD Y CONSTRUCCIÓN"/>
    <s v="RESPUESTA A EMERGENCIAS CON MATERIALES PELIGROSOS (REMP)"/>
    <n v="329969"/>
    <s v="NARVAEZ MARTINEZ JORGE ALBERTO"/>
    <n v="12"/>
    <d v="2023-05-30T00:00:00"/>
    <d v="2023-05-31T00:00:00"/>
    <s v="CHIAPAS"/>
    <x v="5"/>
  </r>
  <r>
    <n v="57977"/>
    <m/>
    <s v="SPRS"/>
    <s v="GERENCIA DE MANTENIMIENTO, CONFIABILIDAD Y CONSTRUCCIÓN"/>
    <s v="REACREDITACIÓN DE SIGNATARIOS DEL SPPTR (RSPTR)"/>
    <n v="395269"/>
    <s v="JIMENEZ MARTINEZ MAXIMILIANO"/>
    <n v="15"/>
    <d v="2023-05-10T00:00:00"/>
    <d v="2023-05-10T00:00:00"/>
    <s v="COMALCALCO, TABASCO"/>
    <x v="5"/>
  </r>
  <r>
    <n v="54173"/>
    <m/>
    <s v="SPRS"/>
    <s v="ACTIVO DE PRODUCCIÓN MACUSPANA - MÚSPAC"/>
    <s v="VERIFICADOR DE GAS (VG)"/>
    <n v="342974"/>
    <s v="CORDOVA OVANDO JOSE RAMON"/>
    <n v="10"/>
    <d v="2023-07-18T00:00:00"/>
    <d v="2023-07-18T00:00:00"/>
    <s v="CHIAPAS"/>
    <x v="7"/>
  </r>
  <r>
    <n v="55297"/>
    <m/>
    <s v="SPRMNE"/>
    <s v="ACTIVO DE PRODUCCIÓN CANTARELL"/>
    <s v="ADMINISTRACIÓN DE RIESGOS EN LOS PROCESOS DE PEMEX EXPLORACIÓN Y PRODUCCIÓN (ARP PEP)"/>
    <n v="361756"/>
    <s v="MENDEZ DAMASCO ELIO"/>
    <n v="8"/>
    <d v="2023-04-13T00:00:00"/>
    <d v="2023-04-13T00:00:00"/>
    <s v="CASES CIUDAD DEL CARMEN"/>
    <x v="10"/>
  </r>
  <r>
    <n v="51850"/>
    <m/>
    <s v="SPRS"/>
    <s v="ACTIVO DE PRODUCCIÓN SAMARIA LUNA"/>
    <s v="REACREDITACIÓN DE SIGNATARIOS DEL SPPTR (RSPTR)"/>
    <n v="374778"/>
    <s v="BERISTAIN BENITEZ MIGUEL"/>
    <n v="18"/>
    <d v="2023-06-30T00:00:00"/>
    <d v="2023-06-30T00:00:00"/>
    <s v="CUNDUACAN, TABASCO"/>
    <x v="0"/>
  </r>
  <r>
    <n v="55566"/>
    <m/>
    <s v="SPRMNE"/>
    <s v="ACTIVO DE PRODUCCIÓN CANTARELL"/>
    <s v="REVALIDACIÓN BÁSICO DE SEGURIDAD (BS)"/>
    <n v="405175"/>
    <s v="ESCASENA MARTINEZ ANGEL ISRAEL"/>
    <n v="7"/>
    <d v="2023-04-11T00:00:00"/>
    <d v="2023-04-17T00:00:00"/>
    <s v="CIUDAD DEL CARMEN, CAMPECHE"/>
    <x v="10"/>
  </r>
  <r>
    <n v="57966"/>
    <m/>
    <s v="SPRS"/>
    <s v="GERENCIA DE MANTENIMIENTO, CONFIABILIDAD Y CONSTRUCCIÓN"/>
    <s v="DISCIPLINA OPERATIVA (DO)"/>
    <n v="570530"/>
    <s v="CRUZ MAGAÑA MARIA IRENE"/>
    <n v="17"/>
    <d v="2023-10-30T00:00:00"/>
    <d v="2023-10-31T00:00:00"/>
    <s v="CUNDUACAN, TABASCO"/>
    <x v="6"/>
  </r>
  <r>
    <n v="58829"/>
    <m/>
    <s v="SPRS"/>
    <s v="ACTIVO DE PRODUCCIÓN MACUSPANA - MÚSPAC"/>
    <s v="REVALIDACIÓN BÁSICO DE SEGURIDAD (BS)"/>
    <n v="335177"/>
    <s v="ESTRADA CERINO ANTONIO"/>
    <n v="14"/>
    <d v="2023-07-19T00:00:00"/>
    <d v="2023-07-19T00:00:00"/>
    <s v="VILLAHERMOSA, TABASCO"/>
    <x v="7"/>
  </r>
  <r>
    <n v="57839"/>
    <m/>
    <s v="SPRS"/>
    <s v="ACTIVO DE PRODUCCIÓN BELLOTA JUJO"/>
    <s v="PROCEDIMIENTOS CRÍTICOS (PC)"/>
    <n v="395269"/>
    <s v="JIMENEZ MARTINEZ MAXIMILIANO"/>
    <n v="12"/>
    <d v="2023-05-22T00:00:00"/>
    <d v="2023-05-23T00:00:00"/>
    <s v="CARDENAS, TABASCO"/>
    <x v="5"/>
  </r>
  <r>
    <n v="53591"/>
    <m/>
    <s v="SPRS"/>
    <s v="ACTIVO DE PRODUCCIÓN BELLOTA JUJO"/>
    <s v="MANEJO A LA DEFENSIVA (MD)"/>
    <n v="414443"/>
    <s v="VELARDE SUAREZ CHRISTIAN"/>
    <n v="11"/>
    <d v="2023-05-04T00:00:00"/>
    <d v="2023-05-04T00:00:00"/>
    <s v="CARDENAS, TABASCO"/>
    <x v="5"/>
  </r>
  <r>
    <n v="59048"/>
    <m/>
    <s v="SPMP"/>
    <s v="GERENCIA DE OPERACIÓN Y MANTENIMIENTO DE EQUIPOS"/>
    <s v="BÁSICO DE SEGURIDAD (BS)"/>
    <n v="510960"/>
    <s v="QUEVEDO LOPEZ ROONY JOANATHAN"/>
    <n v="6"/>
    <d v="2023-10-06T00:00:00"/>
    <d v="2023-10-07T00:00:00"/>
    <s v="AGUA DULCE, VERACRUZ"/>
    <x v="6"/>
  </r>
  <r>
    <n v="57713"/>
    <m/>
    <s v="SPRS"/>
    <s v="ACTIVO DE PRODUCCIÓN BELLOTA JUJO"/>
    <s v="BÁSICO DE SEGURIDAD (BS)"/>
    <n v="414443"/>
    <s v="VELARDE SUAREZ CHRISTIAN"/>
    <n v="13"/>
    <d v="2023-03-27T00:00:00"/>
    <d v="2023-03-28T00:00:00"/>
    <s v="CARDENAS, TABASCO"/>
    <x v="11"/>
  </r>
  <r>
    <n v="57869"/>
    <m/>
    <s v="SPRS"/>
    <s v="ACTIVO DE PRODUCCIÓN BELLOTA JUJO"/>
    <s v="PROCEDIMIENTOS CRÍTICOS (PC)"/>
    <n v="395269"/>
    <s v="JIMENEZ MARTINEZ MAXIMILIANO"/>
    <n v="10"/>
    <d v="2023-04-25T00:00:00"/>
    <d v="2023-04-26T00:00:00"/>
    <s v="CARDENAS, TABASCO"/>
    <x v="10"/>
  </r>
  <r>
    <n v="57036"/>
    <m/>
    <s v="SPMP"/>
    <s v="GERENCIA DE PERFORACIÓN Y REPARACIÓN DE POZOS MARINA"/>
    <s v="SISTEMA DE PERMISOS PARA TRABAJOS CON RIESGO (SPTR)"/>
    <n v="491912"/>
    <s v="DIAZ NUÑEZ JOSE ATAHUALPA"/>
    <n v="12"/>
    <d v="2023-11-21T00:00:00"/>
    <d v="2023-11-23T00:00:00"/>
    <s v="CIUDAD DEL CARMEN, CAMPECHE"/>
    <x v="2"/>
  </r>
  <r>
    <n v="56800"/>
    <m/>
    <s v="SPMP"/>
    <s v="GERENCIA DE PERFORACIÓN Y REPARACIÓN DE POZOS MARINA"/>
    <s v="SISTEMA DE PERMISOS PARA TRABAJOS CON RIESGO (SPTR)"/>
    <n v="419491"/>
    <s v="BARRIOS ALMAZAN JULIO ANDRES"/>
    <n v="12"/>
    <d v="2023-08-08T00:00:00"/>
    <d v="2023-08-10T00:00:00"/>
    <s v="CIUDAD DEL CARMEN, CAMPECHE"/>
    <x v="1"/>
  </r>
  <r>
    <n v="55870"/>
    <m/>
    <s v="SPMP"/>
    <s v="GERENCIA DE PERFORACIÓN Y REPARACIÓN DE POZOS MARINA"/>
    <s v="SISTEMA DE PERMISOS PARA TRABAJOS CON RIESGO (SPTR)"/>
    <n v="489671"/>
    <s v="ZACARIAS ALCOCER PEDRO"/>
    <n v="9"/>
    <d v="2023-05-02T00:00:00"/>
    <d v="2023-05-04T00:00:00"/>
    <s v="CIUDAD DEL CARMEN, CAMPECHE"/>
    <x v="5"/>
  </r>
  <r>
    <n v="60555"/>
    <m/>
    <s v="SPMP"/>
    <s v="GERENCIA DE OPERACIÓN Y MANTENIMIENTO DE EQUIPOS"/>
    <s v="SISTEMA DE PERMISOS PARA TRABAJOS CON RIESGO (SPTR)"/>
    <n v="679358"/>
    <s v="BERGMAN OCAMPO JOSE ENRIQUE"/>
    <n v="7"/>
    <d v="2023-11-27T00:00:00"/>
    <d v="2023-11-29T00:00:00"/>
    <s v="CARDENAS, TABASCO"/>
    <x v="2"/>
  </r>
  <r>
    <n v="54390"/>
    <m/>
    <s v="SPMP"/>
    <s v="GERENCIA DE PERFORACIÓN Y REPARACIÓN DE POZOS MARINA"/>
    <s v="SEGURIDAD Y SOBREVIVENCIA COSTA AFUERA (SSCA)"/>
    <n v="491912"/>
    <s v="DIAZ NUÑEZ JOSE ATAHUALPA"/>
    <n v="14"/>
    <d v="2023-05-02T00:00:00"/>
    <d v="2023-05-04T00:00:00"/>
    <s v="CIUDAD DEL CARMEN, CAMPECHE"/>
    <x v="5"/>
  </r>
  <r>
    <n v="55301"/>
    <m/>
    <s v="SPMP"/>
    <s v="GERENCIA DE PERFORACIÓN Y REPARACIÓN DE POZOS MARINA"/>
    <s v="SEGURIDAD Y SOBREVIVENCIA COSTA AFUERA (SSCA)"/>
    <n v="491912"/>
    <s v="DIAZ NUÑEZ JOSE ATAHUALPA"/>
    <n v="12"/>
    <d v="2023-06-06T00:00:00"/>
    <d v="2023-06-08T00:00:00"/>
    <s v="CIUDAD DEL CARMEN, CAMPECHE"/>
    <x v="0"/>
  </r>
  <r>
    <n v="53327"/>
    <m/>
    <s v="SPMP"/>
    <s v="GERENCIA DE OPERACIÓN Y MANTENIMIENTO DE EQUIPOS"/>
    <s v="SISTEMA DE PERMISOS PARA TRABAJOS CON RIESGO (SPTR)"/>
    <n v="507111"/>
    <s v="RODRIGUEZ GOMEZ MIGUE ANGEL"/>
    <n v="7"/>
    <d v="2023-06-19T00:00:00"/>
    <d v="2023-06-21T00:00:00"/>
    <s v="CASES DOS BOCAS"/>
    <x v="0"/>
  </r>
  <r>
    <n v="56249"/>
    <m/>
    <s v="SPMP"/>
    <s v="GERENCIA DE PERFORACIÓN Y REPARACIÓN DE POZOS MARINA"/>
    <s v="SISTEMA DE PERMISOS PARA TRABAJOS CON RIESGO (SPTR)"/>
    <n v="451904"/>
    <s v="SOLIS GONZALEZ ELI"/>
    <n v="12"/>
    <d v="2023-04-11T00:00:00"/>
    <d v="2023-04-13T00:00:00"/>
    <s v="CIUDAD DEL CARMEN, CAMPECHE"/>
    <x v="10"/>
  </r>
  <r>
    <n v="52430"/>
    <m/>
    <s v="SPRN"/>
    <s v="ACTIVO DE PRODUCCIÓN REYNOSA"/>
    <s v="MANEJO A LA DEFENSIVA (MD)"/>
    <n v="317251"/>
    <s v="ALEMAN GARCIA FELIX HORACIO"/>
    <n v="10"/>
    <d v="2023-05-31T00:00:00"/>
    <d v="2023-05-31T00:00:00"/>
    <s v="REYNOSA, TAMAULIPAS"/>
    <x v="5"/>
  </r>
  <r>
    <n v="59389"/>
    <m/>
    <s v="SPRMSO"/>
    <s v="ACTIVO DE PRODUCCIÓN LITORAL DE TABASCO"/>
    <s v="SISTEMA DE PERMISOS PARA TRABAJOS CON RIESGO (SPTR)"/>
    <n v="971841"/>
    <s v="MAGAÑA RUIZ TOBIAS"/>
    <n v="10"/>
    <d v="2023-11-08T00:00:00"/>
    <d v="2023-11-10T00:00:00"/>
    <s v="CASES DOS BOCAS"/>
    <x v="2"/>
  </r>
  <r>
    <n v="49058"/>
    <m/>
    <s v="SPEE"/>
    <s v="GERENCIA DE SUPERVISIÓN DE PROYECTOS DE INFRAESTRUCTURA ESTRATÉGICA"/>
    <s v="SEGURIDAD Y SOBREVIVENCIA COSTA AFUERA (SSCA)"/>
    <n v="386534"/>
    <s v="HERNANDEZ HERNANDEZ BENJAMIN NICOLAS"/>
    <n v="9"/>
    <d v="2023-09-29T00:00:00"/>
    <d v="2023-10-01T00:00:00"/>
    <s v="CIUDAD DEL CARMEN, CAMPECHE"/>
    <x v="6"/>
  </r>
  <r>
    <n v="55667"/>
    <m/>
    <s v="SPMP"/>
    <s v="GERENCIA DE PERFORACIÓN Y REPARACIÓN DE POZOS TERRESTRE NORTE"/>
    <s v="SISTEMA DE PERMISOS PARA TRABAJOS CON RIESGO (SPTR)"/>
    <n v="507111"/>
    <s v="RODRIGUEZ GOMEZ MIGUE ANGEL"/>
    <n v="10"/>
    <d v="2023-06-08T00:00:00"/>
    <d v="2023-06-10T00:00:00"/>
    <s v="POZA RICA DE HIDALGO,VERACRUZ"/>
    <x v="0"/>
  </r>
  <r>
    <n v="59128"/>
    <m/>
    <s v="SPMP"/>
    <s v="GERENCIA DE OPERACIÓN Y MANTENIMIENTO DE EQUIPOS"/>
    <s v="SISTEMA DE PERMISOS PARA TRABAJOS CON RIESGO (SPTR)"/>
    <n v="679358"/>
    <s v="BERGMAN OCAMPO JOSE ENRIQUE"/>
    <n v="11"/>
    <d v="2023-04-13T00:00:00"/>
    <d v="2023-04-15T00:00:00"/>
    <s v="CARDENAS, TABASCO"/>
    <x v="10"/>
  </r>
  <r>
    <n v="58843"/>
    <m/>
    <s v="SPMP"/>
    <s v="GERENCIA DE OPERACIÓN Y MANTENIMIENTO DE EQUIPOS"/>
    <s v="BRIGADAS DE BÚSQUEDA Y RESCATE (BBR)"/>
    <n v="365499"/>
    <s v="KAYSER ESPINOSA VICTOR GABRIEL"/>
    <n v="6"/>
    <d v="2023-11-27T00:00:00"/>
    <d v="2023-11-29T00:00:00"/>
    <s v="PARAISO, TABASCO"/>
    <x v="2"/>
  </r>
  <r>
    <n v="48045"/>
    <m/>
    <s v="SPRN"/>
    <s v="ACTIVO DE PRODUCCIÓN REYNOSA"/>
    <s v="PREVENCIÓN DE RIESGOS LABORALES (PRL)"/>
    <n v="196157"/>
    <s v="POSADAS RAMÍREZ LUCIO ALFONSO"/>
    <n v="18"/>
    <d v="2023-10-19T00:00:00"/>
    <d v="2023-10-20T00:00:00"/>
    <s v="REYNOSA, TAMAULIPAS"/>
    <x v="6"/>
  </r>
  <r>
    <n v="47912"/>
    <m/>
    <s v="SPMP"/>
    <s v="GERENCIA DE OPERACIÓN Y MANTENIMIENTO DE EQUIPOS"/>
    <s v="SISTEMA DE PERMISOS PARA TRABAJOS CON RIESGO (SPTR)"/>
    <n v="451904"/>
    <s v="SOLIS GONZALEZ ELI"/>
    <n v="22"/>
    <d v="2023-06-13T00:00:00"/>
    <d v="2023-06-15T00:00:00"/>
    <s v="CASES CIUDAD DEL CARMEN"/>
    <x v="0"/>
  </r>
  <r>
    <n v="47795"/>
    <m/>
    <s v="SPRS"/>
    <s v="ACTIVO DE PRODUCCIÓN SAMARIA LUNA"/>
    <s v="BÁSICO DE SEGURIDAD (BS)"/>
    <n v="435876"/>
    <s v="GARCIA DE LA O BALDEMAR"/>
    <n v="18"/>
    <d v="2023-01-30T00:00:00"/>
    <d v="2023-01-31T00:00:00"/>
    <s v="CUNDUACAN, TABASCO"/>
    <x v="8"/>
  </r>
  <r>
    <n v="54146"/>
    <m/>
    <s v="SPRS"/>
    <s v="ACTIVO DE PRODUCCIÓN BELLOTA JUJO"/>
    <s v="SISTEMA DE PERMISOS PARA TRABAJOS CON RIESGO (SPTR)"/>
    <n v="395269"/>
    <s v="JIMENEZ MARTINEZ MAXIMILIANO"/>
    <n v="18"/>
    <d v="2023-05-24T00:00:00"/>
    <d v="2023-05-26T00:00:00"/>
    <s v="CARDENAS, TABASCO"/>
    <x v="5"/>
  </r>
  <r>
    <n v="59358"/>
    <m/>
    <s v="SPRMSO"/>
    <s v="ACTIVO DE PRODUCCIÓN ABKATUN POL CHUC"/>
    <s v="SISTEMA DE PERMISOS PARA TRABAJOS CON RIESGO (SPTR)"/>
    <n v="322115"/>
    <s v="MOHENO TORRES EDUARDO"/>
    <n v="13"/>
    <d v="2023-02-21T00:00:00"/>
    <d v="2023-02-23T00:00:00"/>
    <s v="CASES DOS BOCAS"/>
    <x v="4"/>
  </r>
  <r>
    <n v="56228"/>
    <m/>
    <s v="SPMP"/>
    <s v="GERENCIA DE PERFORACIÓN Y REPARACIÓN DE POZOS MARINA"/>
    <s v="SALUD EN EL TRABAJO (ST)"/>
    <n v="419491"/>
    <s v="BARRIOS ALMAZAN JULIO ANDRES"/>
    <n v="9"/>
    <d v="2023-06-08T00:00:00"/>
    <d v="2023-06-10T00:00:00"/>
    <s v="CIUDAD DEL CARMEN, CAMPECHE"/>
    <x v="0"/>
  </r>
  <r>
    <n v="55321"/>
    <m/>
    <s v="SPMP"/>
    <s v="GERENCIA DE PERFORACIÓN Y REPARACIÓN DE POZOS MARINA"/>
    <s v="SEGURIDAD Y SOBREVIVENCIA COSTA AFUERA (SSCA)"/>
    <n v="329117"/>
    <s v="GONZALEZ PEREZ DANIEL DIAMANTIS"/>
    <n v="25"/>
    <d v="2023-06-08T00:00:00"/>
    <d v="2023-06-10T00:00:00"/>
    <s v="CIUDAD DEL CARMEN, CAMPECHE"/>
    <x v="0"/>
  </r>
  <r>
    <n v="48619"/>
    <m/>
    <s v="SPRS"/>
    <s v="ACTIVO DE PRODUCCIÓN SAMARIA LUNA"/>
    <s v="REACREDITACIÓN DE SIGNATARIOS DEL SPPTR (RSPTR)"/>
    <n v="374778"/>
    <s v="BERISTAIN BENITEZ MIGUEL"/>
    <n v="20"/>
    <d v="2023-03-17T00:00:00"/>
    <d v="2023-03-17T00:00:00"/>
    <s v="CUNDUACAN, TABASCO"/>
    <x v="11"/>
  </r>
  <r>
    <n v="55879"/>
    <m/>
    <s v="SPMP"/>
    <s v="GERENCIA DE PERFORACIÓN Y REPARACIÓN DE POZOS MARINA"/>
    <s v="SISTEMA DE PERMISOS PARA TRABAJOS CON RIESGO (SPTR)"/>
    <n v="489671"/>
    <s v="ZACARIAS ALCOCER PEDRO"/>
    <n v="10"/>
    <d v="2023-05-25T00:00:00"/>
    <d v="2023-05-27T00:00:00"/>
    <s v="CIUDAD DEL CARMEN, CAMPECHE"/>
    <x v="5"/>
  </r>
  <r>
    <n v="56668"/>
    <m/>
    <s v="SPMP"/>
    <s v="GERENCIA DE PERFORACIÓN Y REPARACIÓN DE POZOS MARINA"/>
    <s v="SISTEMA DE PERMISOS PARA TRABAJOS CON RIESGO (SPTR)"/>
    <n v="419491"/>
    <s v="BARRIOS ALMAZAN JULIO ANDRES"/>
    <n v="7"/>
    <d v="2023-07-14T00:00:00"/>
    <d v="2023-07-16T00:00:00"/>
    <s v="CIUDAD DEL CARMEN, CAMPECHE"/>
    <x v="7"/>
  </r>
  <r>
    <n v="59325"/>
    <m/>
    <s v="SPRMSO"/>
    <s v="ACTIVO DE PRODUCCIÓN LITORAL DE TABASCO"/>
    <s v="SEGURIDAD Y SOBREVIVENCIA COSTA AFUERA (SSCA)"/>
    <n v="384599"/>
    <s v="MARTINEZ COBA MARLON DANIEL"/>
    <n v="20"/>
    <d v="2023-06-16T00:00:00"/>
    <d v="2023-06-18T00:00:00"/>
    <s v="CASES DOS BOCAS"/>
    <x v="0"/>
  </r>
  <r>
    <n v="57304"/>
    <m/>
    <s v="SPRMNE"/>
    <s v="ACTIVO DE PRODUCCIÓN CANTARELL"/>
    <s v="BÁSICO DE SEGURIDAD (BS)"/>
    <n v="458886"/>
    <s v="MENDOZA RODRIGUEZ EDGAR"/>
    <n v="12"/>
    <d v="2023-05-17T00:00:00"/>
    <d v="2023-05-18T00:00:00"/>
    <s v="CASES CIUDAD DEL CARMEN"/>
    <x v="5"/>
  </r>
  <r>
    <n v="55398"/>
    <m/>
    <s v="SPMP"/>
    <s v="GERENCIA DE PERFORACIÓN Y REPARACIÓN DE POZOS MARINA"/>
    <s v="SEGURIDAD Y SOBREVIVENCIA COSTA AFUERA (SSCA)"/>
    <n v="491912"/>
    <s v="DIAZ NUÑEZ JOSE ATAHUALPA"/>
    <n v="17"/>
    <d v="2023-10-14T00:00:00"/>
    <d v="2023-10-16T00:00:00"/>
    <s v="CIUDAD DEL CARMEN, CAMPECHE"/>
    <x v="6"/>
  </r>
  <r>
    <n v="56548"/>
    <m/>
    <s v="SPMP"/>
    <s v="GERENCIA DE PERFORACIÓN Y REPARACIÓN DE POZOS MARINA"/>
    <s v="SISTEMA DE PERMISOS PARA TRABAJOS CON RIESGO (SPTR)"/>
    <n v="491912"/>
    <s v="DIAZ NUÑEZ JOSE ATAHUALPA"/>
    <n v="14"/>
    <d v="2023-05-27T00:00:00"/>
    <d v="2023-05-29T00:00:00"/>
    <s v="CIUDAD DEL CARMEN, CAMPECHE"/>
    <x v="5"/>
  </r>
  <r>
    <n v="55384"/>
    <m/>
    <s v="SPMP"/>
    <s v="GERENCIA DE PERFORACIÓN Y REPARACIÓN DE POZOS MARINA"/>
    <s v="SEGURIDAD Y SOBREVIVENCIA COSTA AFUERA (SSCA)"/>
    <n v="329117"/>
    <s v="GONZALEZ PEREZ DANIEL DIAMANTIS"/>
    <n v="15"/>
    <d v="2023-08-02T00:00:00"/>
    <d v="2023-08-04T00:00:00"/>
    <s v="CIUDAD DEL CARMEN, CAMPECHE"/>
    <x v="1"/>
  </r>
  <r>
    <n v="56424"/>
    <m/>
    <s v="SPMP"/>
    <s v="GERENCIA DE PERFORACIÓN Y REPARACIÓN DE POZOS MARINA"/>
    <s v="SISTEMA DE PERMISOS PARA TRABAJOS CON RIESGO (SPTR)"/>
    <n v="316048"/>
    <s v="CARVALLO USCANGA FRANCISCO"/>
    <n v="9"/>
    <d v="2023-05-10T00:00:00"/>
    <d v="2023-05-12T00:00:00"/>
    <s v="CIUDAD DEL CARMEN, CAMPECHE"/>
    <x v="5"/>
  </r>
  <r>
    <n v="54474"/>
    <m/>
    <s v="SPMP"/>
    <s v="GERENCIA DE PERFORACIÓN Y REPARACIÓN DE POZOS MARINA"/>
    <s v="SEGURIDAD Y SOBREVIVENCIA COSTA AFUERA (SSCA)"/>
    <n v="491912"/>
    <s v="DIAZ NUÑEZ JOSE ATAHUALPA"/>
    <n v="10"/>
    <d v="2023-05-06T00:00:00"/>
    <d v="2023-05-08T00:00:00"/>
    <s v="CIUDAD DEL CARMEN, CAMPECHE"/>
    <x v="5"/>
  </r>
  <r>
    <n v="55333"/>
    <m/>
    <s v="SPMP"/>
    <s v="GERENCIA DE PERFORACIÓN Y REPARACIÓN DE POZOS MARINA"/>
    <s v="SEGURIDAD Y SOBREVIVENCIA COSTA AFUERA (SSCA)"/>
    <n v="329117"/>
    <s v="GONZALEZ PEREZ DANIEL DIAMANTIS"/>
    <n v="8"/>
    <d v="2023-06-17T00:00:00"/>
    <d v="2023-06-19T00:00:00"/>
    <s v="CIUDAD DEL CARMEN, CAMPECHE"/>
    <x v="0"/>
  </r>
  <r>
    <n v="55368"/>
    <m/>
    <s v="SPMP"/>
    <s v="GERENCIA DE PERFORACIÓN Y REPARACIÓN DE POZOS MARINA"/>
    <s v="SEGURIDAD Y SOBREVIVENCIA COSTA AFUERA (SSCA)"/>
    <n v="329117"/>
    <s v="GONZALEZ PEREZ DANIEL DIAMANTIS"/>
    <n v="14"/>
    <d v="2023-07-11T00:00:00"/>
    <d v="2023-07-13T00:00:00"/>
    <s v="CIUDAD DEL CARMEN, CAMPECHE"/>
    <x v="7"/>
  </r>
  <r>
    <n v="57832"/>
    <m/>
    <s v="SPRS"/>
    <s v="ACTIVO DE PRODUCCIÓN BELLOTA JUJO"/>
    <s v="PROCEDIMIENTOS CRÍTICOS (PC)"/>
    <n v="414443"/>
    <s v="VELARDE SUAREZ CHRISTIAN"/>
    <n v="14"/>
    <d v="2023-04-25T00:00:00"/>
    <d v="2023-04-26T00:00:00"/>
    <s v="COMALCALCO, TABASCO"/>
    <x v="10"/>
  </r>
  <r>
    <n v="55393"/>
    <m/>
    <s v="SPMP"/>
    <s v="GERENCIA DE PERFORACIÓN Y REPARACIÓN DE POZOS MARINA"/>
    <s v="SEGURIDAD Y SOBREVIVENCIA COSTA AFUERA (SSCA)"/>
    <n v="491912"/>
    <s v="DIAZ NUÑEZ JOSE ATAHUALPA"/>
    <n v="20"/>
    <d v="2023-09-16T00:00:00"/>
    <d v="2023-09-18T00:00:00"/>
    <s v="CIUDAD DEL CARMEN, CAMPECHE"/>
    <x v="3"/>
  </r>
  <r>
    <n v="53897"/>
    <m/>
    <s v="SPMP"/>
    <s v="GERENCIA DE PERFORACIÓN Y REPARACIÓN DE POZOS MARINA"/>
    <s v="ADMINISTRACIÓN DE EMERGENCIAS MAYORES (AEM)"/>
    <n v="419491"/>
    <s v="BARRIOS ALMAZAN JULIO ANDRES"/>
    <n v="16"/>
    <d v="2023-10-31T00:00:00"/>
    <d v="2023-11-01T00:00:00"/>
    <s v="CIUDAD DEL CARMEN, CAMPECHE"/>
    <x v="2"/>
  </r>
  <r>
    <n v="57024"/>
    <m/>
    <s v="SPMP"/>
    <s v="GERENCIA DE PERFORACIÓN Y REPARACIÓN DE POZOS MARINA"/>
    <s v="SISTEMA DE PERMISOS PARA TRABAJOS CON RIESGO (SPTR)"/>
    <n v="491912"/>
    <s v="DIAZ NUÑEZ JOSE ATAHUALPA"/>
    <n v="11"/>
    <d v="2023-10-24T00:00:00"/>
    <d v="2023-10-26T00:00:00"/>
    <s v="CIUDAD DEL CARMEN, CAMPECHE"/>
    <x v="6"/>
  </r>
  <r>
    <n v="53427"/>
    <m/>
    <s v="SPMP"/>
    <s v="GERENCIA DE PERFORACIÓN Y REPARACIÓN DE POZOS MARINA"/>
    <s v="ADMINISTRACIÓN AMBIENTAL (AA)"/>
    <n v="451904"/>
    <s v="SOLIS GONZALEZ ELI"/>
    <n v="7"/>
    <d v="2023-08-02T00:00:00"/>
    <d v="2023-08-03T00:00:00"/>
    <s v="CIUDAD DEL CARMEN, CAMPECHE"/>
    <x v="1"/>
  </r>
  <r>
    <n v="55400"/>
    <m/>
    <s v="SPMP"/>
    <s v="GERENCIA DE PERFORACIÓN Y REPARACIÓN DE POZOS MARINA"/>
    <s v="SEGURIDAD Y SOBREVIVENCIA COSTA AFUERA (SSCA)"/>
    <n v="491912"/>
    <s v="DIAZ NUÑEZ JOSE ATAHUALPA"/>
    <n v="17"/>
    <d v="2023-11-11T00:00:00"/>
    <d v="2023-11-13T00:00:00"/>
    <s v="CIUDAD DEL CARMEN, CAMPECHE"/>
    <x v="2"/>
  </r>
  <r>
    <n v="52266"/>
    <m/>
    <s v="SPRN"/>
    <s v="ACTIVO DE PRODUCCIÓN REYNOSA"/>
    <s v="ÁCIDO SULFHÍDRICO (H2S)"/>
    <n v="361575"/>
    <s v="BRIZUELA JASSO JOSE ENRIQUE"/>
    <n v="9"/>
    <d v="2023-04-11T00:00:00"/>
    <d v="2023-04-11T00:00:00"/>
    <s v="REYNOSA, TAMAULIPAS"/>
    <x v="10"/>
  </r>
  <r>
    <n v="59257"/>
    <m/>
    <s v="SPRMNE"/>
    <s v="ACTIVO DE PRODUCCIÓN CANTARELL"/>
    <s v="FORMACIÓN DE TIMONELES DE BOTES DE SALVAMENTO (FTBS)"/>
    <n v="322115"/>
    <s v="MOHENO TORRES EDUARDO"/>
    <n v="8"/>
    <d v="2023-05-23T00:00:00"/>
    <d v="2023-05-24T00:00:00"/>
    <s v="CASES DOS BOCAS"/>
    <x v="5"/>
  </r>
  <r>
    <n v="56317"/>
    <m/>
    <s v="SPRN"/>
    <s v="ACTIVO DE PRODUCCIÓN POZA RICA - ALTAMIRA"/>
    <s v="SISTEMA DE PERMISOS PARA TRABAJOS CON RIESGO (SPTR)"/>
    <n v="352720"/>
    <s v="ROSAS HERNANDEZ ROBERTO AUGUSTO"/>
    <n v="14"/>
    <d v="2023-08-29T00:00:00"/>
    <d v="2023-08-31T00:00:00"/>
    <s v="CERRO AZUL,VERACRUZ"/>
    <x v="1"/>
  </r>
  <r>
    <n v="47998"/>
    <m/>
    <s v="SPRN"/>
    <s v="ACTIVO DE PRODUCCIÓN REYNOSA"/>
    <s v="BÁSICO DE SEGURIDAD (BS)"/>
    <n v="196157"/>
    <s v="POSADAS RAMÍREZ LUCIO ALFONSO"/>
    <n v="15"/>
    <d v="2023-10-05T00:00:00"/>
    <d v="2023-10-06T00:00:00"/>
    <s v="REYNOSA, TAMAULIPAS"/>
    <x v="6"/>
  </r>
  <r>
    <n v="47798"/>
    <m/>
    <s v="SPRS"/>
    <s v="ACTIVO DE PRODUCCIÓN SAMARIA LUNA"/>
    <s v="BRIGADAS CONTRAINCENDIOS (BCI)"/>
    <n v="514091"/>
    <s v="QUEVEDO MAGAÑA MARCOS"/>
    <n v="20"/>
    <d v="2023-10-02T00:00:00"/>
    <d v="2023-10-04T00:00:00"/>
    <s v="CUNDUACAN, TABASCO"/>
    <x v="6"/>
  </r>
  <r>
    <n v="47526"/>
    <m/>
    <s v="SPMP"/>
    <s v="GERENCIA DE OPERACIÓN Y MANTENIMIENTO DE EQUIPOS"/>
    <s v="SEGURIDAD Y SOBREVIVENCIA COSTA AFUERA (SSCA)"/>
    <n v="329117"/>
    <s v="GONZALEZ PEREZ DANIEL DIAMANTIS"/>
    <n v="17"/>
    <d v="2023-11-10T00:00:00"/>
    <d v="2023-11-12T00:00:00"/>
    <s v="CASES CIUDAD DEL CARMEN"/>
    <x v="2"/>
  </r>
  <r>
    <n v="59541"/>
    <m/>
    <s v="SPMP"/>
    <s v="GERENCIA DE OPERACIÓN Y MANTENIMIENTO DE EQUIPOS"/>
    <s v="BÁSICO DE SEGURIDAD (BS)"/>
    <n v="507111"/>
    <s v="RODRIGUEZ GOMEZ MIGUE ANGEL"/>
    <n v="6"/>
    <d v="2023-06-12T00:00:00"/>
    <d v="2023-06-13T00:00:00"/>
    <s v="CARDENAS, TABASCO"/>
    <x v="0"/>
  </r>
  <r>
    <n v="48390"/>
    <m/>
    <s v="SPMP"/>
    <s v="GERENCIA DE OPERACIÓN Y MANTENIMIENTO DE EQUIPOS"/>
    <s v="SISTEMA DE PERMISOS PARA TRABAJOS CON RIESGO (SPTR)"/>
    <n v="451904"/>
    <s v="SOLIS GONZALEZ ELI"/>
    <n v="6"/>
    <d v="2023-04-07T00:00:00"/>
    <d v="2023-04-09T00:00:00"/>
    <s v="CASES CIUDAD DEL CARMEN"/>
    <x v="10"/>
  </r>
  <r>
    <n v="53207"/>
    <m/>
    <s v="SPRS"/>
    <s v="ACTIVO DE PRODUCCIÓN BELLOTA JUJO"/>
    <s v="MANEJO A LA DEFENSIVA (MD)"/>
    <n v="414443"/>
    <s v="VELARDE SUAREZ CHRISTIAN"/>
    <n v="15"/>
    <d v="2023-02-23T00:00:00"/>
    <d v="2023-02-23T00:00:00"/>
    <s v="COMALCALCO, TABASCO"/>
    <x v="4"/>
  </r>
  <r>
    <n v="59556"/>
    <m/>
    <s v="SPMP"/>
    <s v="GERENCIA DE PERFORACIÓN Y REPARACIÓN DE POZOS TERRESTRE NORTE"/>
    <s v="SISTEMA DE PERMISOS PARA TRABAJOS CON RIESGO (SPTR)"/>
    <n v="413600"/>
    <s v="MENA PIÑEYRO EDUARDO"/>
    <n v="15"/>
    <d v="2023-04-20T00:00:00"/>
    <d v="2023-04-22T00:00:00"/>
    <s v="REYNOSA, TAMAULIPAS"/>
    <x v="10"/>
  </r>
  <r>
    <n v="59694"/>
    <m/>
    <s v="SPMP"/>
    <s v="GERENCIA DE PERFORACIÓN Y REPARACIÓN DE POZOS TERRESTRE NORTE"/>
    <s v="SISTEMA DE PERMISOS PARA TRABAJOS CON RIESGO (SPTR)"/>
    <n v="413600"/>
    <s v="MENA PIÑEYRO EDUARDO"/>
    <n v="15"/>
    <d v="2023-05-04T00:00:00"/>
    <d v="2023-05-06T00:00:00"/>
    <s v="REYNOSA, TAMAULIPAS"/>
    <x v="5"/>
  </r>
  <r>
    <n v="50188"/>
    <m/>
    <s v="SPRS"/>
    <s v="ACTIVO DE PRODUCCIÓN SAMARIA LUNA"/>
    <s v="RESPUESTA A EMERGENCIAS CON MATERIALES PELIGROSOS (REMP)"/>
    <n v="374778"/>
    <s v="BERISTAIN BENITEZ MIGUEL"/>
    <n v="13"/>
    <d v="2023-05-11T00:00:00"/>
    <d v="2023-05-12T00:00:00"/>
    <s v="CUNDUACAN, TABASCO"/>
    <x v="5"/>
  </r>
  <r>
    <n v="47882"/>
    <m/>
    <s v="SPRS"/>
    <s v="ACTIVO DE PRODUCCIÓN SAMARIA LUNA"/>
    <s v="PROCEDIMIENTOS CRÍTICOS (PC)"/>
    <n v="374778"/>
    <s v="BERISTAIN BENITEZ MIGUEL"/>
    <n v="16"/>
    <d v="2023-02-20T00:00:00"/>
    <d v="2023-02-21T00:00:00"/>
    <s v="CUNDUACAN, TABASCO"/>
    <x v="4"/>
  </r>
  <r>
    <n v="52307"/>
    <m/>
    <s v="SPRN"/>
    <s v="ACTIVO DE PRODUCCIÓN REYNOSA"/>
    <s v="REVALIDACIÓN BÁSICO DE SEGURIDAD (BS)"/>
    <n v="226488"/>
    <s v="SÁNCHEZ GARCÍA ERNESTO"/>
    <n v="9"/>
    <d v="2023-05-22T00:00:00"/>
    <d v="2023-05-22T00:00:00"/>
    <s v="REYNOSA, TAMAULIPAS"/>
    <x v="5"/>
  </r>
  <r>
    <n v="52306"/>
    <m/>
    <s v="SPMP"/>
    <s v="GERENCIA DE PERFORACIÓN Y REPARACIÓN DE POZOS TERRESTRE NORTE"/>
    <s v="SISTEMA DE PERMISOS PARA TRABAJOS CON RIESGO (SPTR)"/>
    <n v="433424"/>
    <s v="HERNANDEZ DOMINGUEZ SIHNUE"/>
    <n v="11"/>
    <d v="2023-04-17T00:00:00"/>
    <d v="2023-04-19T00:00:00"/>
    <s v="VERACRUZ,VERACRUZ"/>
    <x v="10"/>
  </r>
  <r>
    <n v="52786"/>
    <m/>
    <s v="SPMP"/>
    <s v="GERENCIA DE PERFORACIÓN Y REPARACIÓN DE POZOS TERRESTRE NORTE"/>
    <s v="SISTEMA DE PERMISOS PARA TRABAJOS CON RIESGO (SPTR)"/>
    <n v="433424"/>
    <s v="HERNANDEZ DOMINGUEZ SIHNUE"/>
    <n v="12"/>
    <d v="2023-07-21T00:00:00"/>
    <d v="2023-07-23T00:00:00"/>
    <s v="VERACRUZ,VERACRUZ"/>
    <x v="7"/>
  </r>
  <r>
    <n v="58997"/>
    <m/>
    <s v="SPMP"/>
    <s v="GERENCIA DE OPERACIÓN Y MANTENIMIENTO DE EQUIPOS"/>
    <s v="SISTEMA DE PERMISOS PARA TRABAJOS CON RIESGO (SPTR)"/>
    <n v="510960"/>
    <s v="QUEVEDO LOPEZ ROONY JOANATHAN"/>
    <n v="10"/>
    <d v="2023-11-16T00:00:00"/>
    <d v="2023-11-18T00:00:00"/>
    <s v="AGUA DULCE, VERACRUZ"/>
    <x v="2"/>
  </r>
  <r>
    <n v="57040"/>
    <m/>
    <s v="SPMP"/>
    <s v="GERENCIA DE OPERACIÓN Y MANTENIMIENTO DE EQUIPOS"/>
    <s v="BÁSICO DE SEGURIDAD (BS)"/>
    <n v="432495"/>
    <s v="BECERRA CAYETANO RAFAEL APOLO"/>
    <n v="21"/>
    <d v="2023-06-15T00:00:00"/>
    <d v="2023-06-16T00:00:00"/>
    <s v="COMALCALCO, TABASCO"/>
    <x v="0"/>
  </r>
  <r>
    <n v="55391"/>
    <m/>
    <s v="SPMP"/>
    <s v="GERENCIA DE PERFORACIÓN Y REPARACIÓN DE POZOS MARINA"/>
    <s v="SEGURIDAD Y SOBREVIVENCIA COSTA AFUERA (SSCA)"/>
    <n v="267366"/>
    <s v="SEGUNDO RODRIGUEZ ALBERTO"/>
    <n v="13"/>
    <d v="2023-09-12T00:00:00"/>
    <d v="2023-09-14T00:00:00"/>
    <s v="CIUDAD DEL CARMEN, CAMPECHE"/>
    <x v="3"/>
  </r>
  <r>
    <n v="56591"/>
    <m/>
    <s v="SPMP"/>
    <s v="GERENCIA DE PERFORACIÓN Y REPARACIÓN DE POZOS MARINA"/>
    <s v="SISTEMA DE PERMISOS PARA TRABAJOS CON RIESGO (SPTR)"/>
    <n v="316048"/>
    <s v="CARVALLO USCANGA FRANCISCO"/>
    <n v="12"/>
    <d v="2023-06-13T00:00:00"/>
    <d v="2023-06-15T00:00:00"/>
    <s v="CIUDAD DEL CARMEN, CAMPECHE"/>
    <x v="0"/>
  </r>
  <r>
    <n v="53292"/>
    <m/>
    <s v="SPMP"/>
    <s v="GERENCIA DE OPERACIÓN Y MANTENIMIENTO DE EQUIPOS"/>
    <s v="SEGURIDAD Y SOBREVIVENCIA COSTA AFUERA (SSCA)"/>
    <n v="600496"/>
    <s v="ORTEGA MORENO LUIS ALEXANDRO"/>
    <n v="12"/>
    <d v="2023-07-03T00:00:00"/>
    <d v="2023-07-05T00:00:00"/>
    <s v="CASES DOS BOCAS"/>
    <x v="7"/>
  </r>
  <r>
    <n v="55375"/>
    <m/>
    <s v="SPMP"/>
    <s v="GERENCIA DE PERFORACIÓN Y REPARACIÓN DE POZOS MARINA"/>
    <s v="SEGURIDAD Y SOBREVIVENCIA COSTA AFUERA (SSCA)"/>
    <n v="267366"/>
    <s v="SEGUNDO RODRIGUEZ ALBERTO"/>
    <n v="11"/>
    <d v="2023-07-18T00:00:00"/>
    <d v="2023-07-20T00:00:00"/>
    <s v="CIUDAD DEL CARMEN, CAMPECHE"/>
    <x v="7"/>
  </r>
  <r>
    <n v="58010"/>
    <m/>
    <s v="SPMP"/>
    <s v="GERENCIA DE OPERACIÓN Y MANTENIMIENTO DE EQUIPOS"/>
    <s v="PREVENCIÓN DE RIESGOS LABORALES (PRL)"/>
    <n v="510960"/>
    <s v="QUEVEDO LOPEZ ROONY JOANATHAN"/>
    <n v="15"/>
    <d v="2023-11-08T00:00:00"/>
    <d v="2023-11-09T00:00:00"/>
    <s v="AGUA DULCE, VERACRUZ"/>
    <x v="2"/>
  </r>
  <r>
    <n v="56690"/>
    <m/>
    <s v="SPMP"/>
    <s v="GERENCIA DE OPERACIÓN Y MANTENIMIENTO DE EQUIPOS"/>
    <s v="SISTEMA DE PERMISOS PARA TRABAJOS CON RIESGO (SPTR)"/>
    <n v="433424"/>
    <s v="HERNANDEZ DOMINGUEZ SIHNUE"/>
    <n v="5"/>
    <d v="2023-03-30T00:00:00"/>
    <d v="2023-04-01T00:00:00"/>
    <s v="TIERRA BLANCA"/>
    <x v="10"/>
  </r>
  <r>
    <n v="58645"/>
    <m/>
    <s v="SPMP"/>
    <s v="GERENCIA DE OPERACIÓN Y MANTENIMIENTO DE EQUIPOS"/>
    <s v="PLANEACIÓN Y SUPERVISIÓN SEGURA DE LOS TRABAJOS (PSST)"/>
    <n v="365499"/>
    <s v="KAYSER ESPINOSA VICTOR GABRIEL"/>
    <n v="10"/>
    <d v="2023-07-15T00:00:00"/>
    <d v="2023-07-16T00:00:00"/>
    <s v="VERACRUZ,VERACRUZ"/>
    <x v="7"/>
  </r>
  <r>
    <n v="55762"/>
    <m/>
    <s v="SPRN"/>
    <s v="ACTIVO DE PRODUCCIÓN POZA RICA - ALTAMIRA"/>
    <s v="REVALIDACIÓN BÁSICO DE SEGURIDAD (BS)"/>
    <n v="196853"/>
    <s v="DEL ANGEL DEL ANGEL JUSTO JESUS"/>
    <n v="16"/>
    <d v="2023-06-16T00:00:00"/>
    <d v="2023-06-16T00:00:00"/>
    <s v="CERRO AZUL,VERACRUZ"/>
    <x v="0"/>
  </r>
  <r>
    <n v="52847"/>
    <m/>
    <s v="SPRS"/>
    <s v="ACTIVO DE PRODUCCIÓN BELLOTA JUJO"/>
    <s v="SISTEMA DE PERMISOS PARA TRABAJOS CON RIESGO (SPTR)"/>
    <n v="395269"/>
    <s v="JIMENEZ MARTINEZ MAXIMILIANO"/>
    <n v="15"/>
    <d v="2023-03-27T00:00:00"/>
    <d v="2023-03-29T00:00:00"/>
    <s v="COMALCALCO, TABASCO"/>
    <x v="11"/>
  </r>
  <r>
    <n v="56447"/>
    <m/>
    <s v="SPMP"/>
    <s v="GERENCIA DE OPERACIÓN Y MANTENIMIENTO DE EQUIPOS"/>
    <s v="BÁSICO DE SEGURIDAD (BS)"/>
    <n v="365499"/>
    <s v="KAYSER ESPINOSA VICTOR GABRIEL"/>
    <n v="4"/>
    <d v="2023-04-20T00:00:00"/>
    <d v="2023-04-21T00:00:00"/>
    <s v="TIERRA BLANCA"/>
    <x v="10"/>
  </r>
  <r>
    <n v="49380"/>
    <m/>
    <s v="SPEE"/>
    <s v="GERENCIA DE SUPERVISIÓN DE PROYECTOS DE INFRAESTRUCTURA ESTRATÉGICA"/>
    <s v="SEGURIDAD Y SOBREVIVENCIA COSTA AFUERA (SSCA)"/>
    <n v="386534"/>
    <s v="HERNANDEZ HERNANDEZ BENJAMIN NICOLAS"/>
    <n v="9"/>
    <d v="2023-04-28T00:00:00"/>
    <d v="2023-04-30T00:00:00"/>
    <s v="CIUDAD DEL CARMEN, CAMPECHE"/>
    <x v="10"/>
  </r>
  <r>
    <n v="58713"/>
    <m/>
    <s v="SPMP"/>
    <s v="GERENCIA DE OPERACIÓN Y MANTENIMIENTO DE EQUIPOS"/>
    <s v="PLANEACIÓN Y SUPERVISIÓN SEGURA DE LOS TRABAJOS (PSST)"/>
    <n v="365499"/>
    <s v="KAYSER ESPINOSA VICTOR GABRIEL"/>
    <n v="10"/>
    <d v="2023-07-22T00:00:00"/>
    <d v="2023-07-23T00:00:00"/>
    <s v="VERACRUZ,VERACRUZ"/>
    <x v="7"/>
  </r>
  <r>
    <n v="55701"/>
    <m/>
    <s v="SPMP"/>
    <s v="GERENCIA DE PERFORACIÓN Y REPARACIÓN DE POZOS TERRESTRE NORTE"/>
    <s v="SISTEMA DE PERMISOS PARA TRABAJOS CON RIESGO (SPTR)"/>
    <n v="505871"/>
    <s v="LOPEZ HERRERA FRANCISCO MARTIN"/>
    <n v="9"/>
    <d v="2023-05-18T00:00:00"/>
    <d v="2023-05-20T00:00:00"/>
    <s v="POZA RICA DE HIDALGO,VERACRUZ"/>
    <x v="5"/>
  </r>
  <r>
    <n v="58819"/>
    <m/>
    <s v="SPMP"/>
    <s v="GERENCIA DE OPERACIÓN Y MANTENIMIENTO DE EQUIPOS"/>
    <s v="BRIGADAS CONTRAINCENDIOS (BCI)"/>
    <n v="679358"/>
    <s v="BERGMAN OCAMPO JOSE ENRIQUE"/>
    <n v="6"/>
    <d v="2023-06-27T00:00:00"/>
    <d v="2023-06-29T00:00:00"/>
    <s v="CASES DOS BOCAS"/>
    <x v="0"/>
  </r>
  <r>
    <n v="51311"/>
    <m/>
    <s v="SPMP"/>
    <s v="GERENCIA DE PERFORACIÓN Y REPARACIÓN DE POZOS TERRESTRE NORTE"/>
    <s v="BRIGADAS DE PRIMEROS AUXILIOS (BPA)"/>
    <n v="505871"/>
    <s v="LOPEZ HERRERA FRANCISCO MARTIN"/>
    <n v="8"/>
    <d v="2023-09-05T00:00:00"/>
    <d v="2023-09-06T00:00:00"/>
    <s v="ALTAMIRA, TAMAULIPAS"/>
    <x v="3"/>
  </r>
  <r>
    <n v="56990"/>
    <m/>
    <s v="SPMP"/>
    <s v="GERENCIA DE PERFORACIÓN Y REPARACIÓN DE POZOS MARINA"/>
    <s v="SISTEMA DE PERMISOS PARA TRABAJOS CON RIESGO (SPTR)"/>
    <n v="491912"/>
    <s v="DIAZ NUÑEZ JOSE ATAHUALPA"/>
    <n v="8"/>
    <d v="2023-06-20T00:00:00"/>
    <d v="2023-06-22T00:00:00"/>
    <s v="CIUDAD DEL CARMEN, CAMPECHE"/>
    <x v="0"/>
  </r>
  <r>
    <n v="58563"/>
    <m/>
    <s v="SPMP"/>
    <s v="GERENCIA DE PERFORACIÓN Y REPARACIÓN DE POZOS TERRESTRE NORTE"/>
    <s v="LIDERAZGO EN SSPA"/>
    <n v="433424"/>
    <s v="HERNANDEZ DOMINGUEZ SIHNUE"/>
    <n v="11"/>
    <d v="2023-07-19T00:00:00"/>
    <d v="2023-07-20T00:00:00"/>
    <s v="VERACRUZ,VERACRUZ"/>
    <x v="7"/>
  </r>
  <r>
    <n v="59368"/>
    <m/>
    <s v="SPRMSO"/>
    <s v="ACTIVO DE PRODUCCIÓN LITORAL DE TABASCO"/>
    <s v="SISTEMA DE PERMISOS PARA TRABAJOS CON RIESGO (SPTR)"/>
    <n v="971841"/>
    <s v="MAGAÑA RUIZ TOBIAS"/>
    <n v="15"/>
    <d v="2023-03-07T00:00:00"/>
    <d v="2023-03-09T00:00:00"/>
    <s v="CASES DOS BOCAS"/>
    <x v="11"/>
  </r>
  <r>
    <n v="55699"/>
    <m/>
    <s v="SPMP"/>
    <s v="GERENCIA DE PERFORACIÓN Y REPARACIÓN DE POZOS TERRESTRE NORTE"/>
    <s v="SISTEMA DE PERMISOS PARA TRABAJOS CON RIESGO (SPTR)"/>
    <n v="505871"/>
    <s v="LOPEZ HERRERA FRANCISCO MARTIN"/>
    <n v="11"/>
    <d v="2023-05-04T00:00:00"/>
    <d v="2023-05-06T00:00:00"/>
    <s v="POZA RICA DE HIDALGO,VERACRUZ"/>
    <x v="5"/>
  </r>
  <r>
    <n v="59146"/>
    <m/>
    <s v="SPMP"/>
    <s v="GERENCIA DE OPERACIÓN Y MANTENIMIENTO DE EQUIPOS"/>
    <s v="SISTEMA DE PERMISOS PARA TRABAJOS CON RIESGO (SPTR)"/>
    <n v="679358"/>
    <s v="BERGMAN OCAMPO JOSE ENRIQUE"/>
    <n v="17"/>
    <d v="2023-05-08T00:00:00"/>
    <d v="2023-05-10T00:00:00"/>
    <s v="CARDENAS, TABASCO"/>
    <x v="5"/>
  </r>
  <r>
    <n v="59164"/>
    <m/>
    <s v="SPMP"/>
    <s v="GERENCIA DE OPERACIÓN Y MANTENIMIENTO DE EQUIPOS"/>
    <s v="SISTEMA DE PERMISOS PARA TRABAJOS CON RIESGO (SPTR)"/>
    <n v="433424"/>
    <s v="HERNANDEZ DOMINGUEZ SIHNUE"/>
    <n v="9"/>
    <d v="2023-07-06T00:00:00"/>
    <d v="2023-07-08T00:00:00"/>
    <s v="CARDENAS, TABASCO"/>
    <x v="7"/>
  </r>
  <r>
    <n v="48028"/>
    <m/>
    <s v="SPRN"/>
    <s v="ACTIVO DE PRODUCCIÓN REYNOSA"/>
    <s v="MANEJO A LA DEFENSIVA (MD)"/>
    <n v="317251"/>
    <s v="ALEMAN GARCIA FELIX HORACIO"/>
    <n v="17"/>
    <d v="2023-05-26T00:00:00"/>
    <d v="2023-05-26T00:00:00"/>
    <s v="REYNOSA, TAMAULIPAS"/>
    <x v="5"/>
  </r>
  <r>
    <n v="58858"/>
    <m/>
    <s v="SPMP"/>
    <s v="GERENCIA DE PERFORACIÓN Y REPARACIÓN DE POZOS TERRESTRE NORTE"/>
    <s v="BRIGADAS DE PRIMEROS AUXILIOS (BPA)"/>
    <n v="365499"/>
    <s v="KAYSER ESPINOSA VICTOR GABRIEL"/>
    <n v="12"/>
    <d v="2023-06-26T00:00:00"/>
    <d v="2023-06-27T00:00:00"/>
    <s v="VERACRUZ,VERACRUZ"/>
    <x v="0"/>
  </r>
  <r>
    <n v="57069"/>
    <m/>
    <s v="SPMP"/>
    <s v="GERENCIA DE PERFORACIÓN Y REPARACIÓN DE POZOS MARINA"/>
    <s v="SISTEMA DE PERMISOS PARA TRABAJOS CON RIESGO (SPTR)"/>
    <n v="491912"/>
    <s v="DIAZ NUÑEZ JOSE ATAHUALPA"/>
    <n v="9"/>
    <d v="2023-06-09T00:00:00"/>
    <d v="2023-06-11T00:00:00"/>
    <s v="CIUDAD DEL CARMEN, CAMPECHE"/>
    <x v="0"/>
  </r>
  <r>
    <n v="47534"/>
    <m/>
    <s v="SPMP"/>
    <s v="GERENCIA DE OPERACIÓN Y MANTENIMIENTO DE EQUIPOS"/>
    <s v="SEGURIDAD Y SOBREVIVENCIA COSTA AFUERA (SSCA)"/>
    <n v="329117"/>
    <s v="GONZALEZ PEREZ DANIEL DIAMANTIS"/>
    <n v="15"/>
    <d v="2023-05-15T00:00:00"/>
    <d v="2023-05-17T00:00:00"/>
    <s v="CASES CIUDAD DEL CARMEN"/>
    <x v="5"/>
  </r>
  <r>
    <n v="59364"/>
    <m/>
    <s v="SPRMSO"/>
    <s v="ACTIVO DE PRODUCCIÓN ABKATUN POL CHUC"/>
    <s v="SISTEMA DE PERMISOS PARA TRABAJOS CON RIESGO (SPTR)"/>
    <n v="971841"/>
    <s v="MAGAÑA RUIZ TOBIAS"/>
    <n v="14"/>
    <d v="2023-03-21T00:00:00"/>
    <d v="2023-03-23T00:00:00"/>
    <s v="CASES DOS BOCAS"/>
    <x v="11"/>
  </r>
  <r>
    <n v="58995"/>
    <m/>
    <s v="SPRMSO"/>
    <s v="ACTIVO DE PRODUCCIÓN ABKATUN POL CHUC"/>
    <s v="SEGURIDAD Y SOBREVIVENCIA COSTA AFUERA (SSCA)"/>
    <n v="384599"/>
    <s v="MARTINEZ COBA MARLON DANIEL"/>
    <n v="11"/>
    <d v="2023-11-17T00:00:00"/>
    <d v="2023-11-19T00:00:00"/>
    <s v="CASES DOS BOCAS"/>
    <x v="2"/>
  </r>
  <r>
    <n v="58991"/>
    <m/>
    <s v="SPRMSO"/>
    <s v="ACTIVO DE PRODUCCIÓN ABKATUN POL CHUC"/>
    <s v="SEGURIDAD Y SOBREVIVENCIA COSTA AFUERA (SSCA)"/>
    <n v="245435"/>
    <s v="VALENCIA VIVEROS CESAR"/>
    <n v="13"/>
    <d v="2023-09-14T00:00:00"/>
    <d v="2023-09-16T00:00:00"/>
    <s v="CASES DOS BOCAS"/>
    <x v="3"/>
  </r>
  <r>
    <n v="59361"/>
    <m/>
    <s v="SPRMSO"/>
    <s v="ACTIVO DE PRODUCCIÓN ABKATUN POL CHUC"/>
    <s v="SISTEMA DE PERMISOS PARA TRABAJOS CON RIESGO (SPTR)"/>
    <n v="971841"/>
    <s v="MAGAÑA RUIZ TOBIAS"/>
    <n v="14"/>
    <d v="2023-03-01T00:00:00"/>
    <d v="2023-03-03T00:00:00"/>
    <s v="CASES DOS BOCAS"/>
    <x v="11"/>
  </r>
  <r>
    <n v="56507"/>
    <m/>
    <s v="SPMP"/>
    <s v="GERENCIA DE PERFORACIÓN Y REPARACIÓN DE POZOS MARINA"/>
    <s v="SISTEMA DE PERMISOS PARA TRABAJOS CON RIESGO (SPTR)"/>
    <n v="451904"/>
    <s v="SOLIS GONZALEZ ELI"/>
    <n v="9"/>
    <d v="2023-05-19T00:00:00"/>
    <d v="2023-05-21T00:00:00"/>
    <s v="CIUDAD DEL CARMEN, CAMPECHE"/>
    <x v="5"/>
  </r>
  <r>
    <n v="58996"/>
    <m/>
    <s v="SPRMSO"/>
    <s v="ACTIVO DE PRODUCCIÓN ABKATUN POL CHUC"/>
    <s v="SEGURIDAD Y SOBREVIVENCIA COSTA AFUERA (SSCA)"/>
    <n v="384599"/>
    <s v="MARTINEZ COBA MARLON DANIEL"/>
    <n v="14"/>
    <d v="2023-12-07T00:00:00"/>
    <d v="2023-12-09T00:00:00"/>
    <s v="CASES DOS BOCAS"/>
    <x v="9"/>
  </r>
  <r>
    <n v="54664"/>
    <m/>
    <s v="SPMP"/>
    <s v="GERENCIA DE PERFORACIÓN Y REPARACIÓN DE POZOS MARINA"/>
    <s v="BRIGADAS DE PRIMEROS AUXILIOS (BPA)"/>
    <n v="332706"/>
    <s v="CELIS CRUZ DAMIAN"/>
    <n v="13"/>
    <d v="2023-11-10T00:00:00"/>
    <d v="2023-11-11T00:00:00"/>
    <s v="CIUDAD DEL CARMEN, CAMPECHE"/>
    <x v="2"/>
  </r>
  <r>
    <n v="49368"/>
    <m/>
    <s v="SPMP"/>
    <s v="GERENCIA DE OPERACIÓN Y MANTENIMIENTO DE EQUIPOS"/>
    <s v="SEGURIDAD Y SOBREVIVENCIA COSTA AFUERA (SSCA)"/>
    <n v="329117"/>
    <s v="GONZALEZ PEREZ DANIEL DIAMANTIS"/>
    <n v="13"/>
    <d v="2023-07-30T00:00:00"/>
    <d v="2023-08-01T00:00:00"/>
    <s v="CASES CIUDAD DEL CARMEN"/>
    <x v="1"/>
  </r>
  <r>
    <n v="59371"/>
    <m/>
    <s v="SPRMSO"/>
    <s v="ACTIVO DE PRODUCCIÓN LITORAL DE TABASCO"/>
    <s v="SISTEMA DE PERMISOS PARA TRABAJOS CON RIESGO (SPTR)"/>
    <n v="971841"/>
    <s v="MAGAÑA RUIZ TOBIAS"/>
    <n v="17"/>
    <d v="2023-03-29T00:00:00"/>
    <d v="2023-03-31T00:00:00"/>
    <s v="CASES DOS BOCAS"/>
    <x v="11"/>
  </r>
  <r>
    <n v="59277"/>
    <m/>
    <s v="SPRMSO"/>
    <s v="ACTIVO DE PRODUCCIÓN LITORAL DE TABASCO"/>
    <s v="SEGURIDAD Y SOBREVIVENCIA COSTA AFUERA (SSCA)"/>
    <n v="384599"/>
    <s v="MARTINEZ COBA MARLON DANIEL"/>
    <n v="19"/>
    <d v="2023-01-19T00:00:00"/>
    <d v="2023-01-21T00:00:00"/>
    <s v="CASES DOS BOCAS"/>
    <x v="8"/>
  </r>
  <r>
    <n v="59375"/>
    <m/>
    <s v="SPRMSO"/>
    <s v="ACTIVO DE PRODUCCIÓN LITORAL DE TABASCO"/>
    <s v="SISTEMA DE PERMISOS PARA TRABAJOS CON RIESGO (SPTR)"/>
    <n v="971841"/>
    <s v="MAGAÑA RUIZ TOBIAS"/>
    <n v="19"/>
    <d v="2023-05-10T00:00:00"/>
    <d v="2023-05-12T00:00:00"/>
    <s v="CASES DOS BOCAS"/>
    <x v="5"/>
  </r>
  <r>
    <n v="57371"/>
    <m/>
    <s v="SPRMNE"/>
    <s v="ACTIVO DE PRODUCCIÓN CANTARELL"/>
    <s v="SEGURIDAD Y SOBREVIVENCIA COSTA AFUERA (SSCA)"/>
    <n v="458886"/>
    <s v="MENDOZA RODRIGUEZ EDGAR"/>
    <n v="12"/>
    <d v="2023-10-18T00:00:00"/>
    <d v="2023-10-20T00:00:00"/>
    <s v="CASES CIUDAD DEL CARMEN"/>
    <x v="6"/>
  </r>
  <r>
    <n v="59255"/>
    <m/>
    <s v="SPRMNE"/>
    <s v="ACTIVO DE PRODUCCIÓN CANTARELL"/>
    <s v="FORMACIÓN DE TIMONELES DE BOTES DE SALVAMENTO (FTBS)"/>
    <n v="322115"/>
    <s v="MOHENO TORRES EDUARDO"/>
    <n v="9"/>
    <d v="2023-07-19T00:00:00"/>
    <d v="2023-07-20T00:00:00"/>
    <s v="CASES DOS BOCAS"/>
    <x v="7"/>
  </r>
  <r>
    <n v="55911"/>
    <m/>
    <s v="SPMP"/>
    <s v="GERENCIA DE PERFORACIÓN Y REPARACIÓN DE POZOS MARINA"/>
    <s v="SISTEMA DE PERMISOS PARA TRABAJOS CON RIESGO (SPTR)"/>
    <n v="489671"/>
    <s v="ZACARIAS ALCOCER PEDRO"/>
    <n v="8"/>
    <d v="2023-08-17T00:00:00"/>
    <d v="2023-08-19T00:00:00"/>
    <s v="CIUDAD DEL CARMEN, CAMPECHE"/>
    <x v="1"/>
  </r>
  <r>
    <n v="55332"/>
    <m/>
    <s v="SPRN"/>
    <s v="ACTIVO DE PRODUCCIÓN POZA RICA - ALTAMIRA"/>
    <s v="REVALIDACIÓN BÁSICO DE SEGURIDAD (BS)"/>
    <n v="196853"/>
    <s v="DEL ANGEL DEL ANGEL JUSTO JESUS"/>
    <n v="25"/>
    <d v="2023-03-08T00:00:00"/>
    <d v="2023-03-08T00:00:00"/>
    <s v="NARANJOS"/>
    <x v="11"/>
  </r>
  <r>
    <n v="56629"/>
    <m/>
    <s v="SPMP"/>
    <s v="GERENCIA DE PERFORACIÓN Y REPARACIÓN DE POZOS MARINA"/>
    <s v="SISTEMA DE PERMISOS PARA TRABAJOS CON RIESGO (SPTR)"/>
    <n v="419491"/>
    <s v="BARRIOS ALMAZAN JULIO ANDRES"/>
    <n v="9"/>
    <d v="2023-07-11T00:00:00"/>
    <d v="2023-07-13T00:00:00"/>
    <s v="CIUDAD DEL CARMEN, CAMPECHE"/>
    <x v="7"/>
  </r>
  <r>
    <n v="54979"/>
    <m/>
    <s v="SPMP"/>
    <s v="GERENCIA DE PERFORACIÓN Y REPARACIÓN DE POZOS MARINA"/>
    <s v="DISCIPLINA OPERATIVA (DO)"/>
    <n v="419491"/>
    <s v="BARRIOS ALMAZAN JULIO ANDRES"/>
    <n v="10"/>
    <d v="2023-07-07T00:00:00"/>
    <d v="2023-07-08T00:00:00"/>
    <s v="CIUDAD DEL CARMEN, CAMPECHE"/>
    <x v="7"/>
  </r>
  <r>
    <n v="53997"/>
    <m/>
    <s v="SPMP"/>
    <s v="GERENCIA DE PERFORACIÓN Y REPARACIÓN DE POZOS MARINA"/>
    <s v="BRIGADAS CONTRAINCENDIOS (BCI)"/>
    <n v="489671"/>
    <s v="ZACARIAS ALCOCER PEDRO"/>
    <n v="9"/>
    <d v="2023-06-03T00:00:00"/>
    <d v="2023-06-05T00:00:00"/>
    <s v="CIUDAD DEL CARMEN, CAMPECHE"/>
    <x v="0"/>
  </r>
  <r>
    <n v="47477"/>
    <m/>
    <s v="SPMP"/>
    <s v="GERENCIA DE OPERACIÓN Y MANTENIMIENTO DE EQUIPOS"/>
    <s v="SISTEMA DE PERMISOS PARA TRABAJOS CON RIESGO (SPTR)"/>
    <n v="451904"/>
    <s v="SOLIS GONZALEZ ELI"/>
    <n v="22"/>
    <d v="2023-11-16T00:00:00"/>
    <d v="2023-11-18T00:00:00"/>
    <s v="CASES CIUDAD DEL CARMEN"/>
    <x v="2"/>
  </r>
  <r>
    <n v="47525"/>
    <m/>
    <s v="SPMP"/>
    <s v="GERENCIA DE OPERACIÓN Y MANTENIMIENTO DE EQUIPOS"/>
    <s v="SEGURIDAD Y SOBREVIVENCIA COSTA AFUERA (SSCA)"/>
    <n v="329117"/>
    <s v="GONZALEZ PEREZ DANIEL DIAMANTIS"/>
    <n v="18"/>
    <d v="2023-11-25T00:00:00"/>
    <d v="2023-11-27T00:00:00"/>
    <s v="CASES CIUDAD DEL CARMEN"/>
    <x v="2"/>
  </r>
  <r>
    <n v="58862"/>
    <m/>
    <s v="SPRMNE"/>
    <s v="ACTIVO DE PRODUCCIÓN CANTARELL"/>
    <s v="SEGURIDAD Y SOBREVIVENCIA COSTA AFUERA (SSCA)"/>
    <n v="496969"/>
    <s v="SANCHEZ DOMINGUEZ EMMANUEL ALONSO"/>
    <n v="12"/>
    <d v="2023-06-20T00:00:00"/>
    <d v="2023-06-22T00:00:00"/>
    <s v="CASES CIUDAD DEL CARMEN"/>
    <x v="0"/>
  </r>
  <r>
    <n v="57707"/>
    <m/>
    <s v="SPRS"/>
    <s v="ACTIVO DE PRODUCCIÓN BELLOTA JUJO"/>
    <s v="BÁSICO DE SEGURIDAD (BS)"/>
    <n v="414443"/>
    <s v="VELARDE SUAREZ CHRISTIAN"/>
    <n v="18"/>
    <d v="2023-03-02T00:00:00"/>
    <d v="2023-03-03T00:00:00"/>
    <s v="CARDENAS, TABASCO"/>
    <x v="11"/>
  </r>
  <r>
    <n v="52920"/>
    <m/>
    <s v="SPMP"/>
    <s v="GERENCIA DE OPERACIÓN Y MANTENIMIENTO DE EQUIPOS"/>
    <s v="SISTEMA DE PERMISOS PARA TRABAJOS CON RIESGO (SPTR)"/>
    <n v="433424"/>
    <s v="HERNANDEZ DOMINGUEZ SIHNUE"/>
    <n v="11"/>
    <d v="2023-11-09T00:00:00"/>
    <d v="2023-11-11T00:00:00"/>
    <s v="VERACRUZ,VERACRUZ"/>
    <x v="2"/>
  </r>
  <r>
    <n v="48393"/>
    <m/>
    <s v="SPMP"/>
    <s v="GERENCIA DE OPERACIÓN Y MANTENIMIENTO DE EQUIPOS"/>
    <s v="SISTEMA DE PERMISOS PARA TRABAJOS CON RIESGO (SPTR)"/>
    <n v="451904"/>
    <s v="SOLIS GONZALEZ ELI"/>
    <n v="14"/>
    <d v="2023-04-21T00:00:00"/>
    <d v="2023-04-23T00:00:00"/>
    <s v="CASES CIUDAD DEL CARMEN"/>
    <x v="10"/>
  </r>
  <r>
    <n v="52040"/>
    <m/>
    <s v="SPRN"/>
    <s v="ACTIVO DE PRODUCCIÓN REYNOSA"/>
    <s v="BRIGADAS DE PRIMEROS AUXILIOS (BPA)"/>
    <n v="228486"/>
    <s v="HERNANDEZ GALVAN JORGE EDUARDO"/>
    <n v="16"/>
    <d v="2023-03-29T00:00:00"/>
    <d v="2023-03-30T00:00:00"/>
    <s v="REYNOSA, TAMAULIPAS"/>
    <x v="11"/>
  </r>
  <r>
    <n v="59390"/>
    <m/>
    <s v="SPRMSO"/>
    <s v="ACTIVO DE PRODUCCIÓN LITORAL DE TABASCO"/>
    <s v="SISTEMA DE PERMISOS PARA TRABAJOS CON RIESGO (SPTR)"/>
    <n v="971841"/>
    <s v="MAGAÑA RUIZ TOBIAS"/>
    <n v="13"/>
    <d v="2023-11-28T00:00:00"/>
    <d v="2023-11-30T00:00:00"/>
    <s v="CASES DOS BOCAS"/>
    <x v="2"/>
  </r>
  <r>
    <n v="59256"/>
    <m/>
    <s v="SPRMNE"/>
    <s v="ACTIVO DE PRODUCCIÓN CANTARELL"/>
    <s v="FORMACIÓN DE TIMONELES DE BOTES DE SALVAMENTO (FTBS)"/>
    <n v="322115"/>
    <s v="MOHENO TORRES EDUARDO"/>
    <n v="8"/>
    <d v="2023-07-05T00:00:00"/>
    <d v="2023-07-06T00:00:00"/>
    <s v="CASES CIUDAD DEL CARMEN"/>
    <x v="7"/>
  </r>
  <r>
    <n v="57703"/>
    <m/>
    <s v="SPRS"/>
    <s v="ACTIVO DE PRODUCCIÓN BELLOTA JUJO"/>
    <s v="BÁSICO DE SEGURIDAD (BS)"/>
    <n v="395269"/>
    <s v="JIMENEZ MARTINEZ MAXIMILIANO"/>
    <n v="17"/>
    <d v="2023-03-30T00:00:00"/>
    <d v="2023-03-31T00:00:00"/>
    <s v="COMALCALCO, TABASCO"/>
    <x v="11"/>
  </r>
  <r>
    <n v="58068"/>
    <m/>
    <s v="SPRS"/>
    <s v="ACTIVO DE PRODUCCIÓN BELLOTA JUJO"/>
    <s v="VERIFICADOR DE GAS (VG)"/>
    <n v="395269"/>
    <s v="JIMENEZ MARTINEZ MAXIMILIANO"/>
    <n v="13"/>
    <d v="2023-04-17T00:00:00"/>
    <d v="2023-04-17T00:00:00"/>
    <s v="COMALCALCO, TABASCO"/>
    <x v="10"/>
  </r>
  <r>
    <n v="57343"/>
    <m/>
    <s v="SPRMNE"/>
    <s v="ACTIVO DE PRODUCCIÓN CANTARELL"/>
    <s v="SEGURIDAD Y SOBREVIVENCIA COSTA AFUERA (SSCA)"/>
    <n v="354951"/>
    <s v="GARZA TORRE RAUL ARMANDO"/>
    <n v="12"/>
    <d v="2023-09-05T00:00:00"/>
    <d v="2023-09-12T00:00:00"/>
    <s v="CASES CIUDAD DEL CARMEN"/>
    <x v="3"/>
  </r>
  <r>
    <n v="47533"/>
    <m/>
    <s v="SPMP"/>
    <s v="GERENCIA DE OPERACIÓN Y MANTENIMIENTO DE EQUIPOS"/>
    <s v="SISTEMA DE PERMISOS PARA TRABAJOS CON RIESGO (SPTR)"/>
    <n v="451904"/>
    <s v="SOLIS GONZALEZ ELI"/>
    <n v="14"/>
    <d v="2023-05-12T00:00:00"/>
    <d v="2023-05-14T00:00:00"/>
    <s v="CASES CIUDAD DEL CARMEN"/>
    <x v="5"/>
  </r>
  <r>
    <n v="47908"/>
    <m/>
    <s v="SPMP"/>
    <s v="GERENCIA DE OPERACIÓN Y MANTENIMIENTO DE EQUIPOS"/>
    <s v="SEGURIDAD Y SOBREVIVENCIA COSTA AFUERA (SSCA)"/>
    <n v="600496"/>
    <s v="ORTEGA MORENO LUIS ALEXANDRO"/>
    <n v="14"/>
    <d v="2023-07-20T00:00:00"/>
    <d v="2023-07-22T00:00:00"/>
    <s v="CASES CIUDAD DEL CARMEN"/>
    <x v="7"/>
  </r>
  <r>
    <n v="47532"/>
    <m/>
    <s v="SPMP"/>
    <s v="GERENCIA DE OPERACIÓN Y MANTENIMIENTO DE EQUIPOS"/>
    <s v="SISTEMA DE PERMISOS PARA TRABAJOS CON RIESGO (SPTR)"/>
    <n v="507111"/>
    <s v="RODRIGUEZ GOMEZ MIGUE ANGEL"/>
    <n v="14"/>
    <d v="2023-11-13T00:00:00"/>
    <d v="2023-11-15T00:00:00"/>
    <s v="CASES CIUDAD DEL CARMEN"/>
    <x v="2"/>
  </r>
  <r>
    <n v="55401"/>
    <m/>
    <s v="SPMP"/>
    <s v="GERENCIA DE PERFORACIÓN Y REPARACIÓN DE POZOS MARINA"/>
    <s v="SEGURIDAD Y SOBREVIVENCIA COSTA AFUERA (SSCA)"/>
    <n v="491912"/>
    <s v="DIAZ NUÑEZ JOSE ATAHUALPA"/>
    <n v="14"/>
    <d v="2023-12-09T00:00:00"/>
    <d v="2023-12-11T00:00:00"/>
    <s v="CIUDAD DEL CARMEN, CAMPECHE"/>
    <x v="9"/>
  </r>
  <r>
    <n v="56291"/>
    <m/>
    <s v="SPRN"/>
    <s v="ACTIVO DE PRODUCCIÓN POZA RICA - ALTAMIRA"/>
    <s v="PREVENCIÓN DE RIESGOS LABORALES (PRL)"/>
    <n v="196853"/>
    <s v="DEL ANGEL DEL ANGEL JUSTO JESUS"/>
    <n v="18"/>
    <d v="2023-07-18T00:00:00"/>
    <d v="2023-07-19T00:00:00"/>
    <s v="CERRO AZUL,VERACRUZ"/>
    <x v="7"/>
  </r>
  <r>
    <n v="55899"/>
    <m/>
    <s v="SPMP"/>
    <s v="GERENCIA DE PERFORACIÓN Y REPARACIÓN DE POZOS MARINA"/>
    <s v="SISTEMA DE PERMISOS PARA TRABAJOS CON RIESGO (SPTR)"/>
    <n v="489671"/>
    <s v="ZACARIAS ALCOCER PEDRO"/>
    <n v="13"/>
    <d v="2023-06-27T00:00:00"/>
    <d v="2023-06-29T00:00:00"/>
    <s v="CIUDAD DEL CARMEN, CAMPECHE"/>
    <x v="0"/>
  </r>
  <r>
    <n v="56328"/>
    <m/>
    <s v="SPRN"/>
    <s v="ACTIVO DE PRODUCCIÓN POZA RICA - ALTAMIRA"/>
    <s v="SISTEMA DE PERMISOS PARA TRABAJOS CON RIESGO (SPTR)"/>
    <n v="352720"/>
    <s v="ROSAS HERNANDEZ ROBERTO AUGUSTO"/>
    <n v="16"/>
    <d v="2023-11-28T00:00:00"/>
    <d v="2023-11-30T00:00:00"/>
    <s v="CERRO AZUL,VERACRUZ"/>
    <x v="2"/>
  </r>
  <r>
    <n v="56262"/>
    <m/>
    <s v="SPRN"/>
    <s v="ACTIVO DE PRODUCCIÓN POZA RICA - ALTAMIRA"/>
    <s v="PREVENCIÓN DE RIESGOS LABORALES (PRL)"/>
    <n v="196853"/>
    <s v="DEL ANGEL DEL ANGEL JUSTO JESUS"/>
    <n v="18"/>
    <d v="2023-10-19T00:00:00"/>
    <d v="2023-10-20T00:00:00"/>
    <s v="CERRO AZUL,VERACRUZ"/>
    <x v="6"/>
  </r>
  <r>
    <n v="47869"/>
    <m/>
    <s v="SPRS"/>
    <s v="ACTIVO DE PRODUCCIÓN SAMARIA LUNA"/>
    <s v="PREVENCIÓN DE RIESGOS LABORALES (PRL)"/>
    <n v="514091"/>
    <s v="QUEVEDO MAGAÑA MARCOS"/>
    <n v="12"/>
    <d v="2023-08-22T00:00:00"/>
    <d v="2023-08-23T00:00:00"/>
    <s v="CUNDUACAN, TABASCO"/>
    <x v="1"/>
  </r>
  <r>
    <n v="53515"/>
    <m/>
    <s v="SPRS"/>
    <s v="ACTIVO DE PRODUCCIÓN BELLOTA JUJO"/>
    <s v="MANEJO A LA DEFENSIVA (MD)"/>
    <n v="414443"/>
    <s v="VELARDE SUAREZ CHRISTIAN"/>
    <n v="15"/>
    <d v="2023-02-24T00:00:00"/>
    <d v="2023-02-24T00:00:00"/>
    <s v="COMALCALCO, TABASCO"/>
    <x v="4"/>
  </r>
  <r>
    <n v="49483"/>
    <m/>
    <s v="SPRS"/>
    <s v="ACTIVO DE PRODUCCIÓN MACUSPANA - MÚSPAC"/>
    <s v="SISTEMA DE PERMISOS PARA TRABAJOS CON RIESGO (SPTR)"/>
    <n v="375253"/>
    <s v="MARTINEZ RODRIGUEZ ERNESTO XICOTENCATL U"/>
    <n v="7"/>
    <d v="2023-05-29T00:00:00"/>
    <d v="2023-05-31T00:00:00"/>
    <s v="CENTRO DE CAPACITACION CIUDAD PEMEX PEP"/>
    <x v="5"/>
  </r>
  <r>
    <n v="58524"/>
    <m/>
    <s v="SPMP"/>
    <s v="GERENCIA DE OPERACIÓN Y MANTENIMIENTO DE EQUIPOS"/>
    <s v="SISTEMA DE PERMISOS PARA TRABAJOS CON RIESGO (SPTR)"/>
    <n v="451904"/>
    <s v="SOLIS GONZALEZ ELI"/>
    <n v="5"/>
    <d v="2023-06-01T00:00:00"/>
    <d v="2023-06-03T00:00:00"/>
    <s v="REYNOSA, TAMAULIPAS"/>
    <x v="0"/>
  </r>
  <r>
    <n v="56773"/>
    <m/>
    <s v="SPRN"/>
    <s v="ACTIVO DE PRODUCCIÓN POZA RICA - ALTAMIRA"/>
    <s v="ÁCIDO SULFHÍDRICO (H2S)"/>
    <n v="372624"/>
    <s v="CARRILLO CABELLO JAIR DE JESUS"/>
    <n v="10"/>
    <d v="2023-04-25T00:00:00"/>
    <d v="2023-04-25T00:00:00"/>
    <s v="CERRO AZUL,VERACRUZ"/>
    <x v="10"/>
  </r>
  <r>
    <n v="60537"/>
    <m/>
    <s v="SPMP"/>
    <s v="GERENCIA DE OPERACIÓN Y MANTENIMIENTO DE EQUIPOS"/>
    <s v="SISTEMA DE PERMISOS PARA TRABAJOS CON RIESGO (SPTR)"/>
    <n v="679358"/>
    <s v="BERGMAN OCAMPO JOSE ENRIQUE"/>
    <n v="8"/>
    <d v="2023-11-15T00:00:00"/>
    <d v="2023-11-17T00:00:00"/>
    <s v="CARDENAS, TABASCO"/>
    <x v="2"/>
  </r>
  <r>
    <n v="51171"/>
    <m/>
    <s v="SPMP"/>
    <s v="GERENCIA DE PERFORACIÓN Y REPARACIÓN DE POZOS TERRESTRE NORTE"/>
    <s v="BRIGADAS DE BÚSQUEDA Y RESCATE (BBR)"/>
    <n v="505871"/>
    <s v="LOPEZ HERRERA FRANCISCO MARTIN"/>
    <n v="11"/>
    <d v="2023-08-08T00:00:00"/>
    <d v="2023-08-10T00:00:00"/>
    <s v="ALTAMIRA, TAMAULIPAS"/>
    <x v="1"/>
  </r>
  <r>
    <n v="57240"/>
    <m/>
    <s v="SPRMNE"/>
    <s v="ACTIVO DE PRODUCCIÓN CANTARELL"/>
    <s v="BÁSICO DE SEGURIDAD (BS)"/>
    <n v="510745"/>
    <s v="CHULINES GRANADOS CESAR IVAN"/>
    <n v="14"/>
    <d v="2023-07-25T00:00:00"/>
    <d v="2023-07-26T00:00:00"/>
    <s v="CASES CIUDAD DEL CARMEN"/>
    <x v="7"/>
  </r>
  <r>
    <n v="52616"/>
    <m/>
    <s v="SPMP"/>
    <s v="GERENCIA DE PERFORACIÓN Y REPARACIÓN DE POZOS TERRESTRE NORTE"/>
    <s v="LIDERAZGO EN SSPA"/>
    <n v="520919"/>
    <s v="LOPEZ HERRERA ALFREDO"/>
    <n v="6"/>
    <d v="2023-10-26T00:00:00"/>
    <d v="2023-10-27T00:00:00"/>
    <s v="ALTAMIRA, TAMAULIPAS"/>
    <x v="6"/>
  </r>
  <r>
    <n v="59976"/>
    <m/>
    <s v="SPMP"/>
    <s v="GERENCIA DE OPERACIÓN Y MANTENIMIENTO DE EQUIPOS"/>
    <s v="PREVENCIÓN DE RIESGOS LABORALES (PRL)"/>
    <n v="365499"/>
    <s v="KAYSER ESPINOSA VICTOR GABRIEL"/>
    <n v="7"/>
    <d v="2023-05-10T00:00:00"/>
    <d v="2023-05-11T00:00:00"/>
    <s v="CARDENAS, TABASCO"/>
    <x v="5"/>
  </r>
  <r>
    <n v="60523"/>
    <m/>
    <s v="SPMP"/>
    <s v="GERENCIA DE OPERACIÓN Y MANTENIMIENTO DE EQUIPOS"/>
    <s v="SISTEMA DE PERMISOS PARA TRABAJOS CON RIESGO (SPTR)"/>
    <n v="679358"/>
    <s v="BERGMAN OCAMPO JOSE ENRIQUE"/>
    <n v="7"/>
    <d v="2023-10-30T00:00:00"/>
    <d v="2023-11-01T00:00:00"/>
    <s v="CARDENAS, TABASCO"/>
    <x v="2"/>
  </r>
  <r>
    <n v="59167"/>
    <m/>
    <s v="SPRN"/>
    <s v="ACTIVO DE PRODUCCIÓN POZA RICA - ALTAMIRA"/>
    <s v="PROCEDIMIENTOS CRÍTICOS (PC)"/>
    <n v="372624"/>
    <s v="CARRILLO CABELLO JAIR DE JESUS"/>
    <n v="11"/>
    <d v="2023-04-10T00:00:00"/>
    <d v="2023-04-11T00:00:00"/>
    <s v="CERRO AZUL,VERACRUZ"/>
    <x v="10"/>
  </r>
  <r>
    <n v="53813"/>
    <m/>
    <s v="SPMP"/>
    <s v="GERENCIA DE PERFORACIÓN Y REPARACIÓN DE POZOS MARINA"/>
    <s v="ADMINISTRACIÓN DE EMERGENCIAS MAYORES (AEM)"/>
    <n v="324620"/>
    <s v="ROMERO MANZANO GUSTAVO ALBERTO"/>
    <n v="14"/>
    <d v="2023-06-27T00:00:00"/>
    <d v="2023-06-28T00:00:00"/>
    <s v="CIUDAD DEL CARMEN, CAMPECHE"/>
    <x v="0"/>
  </r>
  <r>
    <n v="59987"/>
    <m/>
    <s v="SPMP"/>
    <s v="GERENCIA DE OPERACIÓN Y MANTENIMIENTO DE EQUIPOS"/>
    <s v="PREVENCIÓN DE RIESGOS LABORALES (PRL)"/>
    <n v="365499"/>
    <s v="KAYSER ESPINOSA VICTOR GABRIEL"/>
    <n v="5"/>
    <d v="2023-05-23T00:00:00"/>
    <d v="2023-05-24T00:00:00"/>
    <s v="CARDENAS, TABASCO"/>
    <x v="5"/>
  </r>
  <r>
    <n v="59985"/>
    <m/>
    <s v="SPMP"/>
    <s v="GERENCIA DE PERFORACIÓN Y REPARACIÓN DE POZOS TERRESTRE NORTE"/>
    <s v="BÁSICO DE SEGURIDAD (BS)"/>
    <n v="505871"/>
    <s v="LOPEZ HERRERA FRANCISCO MARTIN"/>
    <n v="16"/>
    <d v="2023-06-08T00:00:00"/>
    <d v="2023-06-09T00:00:00"/>
    <s v="REYNOSA, TAMAULIPAS"/>
    <x v="0"/>
  </r>
  <r>
    <n v="57828"/>
    <m/>
    <s v="SPRS"/>
    <s v="ACTIVO DE PRODUCCIÓN BELLOTA JUJO"/>
    <s v="PROCEDIMIENTOS CRÍTICOS (PC)"/>
    <n v="395269"/>
    <s v="JIMENEZ MARTINEZ MAXIMILIANO"/>
    <n v="7"/>
    <d v="2023-09-07T00:00:00"/>
    <d v="2023-09-08T00:00:00"/>
    <s v="COMALCALCO, TABASCO"/>
    <x v="3"/>
  </r>
  <r>
    <n v="59797"/>
    <m/>
    <s v="SPMP"/>
    <s v="GERENCIA DE OPERACIÓN Y MANTENIMIENTO DE EQUIPOS"/>
    <s v="MANEJO A LA DEFENSIVA (MD)"/>
    <n v="352720"/>
    <s v="ROSAS HERNANDEZ ROBERTO AUGUSTO"/>
    <n v="4"/>
    <d v="2023-05-20T00:00:00"/>
    <d v="2023-05-20T00:00:00"/>
    <s v="POZA RICA DE HIDALGO,VERACRUZ"/>
    <x v="5"/>
  </r>
  <r>
    <n v="56682"/>
    <m/>
    <s v="SPMP"/>
    <s v="GERENCIA DE PERFORACIÓN Y REPARACIÓN DE POZOS TERRESTRE NORTE"/>
    <s v="BRIGADAS DE PRIMEROS AUXILIOS (BPA)"/>
    <n v="365499"/>
    <s v="KAYSER ESPINOSA VICTOR GABRIEL"/>
    <n v="13"/>
    <d v="2023-08-04T00:00:00"/>
    <d v="2023-08-05T00:00:00"/>
    <s v="VERACRUZ,VERACRUZ"/>
    <x v="1"/>
  </r>
  <r>
    <n v="60529"/>
    <m/>
    <s v="SPMP"/>
    <s v="GERENCIA DE OPERACIÓN Y MANTENIMIENTO DE EQUIPOS"/>
    <s v="SISTEMA DE PERMISOS PARA TRABAJOS CON RIESGO (SPTR)"/>
    <n v="679358"/>
    <s v="BERGMAN OCAMPO JOSE ENRIQUE"/>
    <n v="8"/>
    <d v="2023-11-08T00:00:00"/>
    <d v="2023-11-10T00:00:00"/>
    <s v="CARDENAS, TABASCO"/>
    <x v="2"/>
  </r>
  <r>
    <n v="53874"/>
    <m/>
    <s v="SPMP"/>
    <s v="GERENCIA DE PERFORACIÓN Y REPARACIÓN DE POZOS MARINA"/>
    <s v="ADMINISTRACIÓN DE EMERGENCIAS MAYORES (AEM)"/>
    <n v="419491"/>
    <s v="BARRIOS ALMAZAN JULIO ANDRES"/>
    <n v="16"/>
    <d v="2023-10-03T00:00:00"/>
    <d v="2023-10-04T00:00:00"/>
    <s v="CIUDAD DEL CARMEN, CAMPECHE"/>
    <x v="6"/>
  </r>
  <r>
    <n v="53300"/>
    <m/>
    <s v="SPMP"/>
    <s v="GERENCIA DE OPERACIÓN Y MANTENIMIENTO DE EQUIPOS"/>
    <s v="SEGURIDAD Y SOBREVIVENCIA COSTA AFUERA (SSCA)"/>
    <n v="600496"/>
    <s v="ORTEGA MORENO LUIS ALEXANDRO"/>
    <n v="7"/>
    <d v="2023-06-12T00:00:00"/>
    <d v="2023-06-14T00:00:00"/>
    <s v="CASES DOS BOCAS"/>
    <x v="0"/>
  </r>
  <r>
    <n v="57834"/>
    <m/>
    <s v="SPRS"/>
    <s v="ACTIVO DE PRODUCCIÓN BELLOTA JUJO"/>
    <s v="PROCEDIMIENTOS CRÍTICOS (PC)"/>
    <n v="395269"/>
    <s v="JIMENEZ MARTINEZ MAXIMILIANO"/>
    <n v="10"/>
    <d v="2023-04-10T00:00:00"/>
    <d v="2023-04-11T00:00:00"/>
    <s v="CARDENAS, TABASCO"/>
    <x v="10"/>
  </r>
  <r>
    <n v="59080"/>
    <m/>
    <s v="SPMP"/>
    <s v="GERENCIA DE PERFORACIÓN Y REPARACIÓN DE POZOS TERRESTRE NORTE"/>
    <s v="SISTEMA DE PERMISOS PARA TRABAJOS CON RIESGO (SPTR)"/>
    <n v="433424"/>
    <s v="HERNANDEZ DOMINGUEZ SIHNUE"/>
    <n v="7"/>
    <d v="2023-03-20T00:00:00"/>
    <d v="2023-03-22T00:00:00"/>
    <s v="VERACRUZ,VERACRUZ"/>
    <x v="11"/>
  </r>
  <r>
    <n v="47531"/>
    <m/>
    <s v="SPMP"/>
    <s v="GERENCIA DE OPERACIÓN Y MANTENIMIENTO DE EQUIPOS"/>
    <s v="SISTEMA DE PERMISOS PARA TRABAJOS CON RIESGO (SPTR)"/>
    <n v="451904"/>
    <s v="SOLIS GONZALEZ ELI"/>
    <n v="6"/>
    <d v="2023-11-27T00:00:00"/>
    <d v="2023-11-29T00:00:00"/>
    <s v="CASES CIUDAD DEL CARMEN"/>
    <x v="2"/>
  </r>
  <r>
    <n v="54082"/>
    <m/>
    <s v="SPRS"/>
    <s v="ACTIVO DE PRODUCCIÓN BELLOTA JUJO"/>
    <s v="SISTEMA DE PERMISOS PARA TRABAJOS CON RIESGO (SPTR)"/>
    <n v="395269"/>
    <s v="JIMENEZ MARTINEZ MAXIMILIANO"/>
    <n v="18"/>
    <d v="2023-09-25T00:00:00"/>
    <d v="2023-09-27T00:00:00"/>
    <s v="CARDENAS, TABASCO"/>
    <x v="3"/>
  </r>
  <r>
    <n v="55392"/>
    <m/>
    <s v="SPMP"/>
    <s v="GERENCIA DE PERFORACIÓN Y REPARACIÓN DE POZOS MARINA"/>
    <s v="SEGURIDAD Y SOBREVIVENCIA COSTA AFUERA (SSCA)"/>
    <n v="411339"/>
    <s v="RAMIREZ BARRENECHEA CARLOS ALFREDO"/>
    <n v="12"/>
    <d v="2023-09-14T00:00:00"/>
    <d v="2023-09-16T00:00:00"/>
    <s v="CIUDAD DEL CARMEN, CAMPECHE"/>
    <x v="3"/>
  </r>
  <r>
    <n v="58711"/>
    <m/>
    <s v="SPRMSO"/>
    <s v="ACTIVO DE PRODUCCIÓN ABKATUN POL CHUC"/>
    <s v="SEGURIDAD Y SOBREVIVENCIA COSTA AFUERA (SSCA)"/>
    <n v="384599"/>
    <s v="MARTINEZ COBA MARLON DANIEL"/>
    <n v="13"/>
    <d v="2023-01-13T00:00:00"/>
    <d v="2023-01-15T00:00:00"/>
    <s v="CASES DOS BOCAS"/>
    <x v="8"/>
  </r>
  <r>
    <n v="47471"/>
    <m/>
    <s v="SPMP"/>
    <s v="GERENCIA DE OPERACIÓN Y MANTENIMIENTO DE EQUIPOS"/>
    <s v="SISTEMA DE PERMISOS PARA TRABAJOS CON RIESGO (SPTR)"/>
    <n v="451904"/>
    <s v="SOLIS GONZALEZ ELI"/>
    <n v="13"/>
    <d v="2023-11-30T00:00:00"/>
    <d v="2023-12-02T00:00:00"/>
    <s v="CASES CIUDAD DEL CARMEN"/>
    <x v="9"/>
  </r>
  <r>
    <n v="59348"/>
    <m/>
    <s v="SPRMSO"/>
    <s v="ACTIVO DE PRODUCCIÓN LITORAL DE TABASCO"/>
    <s v="SEGURIDAD Y SOBREVIVENCIA COSTA AFUERA (SSCA)"/>
    <n v="384599"/>
    <s v="MARTINEZ COBA MARLON DANIEL"/>
    <n v="19"/>
    <d v="2023-08-31T00:00:00"/>
    <d v="2023-09-02T00:00:00"/>
    <s v="CASES DOS BOCAS"/>
    <x v="3"/>
  </r>
  <r>
    <n v="55397"/>
    <m/>
    <s v="SPMP"/>
    <s v="GERENCIA DE PERFORACIÓN Y REPARACIÓN DE POZOS MARINA"/>
    <s v="SEGURIDAD Y SOBREVIVENCIA COSTA AFUERA (SSCA)"/>
    <n v="411339"/>
    <s v="RAMIREZ BARRENECHEA CARLOS ALFREDO"/>
    <n v="13"/>
    <d v="2023-10-12T00:00:00"/>
    <d v="2023-10-14T00:00:00"/>
    <s v="CIUDAD DEL CARMEN, CAMPECHE"/>
    <x v="6"/>
  </r>
  <r>
    <n v="59377"/>
    <m/>
    <s v="SPRMSO"/>
    <s v="ACTIVO DE PRODUCCIÓN ABKATUN POL CHUC"/>
    <s v="SISTEMA DE PERMISOS PARA TRABAJOS CON RIESGO (SPTR)"/>
    <n v="971841"/>
    <s v="MAGAÑA RUIZ TOBIAS"/>
    <n v="13"/>
    <d v="2023-08-22T00:00:00"/>
    <d v="2023-08-24T00:00:00"/>
    <s v="CASES DOS BOCAS"/>
    <x v="1"/>
  </r>
  <r>
    <n v="55396"/>
    <m/>
    <s v="SPMP"/>
    <s v="GERENCIA DE PERFORACIÓN Y REPARACIÓN DE POZOS MARINA"/>
    <s v="SEGURIDAD Y SOBREVIVENCIA COSTA AFUERA (SSCA)"/>
    <n v="329117"/>
    <s v="GONZALEZ PEREZ DANIEL DIAMANTIS"/>
    <n v="19"/>
    <d v="2023-09-29T00:00:00"/>
    <d v="2023-10-01T00:00:00"/>
    <s v="CIUDAD DEL CARMEN, CAMPECHE"/>
    <x v="6"/>
  </r>
  <r>
    <n v="59363"/>
    <m/>
    <s v="SPRMSO"/>
    <s v="ACTIVO DE PRODUCCIÓN ABKATUN POL CHUC"/>
    <s v="SISTEMA DE PERMISOS PARA TRABAJOS CON RIESGO (SPTR)"/>
    <n v="971841"/>
    <s v="MAGAÑA RUIZ TOBIAS"/>
    <n v="7"/>
    <d v="2023-11-22T00:00:00"/>
    <d v="2023-11-24T00:00:00"/>
    <s v="CASES DOS BOCAS"/>
    <x v="2"/>
  </r>
  <r>
    <n v="47488"/>
    <m/>
    <s v="SPMP"/>
    <s v="GERENCIA DE OPERACIÓN Y MANTENIMIENTO DE EQUIPOS"/>
    <s v="SEGURIDAD Y SOBREVIVENCIA COSTA AFUERA (SSCA)"/>
    <n v="329117"/>
    <s v="GONZALEZ PEREZ DANIEL DIAMANTIS"/>
    <n v="11"/>
    <d v="2023-12-03T00:00:00"/>
    <d v="2023-12-05T00:00:00"/>
    <s v="CASES CIUDAD DEL CARMEN"/>
    <x v="9"/>
  </r>
  <r>
    <n v="59343"/>
    <m/>
    <s v="SPRMSO"/>
    <s v="ACTIVO DE PRODUCCIÓN ABKATUN POL CHUC"/>
    <s v="FORMACIÓN DE TIMONELES DE BOTES DE SALVAMENTO (FTBS)"/>
    <n v="384599"/>
    <s v="MARTINEZ COBA MARLON DANIEL"/>
    <n v="7"/>
    <d v="2023-03-27T00:00:00"/>
    <d v="2023-03-28T00:00:00"/>
    <s v="CASES DOS BOCAS"/>
    <x v="11"/>
  </r>
  <r>
    <n v="52345"/>
    <m/>
    <s v="SPRS"/>
    <s v="ACTIVO DE PRODUCCIÓN BELLOTA JUJO"/>
    <s v="SISTEMA DE PERMISOS PARA TRABAJOS CON RIESGO (SPTR)"/>
    <n v="395269"/>
    <s v="JIMENEZ MARTINEZ MAXIMILIANO"/>
    <n v="19"/>
    <d v="2023-02-27T00:00:00"/>
    <d v="2023-03-01T00:00:00"/>
    <s v="COMALCALCO, TABASCO"/>
    <x v="11"/>
  </r>
  <r>
    <n v="54309"/>
    <m/>
    <s v="SPMP"/>
    <s v="GERENCIA DE PERFORACIÓN Y REPARACIÓN DE POZOS MARINA"/>
    <s v="BRIGADAS DE BÚSQUEDA Y RESCATE (BBR)"/>
    <n v="354951"/>
    <s v="GARZA TORRE RAUL ARMANDO"/>
    <n v="16"/>
    <d v="2023-04-30T00:00:00"/>
    <d v="2023-05-02T00:00:00"/>
    <s v="CIUDAD DEL CARMEN, CAMPECHE"/>
    <x v="5"/>
  </r>
  <r>
    <n v="55361"/>
    <m/>
    <s v="SPMP"/>
    <s v="GERENCIA DE PERFORACIÓN Y REPARACIÓN DE POZOS MARINA"/>
    <s v="SEGURIDAD Y SOBREVIVENCIA COSTA AFUERA (SSCA)"/>
    <n v="411339"/>
    <s v="RAMIREZ BARRENECHEA CARLOS ALFREDO"/>
    <n v="18"/>
    <d v="2023-06-22T00:00:00"/>
    <d v="2023-06-24T00:00:00"/>
    <s v="CIUDAD DEL CARMEN, CAMPECHE"/>
    <x v="0"/>
  </r>
  <r>
    <n v="58993"/>
    <m/>
    <s v="SPRMSO"/>
    <s v="ACTIVO DE PRODUCCIÓN ABKATUN POL CHUC"/>
    <s v="SEGURIDAD Y SOBREVIVENCIA COSTA AFUERA (SSCA)"/>
    <n v="384599"/>
    <s v="MARTINEZ COBA MARLON DANIEL"/>
    <n v="12"/>
    <d v="2023-10-26T00:00:00"/>
    <d v="2023-10-28T00:00:00"/>
    <s v="CASES DOS BOCAS"/>
    <x v="6"/>
  </r>
  <r>
    <n v="59347"/>
    <m/>
    <s v="SPRMSO"/>
    <s v="ACTIVO DE PRODUCCIÓN ABKATUN POL CHUC"/>
    <s v="FORMACIÓN DE TIMONELES DE BOTES DE SALVAMENTO (FTBS)"/>
    <n v="384599"/>
    <s v="MARTINEZ COBA MARLON DANIEL"/>
    <n v="6"/>
    <d v="2023-05-22T00:00:00"/>
    <d v="2023-05-23T00:00:00"/>
    <s v="CASES DOS BOCAS"/>
    <x v="5"/>
  </r>
  <r>
    <n v="57460"/>
    <m/>
    <s v="SPRMNE"/>
    <s v="ACTIVO DE PRODUCCIÓN CANTARELL"/>
    <s v="SISTEMA DE PERMISOS PARA TRABAJOS CON RIESGO (SPTR)"/>
    <n v="354951"/>
    <s v="GARZA TORRE RAUL ARMANDO"/>
    <n v="11"/>
    <d v="2023-04-04T00:00:00"/>
    <d v="2023-04-06T00:00:00"/>
    <s v="CASES CIUDAD DEL CARMEN"/>
    <x v="10"/>
  </r>
  <r>
    <n v="47772"/>
    <m/>
    <s v="SPRS"/>
    <s v="ACTIVO DE PRODUCCIÓN SAMARIA LUNA"/>
    <s v="ÁCIDO SULFHÍDRICO (H2S)"/>
    <n v="420560"/>
    <s v="LÓPEZ SUÁREZ JAIRO RICARDO"/>
    <n v="13"/>
    <d v="2023-02-13T00:00:00"/>
    <d v="2023-02-13T00:00:00"/>
    <s v="CUNDUACAN, TABASCO"/>
    <x v="4"/>
  </r>
  <r>
    <n v="48758"/>
    <m/>
    <s v="SPRS"/>
    <s v="ACTIVO DE PRODUCCIÓN SAMARIA LUNA"/>
    <s v="SISTEMA DE PERMISOS PARA TRABAJOS CON RIESGO (SPTR)"/>
    <n v="374778"/>
    <s v="BERISTAIN BENITEZ MIGUEL"/>
    <n v="17"/>
    <d v="2023-07-10T00:00:00"/>
    <d v="2023-07-12T00:00:00"/>
    <s v="CUNDUACAN, TABASCO"/>
    <x v="7"/>
  </r>
  <r>
    <n v="59355"/>
    <m/>
    <s v="SPRMSO"/>
    <s v="ACTIVO DE PRODUCCIÓN ABKATUN POL CHUC"/>
    <s v="SISTEMA DE PERMISOS PARA TRABAJOS CON RIESGO (SPTR)"/>
    <n v="971841"/>
    <s v="MAGAÑA RUIZ TOBIAS"/>
    <n v="13"/>
    <d v="2023-01-24T00:00:00"/>
    <d v="2023-01-26T00:00:00"/>
    <s v="CASES DOS BOCAS"/>
    <x v="8"/>
  </r>
  <r>
    <n v="55217"/>
    <m/>
    <s v="SPMP"/>
    <s v="GERENCIA DE PERFORACIÓN Y REPARACIÓN DE POZOS MARINA"/>
    <s v="SEGURIDAD Y SOBREVIVENCIA COSTA AFUERA (SSCA)"/>
    <n v="329117"/>
    <s v="GONZALEZ PEREZ DANIEL DIAMANTIS"/>
    <n v="9"/>
    <d v="2023-05-19T00:00:00"/>
    <d v="2023-05-21T00:00:00"/>
    <s v="CIUDAD DEL CARMEN, CAMPECHE"/>
    <x v="5"/>
  </r>
  <r>
    <n v="59303"/>
    <m/>
    <s v="SPRMSO"/>
    <s v="ACTIVO DE PRODUCCIÓN LITORAL DE TABASCO"/>
    <s v="SEGURIDAD Y SOBREVIVENCIA COSTA AFUERA (SSCA)"/>
    <n v="245435"/>
    <s v="VALENCIA VIVEROS CESAR"/>
    <n v="18"/>
    <d v="2023-04-13T00:00:00"/>
    <d v="2023-04-15T00:00:00"/>
    <s v="CASES DOS BOCAS"/>
    <x v="10"/>
  </r>
  <r>
    <n v="59374"/>
    <m/>
    <s v="SPRMSO"/>
    <s v="ACTIVO DE PRODUCCIÓN ABKATUN POL CHUC"/>
    <s v="SISTEMA DE PERMISOS PARA TRABAJOS CON RIESGO (SPTR)"/>
    <n v="971841"/>
    <s v="MAGAÑA RUIZ TOBIAS"/>
    <n v="12"/>
    <d v="2023-09-19T00:00:00"/>
    <d v="2023-09-21T00:00:00"/>
    <s v="CASES DOS BOCAS"/>
    <x v="3"/>
  </r>
  <r>
    <n v="59309"/>
    <m/>
    <s v="SPRMSO"/>
    <s v="ACTIVO DE PRODUCCIÓN ABKATUN POL CHUC"/>
    <s v="FORMACIÓN DE TIMONELES DE BOTES DE SALVAMENTO (FTBS)"/>
    <n v="384599"/>
    <s v="MARTINEZ COBA MARLON DANIEL"/>
    <n v="7"/>
    <d v="2023-01-30T00:00:00"/>
    <d v="2023-01-31T00:00:00"/>
    <s v="CASES DOS BOCAS"/>
    <x v="8"/>
  </r>
  <r>
    <n v="59365"/>
    <m/>
    <s v="SPRMSO"/>
    <s v="ACTIVO DE PRODUCCIÓN ABKATUN POL CHUC"/>
    <s v="SISTEMA DE PERMISOS PARA TRABAJOS CON RIESGO (SPTR)"/>
    <n v="971841"/>
    <s v="MAGAÑA RUIZ TOBIAS"/>
    <n v="7"/>
    <d v="2023-11-01T00:00:00"/>
    <d v="2023-11-03T00:00:00"/>
    <s v="CASES DOS BOCAS"/>
    <x v="2"/>
  </r>
  <r>
    <n v="48615"/>
    <m/>
    <s v="SPRS"/>
    <s v="ACTIVO DE PRODUCCIÓN SAMARIA LUNA"/>
    <s v="REACREDITACIÓN DE SIGNATARIOS DEL SPPTR (RSPTR)"/>
    <n v="374778"/>
    <s v="BERISTAIN BENITEZ MIGUEL"/>
    <n v="21"/>
    <d v="2023-05-18T00:00:00"/>
    <d v="2023-05-18T00:00:00"/>
    <s v="CUNDUACAN, TABASCO"/>
    <x v="5"/>
  </r>
  <r>
    <n v="59336"/>
    <m/>
    <s v="SPRMSO"/>
    <s v="ACTIVO DE PRODUCCIÓN ABKATUN POL CHUC"/>
    <s v="FORMACIÓN DE TIMONELES DE BOTES DE SALVAMENTO (FTBS)"/>
    <n v="384599"/>
    <s v="MARTINEZ COBA MARLON DANIEL"/>
    <n v="6"/>
    <d v="2023-02-13T00:00:00"/>
    <d v="2023-02-14T00:00:00"/>
    <s v="CASES DOS BOCAS"/>
    <x v="4"/>
  </r>
  <r>
    <n v="55275"/>
    <m/>
    <s v="SPRN"/>
    <s v="ACTIVO DE PRODUCCIÓN POZA RICA - ALTAMIRA"/>
    <s v="SISTEMA DE PERMISOS PARA TRABAJOS CON RIESGO (SPTR)"/>
    <n v="352720"/>
    <s v="ROSAS HERNANDEZ ROBERTO AUGUSTO"/>
    <n v="20"/>
    <d v="2023-07-03T00:00:00"/>
    <d v="2023-07-05T00:00:00"/>
    <s v="NARANJOS"/>
    <x v="7"/>
  </r>
  <r>
    <n v="59321"/>
    <m/>
    <s v="SPRMSO"/>
    <s v="ACTIVO DE PRODUCCIÓN LITORAL DE TABASCO"/>
    <s v="SEGURIDAD Y SOBREVIVENCIA COSTA AFUERA (SSCA)"/>
    <n v="384599"/>
    <s v="MARTINEZ COBA MARLON DANIEL"/>
    <n v="20"/>
    <d v="2023-05-25T00:00:00"/>
    <d v="2023-05-27T00:00:00"/>
    <s v="CASES DOS BOCAS"/>
    <x v="5"/>
  </r>
  <r>
    <n v="59382"/>
    <m/>
    <s v="SPRMSO"/>
    <s v="ACTIVO DE PRODUCCIÓN LITORAL DE TABASCO"/>
    <s v="SISTEMA DE PERMISOS PARA TRABAJOS CON RIESGO (SPTR)"/>
    <n v="971841"/>
    <s v="MAGAÑA RUIZ TOBIAS"/>
    <n v="20"/>
    <d v="2023-06-21T00:00:00"/>
    <d v="2023-06-23T00:00:00"/>
    <s v="CASES DOS BOCAS"/>
    <x v="0"/>
  </r>
  <r>
    <n v="59373"/>
    <m/>
    <s v="SPRMSO"/>
    <s v="ACTIVO DE PRODUCCIÓN LITORAL DE TABASCO"/>
    <s v="SISTEMA DE PERMISOS PARA TRABAJOS CON RIESGO (SPTR)"/>
    <n v="971841"/>
    <s v="MAGAÑA RUIZ TOBIAS"/>
    <n v="17"/>
    <d v="2023-04-18T00:00:00"/>
    <d v="2023-04-20T00:00:00"/>
    <s v="CASES DOS BOCAS"/>
    <x v="10"/>
  </r>
  <r>
    <n v="57295"/>
    <m/>
    <s v="SPRMNE"/>
    <s v="ACTIVO DE PRODUCCIÓN CANTARELL"/>
    <s v="BÁSICO DE SEGURIDAD (BS)"/>
    <n v="510745"/>
    <s v="CHULINES GRANADOS CESAR IVAN"/>
    <n v="15"/>
    <d v="2023-05-31T00:00:00"/>
    <d v="2023-06-01T00:00:00"/>
    <s v="CASES CIUDAD DEL CARMEN"/>
    <x v="0"/>
  </r>
  <r>
    <n v="54665"/>
    <m/>
    <s v="SPMP"/>
    <s v="GERENCIA DE PERFORACIÓN Y REPARACIÓN DE POZOS MARINA"/>
    <s v="SEGURIDAD Y SOBREVIVENCIA COSTA AFUERA (SSCA)"/>
    <n v="491912"/>
    <s v="DIAZ NUÑEZ JOSE ATAHUALPA"/>
    <n v="16"/>
    <d v="2023-05-16T00:00:00"/>
    <d v="2023-05-18T00:00:00"/>
    <s v="CIUDAD DEL CARMEN, CAMPECHE"/>
    <x v="5"/>
  </r>
  <r>
    <n v="48377"/>
    <m/>
    <s v="SPMP"/>
    <s v="GERENCIA DE OPERACIÓN Y MANTENIMIENTO DE EQUIPOS"/>
    <s v="SEGURIDAD Y SOBREVIVENCIA COSTA AFUERA (SSCA)"/>
    <n v="329117"/>
    <s v="GONZALEZ PEREZ DANIEL DIAMANTIS"/>
    <n v="15"/>
    <d v="2023-04-17T00:00:00"/>
    <d v="2023-04-19T00:00:00"/>
    <s v="CASES CIUDAD DEL CARMEN"/>
    <x v="10"/>
  </r>
  <r>
    <n v="54598"/>
    <m/>
    <s v="SPMP"/>
    <s v="GERENCIA DE PERFORACIÓN Y REPARACIÓN DE POZOS MARINA"/>
    <s v="BRIGADAS CONTRAINCENDIOS (BCI)"/>
    <n v="489671"/>
    <s v="ZACARIAS ALCOCER PEDRO"/>
    <n v="12"/>
    <d v="2023-10-12T00:00:00"/>
    <d v="2023-10-14T00:00:00"/>
    <s v="CIUDAD DEL CARMEN, CAMPECHE"/>
    <x v="6"/>
  </r>
  <r>
    <n v="56957"/>
    <m/>
    <s v="SPMP"/>
    <s v="GERENCIA DE PERFORACIÓN Y REPARACIÓN DE POZOS MARINA"/>
    <s v="BRIGADAS DE BÚSQUEDA Y RESCATE (BBR)"/>
    <n v="354951"/>
    <s v="GARZA TORRE RAUL ARMANDO"/>
    <n v="15"/>
    <d v="2023-09-17T00:00:00"/>
    <d v="2023-09-19T00:00:00"/>
    <s v="CIUDAD DEL CARMEN, CAMPECHE"/>
    <x v="3"/>
  </r>
  <r>
    <n v="55379"/>
    <m/>
    <s v="SPMP"/>
    <s v="GERENCIA DE PERFORACIÓN Y REPARACIÓN DE POZOS MARINA"/>
    <s v="SEGURIDAD Y SOBREVIVENCIA COSTA AFUERA (SSCA)"/>
    <n v="491912"/>
    <s v="DIAZ NUÑEZ JOSE ATAHUALPA"/>
    <n v="15"/>
    <d v="2023-07-22T00:00:00"/>
    <d v="2023-07-24T00:00:00"/>
    <s v="CIUDAD DEL CARMEN, CAMPECHE"/>
    <x v="7"/>
  </r>
  <r>
    <n v="58148"/>
    <m/>
    <s v="SPRS"/>
    <s v="ACTIVO DE PRODUCCIÓN BELLOTA JUJO"/>
    <s v="ÁCIDO SULFHÍDRICO (H2S)"/>
    <n v="395269"/>
    <s v="JIMENEZ MARTINEZ MAXIMILIANO"/>
    <n v="9"/>
    <d v="2023-03-24T00:00:00"/>
    <d v="2023-03-24T00:00:00"/>
    <s v="CARDENAS, TABASCO"/>
    <x v="11"/>
  </r>
  <r>
    <n v="52462"/>
    <m/>
    <s v="SPRN"/>
    <s v="ACTIVO DE PRODUCCIÓN REYNOSA"/>
    <s v="REACREDITACIÓN DE SIGNATARIOS DEL SPPTR (RSPTR)"/>
    <n v="196157"/>
    <s v="POSADAS RAMÍREZ LUCIO ALFONSO"/>
    <n v="13"/>
    <d v="2023-04-10T00:00:00"/>
    <d v="2023-04-10T00:00:00"/>
    <s v="REYNOSA, TAMAULIPAS"/>
    <x v="10"/>
  </r>
  <r>
    <n v="52036"/>
    <m/>
    <s v="SPRN"/>
    <s v="ACTIVO DE PRODUCCIÓN REYNOSA"/>
    <s v="BRIGADAS DE PRIMEROS AUXILIOS (BPA)"/>
    <n v="228486"/>
    <s v="HERNANDEZ GALVAN JORGE EDUARDO"/>
    <n v="12"/>
    <d v="2023-09-26T00:00:00"/>
    <d v="2023-09-27T00:00:00"/>
    <s v="REYNOSA, TAMAULIPAS"/>
    <x v="3"/>
  </r>
  <r>
    <n v="48051"/>
    <m/>
    <s v="SPRN"/>
    <s v="ACTIVO DE PRODUCCIÓN REYNOSA"/>
    <s v="PREVENCIÓN DE RIESGOS LABORALES (PRL)"/>
    <n v="196157"/>
    <s v="POSADAS RAMÍREZ LUCIO ALFONSO"/>
    <n v="19"/>
    <d v="2023-10-26T00:00:00"/>
    <d v="2023-10-27T00:00:00"/>
    <s v="REYNOSA, TAMAULIPAS"/>
    <x v="6"/>
  </r>
  <r>
    <n v="54020"/>
    <m/>
    <s v="SPRN"/>
    <s v="ACTIVO DE PRODUCCIÓN REYNOSA"/>
    <s v="LIDERAZGO EN SSPA"/>
    <n v="196157"/>
    <s v="POSADAS RAMÍREZ LUCIO ALFONSO"/>
    <n v="13"/>
    <d v="2023-10-02T00:00:00"/>
    <d v="2023-10-03T00:00:00"/>
    <s v="REYNOSA, TAMAULIPAS"/>
    <x v="6"/>
  </r>
  <r>
    <n v="47538"/>
    <m/>
    <s v="SPMP"/>
    <s v="GERENCIA DE OPERACIÓN Y MANTENIMIENTO DE EQUIPOS"/>
    <s v="SISTEMA DE PERMISOS PARA TRABAJOS CON RIESGO (SPTR)"/>
    <n v="451904"/>
    <s v="SOLIS GONZALEZ ELI"/>
    <n v="23"/>
    <d v="2023-05-27T00:00:00"/>
    <d v="2023-05-29T00:00:00"/>
    <s v="CASES CIUDAD DEL CARMEN"/>
    <x v="5"/>
  </r>
  <r>
    <n v="55292"/>
    <m/>
    <s v="SPMP"/>
    <s v="GERENCIA DE PERFORACIÓN Y REPARACIÓN DE POZOS MARINA"/>
    <s v="SEGURIDAD Y SOBREVIVENCIA COSTA AFUERA (SSCA)"/>
    <n v="411339"/>
    <s v="RAMIREZ BARRENECHEA CARLOS ALFREDO"/>
    <n v="16"/>
    <d v="2023-05-31T00:00:00"/>
    <d v="2023-06-02T00:00:00"/>
    <s v="CIUDAD DEL CARMEN, CAMPECHE"/>
    <x v="0"/>
  </r>
  <r>
    <n v="56470"/>
    <m/>
    <s v="SPMP"/>
    <s v="GERENCIA DE PERFORACIÓN Y REPARACIÓN DE POZOS MARINA"/>
    <s v="SISTEMA DE PERMISOS PARA TRABAJOS CON RIESGO (SPTR)"/>
    <n v="419491"/>
    <s v="BARRIOS ALMAZAN JULIO ANDRES"/>
    <n v="10"/>
    <d v="2023-05-16T00:00:00"/>
    <d v="2023-05-18T00:00:00"/>
    <s v="CIUDAD DEL CARMEN, CAMPECHE"/>
    <x v="5"/>
  </r>
  <r>
    <n v="55388"/>
    <m/>
    <s v="SPMP"/>
    <s v="GERENCIA DE PERFORACIÓN Y REPARACIÓN DE POZOS MARINA"/>
    <s v="SEGURIDAD Y SOBREVIVENCIA COSTA AFUERA (SSCA)"/>
    <n v="411339"/>
    <s v="RAMIREZ BARRENECHEA CARLOS ALFREDO"/>
    <n v="16"/>
    <d v="2023-08-22T00:00:00"/>
    <d v="2023-08-24T00:00:00"/>
    <s v="CIUDAD DEL CARMEN, CAMPECHE"/>
    <x v="1"/>
  </r>
  <r>
    <n v="47528"/>
    <m/>
    <s v="SPMP"/>
    <s v="GERENCIA DE OPERACIÓN Y MANTENIMIENTO DE EQUIPOS"/>
    <s v="SISTEMA DE PERMISOS PARA TRABAJOS CON RIESGO (SPTR)"/>
    <n v="507111"/>
    <s v="RODRIGUEZ GOMEZ MIGUE ANGEL"/>
    <n v="15"/>
    <d v="2023-11-28T00:00:00"/>
    <d v="2023-11-30T00:00:00"/>
    <s v="CASES CIUDAD DEL CARMEN"/>
    <x v="2"/>
  </r>
  <r>
    <n v="51270"/>
    <m/>
    <s v="SPRS"/>
    <s v="ACTIVO DE PRODUCCIÓN SAMARIA LUNA"/>
    <s v="BRIGADAS DE PRIMEROS AUXILIOS (BPA)"/>
    <n v="466794"/>
    <s v="BAEZA MARTÍNEZ JUVENCIO"/>
    <n v="17"/>
    <d v="2023-06-12T00:00:00"/>
    <d v="2023-06-13T00:00:00"/>
    <s v="CUNDUACAN, TABASCO"/>
    <x v="0"/>
  </r>
  <r>
    <n v="52285"/>
    <m/>
    <s v="SPRN"/>
    <s v="ACTIVO DE PRODUCCIÓN REYNOSA"/>
    <s v="PREVENCIÓN DE RIESGOS LABORALES (PRL)"/>
    <n v="196157"/>
    <s v="POSADAS RAMÍREZ LUCIO ALFONSO"/>
    <n v="23"/>
    <d v="2023-05-15T00:00:00"/>
    <d v="2023-05-16T00:00:00"/>
    <s v="REYNOSA, TAMAULIPAS"/>
    <x v="5"/>
  </r>
  <r>
    <n v="54100"/>
    <m/>
    <s v="SPRMNE"/>
    <s v="ACTIVO DE PRODUCCIÓN CANTARELL"/>
    <s v="SEGURIDAD Y SOBREVIVENCIA COSTA AFUERA (SSCA)"/>
    <n v="405175"/>
    <s v="ESCASENA MARTINEZ ANGEL ISRAEL"/>
    <n v="15"/>
    <d v="2023-09-12T00:00:00"/>
    <d v="2023-09-14T00:00:00"/>
    <s v="CASES CIUDAD DEL CARMEN"/>
    <x v="3"/>
  </r>
  <r>
    <n v="53600"/>
    <m/>
    <s v="SPRMNE"/>
    <s v="ACTIVO DE PRODUCCIÓN CANTARELL"/>
    <s v="ÁCIDO SULFHÍDRICO (H2S)"/>
    <n v="374361"/>
    <s v="AGUILAR LASSERRE RUBEN"/>
    <n v="8"/>
    <d v="2023-03-28T00:00:00"/>
    <d v="2023-03-28T00:00:00"/>
    <s v="CASES CIUDAD DEL CARMEN"/>
    <x v="11"/>
  </r>
  <r>
    <n v="51797"/>
    <m/>
    <s v="SPMP"/>
    <s v="GERENCIA DE OPERACIÓN Y MANTENIMIENTO DE EQUIPOS"/>
    <s v="BRIGADAS DE PRIMEROS AUXILIOS (BPA)"/>
    <n v="365499"/>
    <s v="KAYSER ESPINOSA VICTOR GABRIEL"/>
    <n v="12"/>
    <d v="2023-07-13T00:00:00"/>
    <d v="2023-07-14T00:00:00"/>
    <s v="VERACRUZ,VERACRUZ"/>
    <x v="7"/>
  </r>
  <r>
    <n v="57827"/>
    <m/>
    <s v="SPRS"/>
    <s v="ACTIVO DE PRODUCCIÓN BELLOTA JUJO"/>
    <s v="PROCEDIMIENTOS CRÍTICOS (PC)"/>
    <n v="414443"/>
    <s v="VELARDE SUAREZ CHRISTIAN"/>
    <n v="7"/>
    <d v="2023-04-10T00:00:00"/>
    <d v="2023-04-11T00:00:00"/>
    <s v="COMALCALCO, TABASCO"/>
    <x v="10"/>
  </r>
  <r>
    <n v="50312"/>
    <m/>
    <s v="SPMP"/>
    <s v="GERENCIA DE PERFORACIÓN Y REPARACIÓN DE POZOS TERRESTRE NORTE"/>
    <s v="PREVENCIÓN DE RIESGOS LABORALES (PRL)"/>
    <n v="686135"/>
    <s v="DURAN ENRIQUEZ JESUS ALFREDO"/>
    <n v="11"/>
    <d v="2023-06-13T00:00:00"/>
    <d v="2023-06-14T00:00:00"/>
    <s v="ALTAMIRA, TAMAULIPAS"/>
    <x v="0"/>
  </r>
  <r>
    <n v="50393"/>
    <m/>
    <s v="SPMP"/>
    <s v="GERENCIA DE PERFORACIÓN Y REPARACIÓN DE POZOS TERRESTRE NORTE"/>
    <s v="PREVENCIÓN DE RIESGOS LABORALES (PRL)"/>
    <n v="686135"/>
    <s v="DURAN ENRIQUEZ JESUS ALFREDO"/>
    <n v="14"/>
    <d v="2023-06-27T00:00:00"/>
    <d v="2023-06-28T00:00:00"/>
    <s v="ALTAMIRA, TAMAULIPAS"/>
    <x v="0"/>
  </r>
  <r>
    <n v="57914"/>
    <m/>
    <s v="SPRS"/>
    <s v="ACTIVO DE PRODUCCIÓN BELLOTA JUJO"/>
    <s v="DISCIPLINA OPERATIVA (DO)"/>
    <n v="395269"/>
    <s v="JIMENEZ MARTINEZ MAXIMILIANO"/>
    <n v="13"/>
    <d v="2023-04-12T00:00:00"/>
    <d v="2023-04-13T00:00:00"/>
    <s v="CARDENAS, TABASCO"/>
    <x v="10"/>
  </r>
  <r>
    <n v="60613"/>
    <m/>
    <s v="SPMP"/>
    <s v="GERENCIA DE OPERACIÓN Y MANTENIMIENTO DE EQUIPOS"/>
    <s v="MANEJO A LA DEFENSIVA (MD)"/>
    <n v="352720"/>
    <s v="ROSAS HERNANDEZ ROBERTO AUGUSTO"/>
    <n v="5"/>
    <d v="2023-07-17T00:00:00"/>
    <d v="2023-07-17T00:00:00"/>
    <s v="CARDENAS, TABASCO"/>
    <x v="7"/>
  </r>
  <r>
    <n v="53324"/>
    <m/>
    <s v="SPMP"/>
    <s v="GERENCIA DE OPERACIÓN Y MANTENIMIENTO DE EQUIPOS"/>
    <s v="SISTEMA DE PERMISOS PARA TRABAJOS CON RIESGO (SPTR)"/>
    <n v="507111"/>
    <s v="RODRIGUEZ GOMEZ MIGUE ANGEL"/>
    <n v="10"/>
    <d v="2023-04-17T00:00:00"/>
    <d v="2023-04-19T00:00:00"/>
    <s v="CASES DOS BOCAS"/>
    <x v="10"/>
  </r>
  <r>
    <n v="55371"/>
    <m/>
    <s v="SPMP"/>
    <s v="GERENCIA DE PERFORACIÓN Y REPARACIÓN DE POZOS MARINA"/>
    <s v="SEGURIDAD Y SOBREVIVENCIA COSTA AFUERA (SSCA)"/>
    <n v="491912"/>
    <s v="DIAZ NUÑEZ JOSE ATAHUALPA"/>
    <n v="11"/>
    <d v="2023-07-11T00:00:00"/>
    <d v="2023-07-13T00:00:00"/>
    <s v="CIUDAD DEL CARMEN, CAMPECHE"/>
    <x v="7"/>
  </r>
  <r>
    <n v="58503"/>
    <m/>
    <s v="SPMP"/>
    <s v="GERENCIA DE PERFORACIÓN Y REPARACIÓN DE POZOS TERRESTRE NORTE"/>
    <s v="BRIGADAS DE PRIMEROS AUXILIOS (BPA)"/>
    <n v="365499"/>
    <s v="KAYSER ESPINOSA VICTOR GABRIEL"/>
    <n v="11"/>
    <d v="2023-09-19T00:00:00"/>
    <d v="2023-09-20T00:00:00"/>
    <s v="VERACRUZ,VERACRUZ"/>
    <x v="3"/>
  </r>
  <r>
    <n v="60345"/>
    <m/>
    <s v="SPRN"/>
    <s v="ACTIVO DE PRODUCCIÓN REYNOSA"/>
    <s v="DISCIPLINA OPERATIVA (DO)"/>
    <n v="243544"/>
    <s v="ARCE FLORES JOSE ALBERTO"/>
    <n v="8"/>
    <d v="2023-08-10T00:00:00"/>
    <d v="2023-08-11T00:00:00"/>
    <s v="REYNOSA, TAMAULIPAS"/>
    <x v="1"/>
  </r>
  <r>
    <n v="47696"/>
    <m/>
    <s v="SPRN"/>
    <s v="ACTIVO DE PRODUCCIÓN REYNOSA"/>
    <s v="SISTEMA DE PERMISOS PARA TRABAJOS CON RIESGO (SPTR)"/>
    <n v="196157"/>
    <s v="POSADAS RAMÍREZ LUCIO ALFONSO"/>
    <n v="17"/>
    <d v="2023-06-19T00:00:00"/>
    <d v="2023-06-21T00:00:00"/>
    <s v="REYNOSA, TAMAULIPAS"/>
    <x v="0"/>
  </r>
  <r>
    <n v="56514"/>
    <m/>
    <s v="SPMP"/>
    <s v="GERENCIA DE OPERACIÓN Y MANTENIMIENTO DE EQUIPOS"/>
    <s v="BÁSICO DE SEGURIDAD (BS)"/>
    <n v="365499"/>
    <s v="KAYSER ESPINOSA VICTOR GABRIEL"/>
    <n v="5"/>
    <d v="2023-10-02T00:00:00"/>
    <d v="2023-10-03T00:00:00"/>
    <s v="TIERRA BLANCA"/>
    <x v="6"/>
  </r>
  <r>
    <n v="52146"/>
    <m/>
    <s v="SPRN"/>
    <s v="ACTIVO DE PRODUCCIÓN REYNOSA"/>
    <s v="REVALIDACIÓN BÁSICO DE SEGURIDAD (BS)"/>
    <n v="226488"/>
    <s v="SÁNCHEZ GARCÍA ERNESTO"/>
    <n v="17"/>
    <d v="2023-05-25T00:00:00"/>
    <d v="2023-05-25T00:00:00"/>
    <s v="REYNOSA, TAMAULIPAS"/>
    <x v="5"/>
  </r>
  <r>
    <n v="59383"/>
    <m/>
    <s v="SPRMSO"/>
    <s v="ACTIVO DE PRODUCCIÓN LITORAL DE TABASCO"/>
    <s v="SISTEMA DE PERMISOS PARA TRABAJOS CON RIESGO (SPTR)"/>
    <n v="971841"/>
    <s v="MAGAÑA RUIZ TOBIAS"/>
    <n v="14"/>
    <d v="2023-12-20T00:00:00"/>
    <d v="2023-12-22T00:00:00"/>
    <s v="CASES DOS BOCAS"/>
    <x v="9"/>
  </r>
  <r>
    <n v="59385"/>
    <m/>
    <s v="SPRMSO"/>
    <s v="ACTIVO DE PRODUCCIÓN LITORAL DE TABASCO"/>
    <s v="SISTEMA DE PERMISOS PARA TRABAJOS CON RIESGO (SPTR)"/>
    <n v="971841"/>
    <s v="MAGAÑA RUIZ TOBIAS"/>
    <n v="15"/>
    <d v="2023-08-02T00:00:00"/>
    <d v="2023-08-04T00:00:00"/>
    <s v="CASES DOS BOCAS"/>
    <x v="1"/>
  </r>
  <r>
    <n v="59159"/>
    <m/>
    <s v="SPMP"/>
    <s v="GERENCIA DE OPERACIÓN Y MANTENIMIENTO DE EQUIPOS"/>
    <s v="SISTEMA DE PERMISOS PARA TRABAJOS CON RIESGO (SPTR)"/>
    <n v="433424"/>
    <s v="HERNANDEZ DOMINGUEZ SIHNUE"/>
    <n v="15"/>
    <d v="2023-06-15T00:00:00"/>
    <d v="2023-06-17T00:00:00"/>
    <s v="CARDENAS, TABASCO"/>
    <x v="0"/>
  </r>
  <r>
    <n v="59135"/>
    <m/>
    <s v="SPMP"/>
    <s v="GERENCIA DE OPERACIÓN Y MANTENIMIENTO DE EQUIPOS"/>
    <s v="SISTEMA DE PERMISOS PARA TRABAJOS CON RIESGO (SPTR)"/>
    <n v="679358"/>
    <s v="BERGMAN OCAMPO JOSE ENRIQUE"/>
    <n v="6"/>
    <d v="2023-03-27T00:00:00"/>
    <d v="2023-03-29T00:00:00"/>
    <s v="CARDENAS, TABASCO"/>
    <x v="11"/>
  </r>
  <r>
    <n v="57749"/>
    <m/>
    <s v="SPMP"/>
    <s v="GERENCIA DE OPERACIÓN Y MANTENIMIENTO DE EQUIPOS"/>
    <s v="SISTEMA DE PERMISOS PARA TRABAJOS CON RIESGO (SPTR)"/>
    <n v="510960"/>
    <s v="QUEVEDO LOPEZ ROONY JOANATHAN"/>
    <n v="10"/>
    <d v="2023-11-13T00:00:00"/>
    <d v="2023-11-15T00:00:00"/>
    <s v="AGUA DULCE, VERACRUZ"/>
    <x v="2"/>
  </r>
  <r>
    <n v="60124"/>
    <m/>
    <s v="SPRN"/>
    <s v="ACTIVO DE PRODUCCIÓN REYNOSA"/>
    <s v="SISTEMA DE PERMISOS PARA TRABAJOS CON RIESGO (SPTR)"/>
    <n v="196157"/>
    <s v="POSADAS RAMÍREZ LUCIO ALFONSO"/>
    <n v="8"/>
    <d v="2023-10-30T00:00:00"/>
    <d v="2023-11-01T00:00:00"/>
    <s v="REYNOSA, TAMAULIPAS"/>
    <x v="2"/>
  </r>
  <r>
    <n v="55287"/>
    <m/>
    <s v="SPMP"/>
    <s v="GERENCIA DE PERFORACIÓN Y REPARACIÓN DE POZOS MARINA"/>
    <s v="SEGURIDAD Y SOBREVIVENCIA COSTA AFUERA (SSCA)"/>
    <n v="411339"/>
    <s v="RAMIREZ BARRENECHEA CARLOS ALFREDO"/>
    <n v="19"/>
    <d v="2023-05-25T00:00:00"/>
    <d v="2023-05-27T00:00:00"/>
    <s v="CIUDAD DEL CARMEN, CAMPECHE"/>
    <x v="5"/>
  </r>
  <r>
    <n v="55896"/>
    <m/>
    <s v="SPMP"/>
    <s v="GERENCIA DE PERFORACIÓN Y REPARACIÓN DE POZOS MARINA"/>
    <s v="SISTEMA DE PERMISOS PARA TRABAJOS CON RIESGO (SPTR)"/>
    <n v="489671"/>
    <s v="ZACARIAS ALCOCER PEDRO"/>
    <n v="11"/>
    <d v="2023-06-22T00:00:00"/>
    <d v="2023-06-24T00:00:00"/>
    <s v="CIUDAD DEL CARMEN, CAMPECHE"/>
    <x v="0"/>
  </r>
  <r>
    <n v="56280"/>
    <m/>
    <s v="SPMP"/>
    <s v="GERENCIA DE PERFORACIÓN Y REPARACIÓN DE POZOS MARINA"/>
    <s v="SISTEMA DE PERMISOS PARA TRABAJOS CON RIESGO (SPTR)"/>
    <n v="419491"/>
    <s v="BARRIOS ALMAZAN JULIO ANDRES"/>
    <n v="11"/>
    <d v="2023-04-12T00:00:00"/>
    <d v="2023-04-14T00:00:00"/>
    <s v="CIUDAD DEL CARMEN, CAMPECHE"/>
    <x v="10"/>
  </r>
  <r>
    <n v="57507"/>
    <m/>
    <s v="SPRMNE"/>
    <s v="ACTIVO DE PRODUCCIÓN CANTARELL"/>
    <s v="SISTEMA DE PERMISOS PARA TRABAJOS CON RIESGO (SPTR)"/>
    <n v="374253"/>
    <s v="GONZALEZ RODRIGUEZ EDUARDO"/>
    <n v="11"/>
    <d v="2023-11-01T00:00:00"/>
    <d v="2023-11-03T00:00:00"/>
    <s v="CASES CIUDAD DEL CARMEN"/>
    <x v="2"/>
  </r>
  <r>
    <n v="59353"/>
    <m/>
    <s v="SPRMSO"/>
    <s v="ACTIVO DE PRODUCCIÓN LITORAL DE TABASCO"/>
    <s v="SEGURIDAD Y SOBREVIVENCIA COSTA AFUERA (SSCA)"/>
    <n v="567481"/>
    <s v="MEDINA ESPINOSA FLORENTINO ALBERTO"/>
    <n v="20"/>
    <d v="2023-10-12T00:00:00"/>
    <d v="2023-10-14T00:00:00"/>
    <s v="CASES DOS BOCAS"/>
    <x v="6"/>
  </r>
  <r>
    <n v="57710"/>
    <m/>
    <s v="SPRS"/>
    <s v="ACTIVO DE PRODUCCIÓN BELLOTA JUJO"/>
    <s v="BÁSICO DE SEGURIDAD (BS)"/>
    <n v="414443"/>
    <s v="VELARDE SUAREZ CHRISTIAN"/>
    <n v="18"/>
    <d v="2023-03-16T00:00:00"/>
    <d v="2023-03-17T00:00:00"/>
    <s v="CARDENAS, TABASCO"/>
    <x v="11"/>
  </r>
  <r>
    <n v="59376"/>
    <m/>
    <s v="SPRMSO"/>
    <s v="ACTIVO DE PRODUCCIÓN ABKATUN POL CHUC"/>
    <s v="SISTEMA DE PERMISOS PARA TRABAJOS CON RIESGO (SPTR)"/>
    <n v="245435"/>
    <s v="VALENCIA VIVEROS CESAR"/>
    <n v="14"/>
    <d v="2023-05-24T00:00:00"/>
    <d v="2023-05-26T00:00:00"/>
    <s v="CASES DOS BOCAS"/>
    <x v="5"/>
  </r>
  <r>
    <n v="54271"/>
    <m/>
    <s v="SPMP"/>
    <s v="GERENCIA DE PERFORACIÓN Y REPARACIÓN DE POZOS MARINA"/>
    <s v="BRIGADAS DE BÚSQUEDA Y RESCATE (BBR)"/>
    <n v="451904"/>
    <s v="SOLIS GONZALEZ ELI"/>
    <n v="13"/>
    <d v="2023-09-30T00:00:00"/>
    <d v="2023-10-02T00:00:00"/>
    <s v="CIUDAD DEL CARMEN, CAMPECHE"/>
    <x v="6"/>
  </r>
  <r>
    <n v="57444"/>
    <m/>
    <s v="SPRMNE"/>
    <s v="ACTIVO DE PRODUCCIÓN CANTARELL"/>
    <s v="REACREDITACIÓN DE SIGNATARIOS DEL SPPTR (RSPTR)"/>
    <n v="659499"/>
    <s v="GARCIA SOLANO TITO ISRAEL"/>
    <n v="15"/>
    <d v="2023-06-14T00:00:00"/>
    <d v="2023-06-14T00:00:00"/>
    <s v="CASES CIUDAD DEL CARMEN"/>
    <x v="0"/>
  </r>
  <r>
    <n v="55366"/>
    <m/>
    <s v="SPMP"/>
    <s v="GERENCIA DE PERFORACIÓN Y REPARACIÓN DE POZOS MARINA"/>
    <s v="SEGURIDAD Y SOBREVIVENCIA COSTA AFUERA (SSCA)"/>
    <n v="329117"/>
    <s v="GONZALEZ PEREZ DANIEL DIAMANTIS"/>
    <n v="16"/>
    <d v="2023-07-06T00:00:00"/>
    <d v="2023-07-08T00:00:00"/>
    <s v="CIUDAD DEL CARMEN, CAMPECHE"/>
    <x v="7"/>
  </r>
  <r>
    <n v="59345"/>
    <m/>
    <s v="SPRMSO"/>
    <s v="ACTIVO DE PRODUCCIÓN ABKATUN POL CHUC"/>
    <s v="FORMACIÓN DE TIMONELES DE BOTES DE SALVAMENTO (FTBS)"/>
    <n v="384599"/>
    <s v="MARTINEZ COBA MARLON DANIEL"/>
    <n v="6"/>
    <d v="2023-04-24T00:00:00"/>
    <d v="2023-04-25T00:00:00"/>
    <s v="CASES DOS BOCAS"/>
    <x v="10"/>
  </r>
  <r>
    <n v="51273"/>
    <m/>
    <s v="SPRS"/>
    <s v="ACTIVO DE PRODUCCIÓN SAMARIA LUNA"/>
    <s v="BRIGADAS DE PRIMEROS AUXILIOS (BPA)"/>
    <n v="466794"/>
    <s v="BAEZA MARTÍNEZ JUVENCIO"/>
    <n v="14"/>
    <d v="2023-04-10T00:00:00"/>
    <d v="2023-04-11T00:00:00"/>
    <s v="CUNDUACAN, TABASCO"/>
    <x v="10"/>
  </r>
  <r>
    <n v="52440"/>
    <m/>
    <s v="SPRN"/>
    <s v="ACTIVO DE PRODUCCIÓN REYNOSA"/>
    <s v="BRIGADAS DE BÚSQUEDA Y RESCATE (BBR)"/>
    <n v="228486"/>
    <s v="HERNANDEZ GALVAN JORGE EDUARDO"/>
    <n v="10"/>
    <d v="2023-06-06T00:00:00"/>
    <d v="2023-06-08T00:00:00"/>
    <s v="REYNOSA, TAMAULIPAS"/>
    <x v="0"/>
  </r>
  <r>
    <n v="55363"/>
    <m/>
    <s v="SPMP"/>
    <s v="GERENCIA DE PERFORACIÓN Y REPARACIÓN DE POZOS MARINA"/>
    <s v="SEGURIDAD Y SOBREVIVENCIA COSTA AFUERA (SSCA)"/>
    <n v="491912"/>
    <s v="DIAZ NUÑEZ JOSE ATAHUALPA"/>
    <n v="15"/>
    <d v="2023-07-05T00:00:00"/>
    <d v="2023-07-07T00:00:00"/>
    <s v="CIUDAD DEL CARMEN, CAMPECHE"/>
    <x v="7"/>
  </r>
  <r>
    <n v="52765"/>
    <m/>
    <s v="SPRS"/>
    <s v="ACTIVO DE PRODUCCIÓN BELLOTA JUJO"/>
    <s v="SISTEMA DE PERMISOS PARA TRABAJOS CON RIESGO (SPTR)"/>
    <n v="395269"/>
    <s v="JIMENEZ MARTINEZ MAXIMILIANO"/>
    <n v="19"/>
    <d v="2023-09-18T00:00:00"/>
    <d v="2023-09-20T00:00:00"/>
    <s v="COMALCALCO, TABASCO"/>
    <x v="3"/>
  </r>
  <r>
    <n v="52507"/>
    <m/>
    <s v="SPRS"/>
    <s v="ACTIVO DE PRODUCCIÓN BELLOTA JUJO"/>
    <s v="SISTEMA DE PERMISOS PARA TRABAJOS CON RIESGO (SPTR)"/>
    <n v="395269"/>
    <s v="JIMENEZ MARTINEZ MAXIMILIANO"/>
    <n v="20"/>
    <d v="2023-09-11T00:00:00"/>
    <d v="2023-09-13T00:00:00"/>
    <s v="COMALCALCO, TABASCO"/>
    <x v="3"/>
  </r>
  <r>
    <n v="59300"/>
    <m/>
    <s v="SPRMSO"/>
    <s v="ACTIVO DE PRODUCCIÓN LITORAL DE TABASCO"/>
    <s v="SEGURIDAD Y SOBREVIVENCIA COSTA AFUERA (SSCA)"/>
    <n v="384599"/>
    <s v="MARTINEZ COBA MARLON DANIEL"/>
    <n v="19"/>
    <d v="2023-03-24T00:00:00"/>
    <d v="2023-03-26T00:00:00"/>
    <s v="CASES DOS BOCAS"/>
    <x v="11"/>
  </r>
  <r>
    <n v="58867"/>
    <m/>
    <s v="SPRMNE"/>
    <s v="ACTIVO DE PRODUCCIÓN CANTARELL"/>
    <s v="SEGURIDAD Y SOBREVIVENCIA COSTA AFUERA (SSCA)"/>
    <n v="496969"/>
    <s v="SANCHEZ DOMINGUEZ EMMANUEL ALONSO"/>
    <n v="12"/>
    <d v="2023-05-10T00:00:00"/>
    <d v="2023-05-16T00:00:00"/>
    <s v="CASES CIUDAD DEL CARMEN"/>
    <x v="5"/>
  </r>
  <r>
    <n v="57386"/>
    <m/>
    <s v="SPRMNE"/>
    <s v="ACTIVO DE PRODUCCIÓN CANTARELL"/>
    <s v="SEGURIDAD Y SOBREVIVENCIA COSTA AFUERA (SSCA)"/>
    <n v="354951"/>
    <s v="GARZA TORRE RAUL ARMANDO"/>
    <n v="12"/>
    <d v="2023-10-04T00:00:00"/>
    <d v="2023-10-06T00:00:00"/>
    <s v="CASES CIUDAD DEL CARMEN"/>
    <x v="6"/>
  </r>
  <r>
    <n v="49286"/>
    <m/>
    <s v="SPMP"/>
    <s v="GERENCIA DE OPERACIÓN Y MANTENIMIENTO DE EQUIPOS"/>
    <s v="SEGURIDAD Y SOBREVIVENCIA COSTA AFUERA (SSCA)"/>
    <n v="600496"/>
    <s v="ORTEGA MORENO LUIS ALEXANDRO"/>
    <n v="15"/>
    <d v="2023-04-10T00:00:00"/>
    <d v="2023-04-12T00:00:00"/>
    <s v="CASES CIUDAD DEL CARMEN"/>
    <x v="10"/>
  </r>
  <r>
    <n v="48385"/>
    <m/>
    <s v="SPMP"/>
    <s v="GERENCIA DE OPERACIÓN Y MANTENIMIENTO DE EQUIPOS"/>
    <s v="SEGURIDAD Y SOBREVIVENCIA COSTA AFUERA (SSCA)"/>
    <n v="329117"/>
    <s v="GONZALEZ PEREZ DANIEL DIAMANTIS"/>
    <n v="11"/>
    <d v="2023-10-23T00:00:00"/>
    <d v="2023-10-25T00:00:00"/>
    <s v="CASES CIUDAD DEL CARMEN"/>
    <x v="6"/>
  </r>
  <r>
    <n v="47675"/>
    <m/>
    <s v="SPMP"/>
    <s v="GERENCIA DE OPERACIÓN Y MANTENIMIENTO DE EQUIPOS"/>
    <s v="SEGURIDAD Y SOBREVIVENCIA COSTA AFUERA (SSCA)"/>
    <n v="600496"/>
    <s v="ORTEGA MORENO LUIS ALEXANDRO"/>
    <n v="11"/>
    <d v="2023-11-10T00:00:00"/>
    <d v="2023-11-12T00:00:00"/>
    <s v="CASES CIUDAD DEL CARMEN"/>
    <x v="2"/>
  </r>
  <r>
    <n v="57684"/>
    <m/>
    <s v="SPRS"/>
    <s v="ACTIVO DE PRODUCCIÓN BELLOTA JUJO"/>
    <s v="BÁSICO DE SEGURIDAD (BS)"/>
    <n v="395269"/>
    <s v="JIMENEZ MARTINEZ MAXIMILIANO"/>
    <n v="17"/>
    <d v="2023-03-02T00:00:00"/>
    <d v="2023-03-03T00:00:00"/>
    <s v="COMALCALCO, TABASCO"/>
    <x v="11"/>
  </r>
  <r>
    <n v="52774"/>
    <m/>
    <s v="SPRS"/>
    <s v="ACTIVO DE PRODUCCIÓN BELLOTA JUJO"/>
    <s v="SISTEMA DE PERMISOS PARA TRABAJOS CON RIESGO (SPTR)"/>
    <n v="414443"/>
    <s v="VELARDE SUAREZ CHRISTIAN"/>
    <n v="19"/>
    <d v="2023-03-21T00:00:00"/>
    <d v="2023-03-23T00:00:00"/>
    <s v="COMALCALCO, TABASCO"/>
    <x v="11"/>
  </r>
  <r>
    <n v="59357"/>
    <m/>
    <s v="SPRMSO"/>
    <s v="ACTIVO DE PRODUCCIÓN LITORAL DE TABASCO"/>
    <s v="SEGURIDAD Y SOBREVIVENCIA COSTA AFUERA (SSCA)"/>
    <n v="384599"/>
    <s v="MARTINEZ COBA MARLON DANIEL"/>
    <n v="13"/>
    <d v="2023-12-15T00:00:00"/>
    <d v="2023-12-17T00:00:00"/>
    <s v="CASES DOS BOCAS"/>
    <x v="9"/>
  </r>
  <r>
    <n v="59386"/>
    <m/>
    <s v="SPRMSO"/>
    <s v="ACTIVO DE PRODUCCIÓN LITORAL DE TABASCO"/>
    <s v="SISTEMA DE PERMISOS PARA TRABAJOS CON RIESGO (SPTR)"/>
    <n v="971841"/>
    <s v="MAGAÑA RUIZ TOBIAS"/>
    <n v="19"/>
    <d v="2023-09-05T00:00:00"/>
    <d v="2023-09-07T00:00:00"/>
    <s v="CASES DOS BOCAS"/>
    <x v="3"/>
  </r>
  <r>
    <n v="54883"/>
    <m/>
    <s v="SPRMNE"/>
    <s v="ACTIVO DE PRODUCCIÓN CANTARELL"/>
    <s v="ENTRENAMIENTO BÁSICO EN SISTEMA PEMEX SSPA (EB SSPA)"/>
    <n v="374253"/>
    <s v="GONZALEZ RODRIGUEZ EDUARDO"/>
    <n v="7"/>
    <d v="2023-05-08T00:00:00"/>
    <d v="2023-05-11T00:00:00"/>
    <s v="CASES CIUDAD DEL CARMEN"/>
    <x v="5"/>
  </r>
  <r>
    <n v="56336"/>
    <m/>
    <s v="SPMP"/>
    <s v="GERENCIA DE PERFORACIÓN Y REPARACIÓN DE POZOS MARINA"/>
    <s v="SISTEMA DE PERMISOS PARA TRABAJOS CON RIESGO (SPTR)"/>
    <n v="419491"/>
    <s v="BARRIOS ALMAZAN JULIO ANDRES"/>
    <n v="14"/>
    <d v="2023-04-18T00:00:00"/>
    <d v="2023-04-20T00:00:00"/>
    <s v="CIUDAD DEL CARMEN, CAMPECHE"/>
    <x v="10"/>
  </r>
  <r>
    <n v="47978"/>
    <m/>
    <s v="SPRN"/>
    <s v="ACTIVO DE PRODUCCIÓN REYNOSA"/>
    <s v="DISCIPLINA OPERATIVA (DO)"/>
    <n v="243544"/>
    <s v="ARCE FLORES JOSE ALBERTO"/>
    <n v="17"/>
    <d v="2023-06-15T00:00:00"/>
    <d v="2023-06-16T00:00:00"/>
    <s v="REYNOSA, TAMAULIPAS"/>
    <x v="0"/>
  </r>
  <r>
    <n v="47914"/>
    <m/>
    <s v="SPRN"/>
    <s v="ACTIVO DE PRODUCCIÓN REYNOSA"/>
    <s v="SISTEMA DE PERMISOS PARA TRABAJOS CON RIESGO (SPTR)"/>
    <n v="196157"/>
    <s v="POSADAS RAMÍREZ LUCIO ALFONSO"/>
    <n v="16"/>
    <d v="2023-09-06T00:00:00"/>
    <d v="2023-09-08T00:00:00"/>
    <s v="REYNOSA, TAMAULIPAS"/>
    <x v="3"/>
  </r>
  <r>
    <n v="55060"/>
    <m/>
    <s v="SPRN"/>
    <s v="ACTIVO DE PRODUCCIÓN POZA RICA - ALTAMIRA"/>
    <s v="PROCEDIMIENTOS CRÍTICOS (PC)"/>
    <n v="196853"/>
    <s v="DEL ANGEL DEL ANGEL JUSTO JESUS"/>
    <n v="12"/>
    <d v="2023-03-27T00:00:00"/>
    <d v="2023-03-28T00:00:00"/>
    <s v="CERRO AZUL,VERACRUZ"/>
    <x v="11"/>
  </r>
  <r>
    <n v="55319"/>
    <m/>
    <s v="SPRN"/>
    <s v="ACTIVO DE PRODUCCIÓN POZA RICA - ALTAMIRA"/>
    <s v="PREVENCIÓN DE RIESGOS LABORALES (PRL)"/>
    <n v="196853"/>
    <s v="DEL ANGEL DEL ANGEL JUSTO JESUS"/>
    <n v="24"/>
    <d v="2023-06-08T00:00:00"/>
    <d v="2023-06-09T00:00:00"/>
    <s v="NARANJOS"/>
    <x v="0"/>
  </r>
  <r>
    <n v="47971"/>
    <m/>
    <s v="SPRN"/>
    <s v="ACTIVO DE PRODUCCIÓN REYNOSA"/>
    <s v="DISCIPLINA OPERATIVA (DO)"/>
    <n v="196157"/>
    <s v="POSADAS RAMÍREZ LUCIO ALFONSO"/>
    <n v="19"/>
    <d v="2023-05-11T00:00:00"/>
    <d v="2023-05-12T00:00:00"/>
    <s v="REYNOSA, TAMAULIPAS"/>
    <x v="5"/>
  </r>
  <r>
    <n v="47536"/>
    <m/>
    <s v="SPMP"/>
    <s v="GERENCIA DE OPERACIÓN Y MANTENIMIENTO DE EQUIPOS"/>
    <s v="SEGURIDAD Y SOBREVIVENCIA COSTA AFUERA (SSCA)"/>
    <n v="329117"/>
    <s v="GONZALEZ PEREZ DANIEL DIAMANTIS"/>
    <n v="16"/>
    <d v="2023-05-24T00:00:00"/>
    <d v="2023-05-26T00:00:00"/>
    <s v="CASES CIUDAD DEL CARMEN"/>
    <x v="5"/>
  </r>
  <r>
    <n v="48389"/>
    <m/>
    <s v="SPMP"/>
    <s v="GERENCIA DE OPERACIÓN Y MANTENIMIENTO DE EQUIPOS"/>
    <s v="SISTEMA DE PERMISOS PARA TRABAJOS CON RIESGO (SPTR)"/>
    <n v="451904"/>
    <s v="SOLIS GONZALEZ ELI"/>
    <n v="19"/>
    <d v="2023-04-14T00:00:00"/>
    <d v="2023-04-16T00:00:00"/>
    <s v="CASES CIUDAD DEL CARMEN"/>
    <x v="10"/>
  </r>
  <r>
    <n v="52274"/>
    <m/>
    <s v="SPRN"/>
    <s v="ACTIVO DE PRODUCCIÓN REYNOSA"/>
    <s v="PROCEDIMIENTOS CRÍTICOS (PC)"/>
    <n v="196157"/>
    <s v="POSADAS RAMÍREZ LUCIO ALFONSO"/>
    <n v="14"/>
    <d v="2023-04-20T00:00:00"/>
    <d v="2023-04-21T00:00:00"/>
    <s v="REYNOSA, TAMAULIPAS"/>
    <x v="10"/>
  </r>
  <r>
    <n v="56340"/>
    <m/>
    <s v="SPRN"/>
    <s v="ACTIVO DE PRODUCCIÓN POZA RICA - ALTAMIRA"/>
    <s v="SISTEMA DE PERMISOS PARA TRABAJOS CON RIESGO (SPTR)"/>
    <n v="352720"/>
    <s v="ROSAS HERNANDEZ ROBERTO AUGUSTO"/>
    <n v="15"/>
    <d v="2023-07-25T00:00:00"/>
    <d v="2023-07-27T00:00:00"/>
    <s v="CERRO AZUL,VERACRUZ"/>
    <x v="7"/>
  </r>
  <r>
    <n v="55567"/>
    <m/>
    <s v="SPRMNE"/>
    <s v="ACTIVO DE PRODUCCIÓN CANTARELL"/>
    <s v="REVALIDACIÓN BÁSICO DE SEGURIDAD (BS)"/>
    <n v="405175"/>
    <s v="ESCASENA MARTINEZ ANGEL ISRAEL"/>
    <n v="11"/>
    <d v="2023-06-20T00:00:00"/>
    <d v="2023-06-20T00:00:00"/>
    <s v="CASES CIUDAD DEL CARMEN"/>
    <x v="0"/>
  </r>
  <r>
    <n v="48396"/>
    <m/>
    <s v="SPMP"/>
    <s v="GERENCIA DE OPERACIÓN Y MANTENIMIENTO DE EQUIPOS"/>
    <s v="SISTEMA DE PERMISOS PARA TRABAJOS CON RIESGO (SPTR)"/>
    <n v="507111"/>
    <s v="RODRIGUEZ GOMEZ MIGUE ANGEL"/>
    <n v="11"/>
    <d v="2023-04-07T00:00:00"/>
    <d v="2023-04-09T00:00:00"/>
    <s v="CASES CIUDAD DEL CARMEN"/>
    <x v="10"/>
  </r>
  <r>
    <n v="60084"/>
    <m/>
    <s v="SPMP"/>
    <s v="GERENCIA DE PERFORACIÓN Y REPARACIÓN DE POZOS TERRESTRE NORTE"/>
    <s v="BÁSICO DE SEGURIDAD (BS)"/>
    <n v="228486"/>
    <s v="HERNANDEZ GALVAN JORGE EDUARDO"/>
    <n v="15"/>
    <d v="2023-06-29T00:00:00"/>
    <d v="2023-06-30T00:00:00"/>
    <s v="REYNOSA, TAMAULIPAS"/>
    <x v="0"/>
  </r>
  <r>
    <n v="53552"/>
    <m/>
    <s v="SPRS"/>
    <s v="ACTIVO DE PRODUCCIÓN BELLOTA JUJO"/>
    <s v="MANEJO A LA DEFENSIVA (MD)"/>
    <n v="414443"/>
    <s v="VELARDE SUAREZ CHRISTIAN"/>
    <n v="12"/>
    <d v="2023-05-02T00:00:00"/>
    <d v="2023-05-02T00:00:00"/>
    <s v="CARDENAS, TABASCO"/>
    <x v="5"/>
  </r>
  <r>
    <n v="55028"/>
    <m/>
    <s v="SPMP"/>
    <s v="GERENCIA DE PERFORACIÓN Y REPARACIÓN DE POZOS MARINA"/>
    <s v="DISCIPLINA OPERATIVA (DO)"/>
    <n v="489671"/>
    <s v="ZACARIAS ALCOCER PEDRO"/>
    <n v="12"/>
    <d v="2023-10-17T00:00:00"/>
    <d v="2023-10-18T00:00:00"/>
    <s v="CIUDAD DEL CARMEN, CAMPECHE"/>
    <x v="6"/>
  </r>
  <r>
    <n v="54845"/>
    <m/>
    <s v="SPMP"/>
    <s v="GERENCIA DE OPERACIÓN Y MANTENIMIENTO DE EQUIPOS"/>
    <s v="BÁSICO DE SEGURIDAD (BS)"/>
    <n v="505871"/>
    <s v="LOPEZ HERRERA FRANCISCO MARTIN"/>
    <n v="11"/>
    <d v="2023-09-25T00:00:00"/>
    <d v="2023-09-26T00:00:00"/>
    <s v="POZA RICA DE HIDALGO,VERACRUZ"/>
    <x v="3"/>
  </r>
  <r>
    <n v="53558"/>
    <m/>
    <s v="SPRS"/>
    <s v="ACTIVO DE PRODUCCIÓN BELLOTA JUJO"/>
    <s v="MANEJO A LA DEFENSIVA (MD)"/>
    <n v="414443"/>
    <s v="VELARDE SUAREZ CHRISTIAN"/>
    <n v="12"/>
    <d v="2023-04-24T00:00:00"/>
    <d v="2023-04-24T00:00:00"/>
    <s v="CARDENAS, TABASCO"/>
    <x v="10"/>
  </r>
  <r>
    <n v="59864"/>
    <m/>
    <s v="SPMP"/>
    <s v="GERENCIA DE PERFORACIÓN Y REPARACIÓN DE POZOS TERRESTRE NORTE"/>
    <s v="SISTEMA DE PERMISOS PARA TRABAJOS CON RIESGO (SPTR)"/>
    <n v="413600"/>
    <s v="MENA PIÑEYRO EDUARDO"/>
    <n v="13"/>
    <d v="2023-04-27T00:00:00"/>
    <d v="2023-04-29T00:00:00"/>
    <s v="REYNOSA, TAMAULIPAS"/>
    <x v="10"/>
  </r>
  <r>
    <n v="60054"/>
    <m/>
    <s v="SPMP"/>
    <s v="GERENCIA DE PERFORACIÓN Y REPARACIÓN DE POZOS TERRESTRE NORTE"/>
    <s v="ÁCIDO SULFHÍDRICO (H2S)"/>
    <n v="396482"/>
    <s v="ESTRADA ARRAS JOSE CUITLAHUAC"/>
    <n v="14"/>
    <d v="2023-09-14T00:00:00"/>
    <d v="2023-09-14T00:00:00"/>
    <s v="REYNOSA, TAMAULIPAS"/>
    <x v="3"/>
  </r>
  <r>
    <n v="54747"/>
    <m/>
    <s v="SPMP"/>
    <s v="GERENCIA DE OPERACIÓN Y MANTENIMIENTO DE EQUIPOS"/>
    <s v="SISTEMA DE PERMISOS PARA TRABAJOS CON RIESGO (SPTR)"/>
    <n v="507111"/>
    <s v="RODRIGUEZ GOMEZ MIGUE ANGEL"/>
    <n v="8"/>
    <d v="2023-09-07T00:00:00"/>
    <d v="2023-09-09T00:00:00"/>
    <s v="POZA RICA DE HIDALGO,VERACRUZ"/>
    <x v="3"/>
  </r>
  <r>
    <n v="53334"/>
    <m/>
    <s v="SPMP"/>
    <s v="GERENCIA DE OPERACIÓN Y MANTENIMIENTO DE EQUIPOS"/>
    <s v="SISTEMA DE PERMISOS PARA TRABAJOS CON RIESGO (SPTR)"/>
    <n v="507111"/>
    <s v="RODRIGUEZ GOMEZ MIGUE ANGEL"/>
    <n v="7"/>
    <d v="2023-10-02T00:00:00"/>
    <d v="2023-10-04T00:00:00"/>
    <s v="CASES DOS BOCAS"/>
    <x v="6"/>
  </r>
  <r>
    <n v="55358"/>
    <m/>
    <s v="SPMP"/>
    <s v="GERENCIA DE PERFORACIÓN Y REPARACIÓN DE POZOS MARINA"/>
    <s v="SEGURIDAD Y SOBREVIVENCIA COSTA AFUERA (SSCA)"/>
    <n v="267366"/>
    <s v="SEGUNDO RODRIGUEZ ALBERTO"/>
    <n v="11"/>
    <d v="2023-06-20T00:00:00"/>
    <d v="2023-06-22T00:00:00"/>
    <s v="CIUDAD DEL CARMEN, CAMPECHE"/>
    <x v="0"/>
  </r>
  <r>
    <n v="60193"/>
    <m/>
    <s v="SPMP"/>
    <s v="GERENCIA DE OPERACIÓN Y MANTENIMIENTO DE EQUIPOS"/>
    <s v="SISTEMA DE PERMISOS PARA TRABAJOS CON RIESGO (SPTR)"/>
    <n v="679358"/>
    <s v="BERGMAN OCAMPO JOSE ENRIQUE"/>
    <n v="8"/>
    <d v="2023-10-23T00:00:00"/>
    <d v="2023-10-25T00:00:00"/>
    <s v="CARDENAS, TABASCO"/>
    <x v="6"/>
  </r>
  <r>
    <n v="55002"/>
    <m/>
    <s v="SPMP"/>
    <s v="GERENCIA DE PERFORACIÓN Y REPARACIÓN DE POZOS MARINA"/>
    <s v="DISCIPLINA OPERATIVA (DO)"/>
    <n v="418421"/>
    <s v="MEZA SANCHEZ JOSE LUIS"/>
    <n v="7"/>
    <d v="2023-09-05T00:00:00"/>
    <d v="2023-09-06T00:00:00"/>
    <s v="CIUDAD DEL CARMEN, CAMPECHE"/>
    <x v="3"/>
  </r>
  <r>
    <n v="55889"/>
    <m/>
    <s v="SPMP"/>
    <s v="GERENCIA DE PERFORACIÓN Y REPARACIÓN DE POZOS MARINA"/>
    <s v="SISTEMA DE PERMISOS PARA TRABAJOS CON RIESGO (SPTR)"/>
    <n v="489671"/>
    <s v="ZACARIAS ALCOCER PEDRO"/>
    <n v="11"/>
    <d v="2023-05-30T00:00:00"/>
    <d v="2023-06-01T00:00:00"/>
    <s v="CIUDAD DEL CARMEN, CAMPECHE"/>
    <x v="0"/>
  </r>
  <r>
    <n v="52322"/>
    <m/>
    <s v="SPRN"/>
    <s v="ACTIVO DE PRODUCCIÓN REYNOSA"/>
    <s v="REVALIDACIÓN BÁSICO DE SEGURIDAD (BS)"/>
    <n v="226488"/>
    <s v="SÁNCHEZ GARCÍA ERNESTO"/>
    <n v="9"/>
    <d v="2023-05-24T00:00:00"/>
    <d v="2023-05-24T00:00:00"/>
    <s v="REYNOSA, TAMAULIPAS"/>
    <x v="5"/>
  </r>
  <r>
    <n v="54996"/>
    <m/>
    <s v="SPMP"/>
    <s v="GERENCIA DE OPERACIÓN Y MANTENIMIENTO DE EQUIPOS"/>
    <s v="SISTEMA DE PERMISOS PARA TRABAJOS CON RIESGO (SPTR)"/>
    <n v="567481"/>
    <s v="MEDINA ESPINOSA FLORENTINO ALBERTO"/>
    <n v="16"/>
    <d v="2023-04-17T00:00:00"/>
    <d v="2023-04-19T00:00:00"/>
    <s v="COMALCALCO, TABASCO"/>
    <x v="10"/>
  </r>
  <r>
    <n v="51199"/>
    <m/>
    <s v="SPMP"/>
    <s v="GERENCIA DE PERFORACIÓN Y REPARACIÓN DE POZOS TERRESTRE NORTE"/>
    <s v="BRIGADAS DE PRIMEROS AUXILIOS (BPA)"/>
    <n v="505871"/>
    <s v="LOPEZ HERRERA FRANCISCO MARTIN"/>
    <n v="11"/>
    <d v="2023-09-19T00:00:00"/>
    <d v="2023-09-20T00:00:00"/>
    <s v="ALTAMIRA, TAMAULIPAS"/>
    <x v="3"/>
  </r>
  <r>
    <n v="58734"/>
    <m/>
    <s v="SPMP"/>
    <s v="GERENCIA DE OPERACIÓN Y MANTENIMIENTO DE EQUIPOS"/>
    <s v="BRIGADAS DE PRIMEROS AUXILIOS (BPA)"/>
    <n v="365499"/>
    <s v="KAYSER ESPINOSA VICTOR GABRIEL"/>
    <n v="7"/>
    <d v="2023-06-12T00:00:00"/>
    <d v="2023-06-13T00:00:00"/>
    <s v="CASES DOS BOCAS"/>
    <x v="0"/>
  </r>
  <r>
    <n v="51188"/>
    <m/>
    <s v="SPMP"/>
    <s v="GERENCIA DE PERFORACIÓN Y REPARACIÓN DE POZOS TERRESTRE NORTE"/>
    <s v="BRIGADAS CONTRAINCENDIOS (BCI)"/>
    <n v="505871"/>
    <s v="LOPEZ HERRERA FRANCISCO MARTIN"/>
    <n v="6"/>
    <d v="2023-06-29T00:00:00"/>
    <d v="2023-07-01T00:00:00"/>
    <s v="ALTAMIRA, TAMAULIPAS"/>
    <x v="7"/>
  </r>
  <r>
    <n v="59736"/>
    <m/>
    <s v="SPMP"/>
    <s v="GERENCIA DE OPERACIÓN Y MANTENIMIENTO DE EQUIPOS"/>
    <s v="PLANEACIÓN Y SUPERVISIÓN SEGURA DE LOS TRABAJOS (PSST)"/>
    <n v="365499"/>
    <s v="KAYSER ESPINOSA VICTOR GABRIEL"/>
    <n v="4"/>
    <d v="2023-09-07T00:00:00"/>
    <d v="2023-09-08T00:00:00"/>
    <s v="CARDENAS, TABASCO"/>
    <x v="3"/>
  </r>
  <r>
    <n v="53848"/>
    <m/>
    <s v="SPMP"/>
    <s v="GERENCIA DE PERFORACIÓN Y REPARACIÓN DE POZOS MARINA"/>
    <s v="ADMINISTRACIÓN DE EMERGENCIAS MAYORES (AEM)"/>
    <n v="312394"/>
    <s v="BARRADAS GARCIA JESUS RUBEN"/>
    <n v="15"/>
    <d v="2023-07-25T00:00:00"/>
    <d v="2023-07-26T00:00:00"/>
    <s v="CIUDAD DEL CARMEN, CAMPECHE"/>
    <x v="7"/>
  </r>
  <r>
    <n v="55917"/>
    <m/>
    <s v="SPMP"/>
    <s v="GERENCIA DE PERFORACIÓN Y REPARACIÓN DE POZOS MARINA"/>
    <s v="SISTEMA DE PERMISOS PARA TRABAJOS CON RIESGO (SPTR)"/>
    <n v="489671"/>
    <s v="ZACARIAS ALCOCER PEDRO"/>
    <n v="10"/>
    <d v="2023-08-22T00:00:00"/>
    <d v="2023-08-24T00:00:00"/>
    <s v="CIUDAD DEL CARMEN, CAMPECHE"/>
    <x v="1"/>
  </r>
  <r>
    <n v="56707"/>
    <m/>
    <s v="SPMP"/>
    <s v="GERENCIA DE PERFORACIÓN Y REPARACIÓN DE POZOS MARINA"/>
    <s v="SISTEMA DE PERMISOS PARA TRABAJOS CON RIESGO (SPTR)"/>
    <n v="491912"/>
    <s v="DIAZ NUÑEZ JOSE ATAHUALPA"/>
    <n v="8"/>
    <d v="2023-07-18T00:00:00"/>
    <d v="2023-07-20T00:00:00"/>
    <s v="CIUDAD DEL CARMEN, CAMPECHE"/>
    <x v="7"/>
  </r>
  <r>
    <n v="54172"/>
    <m/>
    <s v="SPMP"/>
    <s v="GERENCIA DE OPERACIÓN Y MANTENIMIENTO DE EQUIPOS"/>
    <s v="BÁSICO DE SEGURIDAD (BS)"/>
    <n v="505871"/>
    <s v="LOPEZ HERRERA FRANCISCO MARTIN"/>
    <n v="4"/>
    <d v="2023-11-20T00:00:00"/>
    <d v="2023-11-21T00:00:00"/>
    <s v="POZA RICA DE HIDALGO,VERACRUZ"/>
    <x v="2"/>
  </r>
  <r>
    <n v="47703"/>
    <m/>
    <s v="SPRN"/>
    <s v="ACTIVO DE PRODUCCIÓN REYNOSA"/>
    <s v="SISTEMA DE PERMISOS PARA TRABAJOS CON RIESGO (SPTR)"/>
    <n v="196157"/>
    <s v="POSADAS RAMÍREZ LUCIO ALFONSO"/>
    <n v="17"/>
    <d v="2023-09-20T00:00:00"/>
    <d v="2023-09-22T00:00:00"/>
    <s v="REYNOSA, TAMAULIPAS"/>
    <x v="3"/>
  </r>
  <r>
    <n v="57838"/>
    <m/>
    <s v="SPRS"/>
    <s v="GERENCIA DE MANTENIMIENTO, CONFIABILIDAD Y CONSTRUCCIÓN"/>
    <s v="SISTEMA DE PERMISOS PARA TRABAJOS CON RIESGO (SPTR)"/>
    <n v="570530"/>
    <s v="CRUZ MAGAÑA MARIA IRENE"/>
    <n v="18"/>
    <d v="2023-06-26T00:00:00"/>
    <d v="2023-06-28T00:00:00"/>
    <s v="CUNDUACAN, TABASCO"/>
    <x v="0"/>
  </r>
  <r>
    <n v="56649"/>
    <m/>
    <s v="SPMP"/>
    <s v="GERENCIA DE OPERACIÓN Y MANTENIMIENTO DE EQUIPOS"/>
    <s v="SISTEMA DE PERMISOS PARA TRABAJOS CON RIESGO (SPTR)"/>
    <n v="433424"/>
    <s v="HERNANDEZ DOMINGUEZ SIHNUE"/>
    <n v="4"/>
    <d v="2023-03-16T00:00:00"/>
    <d v="2023-03-18T00:00:00"/>
    <s v="TIERRA BLANCA"/>
    <x v="11"/>
  </r>
  <r>
    <n v="53958"/>
    <m/>
    <s v="SPRN"/>
    <s v="ACTIVO DE PRODUCCIÓN REYNOSA"/>
    <s v="PREVENCIÓN DE RIESGOS LABORALES (PRL)"/>
    <n v="196157"/>
    <s v="POSADAS RAMÍREZ LUCIO ALFONSO"/>
    <n v="15"/>
    <d v="2023-05-23T00:00:00"/>
    <d v="2023-05-24T00:00:00"/>
    <s v="REYNOSA, TAMAULIPAS"/>
    <x v="5"/>
  </r>
  <r>
    <n v="56297"/>
    <m/>
    <s v="SPMP"/>
    <s v="GERENCIA DE PERFORACIÓN Y REPARACIÓN DE POZOS MARINA"/>
    <s v="SISTEMA DE PERMISOS PARA TRABAJOS CON RIESGO (SPTR)"/>
    <n v="489671"/>
    <s v="ZACARIAS ALCOCER PEDRO"/>
    <n v="11"/>
    <d v="2023-04-14T00:00:00"/>
    <d v="2023-04-16T00:00:00"/>
    <s v="CIUDAD DEL CARMEN, CAMPECHE"/>
    <x v="10"/>
  </r>
  <r>
    <n v="48781"/>
    <m/>
    <s v="SPRS"/>
    <s v="ACTIVO DE PRODUCCIÓN SAMARIA LUNA"/>
    <s v="VERIFICADOR DE GAS (VG)"/>
    <n v="435876"/>
    <s v="GARCIA DE LA O BALDEMAR"/>
    <n v="14"/>
    <d v="2023-02-08T00:00:00"/>
    <d v="2023-02-08T00:00:00"/>
    <s v="CUNDUACAN, TABASCO"/>
    <x v="4"/>
  </r>
  <r>
    <n v="58986"/>
    <m/>
    <s v="SPRMSO"/>
    <s v="ACTIVO DE PRODUCCIÓN ABKATUN POL CHUC"/>
    <s v="SEGURIDAD Y SOBREVIVENCIA COSTA AFUERA (SSCA)"/>
    <n v="384599"/>
    <s v="MARTINEZ COBA MARLON DANIEL"/>
    <n v="13"/>
    <d v="2023-06-08T00:00:00"/>
    <d v="2023-06-10T00:00:00"/>
    <s v="CASES DOS BOCAS"/>
    <x v="0"/>
  </r>
  <r>
    <n v="58980"/>
    <m/>
    <s v="SPRMSO"/>
    <s v="ACTIVO DE PRODUCCIÓN ABKATUN POL CHUC"/>
    <s v="SEGURIDAD Y SOBREVIVENCIA COSTA AFUERA (SSCA)"/>
    <n v="384599"/>
    <s v="MARTINEZ COBA MARLON DANIEL"/>
    <n v="14"/>
    <d v="2023-04-27T00:00:00"/>
    <d v="2023-04-29T00:00:00"/>
    <s v="CASES DOS BOCAS"/>
    <x v="10"/>
  </r>
  <r>
    <n v="59380"/>
    <m/>
    <s v="SPRMSO"/>
    <s v="ACTIVO DE PRODUCCIÓN ABKATUN POL CHUC"/>
    <s v="SISTEMA DE PERMISOS PARA TRABAJOS CON RIESGO (SPTR)"/>
    <n v="245435"/>
    <s v="VALENCIA VIVEROS CESAR"/>
    <n v="14"/>
    <d v="2023-06-13T00:00:00"/>
    <d v="2023-06-15T00:00:00"/>
    <s v="CASES DOS BOCAS"/>
    <x v="0"/>
  </r>
  <r>
    <n v="59330"/>
    <m/>
    <s v="SPRMSO"/>
    <s v="ACTIVO DE PRODUCCIÓN LITORAL DE TABASCO"/>
    <s v="SEGURIDAD Y SOBREVIVENCIA COSTA AFUERA (SSCA)"/>
    <n v="384599"/>
    <s v="MARTINEZ COBA MARLON DANIEL"/>
    <n v="17"/>
    <d v="2023-07-06T00:00:00"/>
    <d v="2023-07-08T00:00:00"/>
    <s v="CASES DOS BOCAS"/>
    <x v="7"/>
  </r>
  <r>
    <n v="58976"/>
    <m/>
    <s v="SPRMSO"/>
    <s v="ACTIVO DE PRODUCCIÓN ABKATUN POL CHUC"/>
    <s v="SEGURIDAD Y SOBREVIVENCIA COSTA AFUERA (SSCA)"/>
    <n v="384599"/>
    <s v="MARTINEZ COBA MARLON DANIEL"/>
    <n v="10"/>
    <d v="2023-02-02T00:00:00"/>
    <d v="2023-02-04T00:00:00"/>
    <s v="CASES DOS BOCAS"/>
    <x v="4"/>
  </r>
  <r>
    <n v="59338"/>
    <m/>
    <s v="SPRMSO"/>
    <s v="ACTIVO DE PRODUCCIÓN LITORAL DE TABASCO"/>
    <s v="SEGURIDAD Y SOBREVIVENCIA COSTA AFUERA (SSCA)"/>
    <n v="384599"/>
    <s v="MARTINEZ COBA MARLON DANIEL"/>
    <n v="19"/>
    <d v="2023-07-28T00:00:00"/>
    <d v="2023-07-30T00:00:00"/>
    <s v="CASES DOS BOCAS"/>
    <x v="7"/>
  </r>
  <r>
    <n v="59356"/>
    <m/>
    <s v="SPRMSO"/>
    <s v="ACTIVO DE PRODUCCIÓN LITORAL DE TABASCO"/>
    <s v="SEGURIDAD Y SOBREVIVENCIA COSTA AFUERA (SSCA)"/>
    <n v="384599"/>
    <s v="MARTINEZ COBA MARLON DANIEL"/>
    <n v="13"/>
    <d v="2023-11-23T00:00:00"/>
    <d v="2023-11-25T00:00:00"/>
    <s v="CASES DOS BOCAS"/>
    <x v="2"/>
  </r>
  <r>
    <n v="58990"/>
    <m/>
    <s v="SPRMSO"/>
    <s v="ACTIVO DE PRODUCCIÓN ABKATUN POL CHUC"/>
    <s v="SEGURIDAD Y SOBREVIVENCIA COSTA AFUERA (SSCA)"/>
    <n v="567481"/>
    <s v="MEDINA ESPINOSA FLORENTINO ALBERTO"/>
    <n v="13"/>
    <d v="2023-08-17T00:00:00"/>
    <d v="2023-08-19T00:00:00"/>
    <s v="CASES DOS BOCAS"/>
    <x v="1"/>
  </r>
  <r>
    <n v="59372"/>
    <m/>
    <s v="SPRMSO"/>
    <s v="ACTIVO DE PRODUCCIÓN ABKATUN POL CHUC"/>
    <s v="SISTEMA DE PERMISOS PARA TRABAJOS CON RIESGO (SPTR)"/>
    <n v="322115"/>
    <s v="MOHENO TORRES EDUARDO"/>
    <n v="14"/>
    <d v="2023-05-02T00:00:00"/>
    <d v="2023-05-04T00:00:00"/>
    <s v="CASES DOS BOCAS"/>
    <x v="5"/>
  </r>
  <r>
    <n v="58987"/>
    <m/>
    <s v="SPRMSO"/>
    <s v="ACTIVO DE PRODUCCIÓN ABKATUN POL CHUC"/>
    <s v="SEGURIDAD Y SOBREVIVENCIA COSTA AFUERA (SSCA)"/>
    <n v="384599"/>
    <s v="MARTINEZ COBA MARLON DANIEL"/>
    <n v="14"/>
    <d v="2023-06-30T00:00:00"/>
    <d v="2023-07-02T00:00:00"/>
    <s v="CASES DOS BOCAS"/>
    <x v="7"/>
  </r>
  <r>
    <n v="58977"/>
    <m/>
    <s v="SPRMSO"/>
    <s v="ACTIVO DE PRODUCCIÓN ABKATUN POL CHUC"/>
    <s v="SEGURIDAD Y SOBREVIVENCIA COSTA AFUERA (SSCA)"/>
    <n v="384599"/>
    <s v="MARTINEZ COBA MARLON DANIEL"/>
    <n v="14"/>
    <d v="2023-02-24T00:00:00"/>
    <d v="2023-02-26T00:00:00"/>
    <s v="CASES DOS BOCAS"/>
    <x v="4"/>
  </r>
  <r>
    <n v="56451"/>
    <m/>
    <s v="SPMP"/>
    <s v="GERENCIA DE PERFORACIÓN Y REPARACIÓN DE POZOS MARINA"/>
    <s v="SISTEMA DE PERMISOS PARA TRABAJOS CON RIESGO (SPTR)"/>
    <n v="419491"/>
    <s v="BARRIOS ALMAZAN JULIO ANDRES"/>
    <n v="12"/>
    <d v="2023-05-12T00:00:00"/>
    <d v="2023-05-14T00:00:00"/>
    <s v="CIUDAD DEL CARMEN, CAMPECHE"/>
    <x v="5"/>
  </r>
  <r>
    <n v="59381"/>
    <m/>
    <s v="SPRMSO"/>
    <s v="ACTIVO DE PRODUCCIÓN ABKATUN POL CHUC"/>
    <s v="SISTEMA DE PERMISOS PARA TRABAJOS CON RIESGO (SPTR)"/>
    <n v="971841"/>
    <s v="MAGAÑA RUIZ TOBIAS"/>
    <n v="14"/>
    <d v="2023-07-05T00:00:00"/>
    <d v="2023-07-07T00:00:00"/>
    <s v="CASES DOS BOCAS"/>
    <x v="7"/>
  </r>
  <r>
    <n v="58985"/>
    <m/>
    <s v="SPRMSO"/>
    <s v="ACTIVO DE PRODUCCIÓN ABKATUN POL CHUC"/>
    <s v="SEGURIDAD Y SOBREVIVENCIA COSTA AFUERA (SSCA)"/>
    <n v="384599"/>
    <s v="MARTINEZ COBA MARLON DANIEL"/>
    <n v="13"/>
    <d v="2023-05-19T00:00:00"/>
    <d v="2023-05-21T00:00:00"/>
    <s v="CASES DOS BOCAS"/>
    <x v="5"/>
  </r>
  <r>
    <n v="59369"/>
    <m/>
    <s v="SPRMSO"/>
    <s v="ACTIVO DE PRODUCCIÓN ABKATUN POL CHUC"/>
    <s v="SISTEMA DE PERMISOS PARA TRABAJOS CON RIESGO (SPTR)"/>
    <n v="971841"/>
    <s v="MAGAÑA RUIZ TOBIAS"/>
    <n v="14"/>
    <d v="2023-04-12T00:00:00"/>
    <d v="2023-04-14T00:00:00"/>
    <s v="CASES DOS BOCAS"/>
    <x v="10"/>
  </r>
  <r>
    <n v="47530"/>
    <m/>
    <s v="SPMP"/>
    <s v="GERENCIA DE OPERACIÓN Y MANTENIMIENTO DE EQUIPOS"/>
    <s v="SEGURIDAD Y SOBREVIVENCIA COSTA AFUERA (SSCA)"/>
    <n v="600496"/>
    <s v="ORTEGA MORENO LUIS ALEXANDRO"/>
    <n v="6"/>
    <d v="2023-11-24T00:00:00"/>
    <d v="2023-11-26T00:00:00"/>
    <s v="CASES CIUDAD DEL CARMEN"/>
    <x v="2"/>
  </r>
  <r>
    <n v="48379"/>
    <m/>
    <s v="SPMP"/>
    <s v="GERENCIA DE OPERACIÓN Y MANTENIMIENTO DE EQUIPOS"/>
    <s v="SEGURIDAD Y SOBREVIVENCIA COSTA AFUERA (SSCA)"/>
    <n v="329117"/>
    <s v="GONZALEZ PEREZ DANIEL DIAMANTIS"/>
    <n v="10"/>
    <d v="2023-04-10T00:00:00"/>
    <d v="2023-04-12T00:00:00"/>
    <s v="CASES CIUDAD DEL CARMEN"/>
    <x v="10"/>
  </r>
  <r>
    <n v="48383"/>
    <m/>
    <s v="SPMP"/>
    <s v="GERENCIA DE OPERACIÓN Y MANTENIMIENTO DE EQUIPOS"/>
    <s v="SEGURIDAD Y SOBREVIVENCIA COSTA AFUERA (SSCA)"/>
    <n v="329117"/>
    <s v="GONZALEZ PEREZ DANIEL DIAMANTIS"/>
    <n v="16"/>
    <d v="2023-04-24T00:00:00"/>
    <d v="2023-04-26T00:00:00"/>
    <s v="CASES CIUDAD DEL CARMEN"/>
    <x v="10"/>
  </r>
  <r>
    <n v="53375"/>
    <m/>
    <s v="SPMP"/>
    <s v="GERENCIA DE PERFORACIÓN Y REPARACIÓN DE POZOS MARINA"/>
    <s v="ÁCIDO SULFHÍDRICO (H2S)"/>
    <n v="316048"/>
    <s v="CARVALLO USCANGA FRANCISCO"/>
    <n v="12"/>
    <d v="2023-06-10T00:00:00"/>
    <d v="2023-06-10T00:00:00"/>
    <s v="CIUDAD DEL CARMEN, CAMPECHE"/>
    <x v="0"/>
  </r>
  <r>
    <n v="59379"/>
    <m/>
    <s v="SPRMSO"/>
    <s v="ACTIVO DE PRODUCCIÓN LITORAL DE TABASCO"/>
    <s v="SISTEMA DE PERMISOS PARA TRABAJOS CON RIESGO (SPTR)"/>
    <n v="971841"/>
    <s v="MAGAÑA RUIZ TOBIAS"/>
    <n v="15"/>
    <d v="2023-05-30T00:00:00"/>
    <d v="2023-06-01T00:00:00"/>
    <s v="CASES DOS BOCAS"/>
    <x v="0"/>
  </r>
  <r>
    <n v="58136"/>
    <m/>
    <s v="SPRS"/>
    <s v="ACTIVO DE PRODUCCIÓN BELLOTA JUJO"/>
    <s v="ÁCIDO SULFHÍDRICO (H2S)"/>
    <n v="414443"/>
    <s v="VELARDE SUAREZ CHRISTIAN"/>
    <n v="12"/>
    <d v="2023-03-24T00:00:00"/>
    <d v="2023-03-24T00:00:00"/>
    <s v="COMALCALCO, TABASCO"/>
    <x v="11"/>
  </r>
  <r>
    <n v="47537"/>
    <m/>
    <s v="SPMP"/>
    <s v="GERENCIA DE OPERACIÓN Y MANTENIMIENTO DE EQUIPOS"/>
    <s v="SISTEMA DE PERMISOS PARA TRABAJOS CON RIESGO (SPTR)"/>
    <n v="507111"/>
    <s v="RODRIGUEZ GOMEZ MIGUE ANGEL"/>
    <n v="14"/>
    <d v="2023-05-13T00:00:00"/>
    <d v="2023-05-15T00:00:00"/>
    <s v="CASES CIUDAD DEL CARMEN"/>
    <x v="5"/>
  </r>
  <r>
    <n v="52298"/>
    <m/>
    <s v="SPRN"/>
    <s v="ACTIVO DE PRODUCCIÓN REYNOSA"/>
    <s v="BÁSICO DE SEGURIDAD (BS)"/>
    <n v="196157"/>
    <s v="POSADAS RAMÍREZ LUCIO ALFONSO"/>
    <n v="14"/>
    <d v="2023-03-07T00:00:00"/>
    <d v="2023-03-08T00:00:00"/>
    <s v="REYNOSA, TAMAULIPAS"/>
    <x v="11"/>
  </r>
  <r>
    <n v="55273"/>
    <m/>
    <s v="SPRN"/>
    <s v="ACTIVO DE PRODUCCIÓN POZA RICA - ALTAMIRA"/>
    <s v="SISTEMA DE PERMISOS PARA TRABAJOS CON RIESGO (SPTR)"/>
    <n v="352720"/>
    <s v="ROSAS HERNANDEZ ROBERTO AUGUSTO"/>
    <n v="20"/>
    <d v="2023-10-25T00:00:00"/>
    <d v="2023-10-27T00:00:00"/>
    <s v="NARANJOS"/>
    <x v="6"/>
  </r>
  <r>
    <n v="55315"/>
    <m/>
    <s v="SPRN"/>
    <s v="ACTIVO DE PRODUCCIÓN POZA RICA - ALTAMIRA"/>
    <s v="PREVENCIÓN DE RIESGOS LABORALES (PRL)"/>
    <n v="196853"/>
    <s v="DEL ANGEL DEL ANGEL JUSTO JESUS"/>
    <n v="24"/>
    <d v="2023-03-16T00:00:00"/>
    <d v="2023-03-17T00:00:00"/>
    <s v="NARANJOS"/>
    <x v="11"/>
  </r>
  <r>
    <n v="47496"/>
    <m/>
    <s v="SPMP"/>
    <s v="GERENCIA DE OPERACIÓN Y MANTENIMIENTO DE EQUIPOS"/>
    <s v="SEGURIDAD Y SOBREVIVENCIA COSTA AFUERA (SSCA)"/>
    <n v="329117"/>
    <s v="GONZALEZ PEREZ DANIEL DIAMANTIS"/>
    <n v="22"/>
    <d v="2023-11-19T00:00:00"/>
    <d v="2023-11-21T00:00:00"/>
    <s v="CASES CIUDAD DEL CARMEN"/>
    <x v="2"/>
  </r>
  <r>
    <n v="48621"/>
    <m/>
    <s v="SPRS"/>
    <s v="ACTIVO DE PRODUCCIÓN SAMARIA LUNA"/>
    <s v="REACREDITACIÓN DE SIGNATARIOS DEL SPPTR (RSPTR)"/>
    <n v="374778"/>
    <s v="BERISTAIN BENITEZ MIGUEL"/>
    <n v="21"/>
    <d v="2023-01-27T00:00:00"/>
    <d v="2023-01-27T00:00:00"/>
    <s v="CUNDUACAN, TABASCO"/>
    <x v="8"/>
  </r>
  <r>
    <n v="55908"/>
    <m/>
    <s v="SPMP"/>
    <s v="GERENCIA DE PERFORACIÓN Y REPARACIÓN DE POZOS MARINA"/>
    <s v="SISTEMA DE PERMISOS PARA TRABAJOS CON RIESGO (SPTR)"/>
    <n v="489671"/>
    <s v="ZACARIAS ALCOCER PEDRO"/>
    <n v="9"/>
    <d v="2023-07-25T00:00:00"/>
    <d v="2023-07-27T00:00:00"/>
    <s v="CIUDAD DEL CARMEN, CAMPECHE"/>
    <x v="7"/>
  </r>
  <r>
    <n v="47916"/>
    <m/>
    <s v="SPMP"/>
    <s v="GERENCIA DE OPERACIÓN Y MANTENIMIENTO DE EQUIPOS"/>
    <s v="SISTEMA DE PERMISOS PARA TRABAJOS CON RIESGO (SPTR)"/>
    <n v="507111"/>
    <s v="RODRIGUEZ GOMEZ MIGUE ANGEL"/>
    <n v="14"/>
    <d v="2023-05-29T00:00:00"/>
    <d v="2023-05-31T00:00:00"/>
    <s v="CASES CIUDAD DEL CARMEN"/>
    <x v="5"/>
  </r>
  <r>
    <n v="55299"/>
    <m/>
    <s v="SPMP"/>
    <s v="GERENCIA DE PERFORACIÓN Y REPARACIÓN DE POZOS MARINA"/>
    <s v="SEGURIDAD Y SOBREVIVENCIA COSTA AFUERA (SSCA)"/>
    <n v="491912"/>
    <s v="DIAZ NUÑEZ JOSE ATAHUALPA"/>
    <n v="9"/>
    <d v="2023-06-01T00:00:00"/>
    <d v="2023-06-03T00:00:00"/>
    <s v="CIUDAD DEL CARMEN, CAMPECHE"/>
    <x v="0"/>
  </r>
  <r>
    <n v="52397"/>
    <m/>
    <s v="SPMP"/>
    <s v="GERENCIA DE OPERACIÓN Y MANTENIMIENTO DE EQUIPOS"/>
    <s v="BRIGADAS DE PRIMEROS AUXILIOS (BPA)"/>
    <n v="365499"/>
    <s v="KAYSER ESPINOSA VICTOR GABRIEL"/>
    <n v="12"/>
    <d v="2023-07-20T00:00:00"/>
    <d v="2023-07-21T00:00:00"/>
    <s v="VERACRUZ,VERACRUZ"/>
    <x v="7"/>
  </r>
  <r>
    <n v="48639"/>
    <m/>
    <s v="SPRS"/>
    <s v="ACTIVO DE PRODUCCIÓN SAMARIA LUNA"/>
    <s v="SALUD EN EL TRABAJO (ST)"/>
    <n v="435876"/>
    <s v="GARCIA DE LA O BALDEMAR"/>
    <n v="20"/>
    <d v="2023-06-21T00:00:00"/>
    <d v="2023-06-23T00:00:00"/>
    <s v="CUNDUACAN, TABASCO"/>
    <x v="0"/>
  </r>
  <r>
    <n v="51879"/>
    <m/>
    <s v="SPMP"/>
    <s v="GERENCIA DE PERFORACIÓN Y REPARACIÓN DE POZOS TERRESTRE NORTE"/>
    <s v="SISTEMA DE PERMISOS PARA TRABAJOS CON RIESGO (SPTR)"/>
    <n v="433424"/>
    <s v="HERNANDEZ DOMINGUEZ SIHNUE"/>
    <n v="15"/>
    <d v="2023-04-14T00:00:00"/>
    <d v="2023-04-16T00:00:00"/>
    <s v="VERACRUZ,VERACRUZ"/>
    <x v="10"/>
  </r>
  <r>
    <n v="53588"/>
    <m/>
    <s v="SPRS"/>
    <s v="ACTIVO DE PRODUCCIÓN BELLOTA JUJO"/>
    <s v="MANEJO A LA DEFENSIVA (MD)"/>
    <n v="414443"/>
    <s v="VELARDE SUAREZ CHRISTIAN"/>
    <n v="13"/>
    <d v="2023-05-03T00:00:00"/>
    <d v="2023-05-03T00:00:00"/>
    <s v="CARDENAS, TABASCO"/>
    <x v="5"/>
  </r>
  <r>
    <n v="56832"/>
    <m/>
    <s v="SPMP"/>
    <s v="GERENCIA DE PERFORACIÓN Y REPARACIÓN DE POZOS MARINA"/>
    <s v="SISTEMA DE PERMISOS PARA TRABAJOS CON RIESGO (SPTR)"/>
    <n v="419491"/>
    <s v="BARRIOS ALMAZAN JULIO ANDRES"/>
    <n v="14"/>
    <d v="2023-09-05T00:00:00"/>
    <d v="2023-09-07T00:00:00"/>
    <s v="CIUDAD DEL CARMEN, CAMPECHE"/>
    <x v="3"/>
  </r>
  <r>
    <n v="59901"/>
    <m/>
    <s v="SPMP"/>
    <s v="GERENCIA DE PERFORACIÓN Y REPARACIÓN DE POZOS TERRESTRE NORTE"/>
    <s v="SISTEMA DE PERMISOS PARA TRABAJOS CON RIESGO (SPTR)"/>
    <n v="413600"/>
    <s v="MENA PIÑEYRO EDUARDO"/>
    <n v="15"/>
    <d v="2023-05-11T00:00:00"/>
    <d v="2023-05-13T00:00:00"/>
    <s v="REYNOSA, TAMAULIPAS"/>
    <x v="5"/>
  </r>
  <r>
    <n v="50203"/>
    <m/>
    <s v="SPMP"/>
    <s v="GERENCIA DE PERFORACIÓN Y REPARACIÓN DE POZOS TERRESTRE NORTE"/>
    <s v="SISTEMA DE PERMISOS PARA TRABAJOS CON RIESGO (SPTR)"/>
    <n v="433424"/>
    <s v="HERNANDEZ DOMINGUEZ SIHNUE"/>
    <n v="12"/>
    <d v="2023-03-10T00:00:00"/>
    <d v="2023-03-12T00:00:00"/>
    <s v="VERACRUZ,VERACRUZ"/>
    <x v="11"/>
  </r>
  <r>
    <n v="59437"/>
    <m/>
    <s v="SPRMSO"/>
    <s v="ACTIVO DE PRODUCCIÓN LITORAL DE TABASCO"/>
    <s v="FORMACIÓN DE TIMONELES DE BOTES DE SALVAMENTO (FTBS)"/>
    <n v="384599"/>
    <s v="MARTINEZ COBA MARLON DANIEL"/>
    <n v="8"/>
    <d v="2023-01-16T00:00:00"/>
    <d v="2023-01-17T00:00:00"/>
    <s v="CASES DOS BOCAS"/>
    <x v="8"/>
  </r>
  <r>
    <n v="59162"/>
    <m/>
    <s v="SPMP"/>
    <s v="GERENCIA DE OPERACIÓN Y MANTENIMIENTO DE EQUIPOS"/>
    <s v="SISTEMA DE PERMISOS PARA TRABAJOS CON RIESGO (SPTR)"/>
    <n v="510960"/>
    <s v="QUEVEDO LOPEZ ROONY JOANATHAN"/>
    <n v="10"/>
    <d v="2023-10-27T00:00:00"/>
    <d v="2023-10-29T00:00:00"/>
    <s v="AGUA DULCE, VERACRUZ"/>
    <x v="6"/>
  </r>
  <r>
    <n v="55213"/>
    <m/>
    <s v="SPMP"/>
    <s v="GERENCIA DE PERFORACIÓN Y REPARACIÓN DE POZOS TERRESTRE NORTE"/>
    <s v="BRIGADAS DE PRIMEROS AUXILIOS (BPA)"/>
    <n v="365499"/>
    <s v="KAYSER ESPINOSA VICTOR GABRIEL"/>
    <n v="13"/>
    <d v="2023-09-12T00:00:00"/>
    <d v="2023-09-13T00:00:00"/>
    <s v="VERACRUZ,VERACRUZ"/>
    <x v="3"/>
  </r>
  <r>
    <n v="59722"/>
    <m/>
    <s v="SPMP"/>
    <s v="GERENCIA DE OPERACIÓN Y MANTENIMIENTO DE EQUIPOS"/>
    <s v="PLANEACIÓN Y SUPERVISIÓN SEGURA DE LOS TRABAJOS (PSST)"/>
    <n v="365499"/>
    <s v="KAYSER ESPINOSA VICTOR GABRIEL"/>
    <n v="8"/>
    <d v="2023-08-14T00:00:00"/>
    <d v="2023-08-15T00:00:00"/>
    <s v="CARDENAS, TABASCO"/>
    <x v="1"/>
  </r>
  <r>
    <n v="60132"/>
    <m/>
    <s v="SPMP"/>
    <s v="GERENCIA DE OPERACIÓN Y MANTENIMIENTO DE EQUIPOS"/>
    <s v="PREVENCIÓN DE RIESGOS LABORALES (PRL)"/>
    <n v="510960"/>
    <s v="QUEVEDO LOPEZ ROONY JOANATHAN"/>
    <n v="5"/>
    <d v="2023-06-19T00:00:00"/>
    <d v="2023-06-20T00:00:00"/>
    <s v="CARDENAS, TABASCO"/>
    <x v="0"/>
  </r>
  <r>
    <n v="55382"/>
    <m/>
    <s v="SPMP"/>
    <s v="GERENCIA DE PERFORACIÓN Y REPARACIÓN DE POZOS MARINA"/>
    <s v="SEGURIDAD Y SOBREVIVENCIA COSTA AFUERA (SSCA)"/>
    <n v="491912"/>
    <s v="DIAZ NUÑEZ JOSE ATAHUALPA"/>
    <n v="12"/>
    <d v="2023-08-01T00:00:00"/>
    <d v="2023-08-03T00:00:00"/>
    <s v="CIUDAD DEL CARMEN, CAMPECHE"/>
    <x v="1"/>
  </r>
  <r>
    <n v="57058"/>
    <m/>
    <s v="SPMP"/>
    <s v="GERENCIA DE PERFORACIÓN Y REPARACIÓN DE POZOS MARINA"/>
    <s v="SISTEMA DE PERMISOS PARA TRABAJOS CON RIESGO (SPTR)"/>
    <n v="491912"/>
    <s v="DIAZ NUÑEZ JOSE ATAHUALPA"/>
    <n v="9"/>
    <d v="2023-12-19T00:00:00"/>
    <d v="2023-12-21T00:00:00"/>
    <s v="CIUDAD DEL CARMEN, CAMPECHE"/>
    <x v="9"/>
  </r>
  <r>
    <n v="53059"/>
    <m/>
    <s v="SPMP"/>
    <s v="GERENCIA DE PERFORACIÓN Y REPARACIÓN DE POZOS TERRESTRE NORTE"/>
    <s v="LIDERAZGO EN SSPA"/>
    <n v="402802"/>
    <s v="REYES DELGADO FELIPE ELEAZAR"/>
    <n v="7"/>
    <d v="2023-05-22T00:00:00"/>
    <d v="2023-05-23T00:00:00"/>
    <s v="VERACRUZ,VERACRUZ"/>
    <x v="5"/>
  </r>
  <r>
    <n v="57963"/>
    <m/>
    <s v="SPRS"/>
    <s v="GERENCIA DE MANTENIMIENTO, CONFIABILIDAD Y CONSTRUCCIÓN"/>
    <s v="SISTEMA DE PERMISOS PARA TRABAJOS CON RIESGO (SPTR)"/>
    <n v="395269"/>
    <s v="JIMENEZ MARTINEZ MAXIMILIANO"/>
    <n v="15"/>
    <d v="2023-08-21T00:00:00"/>
    <d v="2023-08-23T00:00:00"/>
    <s v="COMALCALCO, TABASCO"/>
    <x v="1"/>
  </r>
  <r>
    <n v="59387"/>
    <m/>
    <s v="SPRMSO"/>
    <s v="ACTIVO DE PRODUCCIÓN LITORAL DE TABASCO"/>
    <s v="SISTEMA DE PERMISOS PARA TRABAJOS CON RIESGO (SPTR)"/>
    <n v="971841"/>
    <s v="MAGAÑA RUIZ TOBIAS"/>
    <n v="17"/>
    <d v="2023-09-27T00:00:00"/>
    <d v="2023-09-29T00:00:00"/>
    <s v="CASES DOS BOCAS"/>
    <x v="3"/>
  </r>
  <r>
    <n v="51460"/>
    <m/>
    <s v="SPMP"/>
    <s v="GERENCIA DE OPERACIÓN Y MANTENIMIENTO DE EQUIPOS"/>
    <s v="MANEJO A LA DEFENSIVA (MD)"/>
    <n v="352720"/>
    <s v="ROSAS HERNANDEZ ROBERTO AUGUSTO"/>
    <n v="5"/>
    <d v="2023-05-12T00:00:00"/>
    <d v="2023-05-12T00:00:00"/>
    <s v="POZA RICA DE HIDALGO,VERACRUZ"/>
    <x v="5"/>
  </r>
  <r>
    <n v="52763"/>
    <m/>
    <s v="SPMP"/>
    <s v="GERENCIA DE PERFORACIÓN Y REPARACIÓN DE POZOS TERRESTRE NORTE"/>
    <s v="BRIGADAS DE PRIMEROS AUXILIOS (BPA)"/>
    <n v="365499"/>
    <s v="KAYSER ESPINOSA VICTOR GABRIEL"/>
    <n v="11"/>
    <d v="2023-03-24T00:00:00"/>
    <d v="2023-03-25T00:00:00"/>
    <s v="VERACRUZ,VERACRUZ"/>
    <x v="11"/>
  </r>
  <r>
    <n v="59115"/>
    <m/>
    <s v="SPMP"/>
    <s v="GERENCIA DE OPERACIÓN Y MANTENIMIENTO DE EQUIPOS"/>
    <s v="SISTEMA DE PERMISOS PARA TRABAJOS CON RIESGO (SPTR)"/>
    <n v="679358"/>
    <s v="BERGMAN OCAMPO JOSE ENRIQUE"/>
    <n v="9"/>
    <d v="2023-11-23T00:00:00"/>
    <d v="2023-11-25T00:00:00"/>
    <s v="CARDENAS, TABASCO"/>
    <x v="2"/>
  </r>
  <r>
    <n v="57937"/>
    <m/>
    <s v="SPRS"/>
    <s v="GERENCIA DE MANTENIMIENTO, CONFIABILIDAD Y CONSTRUCCIÓN"/>
    <s v="BÁSICO DE SEGURIDAD (BS)"/>
    <n v="395269"/>
    <s v="JIMENEZ MARTINEZ MAXIMILIANO"/>
    <n v="15"/>
    <d v="2023-06-21T00:00:00"/>
    <d v="2023-06-22T00:00:00"/>
    <s v="COMALCALCO, TABASCO"/>
    <x v="0"/>
  </r>
  <r>
    <n v="47728"/>
    <m/>
    <s v="SPRN"/>
    <s v="ACTIVO DE PRODUCCIÓN REYNOSA"/>
    <s v="DISCIPLINA OPERATIVA (DO)"/>
    <n v="196157"/>
    <s v="POSADAS RAMÍREZ LUCIO ALFONSO"/>
    <n v="17"/>
    <d v="2023-04-13T00:00:00"/>
    <d v="2023-04-14T00:00:00"/>
    <s v="REYNOSA, TAMAULIPAS"/>
    <x v="10"/>
  </r>
  <r>
    <n v="55312"/>
    <m/>
    <s v="SPMP"/>
    <s v="GERENCIA DE PERFORACIÓN Y REPARACIÓN DE POZOS MARINA"/>
    <s v="SEGURIDAD Y SOBREVIVENCIA COSTA AFUERA (SSCA)"/>
    <n v="451904"/>
    <s v="SOLIS GONZALEZ ELI"/>
    <n v="12"/>
    <d v="2023-06-07T00:00:00"/>
    <d v="2023-06-09T00:00:00"/>
    <s v="CIUDAD DEL CARMEN, CAMPECHE"/>
    <x v="0"/>
  </r>
  <r>
    <n v="57284"/>
    <m/>
    <s v="SPRMNE"/>
    <s v="ACTIVO DE PRODUCCIÓN CANTARELL"/>
    <s v="BÁSICO DE SEGURIDAD (BS)"/>
    <n v="350060"/>
    <s v="ZURITA DOMINGUEZ HERNAN"/>
    <n v="11"/>
    <d v="2023-07-11T00:00:00"/>
    <d v="2023-07-12T00:00:00"/>
    <s v="CASES CIUDAD DEL CARMEN"/>
    <x v="7"/>
  </r>
  <r>
    <n v="47909"/>
    <m/>
    <s v="SPMP"/>
    <s v="GERENCIA DE OPERACIÓN Y MANTENIMIENTO DE EQUIPOS"/>
    <s v="SEGURIDAD Y SOBREVIVENCIA COSTA AFUERA (SSCA)"/>
    <n v="329117"/>
    <s v="GONZALEZ PEREZ DANIEL DIAMANTIS"/>
    <n v="16"/>
    <d v="2023-06-12T00:00:00"/>
    <d v="2023-06-14T00:00:00"/>
    <s v="CASES CIUDAD DEL CARMEN"/>
    <x v="0"/>
  </r>
  <r>
    <n v="54168"/>
    <m/>
    <s v="SPRS"/>
    <s v="ACTIVO DE PRODUCCIÓN BELLOTA JUJO"/>
    <s v="SISTEMA DE PERMISOS PARA TRABAJOS CON RIESGO (SPTR)"/>
    <n v="414443"/>
    <s v="VELARDE SUAREZ CHRISTIAN"/>
    <n v="20"/>
    <d v="2023-03-13T00:00:00"/>
    <d v="2023-03-15T00:00:00"/>
    <s v="CARDENAS, TABASCO"/>
    <x v="11"/>
  </r>
  <r>
    <n v="55389"/>
    <m/>
    <s v="SPMP"/>
    <s v="GERENCIA DE PERFORACIÓN Y REPARACIÓN DE POZOS MARINA"/>
    <s v="SEGURIDAD Y SOBREVIVENCIA COSTA AFUERA (SSCA)"/>
    <n v="451904"/>
    <s v="SOLIS GONZALEZ ELI"/>
    <n v="15"/>
    <d v="2023-08-30T00:00:00"/>
    <d v="2023-09-01T00:00:00"/>
    <s v="CIUDAD DEL CARMEN, CAMPECHE"/>
    <x v="3"/>
  </r>
  <r>
    <n v="54078"/>
    <m/>
    <s v="SPMP"/>
    <s v="GERENCIA DE PERFORACIÓN Y REPARACIÓN DE POZOS MARINA"/>
    <s v="BRIGADAS CONTRAINCENDIOS (BCI)"/>
    <n v="451904"/>
    <s v="SOLIS GONZALEZ ELI"/>
    <n v="17"/>
    <d v="2023-09-02T00:00:00"/>
    <d v="2023-09-04T00:00:00"/>
    <s v="CIUDAD DEL CARMEN, CAMPECHE"/>
    <x v="3"/>
  </r>
  <r>
    <n v="51705"/>
    <m/>
    <s v="SPRS"/>
    <s v="ACTIVO DE PRODUCCIÓN SAMARIA LUNA"/>
    <s v="VERIFICADOR DE GAS (VG)"/>
    <n v="435876"/>
    <s v="GARCIA DE LA O BALDEMAR"/>
    <n v="16"/>
    <d v="2023-01-24T00:00:00"/>
    <d v="2023-01-24T00:00:00"/>
    <s v="CUNDUACAN, TABASCO"/>
    <x v="8"/>
  </r>
  <r>
    <n v="59339"/>
    <m/>
    <s v="SPRMSO"/>
    <s v="ACTIVO DE PRODUCCIÓN ABKATUN POL CHUC"/>
    <s v="FORMACIÓN DE TIMONELES DE BOTES DE SALVAMENTO (FTBS)"/>
    <n v="384599"/>
    <s v="MARTINEZ COBA MARLON DANIEL"/>
    <n v="6"/>
    <d v="2023-02-27T00:00:00"/>
    <d v="2023-02-28T00:00:00"/>
    <s v="CASES DOS BOCAS"/>
    <x v="4"/>
  </r>
  <r>
    <n v="56314"/>
    <m/>
    <s v="SPMP"/>
    <s v="GERENCIA DE PERFORACIÓN Y REPARACIÓN DE POZOS MARINA"/>
    <s v="SISTEMA DE PERMISOS PARA TRABAJOS CON RIESGO (SPTR)"/>
    <n v="491912"/>
    <s v="DIAZ NUÑEZ JOSE ATAHUALPA"/>
    <n v="16"/>
    <d v="2023-04-15T00:00:00"/>
    <d v="2023-04-17T00:00:00"/>
    <s v="CIUDAD DEL CARMEN, CAMPECHE"/>
    <x v="10"/>
  </r>
  <r>
    <n v="59295"/>
    <m/>
    <s v="SPRMSO"/>
    <s v="ACTIVO DE PRODUCCIÓN LITORAL DE TABASCO"/>
    <s v="SEGURIDAD Y SOBREVIVENCIA COSTA AFUERA (SSCA)"/>
    <n v="245435"/>
    <s v="VALENCIA VIVEROS CESAR"/>
    <n v="19"/>
    <d v="2023-03-02T00:00:00"/>
    <d v="2023-03-04T00:00:00"/>
    <s v="CASES DOS BOCAS"/>
    <x v="11"/>
  </r>
  <r>
    <n v="55903"/>
    <m/>
    <s v="SPMP"/>
    <s v="GERENCIA DE PERFORACIÓN Y REPARACIÓN DE POZOS MARINA"/>
    <s v="SISTEMA DE PERMISOS PARA TRABAJOS CON RIESGO (SPTR)"/>
    <n v="489671"/>
    <s v="ZACARIAS ALCOCER PEDRO"/>
    <n v="9"/>
    <d v="2023-07-20T00:00:00"/>
    <d v="2023-07-22T00:00:00"/>
    <s v="CIUDAD DEL CARMEN, CAMPECHE"/>
    <x v="7"/>
  </r>
  <r>
    <n v="59367"/>
    <m/>
    <s v="SPRMSO"/>
    <s v="ACTIVO DE PRODUCCIÓN ABKATUN POL CHUC"/>
    <s v="SISTEMA DE PERMISOS PARA TRABAJOS CON RIESGO (SPTR)"/>
    <n v="384599"/>
    <s v="MARTINEZ COBA MARLON DANIEL"/>
    <n v="13"/>
    <d v="2023-10-11T00:00:00"/>
    <d v="2023-10-13T00:00:00"/>
    <s v="CASES DOS BOCAS"/>
    <x v="6"/>
  </r>
  <r>
    <n v="53914"/>
    <m/>
    <s v="SPMP"/>
    <s v="GERENCIA DE PERFORACIÓN Y REPARACIÓN DE POZOS MARINA"/>
    <s v="AUDITORÍAS EFECTIVAS (AE)"/>
    <n v="418421"/>
    <s v="MEZA SANCHEZ JOSE LUIS"/>
    <n v="10"/>
    <d v="2023-09-28T00:00:00"/>
    <d v="2023-09-28T00:00:00"/>
    <s v="CIUDAD DEL CARMEN, CAMPECHE"/>
    <x v="3"/>
  </r>
  <r>
    <n v="54433"/>
    <m/>
    <s v="SPMP"/>
    <s v="GERENCIA DE PERFORACIÓN Y REPARACIÓN DE POZOS MARINA"/>
    <s v="BRIGADAS DE BÚSQUEDA Y RESCATE (BBR)"/>
    <n v="451904"/>
    <s v="SOLIS GONZALEZ ELI"/>
    <n v="16"/>
    <d v="2023-05-04T00:00:00"/>
    <d v="2023-05-06T00:00:00"/>
    <s v="CIUDAD DEL CARMEN, CAMPECHE"/>
    <x v="5"/>
  </r>
  <r>
    <n v="55330"/>
    <m/>
    <s v="SPRN"/>
    <s v="ACTIVO DE PRODUCCIÓN POZA RICA - ALTAMIRA"/>
    <s v="REVALIDACIÓN BÁSICO DE SEGURIDAD (BS)"/>
    <n v="196853"/>
    <s v="DEL ANGEL DEL ANGEL JUSTO JESUS"/>
    <n v="25"/>
    <d v="2023-02-01T00:00:00"/>
    <d v="2023-02-01T00:00:00"/>
    <s v="NARANJOS"/>
    <x v="4"/>
  </r>
  <r>
    <n v="59388"/>
    <m/>
    <s v="SPRMSO"/>
    <s v="ACTIVO DE PRODUCCIÓN LITORAL DE TABASCO"/>
    <s v="SISTEMA DE PERMISOS PARA TRABAJOS CON RIESGO (SPTR)"/>
    <n v="971841"/>
    <s v="MAGAÑA RUIZ TOBIAS"/>
    <n v="12"/>
    <d v="2023-10-17T00:00:00"/>
    <d v="2023-10-19T00:00:00"/>
    <s v="CASES DOS BOCAS"/>
    <x v="6"/>
  </r>
  <r>
    <n v="59384"/>
    <m/>
    <s v="SPRMSO"/>
    <s v="ACTIVO DE PRODUCCIÓN LITORAL DE TABASCO"/>
    <s v="SISTEMA DE PERMISOS PARA TRABAJOS CON RIESGO (SPTR)"/>
    <n v="971841"/>
    <s v="MAGAÑA RUIZ TOBIAS"/>
    <n v="20"/>
    <d v="2023-07-11T00:00:00"/>
    <d v="2023-07-13T00:00:00"/>
    <s v="CASES DOS BOCAS"/>
    <x v="7"/>
  </r>
  <r>
    <n v="55399"/>
    <m/>
    <s v="SPMP"/>
    <s v="GERENCIA DE PERFORACIÓN Y REPARACIÓN DE POZOS MARINA"/>
    <s v="SEGURIDAD Y SOBREVIVENCIA COSTA AFUERA (SSCA)"/>
    <n v="411339"/>
    <s v="RAMIREZ BARRENECHEA CARLOS ALFREDO"/>
    <n v="12"/>
    <d v="2023-11-09T00:00:00"/>
    <d v="2023-11-11T00:00:00"/>
    <s v="CIUDAD DEL CARMEN, CAMPECHE"/>
    <x v="2"/>
  </r>
  <r>
    <n v="55390"/>
    <m/>
    <s v="SPMP"/>
    <s v="GERENCIA DE PERFORACIÓN Y REPARACIÓN DE POZOS MARINA"/>
    <s v="SEGURIDAD Y SOBREVIVENCIA COSTA AFUERA (SSCA)"/>
    <n v="329117"/>
    <s v="GONZALEZ PEREZ DANIEL DIAMANTIS"/>
    <n v="16"/>
    <d v="2023-09-01T00:00:00"/>
    <d v="2023-09-03T00:00:00"/>
    <s v="CIUDAD DEL CARMEN, CAMPECHE"/>
    <x v="3"/>
  </r>
  <r>
    <n v="49346"/>
    <m/>
    <s v="SPMP"/>
    <s v="GERENCIA DE OPERACIÓN Y MANTENIMIENTO DE EQUIPOS"/>
    <s v="SISTEMA DE PERMISOS PARA TRABAJOS CON RIESGO (SPTR)"/>
    <n v="451904"/>
    <s v="SOLIS GONZALEZ ELI"/>
    <n v="14"/>
    <d v="2023-07-13T00:00:00"/>
    <d v="2023-07-15T00:00:00"/>
    <s v="CASES CIUDAD DEL CARMEN"/>
    <x v="7"/>
  </r>
  <r>
    <n v="55387"/>
    <m/>
    <s v="SPMP"/>
    <s v="GERENCIA DE PERFORACIÓN Y REPARACIÓN DE POZOS MARINA"/>
    <s v="SEGURIDAD Y SOBREVIVENCIA COSTA AFUERA (SSCA)"/>
    <n v="411339"/>
    <s v="RAMIREZ BARRENECHEA CARLOS ALFREDO"/>
    <n v="11"/>
    <d v="2023-08-17T00:00:00"/>
    <d v="2023-08-19T00:00:00"/>
    <s v="CIUDAD DEL CARMEN, CAMPECHE"/>
    <x v="1"/>
  </r>
  <r>
    <n v="55873"/>
    <m/>
    <s v="SPMP"/>
    <s v="GERENCIA DE PERFORACIÓN Y REPARACIÓN DE POZOS MARINA"/>
    <s v="SISTEMA DE PERMISOS PARA TRABAJOS CON RIESGO (SPTR)"/>
    <n v="489671"/>
    <s v="ZACARIAS ALCOCER PEDRO"/>
    <n v="13"/>
    <d v="2023-05-06T00:00:00"/>
    <d v="2023-05-08T00:00:00"/>
    <s v="CIUDAD DEL CARMEN, CAMPECHE"/>
    <x v="5"/>
  </r>
  <r>
    <n v="47791"/>
    <m/>
    <s v="SPRS"/>
    <s v="ACTIVO DE PRODUCCIÓN SAMARIA LUNA"/>
    <s v="AUDITORÍAS EFECTIVAS (AE)"/>
    <n v="374778"/>
    <s v="BERISTAIN BENITEZ MIGUEL"/>
    <n v="11"/>
    <d v="2023-09-22T00:00:00"/>
    <d v="2023-09-22T00:00:00"/>
    <s v="CUNDUACAN, TABASCO"/>
    <x v="3"/>
  </r>
  <r>
    <n v="56810"/>
    <m/>
    <s v="SPMP"/>
    <s v="GERENCIA DE PERFORACIÓN Y REPARACIÓN DE POZOS MARINA"/>
    <s v="SISTEMA DE PERMISOS PARA TRABAJOS CON RIESGO (SPTR)"/>
    <n v="329117"/>
    <s v="GONZALEZ PEREZ DANIEL DIAMANTIS"/>
    <n v="12"/>
    <d v="2023-08-15T00:00:00"/>
    <d v="2023-08-17T00:00:00"/>
    <s v="CIUDAD DEL CARMEN, CAMPECHE"/>
    <x v="1"/>
  </r>
  <r>
    <n v="56392"/>
    <m/>
    <s v="SPMP"/>
    <s v="GERENCIA DE PERFORACIÓN Y REPARACIÓN DE POZOS MARINA"/>
    <s v="SISTEMA DE PERMISOS PARA TRABAJOS CON RIESGO (SPTR)"/>
    <n v="491912"/>
    <s v="DIAZ NUÑEZ JOSE ATAHUALPA"/>
    <n v="9"/>
    <d v="2023-04-29T00:00:00"/>
    <d v="2023-05-01T00:00:00"/>
    <s v="CIUDAD DEL CARMEN, CAMPECHE"/>
    <x v="5"/>
  </r>
  <r>
    <n v="59463"/>
    <m/>
    <s v="SPRMSO"/>
    <s v="ACTIVO DE PRODUCCIÓN LITORAL DE TABASCO"/>
    <s v="FORMACIÓN DE TIMONELES DE BOTES DE SALVAMENTO (FTBS)"/>
    <n v="384599"/>
    <s v="MARTINEZ COBA MARLON DANIEL"/>
    <n v="8"/>
    <d v="2023-04-02T00:00:00"/>
    <d v="2023-04-03T00:00:00"/>
    <s v="CASES DOS BOCAS"/>
    <x v="10"/>
  </r>
  <r>
    <n v="53913"/>
    <m/>
    <s v="SPRN"/>
    <s v="ACTIVO DE PRODUCCIÓN REYNOSA"/>
    <s v="BRIGADAS CONTRAINCENDIOS (BCI)"/>
    <n v="228486"/>
    <s v="HERNANDEZ GALVAN JORGE EDUARDO"/>
    <n v="10"/>
    <d v="2023-06-20T00:00:00"/>
    <d v="2023-06-22T00:00:00"/>
    <s v="REYNOSA, TAMAULIPAS"/>
    <x v="0"/>
  </r>
  <r>
    <n v="52422"/>
    <m/>
    <s v="SPRN"/>
    <s v="ACTIVO DE PRODUCCIÓN REYNOSA"/>
    <s v="VERIFICADOR DE GAS (VG)"/>
    <n v="226488"/>
    <s v="SÁNCHEZ GARCÍA ERNESTO"/>
    <n v="16"/>
    <d v="2023-05-29T00:00:00"/>
    <d v="2023-05-29T00:00:00"/>
    <s v="REYNOSA, TAMAULIPAS"/>
    <x v="5"/>
  </r>
  <r>
    <n v="53994"/>
    <m/>
    <s v="SPRN"/>
    <s v="ACTIVO DE PRODUCCIÓN REYNOSA"/>
    <s v="LIDERAZGO EN SSPA"/>
    <n v="196157"/>
    <s v="POSADAS RAMÍREZ LUCIO ALFONSO"/>
    <n v="13"/>
    <d v="2023-10-23T00:00:00"/>
    <d v="2023-10-24T00:00:00"/>
    <s v="REYNOSA, TAMAULIPAS"/>
    <x v="6"/>
  </r>
  <r>
    <n v="56852"/>
    <m/>
    <s v="SPMP"/>
    <s v="GERENCIA DE PERFORACIÓN Y REPARACIÓN DE POZOS MARINA"/>
    <s v="SISTEMA DE PERMISOS PARA TRABAJOS CON RIESGO (SPTR)"/>
    <n v="491912"/>
    <s v="DIAZ NUÑEZ JOSE ATAHUALPA"/>
    <n v="7"/>
    <d v="2023-09-12T00:00:00"/>
    <d v="2023-09-14T00:00:00"/>
    <s v="CIUDAD DEL CARMEN, CAMPECHE"/>
    <x v="3"/>
  </r>
  <r>
    <n v="58415"/>
    <m/>
    <s v="SPMP"/>
    <s v="GERENCIA DE OPERACIÓN Y MANTENIMIENTO DE EQUIPOS"/>
    <s v="BÁSICO DE SEGURIDAD (BS)"/>
    <n v="323625"/>
    <s v="MONTELONGO LARA ANASTACIO"/>
    <n v="10"/>
    <d v="2023-05-08T00:00:00"/>
    <d v="2023-05-09T00:00:00"/>
    <s v="REYNOSA, TAMAULIPAS"/>
    <x v="5"/>
  </r>
  <r>
    <n v="51213"/>
    <m/>
    <s v="SPMP"/>
    <s v="GERENCIA DE OPERACIÓN Y MANTENIMIENTO DE EQUIPOS"/>
    <s v="SISTEMA DE PERMISOS PARA TRABAJOS CON RIESGO (SPTR)"/>
    <n v="433424"/>
    <s v="HERNANDEZ DOMINGUEZ SIHNUE"/>
    <n v="12"/>
    <d v="2023-06-08T00:00:00"/>
    <d v="2023-06-10T00:00:00"/>
    <s v="VERACRUZ,VERACRUZ"/>
    <x v="0"/>
  </r>
  <r>
    <n v="60088"/>
    <m/>
    <s v="SPRN"/>
    <s v="ACTIVO DE PRODUCCIÓN REYNOSA"/>
    <s v="BÁSICO DE SEGURIDAD (BS)"/>
    <n v="196157"/>
    <s v="POSADAS RAMÍREZ LUCIO ALFONSO"/>
    <n v="8"/>
    <d v="2023-03-27T00:00:00"/>
    <d v="2023-03-28T00:00:00"/>
    <s v="REYNOSA, TAMAULIPAS"/>
    <x v="11"/>
  </r>
  <r>
    <n v="57910"/>
    <m/>
    <s v="SPRS"/>
    <s v="ACTIVO DE PRODUCCIÓN BELLOTA JUJO"/>
    <s v="DISCIPLINA OPERATIVA (DO)"/>
    <n v="414443"/>
    <s v="VELARDE SUAREZ CHRISTIAN"/>
    <n v="25"/>
    <d v="2023-04-12T00:00:00"/>
    <d v="2023-04-13T00:00:00"/>
    <s v="COMALCALCO, TABASCO"/>
    <x v="10"/>
  </r>
  <r>
    <n v="53517"/>
    <m/>
    <s v="SPRS"/>
    <s v="ACTIVO DE PRODUCCIÓN BELLOTA JUJO"/>
    <s v="MANEJO A LA DEFENSIVA (MD)"/>
    <n v="414443"/>
    <s v="VELARDE SUAREZ CHRISTIAN"/>
    <n v="15"/>
    <d v="2023-03-09T00:00:00"/>
    <d v="2023-03-09T00:00:00"/>
    <s v="COMALCALCO, TABASCO"/>
    <x v="11"/>
  </r>
  <r>
    <n v="57702"/>
    <m/>
    <s v="SPRS"/>
    <s v="ACTIVO DE PRODUCCIÓN BELLOTA JUJO"/>
    <s v="BÁSICO DE SEGURIDAD (BS)"/>
    <n v="395269"/>
    <s v="JIMENEZ MARTINEZ MAXIMILIANO"/>
    <n v="16"/>
    <d v="2023-03-16T00:00:00"/>
    <d v="2023-03-17T00:00:00"/>
    <s v="COMALCALCO, TABASCO"/>
    <x v="11"/>
  </r>
  <r>
    <n v="60030"/>
    <m/>
    <s v="SPMP"/>
    <s v="GERENCIA DE PERFORACIÓN Y REPARACIÓN DE POZOS TERRESTRE NORTE"/>
    <s v="ÁCIDO SULFHÍDRICO (H2S)"/>
    <n v="396482"/>
    <s v="ESTRADA ARRAS JOSE CUITLAHUAC"/>
    <n v="15"/>
    <d v="2023-09-07T00:00:00"/>
    <d v="2023-09-07T00:00:00"/>
    <s v="REYNOSA, TAMAULIPAS"/>
    <x v="3"/>
  </r>
  <r>
    <n v="57830"/>
    <m/>
    <s v="SPRS"/>
    <s v="ACTIVO DE PRODUCCIÓN BELLOTA JUJO"/>
    <s v="PROCEDIMIENTOS CRÍTICOS (PC)"/>
    <n v="395269"/>
    <s v="JIMENEZ MARTINEZ MAXIMILIANO"/>
    <n v="6"/>
    <d v="2023-04-20T00:00:00"/>
    <d v="2023-04-21T00:00:00"/>
    <s v="COMALCALCO, TABASCO"/>
    <x v="10"/>
  </r>
  <r>
    <n v="57841"/>
    <m/>
    <s v="SPRS"/>
    <s v="ACTIVO DE PRODUCCIÓN BELLOTA JUJO"/>
    <s v="PROCEDIMIENTOS CRÍTICOS (PC)"/>
    <n v="414443"/>
    <s v="VELARDE SUAREZ CHRISTIAN"/>
    <n v="9"/>
    <d v="2023-04-20T00:00:00"/>
    <d v="2023-04-21T00:00:00"/>
    <s v="CARDENAS, TABASCO"/>
    <x v="10"/>
  </r>
  <r>
    <n v="57324"/>
    <m/>
    <s v="SPRMNE"/>
    <s v="ACTIVO DE PRODUCCIÓN CANTARELL"/>
    <s v="SEGURIDAD Y SOBREVIVENCIA COSTA AFUERA (SSCA)"/>
    <n v="350060"/>
    <s v="ZURITA DOMINGUEZ HERNAN"/>
    <n v="12"/>
    <d v="2023-05-02T00:00:00"/>
    <d v="2023-05-04T00:00:00"/>
    <s v="CASES CIUDAD DEL CARMEN"/>
    <x v="5"/>
  </r>
  <r>
    <n v="54830"/>
    <m/>
    <s v="SPMP"/>
    <s v="GERENCIA DE OPERACIÓN Y MANTENIMIENTO DE EQUIPOS"/>
    <s v="BÁSICO DE SEGURIDAD (BS)"/>
    <n v="505871"/>
    <s v="LOPEZ HERRERA FRANCISCO MARTIN"/>
    <n v="7"/>
    <d v="2023-05-22T00:00:00"/>
    <d v="2023-05-23T00:00:00"/>
    <s v="POZA RICA DE HIDALGO,VERACRUZ"/>
    <x v="5"/>
  </r>
  <r>
    <n v="47769"/>
    <m/>
    <s v="SPRS"/>
    <s v="ACTIVO DE PRODUCCIÓN SAMARIA LUNA"/>
    <s v="ÁCIDO SULFHÍDRICO (H2S)"/>
    <n v="420560"/>
    <s v="LÓPEZ SUÁREZ JAIRO RICARDO"/>
    <n v="14"/>
    <d v="2023-03-14T00:00:00"/>
    <d v="2023-03-14T00:00:00"/>
    <s v="CUNDUACAN, TABASCO"/>
    <x v="11"/>
  </r>
  <r>
    <n v="53920"/>
    <m/>
    <s v="SPRN"/>
    <s v="ACTIVO DE PRODUCCIÓN REYNOSA"/>
    <s v="BRIGADAS CONTRAINCENDIOS (BCI)"/>
    <n v="228486"/>
    <s v="HERNANDEZ GALVAN JORGE EDUARDO"/>
    <n v="11"/>
    <d v="2023-06-13T00:00:00"/>
    <d v="2023-06-15T00:00:00"/>
    <s v="REYNOSA, TAMAULIPAS"/>
    <x v="0"/>
  </r>
  <r>
    <n v="57873"/>
    <m/>
    <s v="SPRS"/>
    <s v="ACTIVO DE PRODUCCIÓN BELLOTA JUJO"/>
    <s v="PROCEDIMIENTOS CRÍTICOS (PC)"/>
    <n v="395269"/>
    <s v="JIMENEZ MARTINEZ MAXIMILIANO"/>
    <n v="18"/>
    <d v="2023-04-27T00:00:00"/>
    <d v="2023-04-28T00:00:00"/>
    <s v="CARDENAS, TABASCO"/>
    <x v="10"/>
  </r>
  <r>
    <n v="53522"/>
    <m/>
    <s v="SPRS"/>
    <s v="ACTIVO DE PRODUCCIÓN BELLOTA JUJO"/>
    <s v="MANEJO A LA DEFENSIVA (MD)"/>
    <n v="414443"/>
    <s v="VELARDE SUAREZ CHRISTIAN"/>
    <n v="14"/>
    <d v="2023-03-10T00:00:00"/>
    <d v="2023-03-10T00:00:00"/>
    <s v="COMALCALCO, TABASCO"/>
    <x v="11"/>
  </r>
  <r>
    <n v="58859"/>
    <m/>
    <s v="SPMP"/>
    <s v="GERENCIA DE OPERACIÓN Y MANTENIMIENTO DE EQUIPOS"/>
    <s v="SISTEMA DE PERMISOS PARA TRABAJOS CON RIESGO (SPTR)"/>
    <n v="510960"/>
    <s v="QUEVEDO LOPEZ ROONY JOANATHAN"/>
    <n v="12"/>
    <d v="2023-11-21T00:00:00"/>
    <d v="2023-11-23T00:00:00"/>
    <s v="AGUA DULCE, VERACRUZ"/>
    <x v="2"/>
  </r>
  <r>
    <n v="54785"/>
    <m/>
    <s v="SPMP"/>
    <s v="GERENCIA DE OPERACIÓN Y MANTENIMIENTO DE EQUIPOS"/>
    <s v="SISTEMA DE PERMISOS PARA TRABAJOS CON RIESGO (SPTR)"/>
    <n v="507111"/>
    <s v="RODRIGUEZ GOMEZ MIGUE ANGEL"/>
    <n v="13"/>
    <d v="2023-09-28T00:00:00"/>
    <d v="2023-09-30T00:00:00"/>
    <s v="POZA RICA DE HIDALGO,VERACRUZ"/>
    <x v="3"/>
  </r>
  <r>
    <n v="51368"/>
    <m/>
    <s v="SPMP"/>
    <s v="GERENCIA DE PERFORACIÓN Y REPARACIÓN DE POZOS TERRESTRE NORTE"/>
    <s v="BRIGADAS DE PRIMEROS AUXILIOS (BPA)"/>
    <n v="505871"/>
    <s v="LOPEZ HERRERA FRANCISCO MARTIN"/>
    <n v="10"/>
    <d v="2023-09-11T00:00:00"/>
    <d v="2023-09-12T00:00:00"/>
    <s v="ALTAMIRA, TAMAULIPAS"/>
    <x v="3"/>
  </r>
  <r>
    <n v="51024"/>
    <m/>
    <s v="SPMP"/>
    <s v="GERENCIA DE PERFORACIÓN Y REPARACIÓN DE POZOS TERRESTRE NORTE"/>
    <s v="PREVENCIÓN DE RIESGOS LABORALES (PRL)"/>
    <n v="686135"/>
    <s v="DURAN ENRIQUEZ JESUS ALFREDO"/>
    <n v="13"/>
    <d v="2023-08-14T00:00:00"/>
    <d v="2023-08-15T00:00:00"/>
    <s v="ALTAMIRA, TAMAULIPAS"/>
    <x v="1"/>
  </r>
  <r>
    <n v="57032"/>
    <m/>
    <s v="SPMP"/>
    <s v="GERENCIA DE OPERACIÓN Y MANTENIMIENTO DE EQUIPOS"/>
    <s v="BÁSICO DE SEGURIDAD (BS)"/>
    <n v="432495"/>
    <s v="BECERRA CAYETANO RAFAEL APOLO"/>
    <n v="19"/>
    <d v="2023-07-06T00:00:00"/>
    <d v="2023-07-07T00:00:00"/>
    <s v="COMALCALCO, TABASCO"/>
    <x v="7"/>
  </r>
  <r>
    <n v="55152"/>
    <m/>
    <s v="SPMP"/>
    <s v="GERENCIA DE PERFORACIÓN Y REPARACIÓN DE POZOS TERRESTRE NORTE"/>
    <s v="BRIGADAS DE PRIMEROS AUXILIOS (BPA)"/>
    <n v="365499"/>
    <s v="KAYSER ESPINOSA VICTOR GABRIEL"/>
    <n v="13"/>
    <d v="2023-04-24T00:00:00"/>
    <d v="2023-04-25T00:00:00"/>
    <s v="VERACRUZ,VERACRUZ"/>
    <x v="10"/>
  </r>
  <r>
    <n v="56487"/>
    <m/>
    <s v="SPMP"/>
    <s v="GERENCIA DE PERFORACIÓN Y REPARACIÓN DE POZOS TERRESTRE NORTE"/>
    <s v="BRIGADAS DE PRIMEROS AUXILIOS (BPA)"/>
    <n v="365499"/>
    <s v="KAYSER ESPINOSA VICTOR GABRIEL"/>
    <n v="14"/>
    <d v="2023-06-16T00:00:00"/>
    <d v="2023-06-17T00:00:00"/>
    <s v="VERACRUZ,VERACRUZ"/>
    <x v="0"/>
  </r>
  <r>
    <n v="59716"/>
    <m/>
    <s v="SPMP"/>
    <s v="GERENCIA DE OPERACIÓN Y MANTENIMIENTO DE EQUIPOS"/>
    <s v="PLANEACIÓN Y SUPERVISIÓN SEGURA DE LOS TRABAJOS (PSST)"/>
    <n v="365499"/>
    <s v="KAYSER ESPINOSA VICTOR GABRIEL"/>
    <n v="8"/>
    <d v="2023-08-09T00:00:00"/>
    <d v="2023-08-10T00:00:00"/>
    <s v="CARDENAS, TABASCO"/>
    <x v="1"/>
  </r>
  <r>
    <n v="60131"/>
    <m/>
    <s v="SPMP"/>
    <s v="GERENCIA DE OPERACIÓN Y MANTENIMIENTO DE EQUIPOS"/>
    <s v="PREVENCIÓN DE RIESGOS LABORALES (PRL)"/>
    <n v="365499"/>
    <s v="KAYSER ESPINOSA VICTOR GABRIEL"/>
    <n v="6"/>
    <d v="2023-05-25T00:00:00"/>
    <d v="2023-05-26T00:00:00"/>
    <s v="CARDENAS, TABASCO"/>
    <x v="5"/>
  </r>
  <r>
    <n v="55394"/>
    <m/>
    <s v="SPMP"/>
    <s v="GERENCIA DE PERFORACIÓN Y REPARACIÓN DE POZOS MARINA"/>
    <s v="SEGURIDAD Y SOBREVIVENCIA COSTA AFUERA (SSCA)"/>
    <n v="491912"/>
    <s v="DIAZ NUÑEZ JOSE ATAHUALPA"/>
    <n v="11"/>
    <d v="2023-09-19T00:00:00"/>
    <d v="2023-09-21T00:00:00"/>
    <s v="CIUDAD DEL CARMEN, CAMPECHE"/>
    <x v="3"/>
  </r>
  <r>
    <n v="58076"/>
    <m/>
    <s v="SPRS"/>
    <s v="ACTIVO DE PRODUCCIÓN BELLOTA JUJO"/>
    <s v="VERIFICADOR DE GAS (VG)"/>
    <n v="414443"/>
    <s v="VELARDE SUAREZ CHRISTIAN"/>
    <n v="10"/>
    <d v="2023-04-14T00:00:00"/>
    <d v="2023-04-14T00:00:00"/>
    <s v="CARDENAS, TABASCO"/>
    <x v="10"/>
  </r>
  <r>
    <n v="58538"/>
    <m/>
    <s v="SPMP"/>
    <s v="GERENCIA DE PERFORACIÓN Y REPARACIÓN DE POZOS TERRESTRE NORTE"/>
    <s v="LIDERAZGO EN SSPA"/>
    <n v="433424"/>
    <s v="HERNANDEZ DOMINGUEZ SIHNUE"/>
    <n v="7"/>
    <d v="2023-07-12T00:00:00"/>
    <d v="2023-07-13T00:00:00"/>
    <s v="VERACRUZ,VERACRUZ"/>
    <x v="7"/>
  </r>
  <r>
    <n v="55695"/>
    <m/>
    <s v="SPMP"/>
    <s v="GERENCIA DE PERFORACIÓN Y REPARACIÓN DE POZOS TERRESTRE NORTE"/>
    <s v="SISTEMA DE PERMISOS PARA TRABAJOS CON RIESGO (SPTR)"/>
    <n v="507111"/>
    <s v="RODRIGUEZ GOMEZ MIGUE ANGEL"/>
    <n v="8"/>
    <d v="2023-06-22T00:00:00"/>
    <d v="2023-06-24T00:00:00"/>
    <s v="POZA RICA DE HIDALGO,VERACRUZ"/>
    <x v="0"/>
  </r>
  <r>
    <n v="55386"/>
    <m/>
    <s v="SPMP"/>
    <s v="GERENCIA DE PERFORACIÓN Y REPARACIÓN DE POZOS MARINA"/>
    <s v="SEGURIDAD Y SOBREVIVENCIA COSTA AFUERA (SSCA)"/>
    <n v="411339"/>
    <s v="RAMIREZ BARRENECHEA CARLOS ALFREDO"/>
    <n v="17"/>
    <d v="2023-08-03T00:00:00"/>
    <d v="2023-08-05T00:00:00"/>
    <s v="CIUDAD DEL CARMEN, CAMPECHE"/>
    <x v="1"/>
  </r>
  <r>
    <n v="59378"/>
    <m/>
    <s v="SPRMSO"/>
    <s v="ACTIVO DE PRODUCCIÓN ABKATUN POL CHUC"/>
    <s v="SISTEMA DE PERMISOS PARA TRABAJOS CON RIESGO (SPTR)"/>
    <n v="971841"/>
    <s v="MAGAÑA RUIZ TOBIAS"/>
    <n v="13"/>
    <d v="2023-07-25T00:00:00"/>
    <d v="2023-07-27T00:00:00"/>
    <s v="CASES DOS BOCAS"/>
    <x v="7"/>
  </r>
  <r>
    <n v="59362"/>
    <m/>
    <s v="SPRMSO"/>
    <s v="ACTIVO DE PRODUCCIÓN ABKATUN POL CHUC"/>
    <s v="SISTEMA DE PERMISOS PARA TRABAJOS CON RIESGO (SPTR)"/>
    <n v="971841"/>
    <s v="MAGAÑA RUIZ TOBIAS"/>
    <n v="7"/>
    <d v="2023-12-12T00:00:00"/>
    <d v="2023-12-14T00:00:00"/>
    <s v="CASES DOS BOCAS"/>
    <x v="9"/>
  </r>
  <r>
    <n v="53321"/>
    <m/>
    <s v="SPMP"/>
    <s v="GERENCIA DE PERFORACIÓN Y REPARACIÓN DE POZOS MARINA"/>
    <s v="ÁCIDO SULFHÍDRICO (H2S)"/>
    <n v="491912"/>
    <s v="DIAZ NUÑEZ JOSE ATAHUALPA"/>
    <n v="13"/>
    <d v="2023-04-03T00:00:00"/>
    <d v="2023-04-03T00:00:00"/>
    <s v="CIUDAD DEL CARMEN, CAMPECHE"/>
    <x v="10"/>
  </r>
  <r>
    <n v="55395"/>
    <m/>
    <s v="SPMP"/>
    <s v="GERENCIA DE PERFORACIÓN Y REPARACIÓN DE POZOS MARINA"/>
    <s v="SEGURIDAD Y SOBREVIVENCIA COSTA AFUERA (SSCA)"/>
    <n v="451904"/>
    <s v="SOLIS GONZALEZ ELI"/>
    <n v="15"/>
    <d v="2023-09-20T00:00:00"/>
    <d v="2023-09-22T00:00:00"/>
    <s v="CIUDAD DEL CARMEN, CAMPECHE"/>
    <x v="3"/>
  </r>
  <r>
    <n v="54178"/>
    <m/>
    <s v="SPRS"/>
    <s v="ACTIVO DE PRODUCCIÓN BELLOTA JUJO"/>
    <s v="SISTEMA DE PERMISOS PARA TRABAJOS CON RIESGO (SPTR)"/>
    <n v="395269"/>
    <s v="JIMENEZ MARTINEZ MAXIMILIANO"/>
    <n v="19"/>
    <d v="2023-03-21T00:00:00"/>
    <d v="2023-03-23T00:00:00"/>
    <s v="CARDENAS, TABASCO"/>
    <x v="11"/>
  </r>
  <r>
    <n v="47792"/>
    <m/>
    <s v="SPRS"/>
    <s v="ACTIVO DE PRODUCCIÓN SAMARIA LUNA"/>
    <s v="BÁSICO DE SEGURIDAD (BS)"/>
    <n v="435876"/>
    <s v="GARCIA DE LA O BALDEMAR"/>
    <n v="18"/>
    <d v="2023-01-16T00:00:00"/>
    <d v="2023-01-17T00:00:00"/>
    <s v="CUNDUACAN, TABASCO"/>
    <x v="8"/>
  </r>
  <r>
    <n v="54554"/>
    <m/>
    <s v="SPMP"/>
    <s v="GERENCIA DE PERFORACIÓN Y REPARACIÓN DE POZOS MARINA"/>
    <s v="SEGURIDAD Y SOBREVIVENCIA COSTA AFUERA (SSCA)"/>
    <n v="491912"/>
    <s v="DIAZ NUÑEZ JOSE ATAHUALPA"/>
    <n v="13"/>
    <d v="2023-05-11T00:00:00"/>
    <d v="2023-05-13T00:00:00"/>
    <s v="CIUDAD DEL CARMEN, CAMPECHE"/>
    <x v="5"/>
  </r>
  <r>
    <n v="55377"/>
    <m/>
    <s v="SPMP"/>
    <s v="GERENCIA DE PERFORACIÓN Y REPARACIÓN DE POZOS MARINA"/>
    <s v="SEGURIDAD Y SOBREVIVENCIA COSTA AFUERA (SSCA)"/>
    <n v="411339"/>
    <s v="RAMIREZ BARRENECHEA CARLOS ALFREDO"/>
    <n v="18"/>
    <d v="2023-07-20T00:00:00"/>
    <d v="2023-07-22T00:00:00"/>
    <s v="CIUDAD DEL CARMEN, CAMPECHE"/>
    <x v="7"/>
  </r>
  <r>
    <n v="54050"/>
    <m/>
    <s v="SPRS"/>
    <s v="ACTIVO DE PRODUCCIÓN BELLOTA JUJO"/>
    <s v="SISTEMA DE PERMISOS PARA TRABAJOS CON RIESGO (SPTR)"/>
    <n v="395269"/>
    <s v="JIMENEZ MARTINEZ MAXIMILIANO"/>
    <n v="19"/>
    <d v="2023-02-20T00:00:00"/>
    <d v="2023-02-22T00:00:00"/>
    <s v="CARDENAS, TABASCO"/>
    <x v="4"/>
  </r>
  <r>
    <n v="59354"/>
    <m/>
    <s v="SPRMSO"/>
    <s v="ACTIVO DE PRODUCCIÓN LITORAL DE TABASCO"/>
    <s v="SEGURIDAD Y SOBREVIVENCIA COSTA AFUERA (SSCA)"/>
    <n v="384599"/>
    <s v="MARTINEZ COBA MARLON DANIEL"/>
    <n v="12"/>
    <d v="2023-11-03T00:00:00"/>
    <d v="2023-11-05T00:00:00"/>
    <s v="CASES DOS BOCAS"/>
    <x v="2"/>
  </r>
  <r>
    <n v="58978"/>
    <m/>
    <s v="SPRMSO"/>
    <s v="ACTIVO DE PRODUCCIÓN ABKATUN POL CHUC"/>
    <s v="SEGURIDAD Y SOBREVIVENCIA COSTA AFUERA (SSCA)"/>
    <n v="384599"/>
    <s v="MARTINEZ COBA MARLON DANIEL"/>
    <n v="14"/>
    <d v="2023-03-16T00:00:00"/>
    <d v="2023-03-18T00:00:00"/>
    <s v="CASES DOS BOCAS"/>
    <x v="11"/>
  </r>
  <r>
    <n v="58979"/>
    <m/>
    <s v="SPRMSO"/>
    <s v="ACTIVO DE PRODUCCIÓN ABKATUN POL CHUC"/>
    <s v="SEGURIDAD Y SOBREVIVENCIA COSTA AFUERA (SSCA)"/>
    <n v="384599"/>
    <s v="MARTINEZ COBA MARLON DANIEL"/>
    <n v="13"/>
    <d v="2023-04-07T00:00:00"/>
    <d v="2023-04-09T00:00:00"/>
    <s v="CASES DOS BOCAS"/>
    <x v="10"/>
  </r>
  <r>
    <n v="59289"/>
    <m/>
    <s v="SPRMSO"/>
    <s v="ACTIVO DE PRODUCCIÓN LITORAL DE TABASCO"/>
    <s v="SEGURIDAD Y SOBREVIVENCIA COSTA AFUERA (SSCA)"/>
    <n v="384599"/>
    <s v="MARTINEZ COBA MARLON DANIEL"/>
    <n v="19"/>
    <d v="2023-02-10T00:00:00"/>
    <d v="2023-02-12T00:00:00"/>
    <s v="CASES DOS BOCAS"/>
    <x v="4"/>
  </r>
  <r>
    <n v="55867"/>
    <m/>
    <s v="SPMP"/>
    <s v="GERENCIA DE PERFORACIÓN Y REPARACIÓN DE POZOS MARINA"/>
    <s v="SISTEMA DE PERMISOS PARA TRABAJOS CON RIESGO (SPTR)"/>
    <n v="489671"/>
    <s v="ZACARIAS ALCOCER PEDRO"/>
    <n v="9"/>
    <d v="2023-04-27T00:00:00"/>
    <d v="2023-04-29T00:00:00"/>
    <s v="CIUDAD DEL CARMEN, CAMPECHE"/>
    <x v="10"/>
  </r>
  <r>
    <n v="55329"/>
    <m/>
    <s v="SPMP"/>
    <s v="GERENCIA DE PERFORACIÓN Y REPARACIÓN DE POZOS MARINA"/>
    <s v="SEGURIDAD Y SOBREVIVENCIA COSTA AFUERA (SSCA)"/>
    <n v="451904"/>
    <s v="SOLIS GONZALEZ ELI"/>
    <n v="18"/>
    <d v="2023-06-10T00:00:00"/>
    <d v="2023-06-12T00:00:00"/>
    <s v="CIUDAD DEL CARMEN, CAMPECHE"/>
    <x v="0"/>
  </r>
  <r>
    <n v="59352"/>
    <m/>
    <s v="SPRMSO"/>
    <s v="ACTIVO DE PRODUCCIÓN LITORAL DE TABASCO"/>
    <s v="SEGURIDAD Y SOBREVIVENCIA COSTA AFUERA (SSCA)"/>
    <n v="384599"/>
    <s v="MARTINEZ COBA MARLON DANIEL"/>
    <n v="20"/>
    <d v="2023-09-22T00:00:00"/>
    <d v="2023-09-24T00:00:00"/>
    <s v="CASES DOS BOCAS"/>
    <x v="3"/>
  </r>
  <r>
    <n v="59360"/>
    <m/>
    <s v="SPRMSO"/>
    <s v="ACTIVO DE PRODUCCIÓN LITORAL DE TABASCO"/>
    <s v="SISTEMA DE PERMISOS PARA TRABAJOS CON RIESGO (SPTR)"/>
    <n v="971841"/>
    <s v="MAGAÑA RUIZ TOBIAS"/>
    <n v="19"/>
    <d v="2023-02-07T00:00:00"/>
    <d v="2023-02-09T00:00:00"/>
    <s v="CASES DOS BOCAS"/>
    <x v="4"/>
  </r>
  <r>
    <n v="54163"/>
    <m/>
    <s v="SPMP"/>
    <s v="GERENCIA DE PERFORACIÓN Y REPARACIÓN DE POZOS MARINA"/>
    <s v="BRIGADAS CONTRAINCENDIOS (BCI)"/>
    <n v="489671"/>
    <s v="ZACARIAS ALCOCER PEDRO"/>
    <n v="13"/>
    <d v="2023-09-14T00:00:00"/>
    <d v="2023-09-16T00:00:00"/>
    <s v="CIUDAD DEL CARMEN, CAMPECHE"/>
    <x v="3"/>
  </r>
  <r>
    <n v="56349"/>
    <m/>
    <s v="SPMP"/>
    <s v="GERENCIA DE PERFORACIÓN Y REPARACIÓN DE POZOS MARINA"/>
    <s v="SISTEMA DE PERMISOS PARA TRABAJOS CON RIESGO (SPTR)"/>
    <n v="329117"/>
    <s v="GONZALEZ PEREZ DANIEL DIAMANTIS"/>
    <n v="7"/>
    <d v="2023-04-21T00:00:00"/>
    <d v="2023-04-23T00:00:00"/>
    <s v="CIUDAD DEL CARMEN, CAMPECHE"/>
    <x v="10"/>
  </r>
  <r>
    <n v="55118"/>
    <m/>
    <s v="SPMP"/>
    <s v="GERENCIA DE PERFORACIÓN Y REPARACIÓN DE POZOS MARINA"/>
    <s v="SISTEMA DE PERMISOS PARA TRABAJOS CON RIESGO (SPTR)"/>
    <n v="489671"/>
    <s v="ZACARIAS ALCOCER PEDRO"/>
    <n v="15"/>
    <d v="2023-04-06T00:00:00"/>
    <d v="2023-04-08T00:00:00"/>
    <s v="CIUDAD DEL CARMEN, CAMPECHE"/>
    <x v="10"/>
  </r>
  <r>
    <n v="58988"/>
    <m/>
    <s v="SPRMSO"/>
    <s v="ACTIVO DE PRODUCCIÓN ABKATUN POL CHUC"/>
    <s v="SEGURIDAD Y SOBREVIVENCIA COSTA AFUERA (SSCA)"/>
    <n v="384599"/>
    <s v="MARTINEZ COBA MARLON DANIEL"/>
    <n v="12"/>
    <d v="2023-07-20T00:00:00"/>
    <d v="2023-07-22T00:00:00"/>
    <s v="CASES DOS BOCAS"/>
    <x v="7"/>
  </r>
  <r>
    <n v="59306"/>
    <m/>
    <s v="SPRMSO"/>
    <s v="ACTIVO DE PRODUCCIÓN LITORAL DE TABASCO"/>
    <s v="SEGURIDAD Y SOBREVIVENCIA COSTA AFUERA (SSCA)"/>
    <n v="384599"/>
    <s v="MARTINEZ COBA MARLON DANIEL"/>
    <n v="19"/>
    <d v="2023-05-05T00:00:00"/>
    <d v="2023-05-07T00:00:00"/>
    <s v="CASES DOS BOCAS"/>
    <x v="5"/>
  </r>
  <r>
    <n v="47535"/>
    <m/>
    <s v="SPMP"/>
    <s v="GERENCIA DE OPERACIÓN Y MANTENIMIENTO DE EQUIPOS"/>
    <s v="SEGURIDAD Y SOBREVIVENCIA COSTA AFUERA (SSCA)"/>
    <n v="329117"/>
    <s v="GONZALEZ PEREZ DANIEL DIAMANTIS"/>
    <n v="15"/>
    <d v="2023-05-10T00:00:00"/>
    <d v="2023-05-12T00:00:00"/>
    <s v="CASES CIUDAD DEL CARMEN"/>
    <x v="5"/>
  </r>
  <r>
    <n v="54507"/>
    <m/>
    <s v="SPMP"/>
    <s v="GERENCIA DE PERFORACIÓN Y REPARACIÓN DE POZOS MARINA"/>
    <s v="BRIGADAS DE BÚSQUEDA Y RESCATE (BBR)"/>
    <n v="451904"/>
    <s v="SOLIS GONZALEZ ELI"/>
    <n v="10"/>
    <d v="2023-11-10T00:00:00"/>
    <d v="2023-11-12T00:00:00"/>
    <s v="CIUDAD DEL CARMEN, CAMPECHE"/>
    <x v="2"/>
  </r>
  <r>
    <n v="59442"/>
    <m/>
    <s v="SPRMSO"/>
    <s v="ACTIVO DE PRODUCCIÓN LITORAL DE TABASCO"/>
    <s v="FORMACIÓN DE TIMONELES DE BOTES DE SALVAMENTO (FTBS)"/>
    <n v="384599"/>
    <s v="MARTINEZ COBA MARLON DANIEL"/>
    <n v="7"/>
    <d v="2023-02-05T00:00:00"/>
    <d v="2023-02-06T00:00:00"/>
    <s v="CASES DOS BOCAS"/>
    <x v="4"/>
  </r>
  <r>
    <n v="59730"/>
    <m/>
    <s v="SPMP"/>
    <s v="GERENCIA DE OPERACIÓN Y MANTENIMIENTO DE EQUIPOS"/>
    <s v="PLANEACIÓN Y SUPERVISIÓN SEGURA DE LOS TRABAJOS (PSST)"/>
    <n v="365499"/>
    <s v="KAYSER ESPINOSA VICTOR GABRIEL"/>
    <n v="6"/>
    <d v="2023-08-23T00:00:00"/>
    <d v="2023-08-24T00:00:00"/>
    <s v="CARDENAS, TABASCO"/>
    <x v="1"/>
  </r>
  <r>
    <n v="55317"/>
    <m/>
    <s v="SPRN"/>
    <s v="ACTIVO DE PRODUCCIÓN POZA RICA - ALTAMIRA"/>
    <s v="PREVENCIÓN DE RIESGOS LABORALES (PRL)"/>
    <n v="196853"/>
    <s v="DEL ANGEL DEL ANGEL JUSTO JESUS"/>
    <n v="25"/>
    <d v="2023-05-15T00:00:00"/>
    <d v="2023-05-16T00:00:00"/>
    <s v="NARANJOS"/>
    <x v="5"/>
  </r>
  <r>
    <n v="55063"/>
    <m/>
    <s v="SPMP"/>
    <s v="GERENCIA DE PERFORACIÓN Y REPARACIÓN DE POZOS MARINA"/>
    <s v="DISCIPLINA OPERATIVA (DO)"/>
    <n v="489671"/>
    <s v="ZACARIAS ALCOCER PEDRO"/>
    <n v="13"/>
    <d v="2023-11-11T00:00:00"/>
    <d v="2023-11-12T00:00:00"/>
    <s v="CIUDAD DEL CARMEN, CAMPECHE"/>
    <x v="2"/>
  </r>
  <r>
    <n v="47527"/>
    <m/>
    <s v="SPMP"/>
    <s v="GERENCIA DE OPERACIÓN Y MANTENIMIENTO DE EQUIPOS"/>
    <s v="SISTEMA DE PERMISOS PARA TRABAJOS CON RIESGO (SPTR)"/>
    <n v="451904"/>
    <s v="SOLIS GONZALEZ ELI"/>
    <n v="22"/>
    <d v="2023-11-13T00:00:00"/>
    <d v="2023-11-15T00:00:00"/>
    <s v="CASES CIUDAD DEL CARMEN"/>
    <x v="2"/>
  </r>
  <r>
    <n v="57715"/>
    <m/>
    <s v="SPRS"/>
    <s v="ACTIVO DE PRODUCCIÓN BELLOTA JUJO"/>
    <s v="BÁSICO DE SEGURIDAD (BS)"/>
    <n v="414443"/>
    <s v="VELARDE SUAREZ CHRISTIAN"/>
    <n v="18"/>
    <d v="2023-03-30T00:00:00"/>
    <d v="2023-03-31T00:00:00"/>
    <s v="CARDENAS, TABASCO"/>
    <x v="11"/>
  </r>
  <r>
    <n v="52471"/>
    <m/>
    <s v="SPRN"/>
    <s v="ACTIVO DE PRODUCCIÓN REYNOSA"/>
    <s v="REACREDITACIÓN DE SIGNATARIOS DEL SPPTR (RSPTR)"/>
    <n v="196157"/>
    <s v="POSADAS RAMÍREZ LUCIO ALFONSO"/>
    <n v="10"/>
    <d v="2023-04-03T00:00:00"/>
    <d v="2023-04-03T00:00:00"/>
    <s v="REYNOSA, TAMAULIPAS"/>
    <x v="10"/>
  </r>
  <r>
    <n v="59454"/>
    <m/>
    <s v="SPRMSO"/>
    <s v="ACTIVO DE PRODUCCIÓN LITORAL DE TABASCO"/>
    <s v="FORMACIÓN DE TIMONELES DE BOTES DE SALVAMENTO (FTBS)"/>
    <n v="567481"/>
    <s v="MEDINA ESPINOSA FLORENTINO ALBERTO"/>
    <n v="7"/>
    <d v="2023-03-05T00:00:00"/>
    <d v="2023-03-06T00:00:00"/>
    <s v="CASES DOS BOCAS"/>
    <x v="11"/>
  </r>
  <r>
    <n v="47784"/>
    <m/>
    <s v="SPRS"/>
    <s v="ACTIVO DE PRODUCCIÓN SAMARIA LUNA"/>
    <s v="AUDITORÍAS EFECTIVAS (AE)"/>
    <n v="374778"/>
    <s v="BERISTAIN BENITEZ MIGUEL"/>
    <n v="11"/>
    <d v="2023-05-29T00:00:00"/>
    <d v="2023-05-29T00:00:00"/>
    <s v="CUNDUACAN, TABASCO"/>
    <x v="5"/>
  </r>
  <r>
    <n v="47878"/>
    <m/>
    <s v="SPRS"/>
    <s v="ACTIVO DE PRODUCCIÓN SAMARIA LUNA"/>
    <s v="PREVENCIÓN DE RIESGOS LABORALES (PRL)"/>
    <n v="514091"/>
    <s v="QUEVEDO MAGAÑA MARCOS"/>
    <n v="11"/>
    <d v="2023-05-02T00:00:00"/>
    <d v="2023-05-03T00:00:00"/>
    <s v="CUNDUACAN, TABASCO"/>
    <x v="5"/>
  </r>
  <r>
    <n v="56236"/>
    <m/>
    <s v="SPRN"/>
    <s v="ACTIVO DE PRODUCCIÓN POZA RICA - ALTAMIRA"/>
    <s v="VERIFICADOR DE GAS (VG)"/>
    <n v="352720"/>
    <s v="ROSAS HERNANDEZ ROBERTO AUGUSTO"/>
    <n v="18"/>
    <d v="2023-09-27T00:00:00"/>
    <d v="2023-09-27T00:00:00"/>
    <s v="CERRO AZUL,VERACRUZ"/>
    <x v="3"/>
  </r>
  <r>
    <n v="54032"/>
    <m/>
    <s v="SPRN"/>
    <s v="ACTIVO DE PRODUCCIÓN REYNOSA"/>
    <s v="LIDERAZGO EN SSPA"/>
    <n v="196157"/>
    <s v="POSADAS RAMÍREZ LUCIO ALFONSO"/>
    <n v="15"/>
    <d v="2023-09-18T00:00:00"/>
    <d v="2023-09-19T00:00:00"/>
    <s v="REYNOSA, TAMAULIPAS"/>
    <x v="3"/>
  </r>
  <r>
    <n v="52289"/>
    <m/>
    <s v="SPRS"/>
    <s v="ACTIVO DE PRODUCCIÓN BELLOTA JUJO"/>
    <s v="SISTEMA DE PERMISOS PARA TRABAJOS CON RIESGO (SPTR)"/>
    <n v="395269"/>
    <s v="JIMENEZ MARTINEZ MAXIMILIANO"/>
    <n v="21"/>
    <d v="2023-09-04T00:00:00"/>
    <d v="2023-09-06T00:00:00"/>
    <s v="COMALCALCO, TABASCO"/>
    <x v="3"/>
  </r>
  <r>
    <n v="55381"/>
    <m/>
    <s v="SPMP"/>
    <s v="GERENCIA DE PERFORACIÓN Y REPARACIÓN DE POZOS MARINA"/>
    <s v="SEGURIDAD Y SOBREVIVENCIA COSTA AFUERA (SSCA)"/>
    <n v="491912"/>
    <s v="DIAZ NUÑEZ JOSE ATAHUALPA"/>
    <n v="7"/>
    <d v="2023-07-25T00:00:00"/>
    <d v="2023-07-27T00:00:00"/>
    <s v="CIUDAD DEL CARMEN, CAMPECHE"/>
    <x v="7"/>
  </r>
  <r>
    <n v="49478"/>
    <m/>
    <s v="SPRS"/>
    <s v="ACTIVO DE PRODUCCIÓN MACUSPANA - MÚSPAC"/>
    <s v="SISTEMA DE PERMISOS PARA TRABAJOS CON RIESGO (SPTR)"/>
    <n v="375253"/>
    <s v="MARTINEZ RODRIGUEZ ERNESTO XICOTENCATL U"/>
    <n v="7"/>
    <d v="2023-05-22T00:00:00"/>
    <d v="2023-05-24T00:00:00"/>
    <s v="CENTRO DE CAPACITACION CIUDAD PEMEX PEP"/>
    <x v="5"/>
  </r>
  <r>
    <n v="49469"/>
    <m/>
    <s v="SPRS"/>
    <s v="ACTIVO DE PRODUCCIÓN MACUSPANA - MÚSPAC"/>
    <s v="SISTEMA DE PERMISOS PARA TRABAJOS CON RIESGO (SPTR)"/>
    <n v="375253"/>
    <s v="MARTINEZ RODRIGUEZ ERNESTO XICOTENCATL U"/>
    <n v="7"/>
    <d v="2023-05-17T00:00:00"/>
    <d v="2023-05-19T00:00:00"/>
    <s v="CENTRO DE CAPACITACION CIUDAD PEMEX PEP"/>
    <x v="5"/>
  </r>
  <r>
    <n v="47004"/>
    <m/>
    <s v="SPRN"/>
    <s v="GERENCIA DE MANTENIMIENTO, CONFIABILIDAD Y CONSTRUCCIÓN"/>
    <s v="BÁSICO DE SEGURIDAD (BS)"/>
    <n v="196157"/>
    <s v="POSADAS RAMÍREZ LUCIO ALFONSO"/>
    <n v="15"/>
    <d v="2023-04-26T00:00:00"/>
    <d v="2023-04-27T00:00:00"/>
    <s v="REYNOSA, TAMAULIPAS"/>
    <x v="10"/>
  </r>
  <r>
    <n v="57999"/>
    <m/>
    <s v="SPRMSO"/>
    <s v="GERENCIA DE MANTENIMIENTO, CONFIABILIDAD Y CONSTRUCCIÓN"/>
    <s v="SISTEMA DE PERMISOS PARA TRABAJOS CON RIESGO (SPTR)"/>
    <n v="971841"/>
    <s v="MAGAÑA RUIZ TOBIAS"/>
    <n v="14"/>
    <d v="2023-01-18T00:00:00"/>
    <d v="2023-01-20T00:00:00"/>
    <s v="CASES DOS BOCAS"/>
    <x v="8"/>
  </r>
  <r>
    <n v="58035"/>
    <m/>
    <s v="SPRMSO"/>
    <s v="GERENCIA DE MANTENIMIENTO, CONFIABILIDAD Y CONSTRUCCIÓN"/>
    <s v="SISTEMA DE PERMISOS PARA TRABAJOS CON RIESGO (SPTR)"/>
    <n v="971841"/>
    <s v="MAGAÑA RUIZ TOBIAS"/>
    <n v="14"/>
    <d v="2023-03-15T00:00:00"/>
    <d v="2023-03-17T00:00:00"/>
    <s v="CASES DOS BOCAS"/>
    <x v="11"/>
  </r>
  <r>
    <n v="57504"/>
    <m/>
    <s v="SPRMSO"/>
    <s v="GERENCIA DE MANTENIMIENTO, CONFIABILIDAD Y CONSTRUCCIÓN"/>
    <s v="SEGURIDAD Y SOBREVIVENCIA COSTA AFUERA (SSCA)"/>
    <n v="384599"/>
    <s v="MARTINEZ COBA MARLON DANIEL"/>
    <n v="13"/>
    <d v="2023-03-10T00:00:00"/>
    <d v="2023-03-12T00:00:00"/>
    <s v="CASES DOS BOCAS"/>
    <x v="11"/>
  </r>
  <r>
    <n v="52505"/>
    <m/>
    <s v="SPRN"/>
    <s v="ACTIVO DE PRODUCCIÓN POZA RICA - ALTAMIRA"/>
    <s v="PROCEDIMIENTOS CRÍTICOS (PC)"/>
    <n v="449433"/>
    <s v="MORAL JORDAN GONZALO"/>
    <n v="18"/>
    <d v="2023-10-19T00:00:00"/>
    <d v="2023-10-20T00:00:00"/>
    <s v="ALTAMIRA, TAMAULIPAS"/>
    <x v="6"/>
  </r>
  <r>
    <n v="50087"/>
    <m/>
    <s v="SPRN"/>
    <s v="GERENCIA DE MANTENIMIENTO, CONFIABILIDAD Y CONSTRUCCIÓN"/>
    <s v="BÁSICO DE SEGURIDAD (BS)"/>
    <n v="457409"/>
    <s v="SAVINO COMSILLE MARIA GUADALUPE"/>
    <n v="8"/>
    <d v="2023-06-13T00:00:00"/>
    <d v="2023-06-14T00:00:00"/>
    <s v="ALTAMIRA, TAMAULIPAS"/>
    <x v="0"/>
  </r>
  <r>
    <n v="58195"/>
    <m/>
    <s v="SPRMSO"/>
    <s v="GERENCIA DE MANTENIMIENTO, CONFIABILIDAD Y CONSTRUCCIÓN"/>
    <s v="SISTEMA DE PERMISOS PARA TRABAJOS CON RIESGO (SPTR)"/>
    <n v="971841"/>
    <s v="MAGAÑA RUIZ TOBIAS"/>
    <n v="14"/>
    <d v="2023-06-07T00:00:00"/>
    <d v="2023-06-09T00:00:00"/>
    <s v="CASES DOS BOCAS"/>
    <x v="0"/>
  </r>
  <r>
    <n v="58357"/>
    <m/>
    <s v="SPRMSO"/>
    <s v="GERENCIA DE MANTENIMIENTO, CONFIABILIDAD Y CONSTRUCCIÓN"/>
    <s v="SISTEMA DE PERMISOS PARA TRABAJOS CON RIESGO (SPTR)"/>
    <n v="971841"/>
    <s v="MAGAÑA RUIZ TOBIAS"/>
    <n v="13"/>
    <d v="2023-10-03T00:00:00"/>
    <d v="2023-10-05T00:00:00"/>
    <s v="CASES DOS BOCAS"/>
    <x v="6"/>
  </r>
  <r>
    <n v="58336"/>
    <m/>
    <s v="SPRMSO"/>
    <s v="GERENCIA DE MANTENIMIENTO, CONFIABILIDAD Y CONSTRUCCIÓN"/>
    <s v="SISTEMA DE PERMISOS PARA TRABAJOS CON RIESGO (SPTR)"/>
    <n v="322115"/>
    <s v="MOHENO TORRES EDUARDO"/>
    <n v="14"/>
    <d v="2023-09-13T00:00:00"/>
    <d v="2023-09-15T00:00:00"/>
    <s v="CASES DOS BOCAS"/>
    <x v="3"/>
  </r>
  <r>
    <n v="59051"/>
    <m/>
    <s v="SPRMSO"/>
    <s v="GERENCIA DE MANTENIMIENTO, CONFIABILIDAD Y CONSTRUCCIÓN"/>
    <s v="SEGURIDAD Y SOBREVIVENCIA COSTA AFUERA (SSCA)"/>
    <n v="384599"/>
    <s v="MARTINEZ COBA MARLON DANIEL"/>
    <n v="7"/>
    <d v="2023-11-09T00:00:00"/>
    <d v="2023-11-11T00:00:00"/>
    <s v="CASES DOS BOCAS"/>
    <x v="2"/>
  </r>
  <r>
    <n v="47758"/>
    <m/>
    <s v="SPRN"/>
    <s v="ACTIVO DE PRODUCCIÓN POZA RICA - ALTAMIRA"/>
    <s v="SISTEMA DE PERMISOS PARA TRABAJOS CON RIESGO (SPTR)"/>
    <n v="352720"/>
    <s v="ROSAS HERNANDEZ ROBERTO AUGUSTO"/>
    <n v="14"/>
    <d v="2023-07-18T00:00:00"/>
    <d v="2023-07-20T00:00:00"/>
    <s v="ALTAMIRA, TAMAULIPAS"/>
    <x v="7"/>
  </r>
  <r>
    <n v="48055"/>
    <m/>
    <s v="SPRN"/>
    <s v="ACTIVO DE PRODUCCIÓN POZA RICA - ALTAMIRA"/>
    <s v="PROCEDIMIENTOS CRÍTICOS (PC)"/>
    <n v="449433"/>
    <s v="MORAL JORDAN GONZALO"/>
    <n v="12"/>
    <d v="2023-09-11T00:00:00"/>
    <d v="2023-09-12T00:00:00"/>
    <s v="ALTAMIRA, TAMAULIPAS"/>
    <x v="3"/>
  </r>
  <r>
    <n v="58408"/>
    <m/>
    <s v="SPRMSO"/>
    <s v="GERENCIA DE MANTENIMIENTO, CONFIABILIDAD Y CONSTRUCCIÓN"/>
    <s v="SISTEMA DE PERMISOS PARA TRABAJOS CON RIESGO (SPTR)"/>
    <n v="971841"/>
    <s v="MAGAÑA RUIZ TOBIAS"/>
    <n v="13"/>
    <d v="2023-02-15T00:00:00"/>
    <d v="2023-02-17T00:00:00"/>
    <s v="CASES DOS BOCAS"/>
    <x v="4"/>
  </r>
  <r>
    <n v="57538"/>
    <m/>
    <s v="SPRMSO"/>
    <s v="GERENCIA DE MANTENIMIENTO, CONFIABILIDAD Y CONSTRUCCIÓN"/>
    <s v="SEGURIDAD Y SOBREVIVENCIA COSTA AFUERA (SSCA)"/>
    <n v="384599"/>
    <s v="MARTINEZ COBA MARLON DANIEL"/>
    <n v="12"/>
    <d v="2023-04-21T00:00:00"/>
    <d v="2023-04-23T00:00:00"/>
    <s v="CASES DOS BOCAS"/>
    <x v="10"/>
  </r>
  <r>
    <n v="47821"/>
    <m/>
    <s v="SPRN"/>
    <s v="ACTIVO DE PRODUCCIÓN POZA RICA - ALTAMIRA"/>
    <s v="PREVENCIÓN DE RIESGOS LABORALES (PRL)"/>
    <n v="449433"/>
    <s v="MORAL JORDAN GONZALO"/>
    <n v="17"/>
    <d v="2023-08-28T00:00:00"/>
    <d v="2023-08-29T00:00:00"/>
    <s v="ALTAMIRA, TAMAULIPAS"/>
    <x v="1"/>
  </r>
  <r>
    <n v="47048"/>
    <m/>
    <s v="SPRN"/>
    <s v="GERENCIA DE MANTENIMIENTO, CONFIABILIDAD Y CONSTRUCCIÓN"/>
    <s v="REACREDITACIÓN DE SIGNATARIOS DEL SPPTR (RSPTR)"/>
    <n v="196157"/>
    <s v="POSADAS RAMÍREZ LUCIO ALFONSO"/>
    <n v="14"/>
    <d v="2023-06-28T00:00:00"/>
    <d v="2023-06-28T00:00:00"/>
    <s v="REYNOSA, TAMAULIPAS"/>
    <x v="0"/>
  </r>
  <r>
    <n v="57487"/>
    <m/>
    <s v="SPRMSO"/>
    <s v="GERENCIA DE MANTENIMIENTO, CONFIABILIDAD Y CONSTRUCCIÓN"/>
    <s v="SEGURIDAD Y SOBREVIVENCIA COSTA AFUERA (SSCA)"/>
    <n v="245435"/>
    <s v="VALENCIA VIVEROS CESAR"/>
    <n v="14"/>
    <d v="2023-02-16T00:00:00"/>
    <d v="2023-02-18T00:00:00"/>
    <s v="CASES DOS BOCAS"/>
    <x v="4"/>
  </r>
  <r>
    <n v="52084"/>
    <m/>
    <s v="SPRN"/>
    <s v="ACTIVO DE PRODUCCIÓN POZA RICA - ALTAMIRA"/>
    <s v="LIDERAZGO EN SSPA"/>
    <n v="449433"/>
    <s v="MORAL JORDAN GONZALO"/>
    <n v="18"/>
    <d v="2023-10-17T00:00:00"/>
    <d v="2023-10-18T00:00:00"/>
    <s v="ALTAMIRA, TAMAULIPAS"/>
    <x v="6"/>
  </r>
  <r>
    <n v="48239"/>
    <m/>
    <s v="SPRN"/>
    <s v="GERENCIA DE MANTENIMIENTO, CONFIABILIDAD Y CONSTRUCCIÓN"/>
    <s v="SEGURIDAD Y SOBREVIVENCIA COSTA AFUERA (SSCA)"/>
    <n v="354951"/>
    <s v="GARZA TORRE RAUL ARMANDO"/>
    <n v="11"/>
    <d v="2023-07-12T00:00:00"/>
    <d v="2023-07-14T00:00:00"/>
    <s v="ALTAMIRA, TAMAULIPAS"/>
    <x v="7"/>
  </r>
  <r>
    <n v="53804"/>
    <m/>
    <s v="SPRN"/>
    <s v="ACTIVO DE PRODUCCIÓN POZA RICA - ALTAMIRA"/>
    <s v="PREVENCIÓN DE RIESGOS LABORALES (PRL)"/>
    <n v="449433"/>
    <s v="MORAL JORDAN GONZALO"/>
    <n v="15"/>
    <d v="2023-11-16T00:00:00"/>
    <d v="2023-11-17T00:00:00"/>
    <s v="ALTAMIRA, TAMAULIPAS"/>
    <x v="2"/>
  </r>
  <r>
    <n v="58044"/>
    <m/>
    <s v="SPRMSO"/>
    <s v="GERENCIA DE MANTENIMIENTO, CONFIABILIDAD Y CONSTRUCCIÓN"/>
    <s v="SEGURIDAD Y SOBREVIVENCIA COSTA AFUERA (SSCA)"/>
    <n v="245435"/>
    <s v="VALENCIA VIVEROS CESAR"/>
    <n v="14"/>
    <d v="2023-09-28T00:00:00"/>
    <d v="2023-09-30T00:00:00"/>
    <s v="CASES DOS BOCAS"/>
    <x v="3"/>
  </r>
  <r>
    <n v="59068"/>
    <m/>
    <s v="SPRMSO"/>
    <s v="GERENCIA DE MANTENIMIENTO, CONFIABILIDAD Y CONSTRUCCIÓN"/>
    <s v="SEGURIDAD Y SOBREVIVENCIA COSTA AFUERA (SSCA)"/>
    <n v="384599"/>
    <s v="MARTINEZ COBA MARLON DANIEL"/>
    <n v="13"/>
    <d v="2023-12-01T00:00:00"/>
    <d v="2023-12-03T00:00:00"/>
    <s v="CASES DOS BOCAS"/>
    <x v="9"/>
  </r>
  <r>
    <n v="47009"/>
    <m/>
    <s v="SPRN"/>
    <s v="GERENCIA DE MANTENIMIENTO, CONFIABILIDAD Y CONSTRUCCIÓN"/>
    <s v="BÁSICO DE SEGURIDAD (BS)"/>
    <n v="196157"/>
    <s v="POSADAS RAMÍREZ LUCIO ALFONSO"/>
    <n v="14"/>
    <d v="2023-04-24T00:00:00"/>
    <d v="2023-04-25T00:00:00"/>
    <s v="REYNOSA, TAMAULIPAS"/>
    <x v="10"/>
  </r>
  <r>
    <n v="48266"/>
    <m/>
    <s v="SPRN"/>
    <s v="GERENCIA DE MANTENIMIENTO, CONFIABILIDAD Y CONSTRUCCIÓN"/>
    <s v="PREVENCIÓN DE RIESGOS LABORALES (PRL)"/>
    <n v="457409"/>
    <s v="SAVINO COMSILLE MARIA GUADALUPE"/>
    <n v="7"/>
    <d v="2023-03-22T00:00:00"/>
    <d v="2023-03-23T00:00:00"/>
    <s v="ALTAMIRA, TAMAULIPAS"/>
    <x v="11"/>
  </r>
  <r>
    <n v="48236"/>
    <m/>
    <s v="SPRN"/>
    <s v="GERENCIA DE MANTENIMIENTO, CONFIABILIDAD Y CONSTRUCCIÓN"/>
    <s v="SEGURIDAD Y SOBREVIVENCIA COSTA AFUERA (SSCA)"/>
    <n v="354951"/>
    <s v="GARZA TORRE RAUL ARMANDO"/>
    <n v="11"/>
    <d v="2023-09-25T00:00:00"/>
    <d v="2023-09-27T00:00:00"/>
    <s v="ALTAMIRA, TAMAULIPAS"/>
    <x v="3"/>
  </r>
  <r>
    <n v="48261"/>
    <m/>
    <s v="SPRN"/>
    <s v="GERENCIA DE MANTENIMIENTO, CONFIABILIDAD Y CONSTRUCCIÓN"/>
    <s v="PREVENCIÓN DE RIESGOS LABORALES (PRL)"/>
    <n v="457409"/>
    <s v="SAVINO COMSILLE MARIA GUADALUPE"/>
    <n v="6"/>
    <d v="2023-03-28T00:00:00"/>
    <d v="2023-03-29T00:00:00"/>
    <s v="ALTAMIRA, TAMAULIPAS"/>
    <x v="11"/>
  </r>
  <r>
    <n v="50931"/>
    <m/>
    <s v="SPRN"/>
    <s v="ACTIVO DE PRODUCCIÓN POZA RICA - ALTAMIRA"/>
    <s v="PREVENCIÓN DE RIESGOS LABORALES (PRL)"/>
    <n v="449433"/>
    <s v="MORAL JORDAN GONZALO"/>
    <n v="10"/>
    <d v="2023-06-22T00:00:00"/>
    <d v="2023-06-23T00:00:00"/>
    <s v="ALTAMIRA, TAMAULIPAS"/>
    <x v="0"/>
  </r>
  <r>
    <n v="58067"/>
    <m/>
    <s v="SPRMSO"/>
    <s v="GERENCIA DE MANTENIMIENTO, CONFIABILIDAD Y CONSTRUCCIÓN"/>
    <s v="SEGURIDAD Y SOBREVIVENCIA COSTA AFUERA (SSCA)"/>
    <n v="245435"/>
    <s v="VALENCIA VIVEROS CESAR"/>
    <n v="14"/>
    <d v="2023-10-20T00:00:00"/>
    <d v="2023-10-22T00:00:00"/>
    <s v="CASES DOS BOCAS"/>
    <x v="6"/>
  </r>
  <r>
    <n v="59037"/>
    <m/>
    <s v="SPRMSO"/>
    <s v="GERENCIA DE MANTENIMIENTO, CONFIABILIDAD Y CONSTRUCCIÓN"/>
    <s v="SISTEMA DE PERMISOS PARA TRABAJOS CON RIESGO (SPTR)"/>
    <n v="971841"/>
    <s v="MAGAÑA RUIZ TOBIAS"/>
    <n v="7"/>
    <d v="2023-12-06T00:00:00"/>
    <d v="2023-12-08T00:00:00"/>
    <s v="CASES DOS BOCAS"/>
    <x v="9"/>
  </r>
  <r>
    <n v="49340"/>
    <m/>
    <s v="SPRN"/>
    <s v="ACTIVO DE PRODUCCIÓN POZA RICA - ALTAMIRA"/>
    <s v="LIDERAZGO EN SSPA"/>
    <n v="449433"/>
    <s v="MORAL JORDAN GONZALO"/>
    <n v="10"/>
    <d v="2023-09-06T00:00:00"/>
    <d v="2023-09-07T00:00:00"/>
    <s v="ALTAMIRA, TAMAULIPAS"/>
    <x v="3"/>
  </r>
  <r>
    <n v="47729"/>
    <m/>
    <s v="SPRN"/>
    <s v="ACTIVO DE PRODUCCIÓN POZA RICA - ALTAMIRA"/>
    <s v="ÁCIDO SULFHÍDRICO (H2S)"/>
    <n v="449433"/>
    <s v="MORAL JORDAN GONZALO"/>
    <n v="12"/>
    <d v="2023-05-23T00:00:00"/>
    <d v="2023-05-23T00:00:00"/>
    <s v="ALTAMIRA, TAMAULIPAS"/>
    <x v="5"/>
  </r>
  <r>
    <n v="49324"/>
    <m/>
    <s v="SPRN"/>
    <s v="ACTIVO DE PRODUCCIÓN POZA RICA - ALTAMIRA"/>
    <s v="BRIGADAS DE PRIMEROS AUXILIOS (BPA)"/>
    <n v="449433"/>
    <s v="MORAL JORDAN GONZALO"/>
    <n v="19"/>
    <d v="2023-09-04T00:00:00"/>
    <d v="2023-09-05T00:00:00"/>
    <s v="ALTAMIRA, TAMAULIPAS"/>
    <x v="3"/>
  </r>
  <r>
    <n v="47050"/>
    <m/>
    <s v="SPRN"/>
    <s v="GERENCIA DE MANTENIMIENTO, CONFIABILIDAD Y CONSTRUCCIÓN"/>
    <s v="REACREDITACIÓN DE SIGNATARIOS DEL SPPTR (RSPTR)"/>
    <n v="196157"/>
    <s v="POSADAS RAMÍREZ LUCIO ALFONSO"/>
    <n v="16"/>
    <d v="2023-06-26T00:00:00"/>
    <d v="2023-06-26T00:00:00"/>
    <s v="REYNOSA, TAMAULIPAS"/>
    <x v="0"/>
  </r>
  <r>
    <n v="47052"/>
    <m/>
    <s v="SPRN"/>
    <s v="GERENCIA DE MANTENIMIENTO, CONFIABILIDAD Y CONSTRUCCIÓN"/>
    <s v="PREVENCIÓN DE RIESGOS LABORALES (PRL)"/>
    <n v="196157"/>
    <s v="POSADAS RAMÍREZ LUCIO ALFONSO"/>
    <n v="12"/>
    <d v="2023-09-04T00:00:00"/>
    <d v="2023-09-05T00:00:00"/>
    <s v="REYNOSA, TAMAULIPAS"/>
    <x v="3"/>
  </r>
  <r>
    <n v="58229"/>
    <m/>
    <s v="SPRMSO"/>
    <s v="GERENCIA DE MANTENIMIENTO, CONFIABILIDAD Y CONSTRUCCIÓN"/>
    <s v="SISTEMA DE PERMISOS PARA TRABAJOS CON RIESGO (SPTR)"/>
    <n v="322115"/>
    <s v="MOHENO TORRES EDUARDO"/>
    <n v="14"/>
    <d v="2023-06-27T00:00:00"/>
    <d v="2023-06-29T00:00:00"/>
    <s v="CASES DOS BOCAS"/>
    <x v="0"/>
  </r>
  <r>
    <n v="58315"/>
    <m/>
    <s v="SPRMSO"/>
    <s v="GERENCIA DE MANTENIMIENTO, CONFIABILIDAD Y CONSTRUCCIÓN"/>
    <s v="SISTEMA DE PERMISOS PARA TRABAJOS CON RIESGO (SPTR)"/>
    <n v="971841"/>
    <s v="MAGAÑA RUIZ TOBIAS"/>
    <n v="11"/>
    <d v="2023-08-08T00:00:00"/>
    <d v="2023-08-10T00:00:00"/>
    <s v="CASES DOS BOCAS"/>
    <x v="1"/>
  </r>
  <r>
    <n v="57637"/>
    <m/>
    <s v="SPRMSO"/>
    <s v="GERENCIA DE MANTENIMIENTO, CONFIABILIDAD Y CONSTRUCCIÓN"/>
    <s v="SEGURIDAD Y SOBREVIVENCIA COSTA AFUERA (SSCA)"/>
    <n v="245435"/>
    <s v="VALENCIA VIVEROS CESAR"/>
    <n v="14"/>
    <d v="2023-07-14T00:00:00"/>
    <d v="2023-07-16T00:00:00"/>
    <s v="CASES DOS BOCAS"/>
    <x v="7"/>
  </r>
  <r>
    <n v="57610"/>
    <m/>
    <s v="SPRMSO"/>
    <s v="GERENCIA DE MANTENIMIENTO, CONFIABILIDAD Y CONSTRUCCIÓN"/>
    <s v="SEGURIDAD Y SOBREVIVENCIA COSTA AFUERA (SSCA)"/>
    <n v="384599"/>
    <s v="MARTINEZ COBA MARLON DANIEL"/>
    <n v="14"/>
    <d v="2023-06-02T00:00:00"/>
    <d v="2023-06-04T00:00:00"/>
    <s v="CASES DOS BOCAS"/>
    <x v="0"/>
  </r>
  <r>
    <n v="57625"/>
    <m/>
    <s v="SPRMSO"/>
    <s v="GERENCIA DE MANTENIMIENTO, CONFIABILIDAD Y CONSTRUCCIÓN"/>
    <s v="SEGURIDAD Y SOBREVIVENCIA COSTA AFUERA (SSCA)"/>
    <n v="384599"/>
    <s v="MARTINEZ COBA MARLON DANIEL"/>
    <n v="14"/>
    <d v="2023-06-22T00:00:00"/>
    <d v="2023-06-24T00:00:00"/>
    <s v="CASES DOS BOCAS"/>
    <x v="0"/>
  </r>
  <r>
    <n v="47010"/>
    <m/>
    <s v="SPRN"/>
    <s v="GERENCIA DE MANTENIMIENTO, CONFIABILIDAD Y CONSTRUCCIÓN"/>
    <s v="BÁSICO DE SEGURIDAD (BS)"/>
    <n v="196157"/>
    <s v="POSADAS RAMÍREZ LUCIO ALFONSO"/>
    <n v="10"/>
    <d v="2023-04-17T00:00:00"/>
    <d v="2023-04-18T00:00:00"/>
    <s v="REYNOSA, TAMAULIPAS"/>
    <x v="10"/>
  </r>
  <r>
    <n v="48274"/>
    <m/>
    <s v="SPRN"/>
    <s v="GERENCIA DE MANTENIMIENTO, CONFIABILIDAD Y CONSTRUCCIÓN"/>
    <s v="SISTEMA DE PERMISOS PARA TRABAJOS CON RIESGO (SPTR)"/>
    <n v="352720"/>
    <s v="ROSAS HERNANDEZ ROBERTO AUGUSTO"/>
    <n v="12"/>
    <d v="2023-11-14T00:00:00"/>
    <d v="2023-11-16T00:00:00"/>
    <s v="ALTAMIRA, TAMAULIPAS"/>
    <x v="2"/>
  </r>
  <r>
    <n v="50646"/>
    <m/>
    <s v="SPRN"/>
    <s v="ACTIVO DE PRODUCCIÓN POZA RICA - ALTAMIRA"/>
    <s v="ÁCIDO SULFHÍDRICO (H2S)"/>
    <n v="449433"/>
    <s v="MORAL JORDAN GONZALO"/>
    <n v="15"/>
    <d v="2023-06-21T00:00:00"/>
    <d v="2023-06-21T00:00:00"/>
    <s v="ALTAMIRA, TAMAULIPAS"/>
    <x v="0"/>
  </r>
  <r>
    <n v="51824"/>
    <m/>
    <s v="SPRN"/>
    <s v="ACTIVO DE PRODUCCIÓN POZA RICA - ALTAMIRA"/>
    <s v="ÁCIDO SULFHÍDRICO (H2S)"/>
    <n v="449433"/>
    <s v="MORAL JORDAN GONZALO"/>
    <n v="15"/>
    <d v="2023-10-16T00:00:00"/>
    <d v="2023-10-16T00:00:00"/>
    <s v="ALTAMIRA, TAMAULIPAS"/>
    <x v="6"/>
  </r>
  <r>
    <n v="58270"/>
    <m/>
    <s v="SPRMSO"/>
    <s v="GERENCIA DE MANTENIMIENTO, CONFIABILIDAD Y CONSTRUCCIÓN"/>
    <s v="SISTEMA DE PERMISOS PARA TRABAJOS CON RIESGO (SPTR)"/>
    <n v="971841"/>
    <s v="MAGAÑA RUIZ TOBIAS"/>
    <n v="13"/>
    <d v="2023-07-19T00:00:00"/>
    <d v="2023-07-21T00:00:00"/>
    <s v="CASES DOS BOCAS"/>
    <x v="7"/>
  </r>
  <r>
    <n v="57516"/>
    <m/>
    <s v="SPRMSO"/>
    <s v="GERENCIA DE MANTENIMIENTO, CONFIABILIDAD Y CONSTRUCCIÓN"/>
    <s v="SEGURIDAD Y SOBREVIVENCIA COSTA AFUERA (SSCA)"/>
    <n v="384599"/>
    <s v="MARTINEZ COBA MARLON DANIEL"/>
    <n v="12"/>
    <d v="2023-03-30T00:00:00"/>
    <d v="2023-04-01T00:00:00"/>
    <s v="CASES DOS BOCAS"/>
    <x v="10"/>
  </r>
  <r>
    <n v="58150"/>
    <m/>
    <s v="SPRMSO"/>
    <s v="GERENCIA DE MANTENIMIENTO, CONFIABILIDAD Y CONSTRUCCIÓN"/>
    <s v="SISTEMA DE PERMISOS PARA TRABAJOS CON RIESGO (SPTR)"/>
    <n v="971841"/>
    <s v="MAGAÑA RUIZ TOBIAS"/>
    <n v="14"/>
    <d v="2023-05-16T00:00:00"/>
    <d v="2023-05-18T00:00:00"/>
    <s v="CASES DOS BOCAS"/>
    <x v="5"/>
  </r>
  <r>
    <n v="47049"/>
    <m/>
    <s v="SPRN"/>
    <s v="GERENCIA DE MANTENIMIENTO, CONFIABILIDAD Y CONSTRUCCIÓN"/>
    <s v="REACREDITACIÓN DE SIGNATARIOS DEL SPPTR (RSPTR)"/>
    <n v="196157"/>
    <s v="POSADAS RAMÍREZ LUCIO ALFONSO"/>
    <n v="14"/>
    <d v="2023-06-27T00:00:00"/>
    <d v="2023-06-27T00:00:00"/>
    <s v="REYNOSA, TAMAULIPAS"/>
    <x v="0"/>
  </r>
  <r>
    <n v="58040"/>
    <m/>
    <s v="SPRMSO"/>
    <s v="GERENCIA DE MANTENIMIENTO, CONFIABILIDAD Y CONSTRUCCIÓN"/>
    <s v="SISTEMA DE PERMISOS PARA TRABAJOS CON RIESGO (SPTR)"/>
    <n v="971841"/>
    <s v="MAGAÑA RUIZ TOBIAS"/>
    <n v="12"/>
    <d v="2023-02-01T00:00:00"/>
    <d v="2023-02-03T00:00:00"/>
    <s v="CASES DOS BOCAS"/>
    <x v="4"/>
  </r>
  <r>
    <n v="50653"/>
    <m/>
    <s v="SPRN"/>
    <s v="ACTIVO DE PRODUCCIÓN POZA RICA - ALTAMIRA"/>
    <s v="ÁCIDO SULFHÍDRICO (H2S)"/>
    <n v="449433"/>
    <s v="MORAL JORDAN GONZALO"/>
    <n v="15"/>
    <d v="2023-06-19T00:00:00"/>
    <d v="2023-06-19T00:00:00"/>
    <s v="ALTAMIRA, TAMAULIPAS"/>
    <x v="0"/>
  </r>
  <r>
    <n v="47714"/>
    <m/>
    <s v="SPRN"/>
    <s v="ACTIVO DE PRODUCCIÓN POZA RICA - ALTAMIRA"/>
    <s v="MANEJO A LA DEFENSIVA (MD)"/>
    <n v="315766"/>
    <s v="RANGEL RIVAS ROCIO"/>
    <n v="12"/>
    <d v="2023-05-24T00:00:00"/>
    <d v="2023-05-24T00:00:00"/>
    <s v="ALTAMIRA, TAMAULIPAS"/>
    <x v="5"/>
  </r>
  <r>
    <n v="58376"/>
    <m/>
    <s v="SPRMSO"/>
    <s v="GERENCIA DE MANTENIMIENTO, CONFIABILIDAD Y CONSTRUCCIÓN"/>
    <s v="SISTEMA DE PERMISOS PARA TRABAJOS CON RIESGO (SPTR)"/>
    <n v="971841"/>
    <s v="MAGAÑA RUIZ TOBIAS"/>
    <n v="14"/>
    <d v="2023-10-25T00:00:00"/>
    <d v="2023-10-27T00:00:00"/>
    <s v="CASES DOS BOCAS"/>
    <x v="6"/>
  </r>
  <r>
    <n v="47789"/>
    <m/>
    <s v="SPRN"/>
    <s v="ACTIVO DE PRODUCCIÓN POZA RICA - ALTAMIRA"/>
    <s v="VERIFICADOR DE GAS (VG)"/>
    <n v="352720"/>
    <s v="ROSAS HERNANDEZ ROBERTO AUGUSTO"/>
    <n v="13"/>
    <d v="2023-07-21T00:00:00"/>
    <d v="2023-07-21T00:00:00"/>
    <s v="ALTAMIRA, TAMAULIPAS"/>
    <x v="7"/>
  </r>
  <r>
    <n v="58115"/>
    <m/>
    <s v="SPRMSO"/>
    <s v="GERENCIA DE MANTENIMIENTO, CONFIABILIDAD Y CONSTRUCCIÓN"/>
    <s v="SISTEMA DE PERMISOS PARA TRABAJOS CON RIESGO (SPTR)"/>
    <n v="971841"/>
    <s v="MAGAÑA RUIZ TOBIAS"/>
    <n v="14"/>
    <d v="2023-04-04T00:00:00"/>
    <d v="2023-04-06T00:00:00"/>
    <s v="CASES DOS BOCAS"/>
    <x v="10"/>
  </r>
  <r>
    <n v="57696"/>
    <m/>
    <s v="SPRMSO"/>
    <s v="GERENCIA DE MANTENIMIENTO, CONFIABILIDAD Y CONSTRUCCIÓN"/>
    <s v="SEGURIDAD Y SOBREVIVENCIA COSTA AFUERA (SSCA)"/>
    <n v="384599"/>
    <s v="MARTINEZ COBA MARLON DANIEL"/>
    <n v="13"/>
    <d v="2023-09-08T00:00:00"/>
    <d v="2023-09-10T00:00:00"/>
    <s v="CASES DOS BOCAS"/>
    <x v="3"/>
  </r>
  <r>
    <n v="47793"/>
    <m/>
    <s v="SPRN"/>
    <s v="ACTIVO DE PRODUCCIÓN POZA RICA - ALTAMIRA"/>
    <s v="BÁSICO DE SEGURIDAD (BS)"/>
    <n v="449433"/>
    <s v="MORAL JORDAN GONZALO"/>
    <n v="16"/>
    <d v="2023-06-05T00:00:00"/>
    <d v="2023-06-06T00:00:00"/>
    <s v="ALTAMIRA, TAMAULIPAS"/>
    <x v="0"/>
  </r>
  <r>
    <n v="57593"/>
    <m/>
    <s v="SPRMSO"/>
    <s v="GERENCIA DE MANTENIMIENTO, CONFIABILIDAD Y CONSTRUCCIÓN"/>
    <s v="SEGURIDAD Y SOBREVIVENCIA COSTA AFUERA (SSCA)"/>
    <n v="384599"/>
    <s v="MARTINEZ COBA MARLON DANIEL"/>
    <n v="14"/>
    <d v="2023-05-11T00:00:00"/>
    <d v="2023-05-13T00:00:00"/>
    <s v="CASES DOS BOCAS"/>
    <x v="5"/>
  </r>
  <r>
    <n v="47100"/>
    <m/>
    <s v="SPRN"/>
    <s v="GERENCIA DE MANTENIMIENTO, CONFIABILIDAD Y CONSTRUCCIÓN"/>
    <s v="SISTEMA DE PERMISOS PARA TRABAJOS CON RIESGO (SPTR)"/>
    <n v="196157"/>
    <s v="POSADAS RAMÍREZ LUCIO ALFONSO"/>
    <n v="18"/>
    <d v="2023-09-25T00:00:00"/>
    <d v="2023-09-27T00:00:00"/>
    <s v="REYNOSA, TAMAULIPAS"/>
    <x v="3"/>
  </r>
  <r>
    <n v="56465"/>
    <m/>
    <s v="SPRN"/>
    <s v="ACTIVO DE PRODUCCIÓN POZA RICA - ALTAMIRA"/>
    <s v="AUDITORÍAS EFECTIVAS (AE)"/>
    <n v="457409"/>
    <s v="SAVINO COMSILLE MARIA GUADALUPE"/>
    <n v="10"/>
    <d v="2023-06-28T00:00:00"/>
    <d v="2023-06-28T00:00:00"/>
    <s v="ALTAMIRA, TAMAULIPAS"/>
    <x v="0"/>
  </r>
  <r>
    <n v="50925"/>
    <m/>
    <s v="SPRN"/>
    <s v="ACTIVO DE PRODUCCIÓN POZA RICA - ALTAMIRA"/>
    <s v="PREVENCIÓN DE RIESGOS LABORALES (PRL)"/>
    <n v="449433"/>
    <s v="MORAL JORDAN GONZALO"/>
    <n v="12"/>
    <d v="2023-05-11T00:00:00"/>
    <d v="2023-05-12T00:00:00"/>
    <s v="ALTAMIRA, TAMAULIPAS"/>
    <x v="5"/>
  </r>
  <r>
    <n v="53917"/>
    <m/>
    <s v="SPRN"/>
    <s v="ACTIVO DE PRODUCCIÓN POZA RICA - ALTAMIRA"/>
    <s v="PLANEACIÓN Y SUPERVISIÓN SEGURA DE LOS TRABAJOS (PSST)"/>
    <n v="451509"/>
    <s v="BORJAS ENRIQUEZ PABLO JESUS"/>
    <n v="11"/>
    <d v="2023-07-10T00:00:00"/>
    <d v="2023-07-11T00:00:00"/>
    <s v="ALTAMIRA, TAMAULIPAS"/>
    <x v="7"/>
  </r>
  <r>
    <n v="57669"/>
    <m/>
    <s v="SPRMSO"/>
    <s v="GERENCIA DE MANTENIMIENTO, CONFIABILIDAD Y CONSTRUCCIÓN"/>
    <s v="SEGURIDAD Y SOBREVIVENCIA COSTA AFUERA (SSCA)"/>
    <n v="245435"/>
    <s v="VALENCIA VIVEROS CESAR"/>
    <n v="14"/>
    <d v="2023-08-03T00:00:00"/>
    <d v="2023-08-05T00:00:00"/>
    <s v="CASES DOS BOCAS"/>
    <x v="1"/>
  </r>
  <r>
    <n v="47023"/>
    <m/>
    <s v="SPRN"/>
    <s v="GERENCIA DE MANTENIMIENTO, CONFIABILIDAD Y CONSTRUCCIÓN"/>
    <s v="REVALIDACIÓN BÁSICO DE SEGURIDAD (BS)"/>
    <n v="196157"/>
    <s v="POSADAS RAMÍREZ LUCIO ALFONSO"/>
    <n v="18"/>
    <d v="2023-05-08T00:00:00"/>
    <d v="2023-05-08T00:00:00"/>
    <s v="REYNOSA, TAMAULIPAS"/>
    <x v="5"/>
  </r>
  <r>
    <n v="57441"/>
    <m/>
    <s v="SPRMSO"/>
    <s v="GERENCIA DE MANTENIMIENTO, CONFIABILIDAD Y CONSTRUCCIÓN"/>
    <s v="SEGURIDAD Y SOBREVIVENCIA COSTA AFUERA (SSCA)"/>
    <n v="245435"/>
    <s v="VALENCIA VIVEROS CESAR"/>
    <n v="10"/>
    <d v="2023-01-27T00:00:00"/>
    <d v="2023-01-29T00:00:00"/>
    <s v="CASES DOS BOCAS"/>
    <x v="8"/>
  </r>
  <r>
    <n v="58132"/>
    <m/>
    <s v="SPRMSO"/>
    <s v="GERENCIA DE MANTENIMIENTO, CONFIABILIDAD Y CONSTRUCCIÓN"/>
    <s v="SISTEMA DE PERMISOS PARA TRABAJOS CON RIESGO (SPTR)"/>
    <n v="971841"/>
    <s v="MAGAÑA RUIZ TOBIAS"/>
    <n v="13"/>
    <d v="2023-04-26T00:00:00"/>
    <d v="2023-04-28T00:00:00"/>
    <s v="CASES DOS BOCAS"/>
    <x v="10"/>
  </r>
  <r>
    <n v="49442"/>
    <m/>
    <s v="SPRN"/>
    <s v="GERENCIA DE MANTENIMIENTO, CONFIABILIDAD Y CONSTRUCCIÓN"/>
    <s v="VERIFICADOR DE GAS (VG)"/>
    <n v="352720"/>
    <s v="ROSAS HERNANDEZ ROBERTO AUGUSTO"/>
    <n v="15"/>
    <d v="2023-03-16T00:00:00"/>
    <d v="2023-03-16T00:00:00"/>
    <s v="CERRO AZUL,VERACRUZ"/>
    <x v="11"/>
  </r>
  <r>
    <n v="49110"/>
    <m/>
    <s v="SPRN"/>
    <s v="GERENCIA DE MANTENIMIENTO, CONFIABILIDAD Y CONSTRUCCIÓN"/>
    <s v="ÁCIDO SULFHÍDRICO (H2S)"/>
    <n v="196853"/>
    <s v="DEL ANGEL DEL ANGEL JUSTO JESUS"/>
    <n v="9"/>
    <d v="2023-02-24T00:00:00"/>
    <d v="2023-02-24T00:00:00"/>
    <s v="CERRO AZUL,VERACRUZ"/>
    <x v="4"/>
  </r>
  <r>
    <n v="51656"/>
    <m/>
    <s v="SPRN"/>
    <s v="GERENCIA DE MANTENIMIENTO, CONFIABILIDAD Y CONSTRUCCIÓN"/>
    <s v="LIDERAZGO EN SSPA"/>
    <n v="352720"/>
    <s v="ROSAS HERNANDEZ ROBERTO AUGUSTO"/>
    <n v="14"/>
    <d v="2023-12-07T00:00:00"/>
    <d v="2023-12-08T00:00:00"/>
    <s v="POZA RICA DE HIDALGO,VERACRUZ"/>
    <x v="9"/>
  </r>
  <r>
    <n v="50166"/>
    <m/>
    <s v="SPRN"/>
    <s v="GERENCIA DE MANTENIMIENTO, CONFIABILIDAD Y CONSTRUCCIÓN"/>
    <s v="AUDITORÍAS EFECTIVAS (AE)"/>
    <n v="196853"/>
    <s v="DEL ANGEL DEL ANGEL JUSTO JESUS"/>
    <n v="14"/>
    <d v="2023-02-27T00:00:00"/>
    <d v="2023-02-27T00:00:00"/>
    <s v="NARANJOS"/>
    <x v="4"/>
  </r>
  <r>
    <n v="48349"/>
    <m/>
    <s v="SPRN"/>
    <s v="GERENCIA DE MANTENIMIENTO, CONFIABILIDAD Y CONSTRUCCIÓN"/>
    <s v="BÁSICO DE SEGURIDAD (BS)"/>
    <n v="352720"/>
    <s v="ROSAS HERNANDEZ ROBERTO AUGUSTO"/>
    <n v="19"/>
    <d v="2023-09-04T00:00:00"/>
    <d v="2023-09-05T00:00:00"/>
    <s v="POZA RICA DE HIDALGO,VERACRUZ"/>
    <x v="3"/>
  </r>
  <r>
    <n v="49271"/>
    <m/>
    <s v="SPRN"/>
    <s v="GERENCIA DE MANTENIMIENTO, CONFIABILIDAD Y CONSTRUCCIÓN"/>
    <s v="BÁSICO DE SEGURIDAD (BS)"/>
    <n v="520213"/>
    <s v="LUDEWIG MELGAREJO FERNANDO FABIAN"/>
    <n v="5"/>
    <d v="2023-03-13T00:00:00"/>
    <d v="2023-03-14T00:00:00"/>
    <s v="VERACRUZ,VERACRUZ"/>
    <x v="11"/>
  </r>
  <r>
    <n v="51657"/>
    <m/>
    <s v="SPRN"/>
    <s v="GERENCIA DE MANTENIMIENTO, CONFIABILIDAD Y CONSTRUCCIÓN"/>
    <s v="LIDERAZGO EN SSPA"/>
    <n v="352720"/>
    <s v="ROSAS HERNANDEZ ROBERTO AUGUSTO"/>
    <n v="6"/>
    <d v="2023-09-28T00:00:00"/>
    <d v="2023-09-29T00:00:00"/>
    <s v="POZA RICA DE HIDALGO,VERACRUZ"/>
    <x v="3"/>
  </r>
  <r>
    <n v="48421"/>
    <m/>
    <s v="SPRN"/>
    <s v="GERENCIA DE MANTENIMIENTO, CONFIABILIDAD Y CONSTRUCCIÓN"/>
    <s v="INVESTIGACIÓN DE INCIDENTES Y ANÁLISIS DE CAUSA RAÍZ (IIACR)"/>
    <n v="463384"/>
    <s v="CHAVEZ OSORIO FRANCISCO RUBEN"/>
    <n v="8"/>
    <d v="2023-03-02T00:00:00"/>
    <d v="2023-03-03T00:00:00"/>
    <s v="VERACRUZ,VERACRUZ"/>
    <x v="11"/>
  </r>
  <r>
    <n v="50159"/>
    <m/>
    <s v="SPRN"/>
    <s v="GERENCIA DE MANTENIMIENTO, CONFIABILIDAD Y CONSTRUCCIÓN"/>
    <s v="AUDITORÍAS EFECTIVAS (AE)"/>
    <n v="196853"/>
    <s v="DEL ANGEL DEL ANGEL JUSTO JESUS"/>
    <n v="12"/>
    <d v="2023-02-28T00:00:00"/>
    <d v="2023-02-28T00:00:00"/>
    <s v="CERRO AZUL,VERACRUZ"/>
    <x v="4"/>
  </r>
  <r>
    <n v="48355"/>
    <m/>
    <s v="SPRN"/>
    <s v="GERENCIA DE MANTENIMIENTO, CONFIABILIDAD Y CONSTRUCCIÓN"/>
    <s v="VERIFICADOR DE GAS (VG)"/>
    <n v="352720"/>
    <s v="ROSAS HERNANDEZ ROBERTO AUGUSTO"/>
    <n v="7"/>
    <d v="2023-03-14T00:00:00"/>
    <d v="2023-03-14T00:00:00"/>
    <s v="POZA RICA DE HIDALGO,VERACRUZ"/>
    <x v="11"/>
  </r>
  <r>
    <n v="51255"/>
    <m/>
    <s v="SPRN"/>
    <s v="GERENCIA DE MANTENIMIENTO, CONFIABILIDAD Y CONSTRUCCIÓN"/>
    <s v="MANEJO A LA DEFENSIVA (MD)"/>
    <n v="352720"/>
    <s v="ROSAS HERNANDEZ ROBERTO AUGUSTO"/>
    <n v="17"/>
    <d v="2023-10-10T00:00:00"/>
    <d v="2023-10-10T00:00:00"/>
    <s v="POZA RICA DE HIDALGO,VERACRUZ"/>
    <x v="6"/>
  </r>
  <r>
    <n v="49117"/>
    <m/>
    <s v="SPRN"/>
    <s v="GERENCIA DE MANTENIMIENTO, CONFIABILIDAD Y CONSTRUCCIÓN"/>
    <s v="SEGURIDAD EN CENTROS ADMINISTRATIVOS (SCA)"/>
    <n v="457409"/>
    <s v="SAVINO COMSILLE MARIA GUADALUPE"/>
    <n v="9"/>
    <d v="2023-05-16T00:00:00"/>
    <d v="2023-05-16T00:00:00"/>
    <s v="ALTAMIRA, TAMAULIPAS"/>
    <x v="5"/>
  </r>
  <r>
    <n v="49191"/>
    <m/>
    <s v="SPEE"/>
    <s v="GERENCIA DE SUPERVISIÓN DE PROYECTOS DE INFRAESTRUCTURA ESTRATÉGICA"/>
    <s v="PLANEACIÓN Y SUPERVISIÓN SEGURA DE LOS TRABAJOS (PSST)"/>
    <n v="457409"/>
    <s v="SAVINO COMSILLE MARIA GUADALUPE"/>
    <n v="10"/>
    <d v="2023-05-24T00:00:00"/>
    <d v="2023-05-25T00:00:00"/>
    <s v="CIUDAD MADERO, TAMAULIPAS"/>
    <x v="5"/>
  </r>
  <r>
    <n v="48321"/>
    <m/>
    <s v="SPRN"/>
    <s v="GERENCIA DE MANTENIMIENTO, CONFIABILIDAD Y CONSTRUCCIÓN"/>
    <s v="ÁCIDO SULFHÍDRICO (H2S)"/>
    <n v="352720"/>
    <s v="ROSAS HERNANDEZ ROBERTO AUGUSTO"/>
    <n v="20"/>
    <d v="2023-05-02T00:00:00"/>
    <d v="2023-05-02T00:00:00"/>
    <s v="POZA RICA DE HIDALGO,VERACRUZ"/>
    <x v="5"/>
  </r>
  <r>
    <n v="50616"/>
    <m/>
    <s v="SPRN"/>
    <s v="GERENCIA DE MANTENIMIENTO, CONFIABILIDAD Y CONSTRUCCIÓN"/>
    <s v="DISCIPLINA OPERATIVA (DO)"/>
    <n v="196853"/>
    <s v="DEL ANGEL DEL ANGEL JUSTO JESUS"/>
    <n v="10"/>
    <d v="2023-06-12T00:00:00"/>
    <d v="2023-06-13T00:00:00"/>
    <s v="NARANJOS"/>
    <x v="0"/>
  </r>
  <r>
    <n v="48904"/>
    <m/>
    <s v="SPRN"/>
    <s v="GERENCIA DE MANTENIMIENTO, CONFIABILIDAD Y CONSTRUCCIÓN"/>
    <s v="BÁSICO DE SEGURIDAD (BS)"/>
    <n v="372624"/>
    <s v="CARRILLO CABELLO JAIR DE JESUS"/>
    <n v="15"/>
    <d v="2023-03-27T00:00:00"/>
    <d v="2023-03-28T00:00:00"/>
    <s v="CERRO AZUL,VERACRUZ"/>
    <x v="11"/>
  </r>
  <r>
    <n v="46971"/>
    <m/>
    <s v="SPEE"/>
    <s v="GERENCIA DE SUPERVISIÓN DE PROYECTOS DE INFRAESTRUCTURA ESTRATÉGICA"/>
    <s v="SEGURIDAD EN CENTROS ADMINISTRATIVOS (SCA)"/>
    <n v="457409"/>
    <s v="SAVINO COMSILLE MARIA GUADALUPE"/>
    <n v="5"/>
    <d v="2023-04-28T00:00:00"/>
    <d v="2023-04-28T00:00:00"/>
    <s v="CIUDAD MADERO, TAMAULIPAS"/>
    <x v="10"/>
  </r>
  <r>
    <n v="47883"/>
    <m/>
    <s v="SPRN"/>
    <s v="GERENCIA DE MANTENIMIENTO, CONFIABILIDAD Y CONSTRUCCIÓN"/>
    <s v="ÁCIDO SULFHÍDRICO (H2S)"/>
    <n v="196853"/>
    <s v="DEL ANGEL DEL ANGEL JUSTO JESUS"/>
    <n v="8"/>
    <d v="2023-05-30T00:00:00"/>
    <d v="2023-05-30T00:00:00"/>
    <s v="ALTAMIRA, TAMAULIPAS"/>
    <x v="5"/>
  </r>
  <r>
    <n v="48553"/>
    <m/>
    <s v="SPEE"/>
    <s v="GERENCIA DE SUPERVISIÓN DE PROYECTOS DE INFRAESTRUCTURA ESTRATÉGICA"/>
    <s v="LIDERAZGO EN SSPA"/>
    <n v="357383"/>
    <s v="HERNANDEZ HERNANDEZ MARITZA DEL CARMEN"/>
    <n v="6"/>
    <d v="2023-05-15T00:00:00"/>
    <d v="2023-05-18T00:00:00"/>
    <s v="VILLAHERMOSA, TABASCO"/>
    <x v="5"/>
  </r>
  <r>
    <n v="51325"/>
    <m/>
    <s v="SPRN"/>
    <s v="GERENCIA DE MANTENIMIENTO, CONFIABILIDAD Y CONSTRUCCIÓN"/>
    <s v="MANEJO A LA DEFENSIVA (MD)"/>
    <n v="352720"/>
    <s v="ROSAS HERNANDEZ ROBERTO AUGUSTO"/>
    <n v="13"/>
    <d v="2023-04-27T00:00:00"/>
    <d v="2023-04-27T00:00:00"/>
    <s v="POZA RICA DE HIDALGO,VERACRUZ"/>
    <x v="10"/>
  </r>
  <r>
    <n v="51632"/>
    <m/>
    <s v="SPRN"/>
    <s v="GERENCIA DE MANTENIMIENTO, CONFIABILIDAD Y CONSTRUCCIÓN"/>
    <s v="PROCEDIMIENTOS CRÍTICOS (PC)"/>
    <n v="352720"/>
    <s v="ROSAS HERNANDEZ ROBERTO AUGUSTO"/>
    <n v="20"/>
    <d v="2023-06-29T00:00:00"/>
    <d v="2023-06-30T00:00:00"/>
    <s v="POZA RICA DE HIDALGO,VERACRUZ"/>
    <x v="0"/>
  </r>
  <r>
    <n v="51299"/>
    <m/>
    <s v="SPRN"/>
    <s v="GERENCIA DE MANTENIMIENTO, CONFIABILIDAD Y CONSTRUCCIÓN"/>
    <s v="MANEJO A LA DEFENSIVA (MD)"/>
    <n v="352720"/>
    <s v="ROSAS HERNANDEZ ROBERTO AUGUSTO"/>
    <n v="18"/>
    <d v="2023-04-03T00:00:00"/>
    <d v="2023-04-03T00:00:00"/>
    <s v="POZA RICA DE HIDALGO,VERACRUZ"/>
    <x v="10"/>
  </r>
  <r>
    <n v="49423"/>
    <m/>
    <s v="SPRN"/>
    <s v="GERENCIA DE MANTENIMIENTO, CONFIABILIDAD Y CONSTRUCCIÓN"/>
    <s v="REACREDITACIÓN DE SIGNATARIOS DEL SPPTR (RSPTR)"/>
    <n v="352720"/>
    <s v="ROSAS HERNANDEZ ROBERTO AUGUSTO"/>
    <n v="10"/>
    <d v="2023-03-21T00:00:00"/>
    <d v="2023-03-21T00:00:00"/>
    <s v="CERRO AZUL,VERACRUZ"/>
    <x v="11"/>
  </r>
  <r>
    <n v="48902"/>
    <m/>
    <s v="SPRN"/>
    <s v="GERENCIA DE MANTENIMIENTO, CONFIABILIDAD Y CONSTRUCCIÓN"/>
    <s v="BÁSICO DE SEGURIDAD (BS)"/>
    <n v="372624"/>
    <s v="CARRILLO CABELLO JAIR DE JESUS"/>
    <n v="17"/>
    <d v="2023-02-20T00:00:00"/>
    <d v="2023-02-21T00:00:00"/>
    <s v="CERRO AZUL,VERACRUZ"/>
    <x v="4"/>
  </r>
  <r>
    <n v="50013"/>
    <m/>
    <s v="SPRN"/>
    <s v="GERENCIA DE MANTENIMIENTO, CONFIABILIDAD Y CONSTRUCCIÓN"/>
    <s v="SISTEMA DE PERMISOS PARA TRABAJOS CON RIESGO (SPTR)"/>
    <n v="352720"/>
    <s v="ROSAS HERNANDEZ ROBERTO AUGUSTO"/>
    <n v="16"/>
    <d v="2023-06-12T00:00:00"/>
    <d v="2023-06-14T00:00:00"/>
    <s v="POZA RICA DE HIDALGO,VERACRUZ"/>
    <x v="0"/>
  </r>
  <r>
    <n v="51630"/>
    <m/>
    <s v="SPRN"/>
    <s v="GERENCIA DE MANTENIMIENTO, CONFIABILIDAD Y CONSTRUCCIÓN"/>
    <s v="DISCIPLINA OPERATIVA (DO)"/>
    <n v="196853"/>
    <s v="DEL ANGEL DEL ANGEL JUSTO JESUS"/>
    <n v="11"/>
    <d v="2023-05-18T00:00:00"/>
    <d v="2023-05-19T00:00:00"/>
    <s v="POZA RICA DE HIDALGO,VERACRUZ"/>
    <x v="5"/>
  </r>
  <r>
    <n v="49993"/>
    <m/>
    <s v="SPRN"/>
    <s v="GERENCIA DE MANTENIMIENTO, CONFIABILIDAD Y CONSTRUCCIÓN"/>
    <s v="SISTEMA DE PERMISOS PARA TRABAJOS CON RIESGO (SPTR)"/>
    <n v="352720"/>
    <s v="ROSAS HERNANDEZ ROBERTO AUGUSTO"/>
    <n v="16"/>
    <d v="2023-05-03T00:00:00"/>
    <d v="2023-05-05T00:00:00"/>
    <s v="POZA RICA DE HIDALGO,VERACRUZ"/>
    <x v="5"/>
  </r>
  <r>
    <n v="51285"/>
    <m/>
    <s v="SPRN"/>
    <s v="GERENCIA DE MANTENIMIENTO, CONFIABILIDAD Y CONSTRUCCIÓN"/>
    <s v="MANEJO A LA DEFENSIVA (MD)"/>
    <n v="352720"/>
    <s v="ROSAS HERNANDEZ ROBERTO AUGUSTO"/>
    <n v="20"/>
    <d v="2023-08-04T00:00:00"/>
    <d v="2023-08-04T00:00:00"/>
    <s v="POZA RICA DE HIDALGO,VERACRUZ"/>
    <x v="1"/>
  </r>
  <r>
    <n v="48895"/>
    <m/>
    <s v="SPRN"/>
    <s v="GERENCIA DE MANTENIMIENTO, CONFIABILIDAD Y CONSTRUCCIÓN"/>
    <s v="BÁSICO DE SEGURIDAD (BS)"/>
    <n v="372624"/>
    <s v="CARRILLO CABELLO JAIR DE JESUS"/>
    <n v="10"/>
    <d v="2023-02-22T00:00:00"/>
    <d v="2023-02-23T00:00:00"/>
    <s v="NARANJOS"/>
    <x v="4"/>
  </r>
  <r>
    <n v="46972"/>
    <m/>
    <s v="SPEE"/>
    <s v="GERENCIA DE SUPERVISIÓN DE PROYECTOS DE INFRAESTRUCTURA ESTRATÉGICA"/>
    <s v="SEGURIDAD EN CENTROS ADMINISTRATIVOS (SCA)"/>
    <n v="457409"/>
    <s v="SAVINO COMSILLE MARIA GUADALUPE"/>
    <n v="6"/>
    <d v="2023-05-19T00:00:00"/>
    <d v="2023-05-19T00:00:00"/>
    <s v="CIUDAD MADERO, TAMAULIPAS"/>
    <x v="5"/>
  </r>
  <r>
    <n v="50339"/>
    <m/>
    <s v="SPRN"/>
    <s v="GERENCIA DE MANTENIMIENTO, CONFIABILIDAD Y CONSTRUCCIÓN"/>
    <s v="MANEJO A LA DEFENSIVA (MD)"/>
    <n v="372624"/>
    <s v="CARRILLO CABELLO JAIR DE JESUS"/>
    <n v="13"/>
    <d v="2023-05-15T00:00:00"/>
    <d v="2023-05-15T00:00:00"/>
    <s v="NARANJOS"/>
    <x v="5"/>
  </r>
  <r>
    <n v="47022"/>
    <m/>
    <s v="SPRN"/>
    <s v="GERENCIA DE MANTENIMIENTO, CONFIABILIDAD Y CONSTRUCCIÓN"/>
    <s v="SEGURIDAD EN CENTROS ADMINISTRATIVOS (SCA)"/>
    <n v="147188"/>
    <s v="GONZALEZ LOREDO ALEJANDRA L."/>
    <n v="9"/>
    <d v="2023-05-22T00:00:00"/>
    <d v="2023-05-22T00:00:00"/>
    <s v="REYNOSA, TAMAULIPAS"/>
    <x v="5"/>
  </r>
  <r>
    <n v="51628"/>
    <m/>
    <s v="SPRN"/>
    <s v="GERENCIA DE MANTENIMIENTO, CONFIABILIDAD Y CONSTRUCCIÓN"/>
    <s v="DISCIPLINA OPERATIVA (DO)"/>
    <n v="352720"/>
    <s v="ROSAS HERNANDEZ ROBERTO AUGUSTO"/>
    <n v="19"/>
    <d v="2023-10-19T00:00:00"/>
    <d v="2023-10-20T00:00:00"/>
    <s v="POZA RICA DE HIDALGO,VERACRUZ"/>
    <x v="6"/>
  </r>
  <r>
    <n v="47025"/>
    <m/>
    <s v="SPEE"/>
    <s v="GERENCIA DE SUPERVISIÓN DE PROYECTOS DE INFRAESTRUCTURA ESTRATÉGICA"/>
    <s v="SISTEMA DE PERMISOS PARA TRABAJOS CON RIESGO (SPTR)"/>
    <n v="357383"/>
    <s v="HERNANDEZ HERNANDEZ MARITZA DEL CARMEN"/>
    <n v="10"/>
    <d v="2023-04-25T00:00:00"/>
    <d v="2023-04-27T00:00:00"/>
    <s v="VILLAHERMOSA, TABASCO"/>
    <x v="10"/>
  </r>
  <r>
    <n v="48350"/>
    <m/>
    <s v="SPRN"/>
    <s v="GERENCIA DE MANTENIMIENTO, CONFIABILIDAD Y CONSTRUCCIÓN"/>
    <s v="BÁSICO DE SEGURIDAD (BS)"/>
    <n v="352720"/>
    <s v="ROSAS HERNANDEZ ROBERTO AUGUSTO"/>
    <n v="18"/>
    <d v="2023-05-10T00:00:00"/>
    <d v="2023-05-11T00:00:00"/>
    <s v="POZA RICA DE HIDALGO,VERACRUZ"/>
    <x v="5"/>
  </r>
  <r>
    <n v="51261"/>
    <m/>
    <s v="SPRN"/>
    <s v="GERENCIA DE MANTENIMIENTO, CONFIABILIDAD Y CONSTRUCCIÓN"/>
    <s v="MANEJO A LA DEFENSIVA (MD)"/>
    <n v="352720"/>
    <s v="ROSAS HERNANDEZ ROBERTO AUGUSTO"/>
    <n v="19"/>
    <d v="2023-06-16T00:00:00"/>
    <d v="2023-06-16T00:00:00"/>
    <s v="POZA RICA DE HIDALGO,VERACRUZ"/>
    <x v="0"/>
  </r>
  <r>
    <n v="50613"/>
    <m/>
    <s v="SPRN"/>
    <s v="GERENCIA DE MANTENIMIENTO, CONFIABILIDAD Y CONSTRUCCIÓN"/>
    <s v="DISCIPLINA OPERATIVA (DO)"/>
    <n v="196853"/>
    <s v="DEL ANGEL DEL ANGEL JUSTO JESUS"/>
    <n v="11"/>
    <d v="2023-06-14T00:00:00"/>
    <d v="2023-06-15T00:00:00"/>
    <s v="CERRO AZUL,VERACRUZ"/>
    <x v="0"/>
  </r>
  <r>
    <n v="50326"/>
    <m/>
    <s v="SPRN"/>
    <s v="GERENCIA DE MANTENIMIENTO, CONFIABILIDAD Y CONSTRUCCIÓN"/>
    <s v="MANEJO A LA DEFENSIVA (MD)"/>
    <n v="372624"/>
    <s v="CARRILLO CABELLO JAIR DE JESUS"/>
    <n v="12"/>
    <d v="2023-05-16T00:00:00"/>
    <d v="2023-05-16T00:00:00"/>
    <s v="CERRO AZUL,VERACRUZ"/>
    <x v="5"/>
  </r>
  <r>
    <n v="51619"/>
    <m/>
    <s v="SPRN"/>
    <s v="GERENCIA DE MANTENIMIENTO, CONFIABILIDAD Y CONSTRUCCIÓN"/>
    <s v="REACREDITACIÓN DE SIGNATARIOS DEL SPPTR (RSPTR)"/>
    <n v="352720"/>
    <s v="ROSAS HERNANDEZ ROBERTO AUGUSTO"/>
    <n v="5"/>
    <d v="2023-04-04T00:00:00"/>
    <d v="2023-04-04T00:00:00"/>
    <s v="POZA RICA DE HIDALGO,VERACRUZ"/>
    <x v="10"/>
  </r>
  <r>
    <n v="48324"/>
    <m/>
    <s v="SPRN"/>
    <s v="GERENCIA DE MANTENIMIENTO, CONFIABILIDAD Y CONSTRUCCIÓN"/>
    <s v="ÁCIDO SULFHÍDRICO (H2S)"/>
    <n v="352720"/>
    <s v="ROSAS HERNANDEZ ROBERTO AUGUSTO"/>
    <n v="19"/>
    <d v="2023-04-10T00:00:00"/>
    <d v="2023-04-10T00:00:00"/>
    <s v="POZA RICA DE HIDALGO,VERACRUZ"/>
    <x v="10"/>
  </r>
  <r>
    <n v="56495"/>
    <m/>
    <s v="SPRMSO"/>
    <s v="GERENCIA DE MANTENIMIENTO, CONFIABILIDAD Y CONSTRUCCIÓN"/>
    <s v="PROCEDIMIENTOS CRÍTICOS (PC)"/>
    <n v="971841"/>
    <s v="MAGAÑA RUIZ TOBIAS"/>
    <n v="9"/>
    <d v="2023-10-11T00:00:00"/>
    <d v="2023-10-12T00:00:00"/>
    <s v="CASES DOS BOCAS"/>
    <x v="6"/>
  </r>
  <r>
    <n v="49491"/>
    <m/>
    <s v="SPRN"/>
    <s v="GERENCIA DE MANTENIMIENTO, CONFIABILIDAD Y CONSTRUCCIÓN"/>
    <s v="PREVENCIÓN DE RIESGOS LABORALES (PRL)"/>
    <n v="372624"/>
    <s v="CARRILLO CABELLO JAIR DE JESUS"/>
    <n v="14"/>
    <d v="2023-06-05T00:00:00"/>
    <d v="2023-06-06T00:00:00"/>
    <s v="CERRO AZUL,VERACRUZ"/>
    <x v="0"/>
  </r>
  <r>
    <n v="48284"/>
    <m/>
    <s v="SPEE"/>
    <s v="GERENCIA DE SUPERVISIÓN DE PROYECTOS DE INFRAESTRUCTURA ESTRATÉGICA"/>
    <s v="SISTEMA DE PERMISOS PARA TRABAJOS CON RIESGO (SPTR)"/>
    <n v="357383"/>
    <s v="HERNANDEZ HERNANDEZ MARITZA DEL CARMEN"/>
    <n v="14"/>
    <d v="2023-02-14T00:00:00"/>
    <d v="2023-02-16T00:00:00"/>
    <s v="VILLAHERMOSA, TABASCO"/>
    <x v="4"/>
  </r>
  <r>
    <n v="49037"/>
    <m/>
    <s v="SPEE"/>
    <s v="GERENCIA DE SUPERVISIÓN DE PROYECTOS DE INFRAESTRUCTURA ESTRATÉGICA"/>
    <s v="REACREDITACIÓN DE SIGNATARIOS DEL SPPTR (RSPTR)"/>
    <n v="357383"/>
    <s v="HERNANDEZ HERNANDEZ MARITZA DEL CARMEN"/>
    <n v="11"/>
    <d v="2023-09-07T00:00:00"/>
    <d v="2023-09-07T00:00:00"/>
    <s v="VILLAHERMOSA, TABASCO"/>
    <x v="3"/>
  </r>
  <r>
    <n v="52287"/>
    <m/>
    <s v="SPRMSO"/>
    <s v="GERENCIA DE MANTENIMIENTO, CONFIABILIDAD Y CONSTRUCCIÓN"/>
    <s v="DISCIPLINA OPERATIVA (DO)"/>
    <n v="322115"/>
    <s v="MOHENO TORRES EDUARDO"/>
    <n v="7"/>
    <d v="2023-07-13T00:00:00"/>
    <d v="2023-07-14T00:00:00"/>
    <s v="CASES DOS BOCAS"/>
    <x v="7"/>
  </r>
  <r>
    <n v="51265"/>
    <m/>
    <s v="SPRN"/>
    <s v="GERENCIA DE MANTENIMIENTO, CONFIABILIDAD Y CONSTRUCCIÓN"/>
    <s v="MANEJO A LA DEFENSIVA (MD)"/>
    <n v="352720"/>
    <s v="ROSAS HERNANDEZ ROBERTO AUGUSTO"/>
    <n v="18"/>
    <d v="2023-06-23T00:00:00"/>
    <d v="2023-06-23T00:00:00"/>
    <s v="POZA RICA DE HIDALGO,VERACRUZ"/>
    <x v="0"/>
  </r>
  <r>
    <n v="48354"/>
    <m/>
    <s v="SPRN"/>
    <s v="GERENCIA DE MANTENIMIENTO, CONFIABILIDAD Y CONSTRUCCIÓN"/>
    <s v="VERIFICADOR DE GAS (VG)"/>
    <n v="352720"/>
    <s v="ROSAS HERNANDEZ ROBERTO AUGUSTO"/>
    <n v="11"/>
    <d v="2023-03-13T00:00:00"/>
    <d v="2023-03-13T00:00:00"/>
    <s v="POZA RICA DE HIDALGO,VERACRUZ"/>
    <x v="11"/>
  </r>
  <r>
    <n v="48463"/>
    <m/>
    <s v="SPEE"/>
    <s v="GERENCIA DE SUPERVISIÓN DE PROYECTOS DE INFRAESTRUCTURA ESTRATÉGICA"/>
    <s v="INVESTIGACIÓN DE INCIDENTES Y ANÁLISIS DE CAUSA RAÍZ (IIACR)"/>
    <n v="201741"/>
    <s v="CONTRERAS CRUZ JOSÉ DEL CARMEN"/>
    <n v="18"/>
    <d v="2023-02-22T00:00:00"/>
    <d v="2023-02-23T00:00:00"/>
    <s v="VILLAHERMOSA, TABASCO"/>
    <x v="4"/>
  </r>
  <r>
    <n v="48351"/>
    <m/>
    <s v="SPRN"/>
    <s v="GERENCIA DE MANTENIMIENTO, CONFIABILIDAD Y CONSTRUCCIÓN"/>
    <s v="BÁSICO DE SEGURIDAD (BS)"/>
    <n v="352720"/>
    <s v="ROSAS HERNANDEZ ROBERTO AUGUSTO"/>
    <n v="19"/>
    <d v="2023-05-08T00:00:00"/>
    <d v="2023-05-09T00:00:00"/>
    <s v="POZA RICA DE HIDALGO,VERACRUZ"/>
    <x v="5"/>
  </r>
  <r>
    <n v="50017"/>
    <m/>
    <s v="SPRN"/>
    <s v="GERENCIA DE MANTENIMIENTO, CONFIABILIDAD Y CONSTRUCCIÓN"/>
    <s v="SISTEMA DE PERMISOS PARA TRABAJOS CON RIESGO (SPTR)"/>
    <n v="352720"/>
    <s v="ROSAS HERNANDEZ ROBERTO AUGUSTO"/>
    <n v="16"/>
    <d v="2023-06-19T00:00:00"/>
    <d v="2023-06-21T00:00:00"/>
    <s v="POZA RICA DE HIDALGO,VERACRUZ"/>
    <x v="0"/>
  </r>
  <r>
    <n v="48738"/>
    <m/>
    <s v="SPEE"/>
    <s v="GERENCIA DE SUPERVISIÓN DE PROYECTOS DE INFRAESTRUCTURA ESTRATÉGICA"/>
    <s v="SISTEMA DE PERMISOS PARA TRABAJOS CON RIESGO (SPTR)"/>
    <n v="352720"/>
    <s v="ROSAS HERNANDEZ ROBERTO AUGUSTO"/>
    <n v="4"/>
    <d v="2023-02-21T00:00:00"/>
    <d v="2023-02-23T00:00:00"/>
    <s v="CIUDAD MADERO, TAMAULIPAS"/>
    <x v="4"/>
  </r>
  <r>
    <n v="51214"/>
    <m/>
    <s v="SPRN"/>
    <s v="GERENCIA DE MANTENIMIENTO, CONFIABILIDAD Y CONSTRUCCIÓN"/>
    <s v="PREVENCIÓN DE RIESGOS LABORALES (PRL)"/>
    <n v="352720"/>
    <s v="ROSAS HERNANDEZ ROBERTO AUGUSTO"/>
    <n v="17"/>
    <d v="2023-09-14T00:00:00"/>
    <d v="2023-09-15T00:00:00"/>
    <s v="POZA RICA DE HIDALGO,VERACRUZ"/>
    <x v="3"/>
  </r>
  <r>
    <n v="48347"/>
    <m/>
    <s v="SPRN"/>
    <s v="GERENCIA DE MANTENIMIENTO, CONFIABILIDAD Y CONSTRUCCIÓN"/>
    <s v="AUDITORÍAS EFECTIVAS (AE)"/>
    <n v="352720"/>
    <s v="ROSAS HERNANDEZ ROBERTO AUGUSTO"/>
    <n v="16"/>
    <d v="2023-03-20T00:00:00"/>
    <d v="2023-03-20T00:00:00"/>
    <s v="POZA RICA DE HIDALGO,VERACRUZ"/>
    <x v="11"/>
  </r>
  <r>
    <n v="49485"/>
    <m/>
    <s v="SPRN"/>
    <s v="GERENCIA DE MANTENIMIENTO, CONFIABILIDAD Y CONSTRUCCIÓN"/>
    <s v="PREVENCIÓN DE RIESGOS LABORALES (PRL)"/>
    <n v="372624"/>
    <s v="CARRILLO CABELLO JAIR DE JESUS"/>
    <n v="12"/>
    <d v="2023-06-07T00:00:00"/>
    <d v="2023-06-08T00:00:00"/>
    <s v="NARANJOS"/>
    <x v="0"/>
  </r>
  <r>
    <n v="51663"/>
    <m/>
    <s v="SPRN"/>
    <s v="GERENCIA DE MANTENIMIENTO, CONFIABILIDAD Y CONSTRUCCIÓN"/>
    <s v="ADMINISTRACIÓN DE RIESGOS EN LOS PROCESOS DE PEMEX EXPLORACIÓN Y PRODUCCIÓN (ARP PEP)"/>
    <n v="352720"/>
    <s v="ROSAS HERNANDEZ ROBERTO AUGUSTO"/>
    <n v="3"/>
    <d v="2023-03-15T00:00:00"/>
    <d v="2023-03-15T00:00:00"/>
    <s v="POZA RICA DE HIDALGO,VERACRUZ"/>
    <x v="11"/>
  </r>
  <r>
    <n v="49999"/>
    <m/>
    <s v="SPRN"/>
    <s v="GERENCIA DE MANTENIMIENTO, CONFIABILIDAD Y CONSTRUCCIÓN"/>
    <s v="SISTEMA DE PERMISOS PARA TRABAJOS CON RIESGO (SPTR)"/>
    <n v="352720"/>
    <s v="ROSAS HERNANDEZ ROBERTO AUGUSTO"/>
    <n v="16"/>
    <d v="2023-06-07T00:00:00"/>
    <d v="2023-06-09T00:00:00"/>
    <s v="POZA RICA DE HIDALGO,VERACRUZ"/>
    <x v="0"/>
  </r>
  <r>
    <n v="48320"/>
    <m/>
    <s v="SPRN"/>
    <s v="GERENCIA DE MANTENIMIENTO, CONFIABILIDAD Y CONSTRUCCIÓN"/>
    <s v="ÁCIDO SULFHÍDRICO (H2S)"/>
    <n v="352720"/>
    <s v="ROSAS HERNANDEZ ROBERTO AUGUSTO"/>
    <n v="19"/>
    <d v="2023-03-17T00:00:00"/>
    <d v="2023-03-17T00:00:00"/>
    <s v="POZA RICA DE HIDALGO,VERACRUZ"/>
    <x v="11"/>
  </r>
  <r>
    <n v="47667"/>
    <m/>
    <s v="SPRN"/>
    <s v="GERENCIA DE MANTENIMIENTO, CONFIABILIDAD Y CONSTRUCCIÓN"/>
    <s v="ÁCIDO SULFHÍDRICO (H2S)"/>
    <n v="196853"/>
    <s v="DEL ANGEL DEL ANGEL JUSTO JESUS"/>
    <n v="8"/>
    <d v="2023-05-31T00:00:00"/>
    <d v="2023-05-31T00:00:00"/>
    <s v="ALTAMIRA, TAMAULIPAS"/>
    <x v="5"/>
  </r>
  <r>
    <n v="48271"/>
    <m/>
    <s v="SPRN"/>
    <s v="GERENCIA DE MANTENIMIENTO, CONFIABILIDAD Y CONSTRUCCIÓN"/>
    <s v="MANEJO A LA DEFENSIVA (MD)"/>
    <n v="315766"/>
    <s v="RANGEL RIVAS ROCIO"/>
    <n v="12"/>
    <d v="2023-09-13T00:00:00"/>
    <d v="2023-09-13T00:00:00"/>
    <s v="ALTAMIRA, TAMAULIPAS"/>
    <x v="3"/>
  </r>
  <r>
    <n v="49463"/>
    <m/>
    <s v="SPRN"/>
    <s v="GERENCIA DE MANTENIMIENTO, CONFIABILIDAD Y CONSTRUCCIÓN"/>
    <s v="SISTEMA DE PERMISOS PARA TRABAJOS CON RIESGO (SPTR)"/>
    <n v="352720"/>
    <s v="ROSAS HERNANDEZ ROBERTO AUGUSTO"/>
    <n v="5"/>
    <d v="2023-08-14T00:00:00"/>
    <d v="2023-08-16T00:00:00"/>
    <s v="NARANJOS"/>
    <x v="1"/>
  </r>
  <r>
    <n v="48729"/>
    <m/>
    <s v="SPRN"/>
    <s v="GERENCIA DE MANTENIMIENTO, CONFIABILIDAD Y CONSTRUCCIÓN"/>
    <s v="PREVENCIÓN DE RIESGOS LABORALES (PRL)"/>
    <n v="352720"/>
    <s v="ROSAS HERNANDEZ ROBERTO AUGUSTO"/>
    <n v="4"/>
    <d v="2023-03-01T00:00:00"/>
    <d v="2023-03-02T00:00:00"/>
    <s v="POZA RICA DE HIDALGO,VERACRUZ"/>
    <x v="11"/>
  </r>
  <r>
    <n v="48322"/>
    <m/>
    <s v="SPRN"/>
    <s v="GERENCIA DE MANTENIMIENTO, CONFIABILIDAD Y CONSTRUCCIÓN"/>
    <s v="ÁCIDO SULFHÍDRICO (H2S)"/>
    <n v="352720"/>
    <s v="ROSAS HERNANDEZ ROBERTO AUGUSTO"/>
    <n v="19"/>
    <d v="2023-03-27T00:00:00"/>
    <d v="2023-03-27T00:00:00"/>
    <s v="POZA RICA DE HIDALGO,VERACRUZ"/>
    <x v="11"/>
  </r>
  <r>
    <n v="48352"/>
    <m/>
    <s v="SPRN"/>
    <s v="GERENCIA DE MANTENIMIENTO, CONFIABILIDAD Y CONSTRUCCIÓN"/>
    <s v="BÁSICO DE SEGURIDAD (BS)"/>
    <n v="352720"/>
    <s v="ROSAS HERNANDEZ ROBERTO AUGUSTO"/>
    <n v="6"/>
    <d v="2023-05-15T00:00:00"/>
    <d v="2023-05-16T00:00:00"/>
    <s v="POZA RICA DE HIDALGO,VERACRUZ"/>
    <x v="5"/>
  </r>
  <r>
    <n v="50186"/>
    <m/>
    <s v="SPRN"/>
    <s v="GERENCIA DE MANTENIMIENTO, CONFIABILIDAD Y CONSTRUCCIÓN"/>
    <s v="DISCIPLINA OPERATIVA (DO)"/>
    <n v="352720"/>
    <s v="ROSAS HERNANDEZ ROBERTO AUGUSTO"/>
    <n v="19"/>
    <d v="2023-11-23T00:00:00"/>
    <d v="2023-11-24T00:00:00"/>
    <s v="POZA RICA DE HIDALGO,VERACRUZ"/>
    <x v="2"/>
  </r>
  <r>
    <n v="51633"/>
    <m/>
    <s v="SPRN"/>
    <s v="GERENCIA DE MANTENIMIENTO, CONFIABILIDAD Y CONSTRUCCIÓN"/>
    <s v="PROCEDIMIENTOS CRÍTICOS (PC)"/>
    <n v="352720"/>
    <s v="ROSAS HERNANDEZ ROBERTO AUGUSTO"/>
    <n v="13"/>
    <d v="2023-07-13T00:00:00"/>
    <d v="2023-07-14T00:00:00"/>
    <s v="POZA RICA DE HIDALGO,VERACRUZ"/>
    <x v="7"/>
  </r>
  <r>
    <n v="48554"/>
    <m/>
    <s v="SPRN"/>
    <s v="GERENCIA DE MANTENIMIENTO, CONFIABILIDAD Y CONSTRUCCIÓN"/>
    <s v="BÁSICO DE SEGURIDAD (BS)"/>
    <n v="352720"/>
    <s v="ROSAS HERNANDEZ ROBERTO AUGUSTO"/>
    <n v="10"/>
    <d v="2023-03-28T00:00:00"/>
    <d v="2023-03-29T00:00:00"/>
    <s v="POZA RICA DE HIDALGO,VERACRUZ"/>
    <x v="11"/>
  </r>
  <r>
    <n v="48446"/>
    <m/>
    <s v="SPEE"/>
    <s v="GERENCIA DE SUPERVISIÓN DE PROYECTOS DE INFRAESTRUCTURA ESTRATÉGICA"/>
    <s v="PLANEACIÓN Y SUPERVISIÓN SEGURA DE LOS TRABAJOS (PSST)"/>
    <n v="357383"/>
    <s v="HERNANDEZ HERNANDEZ MARITZA DEL CARMEN"/>
    <n v="11"/>
    <d v="2023-05-25T00:00:00"/>
    <d v="2023-05-26T00:00:00"/>
    <s v="VILLAHERMOSA, TABASCO"/>
    <x v="5"/>
  </r>
  <r>
    <n v="49281"/>
    <m/>
    <s v="SPEE"/>
    <s v="GERENCIA DE SUPERVISIÓN DE PROYECTOS DE INFRAESTRUCTURA ESTRATÉGICA"/>
    <s v="PLANEACIÓN Y SUPERVISIÓN SEGURA DE LOS TRABAJOS (PSST)"/>
    <n v="457409"/>
    <s v="SAVINO COMSILLE MARIA GUADALUPE"/>
    <n v="9"/>
    <d v="2023-06-06T00:00:00"/>
    <d v="2023-06-07T00:00:00"/>
    <s v="CIUDAD MADERO, TAMAULIPAS"/>
    <x v="0"/>
  </r>
  <r>
    <n v="50284"/>
    <m/>
    <s v="SPRN"/>
    <s v="GERENCIA DE MANTENIMIENTO, CONFIABILIDAD Y CONSTRUCCIÓN"/>
    <s v="ADMINISTRACIÓN DE RIESGOS EN LOS PROCESOS DE PEMEX EXPLORACIÓN Y PRODUCCIÓN (ARP PEP)"/>
    <n v="348492"/>
    <s v="CUELLAR BURELA CLAUDIA CONSUELO"/>
    <n v="4"/>
    <d v="2023-05-24T00:00:00"/>
    <d v="2023-05-24T00:00:00"/>
    <s v="POZA RICA DE HIDALGO,VERACRUZ"/>
    <x v="5"/>
  </r>
  <r>
    <n v="47107"/>
    <m/>
    <s v="SPRS"/>
    <s v="ACTIVO DE PRODUCCIÓN CINCO PRESIDENTES"/>
    <s v="DISCIPLINA OPERATIVA (DO)"/>
    <n v="510960"/>
    <s v="QUEVEDO LOPEZ ROONY JOANATHAN"/>
    <n v="12"/>
    <d v="2023-06-12T00:00:00"/>
    <d v="2023-06-13T00:00:00"/>
    <s v="AGUA DULCE, VERACRUZ"/>
    <x v="0"/>
  </r>
  <r>
    <n v="47569"/>
    <m/>
    <s v="SPRS"/>
    <s v="ACTIVO DE PRODUCCIÓN CINCO PRESIDENTES"/>
    <s v="BRIGADAS DE PRIMEROS AUXILIOS (BPA)"/>
    <n v="536181"/>
    <s v="ALCANTARA SANTILLAN ALEXANDER JULIAN"/>
    <n v="15"/>
    <d v="2023-05-22T00:00:00"/>
    <d v="2023-05-23T00:00:00"/>
    <s v="AGUA DULCE, VERACRUZ"/>
    <x v="5"/>
  </r>
  <r>
    <n v="47116"/>
    <m/>
    <s v="SPRS"/>
    <s v="ACTIVO DE PRODUCCIÓN CINCO PRESIDENTES"/>
    <s v="MANEJO A LA DEFENSIVA (MD)"/>
    <n v="510960"/>
    <s v="QUEVEDO LOPEZ ROONY JOANATHAN"/>
    <n v="15"/>
    <d v="2023-07-24T00:00:00"/>
    <d v="2023-07-24T00:00:00"/>
    <s v="AGUA DULCE, VERACRUZ"/>
    <x v="7"/>
  </r>
  <r>
    <n v="47132"/>
    <m/>
    <s v="SPRS"/>
    <s v="ACTIVO DE PRODUCCIÓN CINCO PRESIDENTES"/>
    <s v="PROCEDIMIENTOS CRÍTICOS (PC)"/>
    <n v="510960"/>
    <s v="QUEVEDO LOPEZ ROONY JOANATHAN"/>
    <n v="12"/>
    <d v="2023-07-17T00:00:00"/>
    <d v="2023-07-18T00:00:00"/>
    <s v="AGUA DULCE, VERACRUZ"/>
    <x v="7"/>
  </r>
  <r>
    <n v="47137"/>
    <m/>
    <s v="SPRS"/>
    <s v="ACTIVO DE PRODUCCIÓN CINCO PRESIDENTES"/>
    <s v="SISTEMA DE PERMISOS PARA TRABAJOS CON RIESGO (SPTR)"/>
    <n v="510960"/>
    <s v="QUEVEDO LOPEZ ROONY JOANATHAN"/>
    <n v="12"/>
    <d v="2023-05-15T00:00:00"/>
    <d v="2023-05-17T00:00:00"/>
    <s v="AGUA DULCE, VERACRUZ"/>
    <x v="5"/>
  </r>
  <r>
    <n v="47134"/>
    <m/>
    <s v="SPRS"/>
    <s v="ACTIVO DE PRODUCCIÓN CINCO PRESIDENTES"/>
    <s v="REACREDITACIÓN DE SIGNATARIOS DEL SPPTR (RSPTR)"/>
    <n v="510960"/>
    <s v="QUEVEDO LOPEZ ROONY JOANATHAN"/>
    <n v="9"/>
    <d v="2023-03-17T00:00:00"/>
    <d v="2023-03-17T00:00:00"/>
    <s v="AGUA DULCE, VERACRUZ"/>
    <x v="11"/>
  </r>
  <r>
    <n v="49170"/>
    <m/>
    <s v="SPRN"/>
    <s v="ACTIVO DE PRODUCCIÓN VERACRUZ"/>
    <s v="DISCIPLINA OPERATIVA (DO)"/>
    <n v="441106"/>
    <s v="BECERRIL MORALES JAVIER"/>
    <n v="15"/>
    <d v="2023-09-07T00:00:00"/>
    <d v="2023-09-08T00:00:00"/>
    <s v="VERACRUZ,VERACRUZ"/>
    <x v="3"/>
  </r>
  <r>
    <n v="48973"/>
    <m/>
    <s v="SPRS"/>
    <s v="ACTIVO DE PRODUCCIÓN CINCO PRESIDENTES"/>
    <s v="REACREDITACIÓN DE SIGNATARIOS DEL SPPTR (RSPTR)"/>
    <n v="510960"/>
    <s v="QUEVEDO LOPEZ ROONY JOANATHAN"/>
    <n v="10"/>
    <d v="2023-08-23T00:00:00"/>
    <d v="2023-08-23T00:00:00"/>
    <s v="AGUA DULCE, VERACRUZ"/>
    <x v="1"/>
  </r>
  <r>
    <n v="48212"/>
    <m/>
    <s v="SPRS"/>
    <s v="ACTIVO DE PRODUCCIÓN CINCO PRESIDENTES"/>
    <s v="BÁSICO DE SEGURIDAD (BS)"/>
    <n v="510960"/>
    <s v="QUEVEDO LOPEZ ROONY JOANATHAN"/>
    <n v="20"/>
    <d v="2023-06-22T00:00:00"/>
    <d v="2023-06-23T00:00:00"/>
    <s v="AGUA DULCE, VERACRUZ"/>
    <x v="0"/>
  </r>
  <r>
    <n v="48312"/>
    <m/>
    <s v="SPRS"/>
    <s v="ACTIVO DE PRODUCCIÓN CINCO PRESIDENTES"/>
    <s v="BRIGADAS DE PRIMEROS AUXILIOS (BPA)"/>
    <n v="536181"/>
    <s v="ALCANTARA SANTILLAN ALEXANDER JULIAN"/>
    <n v="20"/>
    <d v="2023-07-06T00:00:00"/>
    <d v="2023-07-07T00:00:00"/>
    <s v="AGUA DULCE, VERACRUZ"/>
    <x v="7"/>
  </r>
  <r>
    <n v="47119"/>
    <m/>
    <s v="SPRS"/>
    <s v="ACTIVO DE PRODUCCIÓN CINCO PRESIDENTES"/>
    <s v="MANEJO A LA DEFENSIVA (MD)"/>
    <n v="510960"/>
    <s v="QUEVEDO LOPEZ ROONY JOANATHAN"/>
    <n v="12"/>
    <d v="2023-07-25T00:00:00"/>
    <d v="2023-07-25T00:00:00"/>
    <s v="AGUA DULCE, VERACRUZ"/>
    <x v="7"/>
  </r>
  <r>
    <n v="47136"/>
    <m/>
    <s v="SPRS"/>
    <s v="ACTIVO DE PRODUCCIÓN CINCO PRESIDENTES"/>
    <s v="SISTEMA DE PERMISOS PARA TRABAJOS CON RIESGO (SPTR)"/>
    <n v="510960"/>
    <s v="QUEVEDO LOPEZ ROONY JOANATHAN"/>
    <n v="11"/>
    <d v="2023-05-08T00:00:00"/>
    <d v="2023-05-10T00:00:00"/>
    <s v="AGUA DULCE, VERACRUZ"/>
    <x v="5"/>
  </r>
  <r>
    <n v="47110"/>
    <m/>
    <s v="SPRS"/>
    <s v="ACTIVO DE PRODUCCIÓN CINCO PRESIDENTES"/>
    <s v="DISCIPLINA OPERATIVA (DO)"/>
    <n v="510960"/>
    <s v="QUEVEDO LOPEZ ROONY JOANATHAN"/>
    <n v="12"/>
    <d v="2023-06-15T00:00:00"/>
    <d v="2023-06-16T00:00:00"/>
    <s v="AGUA DULCE, VERACRUZ"/>
    <x v="0"/>
  </r>
  <r>
    <n v="47135"/>
    <m/>
    <s v="SPRS"/>
    <s v="ACTIVO DE PRODUCCIÓN CINCO PRESIDENTES"/>
    <s v="REACREDITACIÓN DE SIGNATARIOS DEL SPPTR (RSPTR)"/>
    <n v="510960"/>
    <s v="QUEVEDO LOPEZ ROONY JOANATHAN"/>
    <n v="9"/>
    <d v="2023-03-13T00:00:00"/>
    <d v="2023-03-13T00:00:00"/>
    <s v="AGUA DULCE, VERACRUZ"/>
    <x v="11"/>
  </r>
  <r>
    <n v="48756"/>
    <m/>
    <s v="SPRS"/>
    <s v="ACTIVO DE PRODUCCIÓN CINCO PRESIDENTES"/>
    <s v="BRIGADAS CONTRAINCENDIOS (BCI)"/>
    <n v="536181"/>
    <s v="ALCANTARA SANTILLAN ALEXANDER JULIAN"/>
    <n v="8"/>
    <d v="2023-03-21T00:00:00"/>
    <d v="2023-03-24T00:00:00"/>
    <s v="AGUA DULCE, VERACRUZ"/>
    <x v="11"/>
  </r>
  <r>
    <n v="48227"/>
    <m/>
    <s v="SPRS"/>
    <s v="ACTIVO DE PRODUCCIÓN CINCO PRESIDENTES"/>
    <s v="BÁSICO DE SEGURIDAD (BS)"/>
    <n v="510960"/>
    <s v="QUEVEDO LOPEZ ROONY JOANATHAN"/>
    <n v="18"/>
    <d v="2023-08-30T00:00:00"/>
    <d v="2023-08-31T00:00:00"/>
    <s v="AGUA DULCE, VERACRUZ"/>
    <x v="1"/>
  </r>
  <r>
    <n v="48216"/>
    <m/>
    <s v="SPRS"/>
    <s v="ACTIVO DE PRODUCCIÓN CINCO PRESIDENTES"/>
    <s v="BÁSICO DE SEGURIDAD (BS)"/>
    <n v="510960"/>
    <s v="QUEVEDO LOPEZ ROONY JOANATHAN"/>
    <n v="20"/>
    <d v="2023-07-06T00:00:00"/>
    <d v="2023-07-07T00:00:00"/>
    <s v="AGUA DULCE, VERACRUZ"/>
    <x v="7"/>
  </r>
  <r>
    <n v="47120"/>
    <m/>
    <s v="SPRS"/>
    <s v="ACTIVO DE PRODUCCIÓN CINCO PRESIDENTES"/>
    <s v="VERIFICADOR DE GAS (VG)"/>
    <n v="375253"/>
    <s v="MARTINEZ RODRIGUEZ ERNESTO XICOTENCATL U"/>
    <n v="20"/>
    <d v="2023-03-08T00:00:00"/>
    <d v="2023-03-08T00:00:00"/>
    <s v="AGUA DULCE, VERACRUZ"/>
    <x v="11"/>
  </r>
  <r>
    <n v="48980"/>
    <m/>
    <s v="SPRS"/>
    <s v="ACTIVO DE PRODUCCIÓN CINCO PRESIDENTES"/>
    <s v="SISTEMA DE PERMISOS PARA TRABAJOS CON RIESGO (SPTR)"/>
    <n v="510960"/>
    <s v="QUEVEDO LOPEZ ROONY JOANATHAN"/>
    <n v="20"/>
    <d v="2023-10-17T00:00:00"/>
    <d v="2023-10-19T00:00:00"/>
    <s v="AGUA DULCE, VERACRUZ"/>
    <x v="6"/>
  </r>
  <r>
    <n v="48189"/>
    <m/>
    <s v="SPRS"/>
    <s v="ACTIVO DE PRODUCCIÓN CINCO PRESIDENTES"/>
    <s v="BÁSICO DE SEGURIDAD (BS)"/>
    <n v="510960"/>
    <s v="QUEVEDO LOPEZ ROONY JOANATHAN"/>
    <n v="20"/>
    <d v="2023-05-18T00:00:00"/>
    <d v="2023-05-19T00:00:00"/>
    <s v="AGUA DULCE, VERACRUZ"/>
    <x v="5"/>
  </r>
  <r>
    <n v="48224"/>
    <m/>
    <s v="SPRS"/>
    <s v="ACTIVO DE PRODUCCIÓN CINCO PRESIDENTES"/>
    <s v="BÁSICO DE SEGURIDAD (BS)"/>
    <n v="510960"/>
    <s v="QUEVEDO LOPEZ ROONY JOANATHAN"/>
    <n v="20"/>
    <d v="2023-08-24T00:00:00"/>
    <d v="2023-08-25T00:00:00"/>
    <s v="AGUA DULCE, VERACRUZ"/>
    <x v="1"/>
  </r>
  <r>
    <n v="48209"/>
    <m/>
    <s v="SPRS"/>
    <s v="ACTIVO DE PRODUCCIÓN CINCO PRESIDENTES"/>
    <s v="BÁSICO DE SEGURIDAD (BS)"/>
    <n v="510960"/>
    <s v="QUEVEDO LOPEZ ROONY JOANATHAN"/>
    <n v="20"/>
    <d v="2023-06-08T00:00:00"/>
    <d v="2023-06-09T00:00:00"/>
    <s v="AGUA DULCE, VERACRUZ"/>
    <x v="0"/>
  </r>
  <r>
    <n v="48316"/>
    <m/>
    <s v="SPRS"/>
    <s v="ACTIVO DE PRODUCCIÓN CINCO PRESIDENTES"/>
    <s v="BRIGADAS DE PRIMEROS AUXILIOS (BPA)"/>
    <n v="536181"/>
    <s v="ALCANTARA SANTILLAN ALEXANDER JULIAN"/>
    <n v="22"/>
    <d v="2023-09-21T00:00:00"/>
    <d v="2023-09-22T00:00:00"/>
    <s v="AGUA DULCE, VERACRUZ"/>
    <x v="3"/>
  </r>
  <r>
    <n v="47399"/>
    <m/>
    <s v="SPRN"/>
    <s v="ACTIVO DE PRODUCCIÓN VERACRUZ"/>
    <s v="BÁSICO DE SEGURIDAD (BS)"/>
    <n v="441106"/>
    <s v="BECERRIL MORALES JAVIER"/>
    <n v="11"/>
    <d v="2023-03-06T00:00:00"/>
    <d v="2023-03-07T00:00:00"/>
    <s v="VERACRUZ,VERACRUZ"/>
    <x v="11"/>
  </r>
  <r>
    <n v="47099"/>
    <m/>
    <s v="SPRS"/>
    <s v="ACTIVO DE PRODUCCIÓN CINCO PRESIDENTES"/>
    <s v="BÁSICO DE SEGURIDAD (BS)"/>
    <n v="510960"/>
    <s v="QUEVEDO LOPEZ ROONY JOANATHAN"/>
    <n v="10"/>
    <d v="2023-03-27T00:00:00"/>
    <d v="2023-03-28T00:00:00"/>
    <s v="AGUA DULCE, VERACRUZ"/>
    <x v="11"/>
  </r>
  <r>
    <n v="47481"/>
    <m/>
    <s v="SPRN"/>
    <s v="ACTIVO DE PRODUCCIÓN VERACRUZ"/>
    <s v="SISTEMA DE PERMISOS PARA TRABAJOS CON RIESGO (SPTR)"/>
    <n v="441106"/>
    <s v="BECERRIL MORALES JAVIER"/>
    <n v="15"/>
    <d v="2023-02-23T00:00:00"/>
    <d v="2023-02-25T00:00:00"/>
    <s v="VERACRUZ,VERACRUZ"/>
    <x v="4"/>
  </r>
  <r>
    <n v="55952"/>
    <m/>
    <s v="SPRN"/>
    <s v="ACTIVO DE PRODUCCIÓN VERACRUZ"/>
    <s v="VERIFICADOR DE GAS (VG)"/>
    <n v="441106"/>
    <s v="BECERRIL MORALES JAVIER"/>
    <n v="11"/>
    <d v="2023-05-31T00:00:00"/>
    <d v="2023-05-31T00:00:00"/>
    <s v="VERACRUZ,VERACRUZ"/>
    <x v="5"/>
  </r>
  <r>
    <n v="47401"/>
    <m/>
    <s v="SPRN"/>
    <s v="ACTIVO DE PRODUCCIÓN VERACRUZ"/>
    <s v="BÁSICO DE SEGURIDAD (BS)"/>
    <n v="441106"/>
    <s v="BECERRIL MORALES JAVIER"/>
    <n v="10"/>
    <d v="2023-03-21T00:00:00"/>
    <d v="2023-03-22T00:00:00"/>
    <s v="VERACRUZ,VERACRUZ"/>
    <x v="11"/>
  </r>
  <r>
    <n v="56034"/>
    <m/>
    <s v="SPRN"/>
    <s v="ACTIVO DE PRODUCCIÓN VERACRUZ"/>
    <s v="BÁSICO DE SEGURIDAD (BS)"/>
    <n v="441106"/>
    <s v="BECERRIL MORALES JAVIER"/>
    <n v="13"/>
    <d v="2023-09-18T00:00:00"/>
    <d v="2023-09-19T00:00:00"/>
    <s v="VERACRUZ,VERACRUZ"/>
    <x v="3"/>
  </r>
  <r>
    <n v="55966"/>
    <m/>
    <s v="SPRN"/>
    <s v="ACTIVO DE PRODUCCIÓN VERACRUZ"/>
    <s v="VERIFICADOR DE GAS (VG)"/>
    <n v="441106"/>
    <s v="BECERRIL MORALES JAVIER"/>
    <n v="13"/>
    <d v="2023-09-20T00:00:00"/>
    <d v="2023-09-20T00:00:00"/>
    <s v="VERACRUZ,VERACRUZ"/>
    <x v="3"/>
  </r>
  <r>
    <n v="55874"/>
    <m/>
    <s v="SPRN"/>
    <s v="ACTIVO DE PRODUCCIÓN VERACRUZ"/>
    <s v="SISTEMA DE PERMISOS PARA TRABAJOS CON RIESGO (SPTR)"/>
    <n v="441106"/>
    <s v="BECERRIL MORALES JAVIER"/>
    <n v="15"/>
    <d v="2023-06-01T00:00:00"/>
    <d v="2023-06-03T00:00:00"/>
    <s v="VERACRUZ,VERACRUZ"/>
    <x v="0"/>
  </r>
  <r>
    <n v="56028"/>
    <m/>
    <s v="SPRN"/>
    <s v="ACTIVO DE PRODUCCIÓN VERACRUZ"/>
    <s v="BÁSICO DE SEGURIDAD (BS)"/>
    <n v="463384"/>
    <s v="CHAVEZ OSORIO FRANCISCO RUBEN"/>
    <n v="10"/>
    <d v="2023-06-12T00:00:00"/>
    <d v="2023-06-13T00:00:00"/>
    <s v="VERACRUZ,VERACRUZ"/>
    <x v="0"/>
  </r>
  <r>
    <n v="47129"/>
    <m/>
    <s v="SPRS"/>
    <s v="ACTIVO DE PRODUCCIÓN CINCO PRESIDENTES"/>
    <s v="VERIFICADOR DE GAS (VG)"/>
    <n v="375253"/>
    <s v="MARTINEZ RODRIGUEZ ERNESTO XICOTENCATL U"/>
    <n v="15"/>
    <d v="2023-03-24T00:00:00"/>
    <d v="2023-03-24T00:00:00"/>
    <s v="AGUA DULCE, VERACRUZ"/>
    <x v="11"/>
  </r>
  <r>
    <n v="48893"/>
    <m/>
    <s v="SPRS"/>
    <s v="ACTIVO DE PRODUCCIÓN CINCO PRESIDENTES"/>
    <s v="PREVENCIÓN DE RIESGOS LABORALES (PRL)"/>
    <n v="536181"/>
    <s v="ALCANTARA SANTILLAN ALEXANDER JULIAN"/>
    <n v="20"/>
    <d v="2023-05-18T00:00:00"/>
    <d v="2023-05-19T00:00:00"/>
    <s v="AGUA DULCE, VERACRUZ"/>
    <x v="5"/>
  </r>
  <r>
    <n v="48897"/>
    <m/>
    <s v="SPRS"/>
    <s v="ACTIVO DE PRODUCCIÓN CINCO PRESIDENTES"/>
    <s v="PREVENCIÓN DE RIESGOS LABORALES (PRL)"/>
    <n v="536181"/>
    <s v="ALCANTARA SANTILLAN ALEXANDER JULIAN"/>
    <n v="20"/>
    <d v="2023-06-12T00:00:00"/>
    <d v="2023-06-13T00:00:00"/>
    <s v="AGUA DULCE, VERACRUZ"/>
    <x v="0"/>
  </r>
  <r>
    <n v="48215"/>
    <m/>
    <s v="SPRS"/>
    <s v="ACTIVO DE PRODUCCIÓN CINCO PRESIDENTES"/>
    <s v="BÁSICO DE SEGURIDAD (BS)"/>
    <n v="510960"/>
    <s v="QUEVEDO LOPEZ ROONY JOANATHAN"/>
    <n v="20"/>
    <d v="2023-06-29T00:00:00"/>
    <d v="2023-06-30T00:00:00"/>
    <s v="AGUA DULCE, VERACRUZ"/>
    <x v="0"/>
  </r>
  <r>
    <n v="47093"/>
    <m/>
    <s v="SPRS"/>
    <s v="ACTIVO DE PRODUCCIÓN CINCO PRESIDENTES"/>
    <s v="VERIFICADOR DE GAS (VG)"/>
    <n v="375253"/>
    <s v="MARTINEZ RODRIGUEZ ERNESTO XICOTENCATL U"/>
    <n v="20"/>
    <d v="2023-02-15T00:00:00"/>
    <d v="2023-02-15T00:00:00"/>
    <s v="AGUA DULCE, VERACRUZ"/>
    <x v="4"/>
  </r>
  <r>
    <n v="48886"/>
    <m/>
    <s v="SPRS"/>
    <s v="ACTIVO DE PRODUCCIÓN CINCO PRESIDENTES"/>
    <s v="PREVENCIÓN DE RIESGOS LABORALES (PRL)"/>
    <n v="536181"/>
    <s v="ALCANTARA SANTILLAN ALEXANDER JULIAN"/>
    <n v="20"/>
    <d v="2023-06-06T00:00:00"/>
    <d v="2023-06-07T00:00:00"/>
    <s v="AGUA DULCE, VERACRUZ"/>
    <x v="0"/>
  </r>
  <r>
    <n v="47124"/>
    <m/>
    <s v="SPRS"/>
    <s v="ACTIVO DE PRODUCCIÓN CINCO PRESIDENTES"/>
    <s v="VERIFICADOR DE GAS (VG)"/>
    <n v="375253"/>
    <s v="MARTINEZ RODRIGUEZ ERNESTO XICOTENCATL U"/>
    <n v="20"/>
    <d v="2023-03-15T00:00:00"/>
    <d v="2023-03-15T00:00:00"/>
    <s v="AGUA DULCE, VERACRUZ"/>
    <x v="11"/>
  </r>
  <r>
    <n v="48221"/>
    <m/>
    <s v="SPRS"/>
    <s v="ACTIVO DE PRODUCCIÓN CINCO PRESIDENTES"/>
    <s v="BÁSICO DE SEGURIDAD (BS)"/>
    <n v="510960"/>
    <s v="QUEVEDO LOPEZ ROONY JOANATHAN"/>
    <n v="20"/>
    <d v="2023-07-27T00:00:00"/>
    <d v="2023-07-28T00:00:00"/>
    <s v="AGUA DULCE, VERACRUZ"/>
    <x v="7"/>
  </r>
  <r>
    <n v="47106"/>
    <m/>
    <s v="SPRS"/>
    <s v="ACTIVO DE PRODUCCIÓN CINCO PRESIDENTES"/>
    <s v="VERIFICADOR DE GAS (VG)"/>
    <n v="375253"/>
    <s v="MARTINEZ RODRIGUEZ ERNESTO XICOTENCATL U"/>
    <n v="20"/>
    <d v="2023-02-21T00:00:00"/>
    <d v="2023-02-21T00:00:00"/>
    <s v="AGUA DULCE, VERACRUZ"/>
    <x v="4"/>
  </r>
  <r>
    <n v="48208"/>
    <m/>
    <s v="SPRS"/>
    <s v="ACTIVO DE PRODUCCIÓN CINCO PRESIDENTES"/>
    <s v="BÁSICO DE SEGURIDAD (BS)"/>
    <n v="510960"/>
    <s v="QUEVEDO LOPEZ ROONY JOANATHAN"/>
    <n v="20"/>
    <d v="2023-06-01T00:00:00"/>
    <d v="2023-06-02T00:00:00"/>
    <s v="AGUA DULCE, VERACRUZ"/>
    <x v="0"/>
  </r>
  <r>
    <n v="48891"/>
    <m/>
    <s v="SPRS"/>
    <s v="ACTIVO DE PRODUCCIÓN CINCO PRESIDENTES"/>
    <s v="PREVENCIÓN DE RIESGOS LABORALES (PRL)"/>
    <n v="536181"/>
    <s v="ALCANTARA SANTILLAN ALEXANDER JULIAN"/>
    <n v="20"/>
    <d v="2023-05-03T00:00:00"/>
    <d v="2023-05-04T00:00:00"/>
    <s v="AGUA DULCE, VERACRUZ"/>
    <x v="5"/>
  </r>
  <r>
    <n v="55981"/>
    <m/>
    <s v="SPRN"/>
    <s v="ACTIVO DE PRODUCCIÓN VERACRUZ"/>
    <s v="BÁSICO DE SEGURIDAD (BS)"/>
    <n v="441106"/>
    <s v="BECERRIL MORALES JAVIER"/>
    <n v="11"/>
    <d v="2023-05-29T00:00:00"/>
    <d v="2023-05-30T00:00:00"/>
    <s v="VERACRUZ,VERACRUZ"/>
    <x v="5"/>
  </r>
  <r>
    <n v="48989"/>
    <m/>
    <s v="SPRS"/>
    <s v="ACTIVO DE PRODUCCIÓN CINCO PRESIDENTES"/>
    <s v="SISTEMA DE PERMISOS PARA TRABAJOS CON RIESGO (SPTR)"/>
    <n v="510960"/>
    <s v="QUEVEDO LOPEZ ROONY JOANATHAN"/>
    <n v="20"/>
    <d v="2023-10-24T00:00:00"/>
    <d v="2023-10-26T00:00:00"/>
    <s v="AGUA DULCE, VERACRUZ"/>
    <x v="6"/>
  </r>
  <r>
    <n v="47083"/>
    <m/>
    <s v="SPRS"/>
    <s v="ACTIVO DE PRODUCCIÓN CINCO PRESIDENTES"/>
    <s v="VERIFICADOR DE GAS (VG)"/>
    <n v="375253"/>
    <s v="MARTINEZ RODRIGUEZ ERNESTO XICOTENCATL U"/>
    <n v="20"/>
    <d v="2023-02-14T00:00:00"/>
    <d v="2023-02-14T00:00:00"/>
    <s v="AGUA DULCE, VERACRUZ"/>
    <x v="4"/>
  </r>
  <r>
    <n v="48889"/>
    <m/>
    <s v="SPRS"/>
    <s v="ACTIVO DE PRODUCCIÓN CINCO PRESIDENTES"/>
    <s v="PREVENCIÓN DE RIESGOS LABORALES (PRL)"/>
    <n v="536181"/>
    <s v="ALCANTARA SANTILLAN ALEXANDER JULIAN"/>
    <n v="20"/>
    <d v="2023-05-08T00:00:00"/>
    <d v="2023-05-09T00:00:00"/>
    <s v="AGUA DULCE, VERACRUZ"/>
    <x v="5"/>
  </r>
  <r>
    <n v="48318"/>
    <m/>
    <s v="SPRS"/>
    <s v="ACTIVO DE PRODUCCIÓN CINCO PRESIDENTES"/>
    <s v="BRIGADAS DE PRIMEROS AUXILIOS (BPA)"/>
    <n v="536181"/>
    <s v="ALCANTARA SANTILLAN ALEXANDER JULIAN"/>
    <n v="10"/>
    <d v="2023-09-28T00:00:00"/>
    <d v="2023-09-29T00:00:00"/>
    <s v="AGUA DULCE, VERACRUZ"/>
    <x v="3"/>
  </r>
  <r>
    <n v="47086"/>
    <m/>
    <s v="SPRS"/>
    <s v="ACTIVO DE PRODUCCIÓN CINCO PRESIDENTES"/>
    <s v="AUDITORÍAS EFECTIVAS (AE)"/>
    <n v="510960"/>
    <s v="QUEVEDO LOPEZ ROONY JOANATHAN"/>
    <n v="13"/>
    <d v="2023-03-21T00:00:00"/>
    <d v="2023-03-21T00:00:00"/>
    <s v="AGUA DULCE, VERACRUZ"/>
    <x v="11"/>
  </r>
  <r>
    <n v="55920"/>
    <m/>
    <s v="SPRN"/>
    <s v="ACTIVO DE PRODUCCIÓN VERACRUZ"/>
    <s v="SISTEMA DE PERMISOS PARA TRABAJOS CON RIESGO (SPTR)"/>
    <n v="441106"/>
    <s v="BECERRIL MORALES JAVIER"/>
    <n v="15"/>
    <d v="2023-09-21T00:00:00"/>
    <d v="2023-09-23T00:00:00"/>
    <s v="VERACRUZ,VERACRUZ"/>
    <x v="3"/>
  </r>
  <r>
    <n v="49019"/>
    <m/>
    <s v="SPRN"/>
    <s v="ACTIVO DE PRODUCCIÓN VERACRUZ"/>
    <s v="AUDITORÍAS EFECTIVAS (AE)"/>
    <n v="463384"/>
    <s v="CHAVEZ OSORIO FRANCISCO RUBEN"/>
    <n v="8"/>
    <d v="2023-05-12T00:00:00"/>
    <d v="2023-05-12T00:00:00"/>
    <s v="VERACRUZ,VERACRUZ"/>
    <x v="5"/>
  </r>
  <r>
    <n v="47113"/>
    <m/>
    <s v="SPRS"/>
    <s v="ACTIVO DE PRODUCCIÓN CINCO PRESIDENTES"/>
    <s v="VERIFICADOR DE GAS (VG)"/>
    <n v="375253"/>
    <s v="MARTINEZ RODRIGUEZ ERNESTO XICOTENCATL U"/>
    <n v="20"/>
    <d v="2023-02-28T00:00:00"/>
    <d v="2023-02-28T00:00:00"/>
    <s v="AGUA DULCE, VERACRUZ"/>
    <x v="4"/>
  </r>
  <r>
    <n v="48966"/>
    <m/>
    <s v="SPRS"/>
    <s v="ACTIVO DE PRODUCCIÓN CINCO PRESIDENTES"/>
    <s v="REACREDITACIÓN DE SIGNATARIOS DEL SPPTR (RSPTR)"/>
    <n v="510960"/>
    <s v="QUEVEDO LOPEZ ROONY JOANATHAN"/>
    <n v="20"/>
    <d v="2023-09-20T00:00:00"/>
    <d v="2023-09-20T00:00:00"/>
    <s v="AGUA DULCE, VERACRUZ"/>
    <x v="3"/>
  </r>
  <r>
    <n v="47115"/>
    <m/>
    <s v="SPRS"/>
    <s v="ACTIVO DE PRODUCCIÓN CINCO PRESIDENTES"/>
    <s v="VERIFICADOR DE GAS (VG)"/>
    <n v="375253"/>
    <s v="MARTINEZ RODRIGUEZ ERNESTO XICOTENCATL U"/>
    <n v="20"/>
    <d v="2023-03-01T00:00:00"/>
    <d v="2023-03-01T00:00:00"/>
    <s v="AGUA DULCE, VERACRUZ"/>
    <x v="11"/>
  </r>
  <r>
    <n v="48959"/>
    <m/>
    <s v="SPRS"/>
    <s v="ACTIVO DE PRODUCCIÓN CINCO PRESIDENTES"/>
    <s v="REACREDITACIÓN DE SIGNATARIOS DEL SPPTR (RSPTR)"/>
    <n v="510960"/>
    <s v="QUEVEDO LOPEZ ROONY JOANATHAN"/>
    <n v="19"/>
    <d v="2023-08-02T00:00:00"/>
    <d v="2023-08-02T00:00:00"/>
    <s v="AGUA DULCE, VERACRUZ"/>
    <x v="1"/>
  </r>
  <r>
    <n v="47103"/>
    <m/>
    <s v="SPRS"/>
    <s v="ACTIVO DE PRODUCCIÓN CINCO PRESIDENTES"/>
    <s v="VERIFICADOR DE GAS (VG)"/>
    <n v="375253"/>
    <s v="MARTINEZ RODRIGUEZ ERNESTO XICOTENCATL U"/>
    <n v="20"/>
    <d v="2023-03-28T00:00:00"/>
    <d v="2023-03-28T00:00:00"/>
    <s v="AGUA DULCE, VERACRUZ"/>
    <x v="11"/>
  </r>
  <r>
    <n v="47127"/>
    <m/>
    <s v="SPRS"/>
    <s v="ACTIVO DE PRODUCCIÓN CINCO PRESIDENTES"/>
    <s v="VERIFICADOR DE GAS (VG)"/>
    <n v="375253"/>
    <s v="MARTINEZ RODRIGUEZ ERNESTO XICOTENCATL U"/>
    <n v="20"/>
    <d v="2023-03-23T00:00:00"/>
    <d v="2023-03-23T00:00:00"/>
    <s v="AGUA DULCE, VERACRUZ"/>
    <x v="11"/>
  </r>
  <r>
    <n v="48218"/>
    <m/>
    <s v="SPRS"/>
    <s v="ACTIVO DE PRODUCCIÓN CINCO PRESIDENTES"/>
    <s v="BÁSICO DE SEGURIDAD (BS)"/>
    <n v="510960"/>
    <s v="QUEVEDO LOPEZ ROONY JOANATHAN"/>
    <n v="20"/>
    <d v="2023-07-20T00:00:00"/>
    <d v="2023-07-21T00:00:00"/>
    <s v="AGUA DULCE, VERACRUZ"/>
    <x v="7"/>
  </r>
  <r>
    <n v="47117"/>
    <m/>
    <s v="SPRS"/>
    <s v="ACTIVO DE PRODUCCIÓN CINCO PRESIDENTES"/>
    <s v="VERIFICADOR DE GAS (VG)"/>
    <n v="375253"/>
    <s v="MARTINEZ RODRIGUEZ ERNESTO XICOTENCATL U"/>
    <n v="20"/>
    <d v="2023-03-07T00:00:00"/>
    <d v="2023-03-07T00:00:00"/>
    <s v="AGUA DULCE, VERACRUZ"/>
    <x v="11"/>
  </r>
  <r>
    <n v="47105"/>
    <m/>
    <s v="SPRS"/>
    <s v="ACTIVO DE PRODUCCIÓN CINCO PRESIDENTES"/>
    <s v="BÁSICO DE SEGURIDAD (BS)"/>
    <n v="510960"/>
    <s v="QUEVEDO LOPEZ ROONY JOANATHAN"/>
    <n v="9"/>
    <d v="2023-09-04T00:00:00"/>
    <d v="2023-09-05T00:00:00"/>
    <s v="AGUA DULCE, VERACRUZ"/>
    <x v="3"/>
  </r>
  <r>
    <n v="47397"/>
    <m/>
    <s v="SPRN"/>
    <s v="ACTIVO DE PRODUCCIÓN VERACRUZ"/>
    <s v="BÁSICO DE SEGURIDAD (BS)"/>
    <n v="441106"/>
    <s v="BECERRIL MORALES JAVIER"/>
    <n v="13"/>
    <d v="2023-02-20T00:00:00"/>
    <d v="2023-02-21T00:00:00"/>
    <s v="VERACRUZ,VERACRUZ"/>
    <x v="4"/>
  </r>
  <r>
    <n v="48948"/>
    <m/>
    <s v="SPRN"/>
    <s v="ACTIVO DE PRODUCCIÓN VERACRUZ"/>
    <s v="VERIFICADOR DE GAS (VG)"/>
    <n v="441106"/>
    <s v="BECERRIL MORALES JAVIER"/>
    <n v="8"/>
    <d v="2023-05-15T00:00:00"/>
    <d v="2023-05-15T00:00:00"/>
    <s v="VERACRUZ,VERACRUZ"/>
    <x v="5"/>
  </r>
  <r>
    <n v="50775"/>
    <m/>
    <s v="SPRN"/>
    <s v="ACTIVO DE PRODUCCIÓN VERACRUZ"/>
    <s v="PLANEACIÓN Y SUPERVISIÓN SEGURA DE LOS TRABAJOS (PSST)"/>
    <n v="463384"/>
    <s v="CHAVEZ OSORIO FRANCISCO RUBEN"/>
    <n v="9"/>
    <d v="2023-08-28T00:00:00"/>
    <d v="2023-08-29T00:00:00"/>
    <s v="VERACRUZ,VERACRUZ"/>
    <x v="1"/>
  </r>
  <r>
    <n v="55445"/>
    <m/>
    <s v="SPRN"/>
    <s v="ACTIVO DE PRODUCCIÓN VERACRUZ"/>
    <s v="PLANEACIÓN Y SUPERVISIÓN SEGURA DE LOS TRABAJOS (PSST)"/>
    <n v="463384"/>
    <s v="CHAVEZ OSORIO FRANCISCO RUBEN"/>
    <n v="14"/>
    <d v="2023-06-05T00:00:00"/>
    <d v="2023-06-06T00:00:00"/>
    <s v="VERACRUZ,VERACRUZ"/>
    <x v="0"/>
  </r>
  <r>
    <n v="48222"/>
    <m/>
    <s v="SPRS"/>
    <s v="ACTIVO DE PRODUCCIÓN CINCO PRESIDENTES"/>
    <s v="BÁSICO DE SEGURIDAD (BS)"/>
    <n v="510960"/>
    <s v="QUEVEDO LOPEZ ROONY JOANATHAN"/>
    <n v="20"/>
    <d v="2023-08-10T00:00:00"/>
    <d v="2023-08-11T00:00:00"/>
    <s v="AGUA DULCE, VERACRUZ"/>
    <x v="1"/>
  </r>
  <r>
    <n v="49038"/>
    <m/>
    <s v="SPRS"/>
    <s v="ACTIVO DE PRODUCCIÓN CINCO PRESIDENTES"/>
    <s v="ÁCIDO SULFHÍDRICO (H2S)"/>
    <n v="536181"/>
    <s v="ALCANTARA SANTILLAN ALEXANDER JULIAN"/>
    <n v="15"/>
    <d v="2023-10-06T00:00:00"/>
    <d v="2023-10-06T00:00:00"/>
    <s v="AGUA DULCE, VERACRUZ"/>
    <x v="6"/>
  </r>
  <r>
    <n v="56039"/>
    <m/>
    <s v="SPRN"/>
    <s v="ACTIVO DE PRODUCCIÓN VERACRUZ"/>
    <s v="BÁSICO DE SEGURIDAD (BS)"/>
    <n v="463384"/>
    <s v="CHAVEZ OSORIO FRANCISCO RUBEN"/>
    <n v="12"/>
    <d v="2023-10-23T00:00:00"/>
    <d v="2023-10-24T00:00:00"/>
    <s v="VERACRUZ,VERACRUZ"/>
    <x v="6"/>
  </r>
  <r>
    <n v="55971"/>
    <m/>
    <s v="SPRN"/>
    <s v="ACTIVO DE PRODUCCIÓN VERACRUZ"/>
    <s v="VERIFICADOR DE GAS (VG)"/>
    <n v="463384"/>
    <s v="CHAVEZ OSORIO FRANCISCO RUBEN"/>
    <n v="13"/>
    <d v="2023-10-25T00:00:00"/>
    <d v="2023-10-25T00:00:00"/>
    <s v="VERACRUZ,VERACRUZ"/>
    <x v="6"/>
  </r>
  <r>
    <n v="55931"/>
    <m/>
    <s v="SPRN"/>
    <s v="ACTIVO DE PRODUCCIÓN VERACRUZ"/>
    <s v="SISTEMA DE PERMISOS PARA TRABAJOS CON RIESGO (SPTR)"/>
    <n v="463384"/>
    <s v="CHAVEZ OSORIO FRANCISCO RUBEN"/>
    <n v="15"/>
    <d v="2023-10-26T00:00:00"/>
    <d v="2023-10-28T00:00:00"/>
    <s v="VERACRUZ,VERACRUZ"/>
    <x v="6"/>
  </r>
  <r>
    <n v="49007"/>
    <m/>
    <s v="SPRN"/>
    <s v="ACTIVO DE PRODUCCIÓN VERACRUZ"/>
    <s v="PLANEACIÓN Y SUPERVISIÓN SEGURA DE LOS TRABAJOS (PSST)"/>
    <n v="463384"/>
    <s v="CHAVEZ OSORIO FRANCISCO RUBEN"/>
    <n v="11"/>
    <d v="2023-04-13T00:00:00"/>
    <d v="2023-04-14T00:00:00"/>
    <s v="VERACRUZ,VERACRUZ"/>
    <x v="10"/>
  </r>
  <r>
    <n v="55454"/>
    <m/>
    <s v="SPRN"/>
    <s v="ACTIVO DE PRODUCCIÓN VERACRUZ"/>
    <s v="AUDITORÍAS EFECTIVAS (AE)"/>
    <n v="463384"/>
    <s v="CHAVEZ OSORIO FRANCISCO RUBEN"/>
    <n v="14"/>
    <d v="2023-06-07T00:00:00"/>
    <d v="2023-06-07T00:00:00"/>
    <s v="VERACRUZ,VERACRUZ"/>
    <x v="0"/>
  </r>
  <r>
    <n v="48223"/>
    <m/>
    <s v="SPRS"/>
    <s v="ACTIVO DE PRODUCCIÓN CINCO PRESIDENTES"/>
    <s v="BÁSICO DE SEGURIDAD (BS)"/>
    <n v="510960"/>
    <s v="QUEVEDO LOPEZ ROONY JOANATHAN"/>
    <n v="20"/>
    <d v="2023-08-17T00:00:00"/>
    <d v="2023-08-18T00:00:00"/>
    <s v="AGUA DULCE, VERACRUZ"/>
    <x v="1"/>
  </r>
  <r>
    <n v="48214"/>
    <m/>
    <s v="SPRS"/>
    <s v="ACTIVO DE PRODUCCIÓN CINCO PRESIDENTES"/>
    <s v="BÁSICO DE SEGURIDAD (BS)"/>
    <n v="510960"/>
    <s v="QUEVEDO LOPEZ ROONY JOANATHAN"/>
    <n v="20"/>
    <d v="2023-08-03T00:00:00"/>
    <d v="2023-08-04T00:00:00"/>
    <s v="AGUA DULCE, VERACRUZ"/>
    <x v="1"/>
  </r>
  <r>
    <n v="47123"/>
    <m/>
    <s v="SPRS"/>
    <s v="ACTIVO DE PRODUCCIÓN CINCO PRESIDENTES"/>
    <s v="VERIFICADOR DE GAS (VG)"/>
    <n v="375253"/>
    <s v="MARTINEZ RODRIGUEZ ERNESTO XICOTENCATL U"/>
    <n v="20"/>
    <d v="2023-03-14T00:00:00"/>
    <d v="2023-03-14T00:00:00"/>
    <s v="AGUA DULCE, VERACRUZ"/>
    <x v="11"/>
  </r>
  <r>
    <n v="48187"/>
    <m/>
    <s v="SPRS"/>
    <s v="ACTIVO DE PRODUCCIÓN CINCO PRESIDENTES"/>
    <s v="BÁSICO DE SEGURIDAD (BS)"/>
    <n v="510960"/>
    <s v="QUEVEDO LOPEZ ROONY JOANATHAN"/>
    <n v="20"/>
    <d v="2023-05-11T00:00:00"/>
    <d v="2023-05-12T00:00:00"/>
    <s v="AGUA DULCE, VERACRUZ"/>
    <x v="5"/>
  </r>
  <r>
    <n v="48185"/>
    <m/>
    <s v="SPRS"/>
    <s v="ACTIVO DE PRODUCCIÓN CINCO PRESIDENTES"/>
    <s v="BÁSICO DE SEGURIDAD (BS)"/>
    <n v="510960"/>
    <s v="QUEVEDO LOPEZ ROONY JOANATHAN"/>
    <n v="20"/>
    <d v="2023-05-04T00:00:00"/>
    <d v="2023-05-05T00:00:00"/>
    <s v="AGUA DULCE, VERACRUZ"/>
    <x v="5"/>
  </r>
  <r>
    <n v="48217"/>
    <m/>
    <s v="SPRS"/>
    <s v="ACTIVO DE PRODUCCIÓN CINCO PRESIDENTES"/>
    <s v="BÁSICO DE SEGURIDAD (BS)"/>
    <n v="510960"/>
    <s v="QUEVEDO LOPEZ ROONY JOANATHAN"/>
    <n v="20"/>
    <d v="2023-07-13T00:00:00"/>
    <d v="2023-07-14T00:00:00"/>
    <s v="AGUA DULCE, VERACRUZ"/>
    <x v="7"/>
  </r>
  <r>
    <n v="48901"/>
    <m/>
    <s v="SPRS"/>
    <s v="ACTIVO DE PRODUCCIÓN CINCO PRESIDENTES"/>
    <s v="PREVENCIÓN DE RIESGOS LABORALES (PRL)"/>
    <n v="536181"/>
    <s v="ALCANTARA SANTILLAN ALEXANDER JULIAN"/>
    <n v="20"/>
    <d v="2023-05-11T00:00:00"/>
    <d v="2023-05-12T00:00:00"/>
    <s v="AGUA DULCE, VERACRUZ"/>
    <x v="5"/>
  </r>
  <r>
    <n v="47108"/>
    <m/>
    <s v="SPRS"/>
    <s v="ACTIVO DE PRODUCCIÓN CINCO PRESIDENTES"/>
    <s v="VERIFICADOR DE GAS (VG)"/>
    <n v="375253"/>
    <s v="MARTINEZ RODRIGUEZ ERNESTO XICOTENCATL U"/>
    <n v="20"/>
    <d v="2023-02-22T00:00:00"/>
    <d v="2023-02-22T00:00:00"/>
    <s v="AGUA DULCE, VERACRUZ"/>
    <x v="4"/>
  </r>
  <r>
    <n v="48311"/>
    <m/>
    <s v="SPRS"/>
    <s v="ACTIVO DE PRODUCCIÓN CINCO PRESIDENTES"/>
    <s v="BRIGADAS DE PRIMEROS AUXILIOS (BPA)"/>
    <n v="536181"/>
    <s v="ALCANTARA SANTILLAN ALEXANDER JULIAN"/>
    <n v="21"/>
    <d v="2023-06-01T00:00:00"/>
    <d v="2023-06-02T00:00:00"/>
    <s v="AGUA DULCE, VERACRUZ"/>
    <x v="0"/>
  </r>
  <r>
    <n v="55960"/>
    <m/>
    <s v="SPRN"/>
    <s v="ACTIVO DE PRODUCCIÓN VERACRUZ"/>
    <s v="VERIFICADOR DE GAS (VG)"/>
    <n v="463384"/>
    <s v="CHAVEZ OSORIO FRANCISCO RUBEN"/>
    <n v="10"/>
    <d v="2023-06-14T00:00:00"/>
    <d v="2023-06-14T00:00:00"/>
    <s v="VERACRUZ,VERACRUZ"/>
    <x v="0"/>
  </r>
  <r>
    <n v="55890"/>
    <m/>
    <s v="SPRN"/>
    <s v="ACTIVO DE PRODUCCIÓN VERACRUZ"/>
    <s v="SISTEMA DE PERMISOS PARA TRABAJOS CON RIESGO (SPTR)"/>
    <n v="463384"/>
    <s v="CHAVEZ OSORIO FRANCISCO RUBEN"/>
    <n v="15"/>
    <d v="2023-06-15T00:00:00"/>
    <d v="2023-06-17T00:00:00"/>
    <s v="VERACRUZ,VERACRUZ"/>
    <x v="0"/>
  </r>
  <r>
    <n v="49001"/>
    <m/>
    <s v="SPRN"/>
    <s v="ACTIVO DE PRODUCCIÓN VERACRUZ"/>
    <s v="PLANEACIÓN Y SUPERVISIÓN SEGURA DE LOS TRABAJOS (PSST)"/>
    <n v="441106"/>
    <s v="BECERRIL MORALES JAVIER"/>
    <n v="11"/>
    <d v="2023-03-09T00:00:00"/>
    <d v="2023-03-10T00:00:00"/>
    <s v="VERACRUZ,VERACRUZ"/>
    <x v="11"/>
  </r>
  <r>
    <n v="48993"/>
    <m/>
    <s v="SPRN"/>
    <s v="ACTIVO DE PRODUCCIÓN VERACRUZ"/>
    <s v="SISTEMA DE PERMISOS PARA TRABAJOS CON RIESGO (SPTR)"/>
    <n v="441106"/>
    <s v="BECERRIL MORALES JAVIER"/>
    <n v="8"/>
    <d v="2023-05-16T00:00:00"/>
    <d v="2023-05-18T00:00:00"/>
    <s v="VERACRUZ,VERACRUZ"/>
    <x v="5"/>
  </r>
  <r>
    <n v="56284"/>
    <m/>
    <s v="SPRN"/>
    <s v="ACTIVO DE PRODUCCIÓN VERACRUZ"/>
    <s v="VERIFICADOR DE GAS (VG)"/>
    <n v="441106"/>
    <s v="BECERRIL MORALES JAVIER"/>
    <n v="13"/>
    <d v="2023-02-22T00:00:00"/>
    <d v="2023-02-22T00:00:00"/>
    <s v="VERACRUZ,VERACRUZ"/>
    <x v="4"/>
  </r>
  <r>
    <n v="48991"/>
    <m/>
    <s v="SPRS"/>
    <s v="ACTIVO DE PRODUCCIÓN CINCO PRESIDENTES"/>
    <s v="SISTEMA DE PERMISOS PARA TRABAJOS CON RIESGO (SPTR)"/>
    <n v="510960"/>
    <s v="QUEVEDO LOPEZ ROONY JOANATHAN"/>
    <n v="10"/>
    <d v="2023-11-28T00:00:00"/>
    <d v="2023-11-30T00:00:00"/>
    <s v="AGUA DULCE, VERACRUZ"/>
    <x v="2"/>
  </r>
  <r>
    <n v="50081"/>
    <m/>
    <s v="SEPCA"/>
    <s v="GERENCIA DE OPERACIÓN DE CONTRATOS Y ASOCIACIONES DE PRODUCCIÓN SUR"/>
    <s v="LIDERAZGO EN SSPA"/>
    <n v="598519"/>
    <s v="HUERTA REZA DAYANA"/>
    <n v="7"/>
    <d v="2023-07-04T00:00:00"/>
    <d v="2023-07-07T00:00:00"/>
    <s v="VILLAHERMOSA, TABASCO"/>
    <x v="7"/>
  </r>
  <r>
    <n v="50078"/>
    <m/>
    <s v="SEPCA"/>
    <s v="GERENCIA DE OPERACIÓN DE CONTRATOS Y ASOCIACIONES DE PRODUCCIÓN SUR"/>
    <s v="LIDERAZGO EN SSPA"/>
    <n v="598519"/>
    <s v="HUERTA REZA DAYANA"/>
    <n v="7"/>
    <d v="2023-05-15T00:00:00"/>
    <d v="2023-05-18T00:00:00"/>
    <s v="VILLAHERMOSA, TABASCO"/>
    <x v="5"/>
  </r>
  <r>
    <n v="49011"/>
    <m/>
    <s v="SPRN"/>
    <s v="ACTIVO DE PRODUCCIÓN VERACRUZ"/>
    <s v="AUDITORÍAS EFECTIVAS (AE)"/>
    <n v="463384"/>
    <s v="CHAVEZ OSORIO FRANCISCO RUBEN"/>
    <n v="11"/>
    <d v="2023-08-23T00:00:00"/>
    <d v="2023-08-23T00:00:00"/>
    <s v="VERACRUZ,VERACRUZ"/>
    <x v="1"/>
  </r>
  <r>
    <n v="48915"/>
    <m/>
    <s v="SPRN"/>
    <s v="ACTIVO DE PRODUCCIÓN VERACRUZ"/>
    <s v="VERIFICADOR DE GAS (VG)"/>
    <n v="463384"/>
    <s v="CHAVEZ OSORIO FRANCISCO RUBEN"/>
    <n v="8"/>
    <d v="2023-04-17T00:00:00"/>
    <d v="2023-04-17T00:00:00"/>
    <s v="VERACRUZ,VERACRUZ"/>
    <x v="10"/>
  </r>
  <r>
    <n v="49002"/>
    <m/>
    <s v="SPRN"/>
    <s v="ACTIVO DE PRODUCCIÓN VERACRUZ"/>
    <s v="PLANEACIÓN Y SUPERVISIÓN SEGURA DE LOS TRABAJOS (PSST)"/>
    <n v="441106"/>
    <s v="BECERRIL MORALES JAVIER"/>
    <n v="10"/>
    <d v="2023-03-24T00:00:00"/>
    <d v="2023-03-25T00:00:00"/>
    <s v="VERACRUZ,VERACRUZ"/>
    <x v="11"/>
  </r>
  <r>
    <n v="49000"/>
    <m/>
    <s v="SPRN"/>
    <s v="ACTIVO DE PRODUCCIÓN VERACRUZ"/>
    <s v="PLANEACIÓN Y SUPERVISIÓN SEGURA DE LOS TRABAJOS (PSST)"/>
    <n v="463384"/>
    <s v="CHAVEZ OSORIO FRANCISCO RUBEN"/>
    <n v="12"/>
    <d v="2023-06-19T00:00:00"/>
    <d v="2023-06-20T00:00:00"/>
    <s v="VERACRUZ,VERACRUZ"/>
    <x v="0"/>
  </r>
  <r>
    <n v="50717"/>
    <m/>
    <s v="SPRN"/>
    <s v="ACTIVO DE PRODUCCIÓN VERACRUZ"/>
    <s v="PLANEACIÓN Y SUPERVISIÓN SEGURA DE LOS TRABAJOS (PSST)"/>
    <n v="463384"/>
    <s v="CHAVEZ OSORIO FRANCISCO RUBEN"/>
    <n v="12"/>
    <d v="2023-07-10T00:00:00"/>
    <d v="2023-07-11T00:00:00"/>
    <s v="VERACRUZ,VERACRUZ"/>
    <x v="7"/>
  </r>
  <r>
    <n v="48940"/>
    <m/>
    <s v="SPRN"/>
    <s v="ACTIVO DE PRODUCCIÓN VERACRUZ"/>
    <s v="VERIFICADOR DE GAS (VG)"/>
    <n v="441106"/>
    <s v="BECERRIL MORALES JAVIER"/>
    <n v="8"/>
    <d v="2023-05-08T00:00:00"/>
    <d v="2023-05-08T00:00:00"/>
    <s v="VERACRUZ,VERACRUZ"/>
    <x v="5"/>
  </r>
  <r>
    <n v="50264"/>
    <m/>
    <s v="SPRN"/>
    <s v="ACTIVO DE PRODUCCIÓN VERACRUZ"/>
    <s v="AUDITORÍAS EFECTIVAS (AE)"/>
    <n v="441106"/>
    <s v="BECERRIL MORALES JAVIER"/>
    <n v="11"/>
    <d v="2023-09-06T00:00:00"/>
    <d v="2023-09-06T00:00:00"/>
    <s v="VERACRUZ,VERACRUZ"/>
    <x v="3"/>
  </r>
  <r>
    <n v="49162"/>
    <m/>
    <s v="SPRN"/>
    <s v="ACTIVO DE PRODUCCIÓN VERACRUZ"/>
    <s v="DISCIPLINA OPERATIVA (DO)"/>
    <n v="463384"/>
    <s v="CHAVEZ OSORIO FRANCISCO RUBEN"/>
    <n v="11"/>
    <d v="2023-08-31T00:00:00"/>
    <d v="2023-09-01T00:00:00"/>
    <s v="VERACRUZ,VERACRUZ"/>
    <x v="3"/>
  </r>
  <r>
    <n v="50399"/>
    <m/>
    <s v="SPRN"/>
    <s v="ACTIVO DE PRODUCCIÓN VERACRUZ"/>
    <s v="PLANEACIÓN Y SUPERVISIÓN SEGURA DE LOS TRABAJOS (PSST)"/>
    <n v="463384"/>
    <s v="CHAVEZ OSORIO FRANCISCO RUBEN"/>
    <n v="11"/>
    <d v="2023-07-03T00:00:00"/>
    <d v="2023-07-04T00:00:00"/>
    <s v="VERACRUZ,VERACRUZ"/>
    <x v="7"/>
  </r>
  <r>
    <n v="48998"/>
    <m/>
    <s v="SPRN"/>
    <s v="ACTIVO DE PRODUCCIÓN VERACRUZ"/>
    <s v="SISTEMA DE PERMISOS PARA TRABAJOS CON RIESGO (SPTR)"/>
    <n v="441106"/>
    <s v="BECERRIL MORALES JAVIER"/>
    <n v="9"/>
    <d v="2023-05-23T00:00:00"/>
    <d v="2023-05-25T00:00:00"/>
    <s v="VERACRUZ,VERACRUZ"/>
    <x v="5"/>
  </r>
  <r>
    <n v="48984"/>
    <m/>
    <s v="SPRN"/>
    <s v="ACTIVO DE PRODUCCIÓN VERACRUZ"/>
    <s v="SISTEMA DE PERMISOS PARA TRABAJOS CON RIESGO (SPTR)"/>
    <n v="463384"/>
    <s v="CHAVEZ OSORIO FRANCISCO RUBEN"/>
    <n v="8"/>
    <d v="2023-05-09T00:00:00"/>
    <d v="2023-05-11T00:00:00"/>
    <s v="VERACRUZ,VERACRUZ"/>
    <x v="5"/>
  </r>
  <r>
    <n v="50303"/>
    <m/>
    <s v="SPRN"/>
    <s v="ACTIVO DE PRODUCCIÓN VERACRUZ"/>
    <s v="AUDITORÍAS EFECTIVAS (AE)"/>
    <n v="441106"/>
    <s v="BECERRIL MORALES JAVIER"/>
    <n v="11"/>
    <d v="2023-09-27T00:00:00"/>
    <d v="2023-09-27T00:00:00"/>
    <s v="VERACRUZ,VERACRUZ"/>
    <x v="3"/>
  </r>
  <r>
    <n v="49010"/>
    <m/>
    <s v="SPRN"/>
    <s v="ACTIVO DE PRODUCCIÓN VERACRUZ"/>
    <s v="AUDITORÍAS EFECTIVAS (AE)"/>
    <n v="463384"/>
    <s v="CHAVEZ OSORIO FRANCISCO RUBEN"/>
    <n v="12"/>
    <d v="2023-07-12T00:00:00"/>
    <d v="2023-07-12T00:00:00"/>
    <s v="VERACRUZ,VERACRUZ"/>
    <x v="7"/>
  </r>
  <r>
    <n v="49133"/>
    <m/>
    <s v="SPRN"/>
    <s v="ACTIVO DE PRODUCCIÓN VERACRUZ"/>
    <s v="DISCIPLINA OPERATIVA (DO)"/>
    <n v="463384"/>
    <s v="CHAVEZ OSORIO FRANCISCO RUBEN"/>
    <n v="12"/>
    <d v="2023-06-29T00:00:00"/>
    <d v="2023-06-30T00:00:00"/>
    <s v="VERACRUZ,VERACRUZ"/>
    <x v="0"/>
  </r>
  <r>
    <n v="49109"/>
    <m/>
    <s v="SPRN"/>
    <s v="ACTIVO DE PRODUCCIÓN VERACRUZ"/>
    <s v="DISCIPLINA OPERATIVA (DO)"/>
    <n v="463384"/>
    <s v="CHAVEZ OSORIO FRANCISCO RUBEN"/>
    <n v="12"/>
    <d v="2023-06-22T00:00:00"/>
    <d v="2023-06-23T00:00:00"/>
    <s v="VERACRUZ,VERACRUZ"/>
    <x v="0"/>
  </r>
  <r>
    <n v="50792"/>
    <m/>
    <s v="SPRN"/>
    <s v="ACTIVO DE PRODUCCIÓN VERACRUZ"/>
    <s v="PLANEACIÓN Y SUPERVISIÓN SEGURA DE LOS TRABAJOS (PSST)"/>
    <n v="441106"/>
    <s v="BECERRIL MORALES JAVIER"/>
    <n v="13"/>
    <d v="2023-09-04T00:00:00"/>
    <d v="2023-09-05T00:00:00"/>
    <s v="VERACRUZ,VERACRUZ"/>
    <x v="3"/>
  </r>
  <r>
    <n v="50842"/>
    <m/>
    <s v="SPRN"/>
    <s v="ACTIVO DE PRODUCCIÓN VERACRUZ"/>
    <s v="PLANEACIÓN Y SUPERVISIÓN SEGURA DE LOS TRABAJOS (PSST)"/>
    <n v="463384"/>
    <s v="CHAVEZ OSORIO FRANCISCO RUBEN"/>
    <n v="11"/>
    <d v="2023-09-25T00:00:00"/>
    <d v="2023-09-26T00:00:00"/>
    <s v="VERACRUZ,VERACRUZ"/>
    <x v="3"/>
  </r>
  <r>
    <n v="50744"/>
    <m/>
    <s v="SPRN"/>
    <s v="ACTIVO DE PRODUCCIÓN VERACRUZ"/>
    <s v="PLANEACIÓN Y SUPERVISIÓN SEGURA DE LOS TRABAJOS (PSST)"/>
    <n v="463384"/>
    <s v="CHAVEZ OSORIO FRANCISCO RUBEN"/>
    <n v="11"/>
    <d v="2023-08-21T00:00:00"/>
    <d v="2023-08-22T00:00:00"/>
    <s v="VERACRUZ,VERACRUZ"/>
    <x v="1"/>
  </r>
  <r>
    <n v="48926"/>
    <m/>
    <s v="SPRN"/>
    <s v="ACTIVO DE PRODUCCIÓN VERACRUZ"/>
    <s v="VERIFICADOR DE GAS (VG)"/>
    <n v="463384"/>
    <s v="CHAVEZ OSORIO FRANCISCO RUBEN"/>
    <n v="8"/>
    <d v="2023-04-24T00:00:00"/>
    <d v="2023-04-24T00:00:00"/>
    <s v="VERACRUZ,VERACRUZ"/>
    <x v="10"/>
  </r>
  <r>
    <n v="48864"/>
    <m/>
    <s v="SPRN"/>
    <s v="ACTIVO DE PRODUCCIÓN VERACRUZ"/>
    <s v="VERIFICADOR DE GAS (VG)"/>
    <n v="463384"/>
    <s v="CHAVEZ OSORIO FRANCISCO RUBEN"/>
    <n v="10"/>
    <d v="2023-04-12T00:00:00"/>
    <d v="2023-04-12T00:00:00"/>
    <s v="VERACRUZ,VERACRUZ"/>
    <x v="10"/>
  </r>
  <r>
    <n v="49017"/>
    <m/>
    <s v="SPRN"/>
    <s v="ACTIVO DE PRODUCCIÓN VERACRUZ"/>
    <s v="AUDITORÍAS EFECTIVAS (AE)"/>
    <n v="463384"/>
    <s v="CHAVEZ OSORIO FRANCISCO RUBEN"/>
    <n v="8"/>
    <d v="2023-04-28T00:00:00"/>
    <d v="2023-04-28T00:00:00"/>
    <s v="VERACRUZ,VERACRUZ"/>
    <x v="10"/>
  </r>
  <r>
    <n v="49141"/>
    <m/>
    <s v="SPRN"/>
    <s v="ACTIVO DE PRODUCCIÓN VERACRUZ"/>
    <s v="DISCIPLINA OPERATIVA (DO)"/>
    <n v="463384"/>
    <s v="CHAVEZ OSORIO FRANCISCO RUBEN"/>
    <n v="12"/>
    <d v="2023-07-06T00:00:00"/>
    <d v="2023-07-07T00:00:00"/>
    <s v="VERACRUZ,VERACRUZ"/>
    <x v="7"/>
  </r>
  <r>
    <n v="49005"/>
    <m/>
    <s v="SPRN"/>
    <s v="ACTIVO DE PRODUCCIÓN VERACRUZ"/>
    <s v="PLANEACIÓN Y SUPERVISIÓN SEGURA DE LOS TRABAJOS (PSST)"/>
    <n v="441106"/>
    <s v="BECERRIL MORALES JAVIER"/>
    <n v="9"/>
    <d v="2023-03-16T00:00:00"/>
    <d v="2023-03-17T00:00:00"/>
    <s v="VERACRUZ,VERACRUZ"/>
    <x v="11"/>
  </r>
  <r>
    <n v="49153"/>
    <m/>
    <s v="SPRN"/>
    <s v="ACTIVO DE PRODUCCIÓN VERACRUZ"/>
    <s v="DISCIPLINA OPERATIVA (DO)"/>
    <n v="463384"/>
    <s v="CHAVEZ OSORIO FRANCISCO RUBEN"/>
    <n v="11"/>
    <d v="2023-08-24T00:00:00"/>
    <d v="2023-08-25T00:00:00"/>
    <s v="VERACRUZ,VERACRUZ"/>
    <x v="1"/>
  </r>
  <r>
    <n v="50279"/>
    <m/>
    <s v="SPRN"/>
    <s v="ACTIVO DE PRODUCCIÓN VERACRUZ"/>
    <s v="AUDITORÍAS EFECTIVAS (AE)"/>
    <n v="463384"/>
    <s v="CHAVEZ OSORIO FRANCISCO RUBEN"/>
    <n v="11"/>
    <d v="2023-03-23T00:00:00"/>
    <d v="2023-03-23T00:00:00"/>
    <s v="VERACRUZ,VERACRUZ"/>
    <x v="11"/>
  </r>
  <r>
    <n v="49009"/>
    <m/>
    <s v="SPRN"/>
    <s v="ACTIVO DE PRODUCCIÓN VERACRUZ"/>
    <s v="AUDITORÍAS EFECTIVAS (AE)"/>
    <n v="463384"/>
    <s v="CHAVEZ OSORIO FRANCISCO RUBEN"/>
    <n v="11"/>
    <d v="2023-07-05T00:00:00"/>
    <d v="2023-07-05T00:00:00"/>
    <s v="VERACRUZ,VERACRUZ"/>
    <x v="7"/>
  </r>
  <r>
    <n v="48860"/>
    <m/>
    <s v="SPRN"/>
    <s v="ACTIVO DE PRODUCCIÓN VERACRUZ"/>
    <s v="VERIFICADOR DE GAS (VG)"/>
    <n v="441106"/>
    <s v="BECERRIL MORALES JAVIER"/>
    <n v="12"/>
    <d v="2023-03-15T00:00:00"/>
    <d v="2023-03-15T00:00:00"/>
    <s v="VERACRUZ,VERACRUZ"/>
    <x v="11"/>
  </r>
  <r>
    <n v="49180"/>
    <m/>
    <s v="SPRN"/>
    <s v="ACTIVO DE PRODUCCIÓN VERACRUZ"/>
    <s v="DISCIPLINA OPERATIVA (DO)"/>
    <n v="463384"/>
    <s v="CHAVEZ OSORIO FRANCISCO RUBEN"/>
    <n v="11"/>
    <d v="2023-03-24T00:00:00"/>
    <d v="2023-03-25T00:00:00"/>
    <s v="VERACRUZ,VERACRUZ"/>
    <x v="11"/>
  </r>
  <r>
    <n v="49014"/>
    <m/>
    <s v="SPRN"/>
    <s v="ACTIVO DE PRODUCCIÓN VERACRUZ"/>
    <s v="AUDITORÍAS EFECTIVAS (AE)"/>
    <n v="463384"/>
    <s v="CHAVEZ OSORIO FRANCISCO RUBEN"/>
    <n v="8"/>
    <d v="2023-04-21T00:00:00"/>
    <d v="2023-04-21T00:00:00"/>
    <s v="VERACRUZ,VERACRUZ"/>
    <x v="10"/>
  </r>
  <r>
    <n v="49021"/>
    <m/>
    <s v="SPRN"/>
    <s v="ACTIVO DE PRODUCCIÓN VERACRUZ"/>
    <s v="AUDITORÍAS EFECTIVAS (AE)"/>
    <n v="441106"/>
    <s v="BECERRIL MORALES JAVIER"/>
    <n v="8"/>
    <d v="2023-05-19T00:00:00"/>
    <d v="2023-05-19T00:00:00"/>
    <s v="VERACRUZ,VERACRUZ"/>
    <x v="5"/>
  </r>
  <r>
    <n v="49012"/>
    <m/>
    <s v="SPRN"/>
    <s v="ACTIVO DE PRODUCCIÓN VERACRUZ"/>
    <s v="AUDITORÍAS EFECTIVAS (AE)"/>
    <n v="463384"/>
    <s v="CHAVEZ OSORIO FRANCISCO RUBEN"/>
    <n v="11"/>
    <d v="2023-08-30T00:00:00"/>
    <d v="2023-08-30T00:00:00"/>
    <s v="VERACRUZ,VERACRUZ"/>
    <x v="1"/>
  </r>
  <r>
    <n v="48834"/>
    <m/>
    <s v="SPRN"/>
    <s v="ACTIVO DE PRODUCCIÓN VERACRUZ"/>
    <s v="VERIFICADOR DE GAS (VG)"/>
    <n v="441106"/>
    <s v="BECERRIL MORALES JAVIER"/>
    <n v="12"/>
    <d v="2023-03-08T00:00:00"/>
    <d v="2023-03-08T00:00:00"/>
    <s v="VERACRUZ,VERACRUZ"/>
    <x v="11"/>
  </r>
  <r>
    <n v="47408"/>
    <m/>
    <s v="SPRN"/>
    <s v="ACTIVO DE PRODUCCIÓN VERACRUZ"/>
    <s v="BÁSICO DE SEGURIDAD (BS)"/>
    <n v="441106"/>
    <s v="BECERRIL MORALES JAVIER"/>
    <n v="10"/>
    <d v="2023-03-13T00:00:00"/>
    <d v="2023-03-14T00:00:00"/>
    <s v="VERACRUZ,VERACRUZ"/>
    <x v="11"/>
  </r>
  <r>
    <n v="49027"/>
    <m/>
    <s v="SPRN"/>
    <s v="ACTIVO DE PRODUCCIÓN VERACRUZ"/>
    <s v="AUDITORÍAS EFECTIVAS (AE)"/>
    <n v="441106"/>
    <s v="BECERRIL MORALES JAVIER"/>
    <n v="9"/>
    <d v="2023-05-26T00:00:00"/>
    <d v="2023-05-26T00:00:00"/>
    <s v="VERACRUZ,VERACRUZ"/>
    <x v="5"/>
  </r>
  <r>
    <n v="49006"/>
    <m/>
    <s v="SPRN"/>
    <s v="ACTIVO DE PRODUCCIÓN VERACRUZ"/>
    <s v="PLANEACIÓN Y SUPERVISIÓN SEGURA DE LOS TRABAJOS (PSST)"/>
    <n v="441106"/>
    <s v="BECERRIL MORALES JAVIER"/>
    <n v="11"/>
    <d v="2023-03-30T00:00:00"/>
    <d v="2023-03-31T00:00:00"/>
    <s v="VERACRUZ,VERACRUZ"/>
    <x v="11"/>
  </r>
  <r>
    <n v="50391"/>
    <m/>
    <s v="SPRN"/>
    <s v="ACTIVO DE PRODUCCIÓN VERACRUZ"/>
    <s v="PLANEACIÓN Y SUPERVISIÓN SEGURA DE LOS TRABAJOS (PSST)"/>
    <n v="463384"/>
    <s v="CHAVEZ OSORIO FRANCISCO RUBEN"/>
    <n v="12"/>
    <d v="2023-06-26T00:00:00"/>
    <d v="2023-06-27T00:00:00"/>
    <s v="VERACRUZ,VERACRUZ"/>
    <x v="0"/>
  </r>
  <r>
    <n v="49182"/>
    <m/>
    <s v="SPRN"/>
    <s v="ACTIVO DE PRODUCCIÓN VERACRUZ"/>
    <s v="DISCIPLINA OPERATIVA (DO)"/>
    <n v="441106"/>
    <s v="BECERRIL MORALES JAVIER"/>
    <n v="11"/>
    <d v="2023-09-28T00:00:00"/>
    <d v="2023-09-29T00:00:00"/>
    <s v="VERACRUZ,VERACRUZ"/>
    <x v="3"/>
  </r>
  <r>
    <n v="48965"/>
    <m/>
    <s v="SPRN"/>
    <s v="ACTIVO DE PRODUCCIÓN VERACRUZ"/>
    <s v="SISTEMA DE PERMISOS PARA TRABAJOS CON RIESGO (SPTR)"/>
    <n v="463384"/>
    <s v="CHAVEZ OSORIO FRANCISCO RUBEN"/>
    <n v="9"/>
    <d v="2023-04-18T00:00:00"/>
    <d v="2023-04-20T00:00:00"/>
    <s v="VERACRUZ,VERACRUZ"/>
    <x v="10"/>
  </r>
  <r>
    <n v="47424"/>
    <m/>
    <s v="SPRN"/>
    <s v="ACTIVO DE PRODUCCIÓN VERACRUZ"/>
    <s v="BÁSICO DE SEGURIDAD (BS)"/>
    <n v="441106"/>
    <s v="BECERRIL MORALES JAVIER"/>
    <n v="12"/>
    <d v="2023-03-27T00:00:00"/>
    <d v="2023-03-28T00:00:00"/>
    <s v="VERACRUZ,VERACRUZ"/>
    <x v="11"/>
  </r>
  <r>
    <n v="48862"/>
    <m/>
    <s v="SPRN"/>
    <s v="ACTIVO DE PRODUCCIÓN VERACRUZ"/>
    <s v="VERIFICADOR DE GAS (VG)"/>
    <n v="441106"/>
    <s v="BECERRIL MORALES JAVIER"/>
    <n v="12"/>
    <d v="2023-03-29T00:00:00"/>
    <d v="2023-03-29T00:00:00"/>
    <s v="VERACRUZ,VERACRUZ"/>
    <x v="11"/>
  </r>
  <r>
    <n v="47430"/>
    <m/>
    <s v="SPRN"/>
    <s v="ACTIVO DE PRODUCCIÓN VERACRUZ"/>
    <s v="BÁSICO DE SEGURIDAD (BS)"/>
    <n v="463384"/>
    <s v="CHAVEZ OSORIO FRANCISCO RUBEN"/>
    <n v="10"/>
    <d v="2023-04-10T00:00:00"/>
    <d v="2023-04-11T00:00:00"/>
    <s v="VERACRUZ,VERACRUZ"/>
    <x v="10"/>
  </r>
  <r>
    <n v="48955"/>
    <m/>
    <s v="SPRN"/>
    <s v="ACTIVO DE PRODUCCIÓN VERACRUZ"/>
    <s v="VERIFICADOR DE GAS (VG)"/>
    <n v="441106"/>
    <s v="BECERRIL MORALES JAVIER"/>
    <n v="9"/>
    <d v="2023-05-22T00:00:00"/>
    <d v="2023-05-22T00:00:00"/>
    <s v="VERACRUZ,VERACRUZ"/>
    <x v="5"/>
  </r>
  <r>
    <n v="50835"/>
    <m/>
    <s v="SPRN"/>
    <s v="ACTIVO DE PRODUCCIÓN VERACRUZ"/>
    <s v="PLANEACIÓN Y SUPERVISIÓN SEGURA DE LOS TRABAJOS (PSST)"/>
    <n v="463384"/>
    <s v="CHAVEZ OSORIO FRANCISCO RUBEN"/>
    <n v="11"/>
    <d v="2023-03-21T00:00:00"/>
    <d v="2023-03-22T00:00:00"/>
    <s v="VERACRUZ,VERACRUZ"/>
    <x v="11"/>
  </r>
  <r>
    <n v="49008"/>
    <m/>
    <s v="SPRN"/>
    <s v="ACTIVO DE PRODUCCIÓN VERACRUZ"/>
    <s v="AUDITORÍAS EFECTIVAS (AE)"/>
    <n v="463384"/>
    <s v="CHAVEZ OSORIO FRANCISCO RUBEN"/>
    <n v="12"/>
    <d v="2023-06-28T00:00:00"/>
    <d v="2023-06-28T00:00:00"/>
    <s v="VERACRUZ,VERACRUZ"/>
    <x v="0"/>
  </r>
  <r>
    <n v="47439"/>
    <m/>
    <s v="SPRN"/>
    <s v="ACTIVO DE PRODUCCIÓN VERACRUZ"/>
    <s v="VERIFICADOR DE GAS (VG)"/>
    <n v="441106"/>
    <s v="BECERRIL MORALES JAVIER"/>
    <n v="14"/>
    <d v="2023-03-02T00:00:00"/>
    <d v="2023-03-02T00:00:00"/>
    <s v="VERACRUZ,VERACRUZ"/>
    <x v="11"/>
  </r>
  <r>
    <n v="48974"/>
    <m/>
    <s v="SPRN"/>
    <s v="ACTIVO DE PRODUCCIÓN VERACRUZ"/>
    <s v="SISTEMA DE PERMISOS PARA TRABAJOS CON RIESGO (SPTR)"/>
    <n v="463384"/>
    <s v="CHAVEZ OSORIO FRANCISCO RUBEN"/>
    <n v="8"/>
    <d v="2023-04-25T00:00:00"/>
    <d v="2023-04-27T00:00:00"/>
    <s v="VERACRUZ,VERACRUZ"/>
    <x v="10"/>
  </r>
  <r>
    <n v="48859"/>
    <m/>
    <s v="SPRN"/>
    <s v="ACTIVO DE PRODUCCIÓN VERACRUZ"/>
    <s v="VERIFICADOR DE GAS (VG)"/>
    <n v="441106"/>
    <s v="BECERRIL MORALES JAVIER"/>
    <n v="12"/>
    <d v="2023-03-23T00:00:00"/>
    <d v="2023-03-23T00:00:00"/>
    <s v="VERACRUZ,VERACRUZ"/>
    <x v="11"/>
  </r>
  <r>
    <n v="47508"/>
    <m/>
    <s v="SPRN"/>
    <s v="ACTIVO DE PRODUCCIÓN VERACRUZ"/>
    <s v="AUDITORÍAS EFECTIVAS (AE)"/>
    <n v="463384"/>
    <s v="CHAVEZ OSORIO FRANCISCO RUBEN"/>
    <n v="12"/>
    <d v="2023-06-21T00:00:00"/>
    <d v="2023-06-21T00:00:00"/>
    <s v="VERACRUZ,VERACRUZ"/>
    <x v="0"/>
  </r>
  <r>
    <n v="49146"/>
    <m/>
    <s v="SPRN"/>
    <s v="ACTIVO DE PRODUCCIÓN VERACRUZ"/>
    <s v="DISCIPLINA OPERATIVA (DO)"/>
    <n v="463384"/>
    <s v="CHAVEZ OSORIO FRANCISCO RUBEN"/>
    <n v="12"/>
    <d v="2023-07-13T00:00:00"/>
    <d v="2023-07-14T00:00:00"/>
    <s v="VERACRUZ,VERACRUZ"/>
    <x v="7"/>
  </r>
  <r>
    <n v="49344"/>
    <m/>
    <s v="SPRS"/>
    <s v="ACTIVO DE PRODUCCIÓN MACUSPANA - MÚSPAC"/>
    <s v="BRIGADAS DE PRIMEROS AUXILIOS (BPA)"/>
    <n v="352466"/>
    <s v="MENDOZA HERNANDEZ SANTIAGO ALBERTO"/>
    <n v="7"/>
    <d v="2023-07-31T00:00:00"/>
    <d v="2023-08-01T00:00:00"/>
    <s v="CENTRO DE CAPACITACION CIUDAD PEMEX PEP"/>
    <x v="1"/>
  </r>
  <r>
    <n v="49705"/>
    <m/>
    <s v="SPRS"/>
    <s v="ACTIVO DE PRODUCCIÓN MACUSPANA - MÚSPAC"/>
    <s v="BRIGADAS DE BÚSQUEDA Y RESCATE (BBR)"/>
    <n v="352466"/>
    <s v="MENDOZA HERNANDEZ SANTIAGO ALBERTO"/>
    <n v="9"/>
    <d v="2023-08-02T00:00:00"/>
    <d v="2023-08-04T00:00:00"/>
    <s v="CENTRO DE CAPACITACION CIUDAD PEMEX PEP"/>
    <x v="1"/>
  </r>
  <r>
    <n v="49341"/>
    <m/>
    <s v="SPRS"/>
    <s v="ACTIVO DE PRODUCCIÓN MACUSPANA - MÚSPAC"/>
    <s v="BRIGADAS DE PRIMEROS AUXILIOS (BPA)"/>
    <n v="352466"/>
    <s v="MENDOZA HERNANDEZ SANTIAGO ALBERTO"/>
    <n v="8"/>
    <d v="2023-08-31T00:00:00"/>
    <d v="2023-09-01T00:00:00"/>
    <s v="CENTRO DE CAPACITACION CIUDAD PEMEX PEP"/>
    <x v="3"/>
  </r>
  <r>
    <n v="49343"/>
    <m/>
    <s v="SPRS"/>
    <s v="ACTIVO DE PRODUCCIÓN MACUSPANA - MÚSPAC"/>
    <s v="BÁSICO DE SEGURIDAD (BS)"/>
    <n v="352466"/>
    <s v="MENDOZA HERNANDEZ SANTIAGO ALBERTO"/>
    <n v="7"/>
    <d v="2023-04-10T00:00:00"/>
    <d v="2023-04-11T00:00:00"/>
    <s v="CENTRO DE CAPACITACION CIUDAD PEMEX PEP"/>
    <x v="10"/>
  </r>
  <r>
    <n v="49355"/>
    <m/>
    <s v="SPRS"/>
    <s v="ACTIVO DE PRODUCCIÓN MACUSPANA - MÚSPAC"/>
    <s v="BÁSICO DE SEGURIDAD (BS)"/>
    <n v="352466"/>
    <s v="MENDOZA HERNANDEZ SANTIAGO ALBERTO"/>
    <n v="8"/>
    <d v="2023-04-24T00:00:00"/>
    <d v="2023-04-25T00:00:00"/>
    <s v="CENTRO DE CAPACITACION CIUDAD PEMEX PEP"/>
    <x v="10"/>
  </r>
  <r>
    <n v="49351"/>
    <m/>
    <s v="SPRS"/>
    <s v="ACTIVO DE PRODUCCIÓN MACUSPANA - MÚSPAC"/>
    <s v="BRIGADAS DE PRIMEROS AUXILIOS (BPA)"/>
    <n v="352466"/>
    <s v="MENDOZA HERNANDEZ SANTIAGO ALBERTO"/>
    <n v="8"/>
    <d v="2023-09-14T00:00:00"/>
    <d v="2023-09-15T00:00:00"/>
    <s v="CENTRO DE CAPACITACION CIUDAD PEMEX PEP"/>
    <x v="3"/>
  </r>
  <r>
    <n v="49663"/>
    <m/>
    <s v="SPRS"/>
    <s v="ACTIVO DE PRODUCCIÓN MACUSPANA - MÚSPAC"/>
    <s v="BRIGADAS DE BÚSQUEDA Y RESCATE (BBR)"/>
    <n v="352466"/>
    <s v="MENDOZA HERNANDEZ SANTIAGO ALBERTO"/>
    <n v="8"/>
    <d v="2023-04-12T00:00:00"/>
    <d v="2023-04-14T00:00:00"/>
    <s v="CENTRO DE CAPACITACION CIUDAD PEMEX PEP"/>
    <x v="10"/>
  </r>
  <r>
    <n v="49696"/>
    <m/>
    <s v="SPRS"/>
    <s v="ACTIVO DE PRODUCCIÓN MACUSPANA - MÚSPAC"/>
    <s v="BRIGADAS DE BÚSQUEDA Y RESCATE (BBR)"/>
    <n v="352466"/>
    <s v="MENDOZA HERNANDEZ SANTIAGO ALBERTO"/>
    <n v="8"/>
    <d v="2023-05-10T00:00:00"/>
    <d v="2023-05-12T00:00:00"/>
    <s v="CENTRO DE CAPACITACION CIUDAD PEMEX PEP"/>
    <x v="5"/>
  </r>
  <r>
    <n v="49434"/>
    <m/>
    <s v="SPRS"/>
    <s v="ACTIVO DE PRODUCCIÓN MACUSPANA - MÚSPAC"/>
    <s v="BRIGADAS CONTRAINCENDIOS (BCI)"/>
    <n v="352466"/>
    <s v="MENDOZA HERNANDEZ SANTIAGO ALBERTO"/>
    <n v="9"/>
    <d v="2023-09-25T00:00:00"/>
    <d v="2023-09-27T00:00:00"/>
    <s v="CENTRO DE CAPACITACION CIUDAD PEMEX PEP"/>
    <x v="3"/>
  </r>
  <r>
    <n v="49424"/>
    <m/>
    <s v="SPRS"/>
    <s v="ACTIVO DE PRODUCCIÓN MACUSPANA - MÚSPAC"/>
    <s v="BRIGADAS CONTRAINCENDIOS (BCI)"/>
    <n v="352466"/>
    <s v="MENDOZA HERNANDEZ SANTIAGO ALBERTO"/>
    <n v="8"/>
    <d v="2023-09-11T00:00:00"/>
    <d v="2023-09-13T00:00:00"/>
    <s v="CENTRO DE CAPACITACION CIUDAD PEMEX PEP"/>
    <x v="3"/>
  </r>
  <r>
    <n v="49699"/>
    <m/>
    <s v="SPRS"/>
    <s v="ACTIVO DE PRODUCCIÓN MACUSPANA - MÚSPAC"/>
    <s v="BRIGADAS DE BÚSQUEDA Y RESCATE (BBR)"/>
    <n v="352466"/>
    <s v="MENDOZA HERNANDEZ SANTIAGO ALBERTO"/>
    <n v="9"/>
    <d v="2023-07-17T00:00:00"/>
    <d v="2023-07-19T00:00:00"/>
    <s v="CENTRO DE CAPACITACION CIUDAD PEMEX PEP"/>
    <x v="7"/>
  </r>
  <r>
    <n v="49685"/>
    <m/>
    <s v="SPRS"/>
    <s v="ACTIVO DE PRODUCCIÓN MACUSPANA - MÚSPAC"/>
    <s v="BRIGADAS DE BÚSQUEDA Y RESCATE (BBR)"/>
    <n v="352466"/>
    <s v="MENDOZA HERNANDEZ SANTIAGO ALBERTO"/>
    <n v="8"/>
    <d v="2023-04-26T00:00:00"/>
    <d v="2023-04-28T00:00:00"/>
    <s v="CENTRO DE CAPACITACION CIUDAD PEMEX PEP"/>
    <x v="10"/>
  </r>
  <r>
    <n v="49366"/>
    <m/>
    <s v="SPRS"/>
    <s v="ACTIVO DE PRODUCCIÓN MACUSPANA - MÚSPAC"/>
    <s v="BRIGADAS CONTRAINCENDIOS (BCI)"/>
    <n v="352466"/>
    <s v="MENDOZA HERNANDEZ SANTIAGO ALBERTO"/>
    <n v="10"/>
    <d v="2023-09-04T00:00:00"/>
    <d v="2023-09-06T00:00:00"/>
    <s v="CENTRO DE CAPACITACION CIUDAD PEMEX PEP"/>
    <x v="3"/>
  </r>
  <r>
    <n v="49797"/>
    <m/>
    <s v="SPRS"/>
    <s v="ACTIVO DE PRODUCCIÓN MACUSPANA - MÚSPAC"/>
    <s v="BRIGADAS DE BÚSQUEDA Y RESCATE (BBR)"/>
    <n v="352466"/>
    <s v="MENDOZA HERNANDEZ SANTIAGO ALBERTO"/>
    <n v="9"/>
    <d v="2023-08-28T00:00:00"/>
    <d v="2023-08-30T00:00:00"/>
    <s v="CENTRO DE CAPACITACION CIUDAD PEMEX PEP"/>
    <x v="1"/>
  </r>
  <r>
    <n v="49765"/>
    <m/>
    <s v="SPRS"/>
    <s v="ACTIVO DE PRODUCCIÓN MACUSPANA - MÚSPAC"/>
    <s v="BRIGADAS DE BÚSQUEDA Y RESCATE (BBR)"/>
    <n v="352466"/>
    <s v="MENDOZA HERNANDEZ SANTIAGO ALBERTO"/>
    <n v="9"/>
    <d v="2023-08-16T00:00:00"/>
    <d v="2023-08-18T00:00:00"/>
    <s v="CENTRO DE CAPACITACION CIUDAD PEMEX PEP"/>
    <x v="1"/>
  </r>
  <r>
    <n v="49455"/>
    <m/>
    <s v="SPRS"/>
    <s v="ACTIVO DE PRODUCCIÓN MACUSPANA - MÚSPAC"/>
    <s v="BÁSICO DE SEGURIDAD (BS)"/>
    <n v="352466"/>
    <s v="MENDOZA HERNANDEZ SANTIAGO ALBERTO"/>
    <n v="8"/>
    <d v="2023-05-08T00:00:00"/>
    <d v="2023-05-09T00:00:00"/>
    <s v="CENTRO DE CAPACITACION CIUDAD PEMEX PEP"/>
    <x v="5"/>
  </r>
  <r>
    <n v="47695"/>
    <m/>
    <s v="SPRS"/>
    <s v="ACTIVO DE PRODUCCIÓN CINCO PRESIDENTES"/>
    <s v="PREVENCIÓN DE RIESGOS LABORALES (PRL)"/>
    <n v="536181"/>
    <s v="ALCANTARA SANTILLAN ALEXANDER JULIAN"/>
    <n v="7"/>
    <d v="2023-09-07T00:00:00"/>
    <d v="2023-09-08T00:00:00"/>
    <s v="AGUA DULCE, VERACRUZ"/>
    <x v="3"/>
  </r>
  <r>
    <n v="47434"/>
    <m/>
    <s v="SPRS"/>
    <s v="ACTIVO DE PRODUCCIÓN CINCO PRESIDENTES"/>
    <s v="REACREDITACIÓN DE SIGNATARIOS DEL SPPTR (RSPTR)"/>
    <n v="510960"/>
    <s v="QUEVEDO LOPEZ ROONY JOANATHAN"/>
    <n v="8"/>
    <d v="2023-03-24T00:00:00"/>
    <d v="2023-03-24T00:00:00"/>
    <s v="AGUA DULCE, VERACRUZ"/>
    <x v="11"/>
  </r>
  <r>
    <n v="47606"/>
    <m/>
    <s v="SPRS"/>
    <s v="ACTIVO DE PRODUCCIÓN CINCO PRESIDENTES"/>
    <s v="PLANEACIÓN Y SUPERVISIÓN SEGURA DE LOS TRABAJOS (PSST)"/>
    <n v="536181"/>
    <s v="ALCANTARA SANTILLAN ALEXANDER JULIAN"/>
    <n v="10"/>
    <d v="2023-08-17T00:00:00"/>
    <d v="2023-08-18T00:00:00"/>
    <s v="AGUA DULCE, VERACRUZ"/>
    <x v="1"/>
  </r>
  <r>
    <n v="47764"/>
    <m/>
    <s v="SPRS"/>
    <s v="ACTIVO DE PRODUCCIÓN CINCO PRESIDENTES"/>
    <s v="VERIFICADOR DE GAS (VG)"/>
    <n v="375253"/>
    <s v="MARTINEZ RODRIGUEZ ERNESTO XICOTENCATL U"/>
    <n v="10"/>
    <d v="2023-04-03T00:00:00"/>
    <d v="2023-04-03T00:00:00"/>
    <s v="AGUA DULCE, VERACRUZ"/>
    <x v="10"/>
  </r>
  <r>
    <n v="47686"/>
    <m/>
    <s v="SPRS"/>
    <s v="ACTIVO DE PRODUCCIÓN CINCO PRESIDENTES"/>
    <s v="SISTEMA DE PERMISOS PARA TRABAJOS CON RIESGO (SPTR)"/>
    <n v="510960"/>
    <s v="QUEVEDO LOPEZ ROONY JOANATHAN"/>
    <n v="8"/>
    <d v="2023-05-24T00:00:00"/>
    <d v="2023-05-26T00:00:00"/>
    <s v="AGUA DULCE, VERACRUZ"/>
    <x v="5"/>
  </r>
  <r>
    <n v="47608"/>
    <m/>
    <s v="SPRS"/>
    <s v="ACTIVO DE PRODUCCIÓN CINCO PRESIDENTES"/>
    <s v="PLANEACIÓN Y SUPERVISIÓN SEGURA DE LOS TRABAJOS (PSST)"/>
    <n v="536181"/>
    <s v="ALCANTARA SANTILLAN ALEXANDER JULIAN"/>
    <n v="10"/>
    <d v="2023-07-13T00:00:00"/>
    <d v="2023-07-14T00:00:00"/>
    <s v="AGUA DULCE, VERACRUZ"/>
    <x v="7"/>
  </r>
  <r>
    <n v="58459"/>
    <m/>
    <s v="SE"/>
    <s v="GERENCIA DE CARACTERIZACIÓN DE YACIMIENTOS Y EXPLORACIÓN DE CAMPOS"/>
    <s v="SEGURIDAD EN CENTROS ADMINISTRATIVOS (SCA)"/>
    <n v="311848"/>
    <s v="DÍAZ LÓPEZ LOBSANG DE JESÚS"/>
    <n v="11"/>
    <d v="2023-08-21T00:00:00"/>
    <d v="2023-08-21T00:00:00"/>
    <s v="COMALCALCO, TABASCO"/>
    <x v="1"/>
  </r>
  <r>
    <n v="58391"/>
    <m/>
    <s v="SE"/>
    <s v="GERENCIA DE CARACTERIZACIÓN DE YACIMIENTOS Y EXPLORACIÓN DE CAMPOS"/>
    <s v="SEGURIDAD EN CENTROS ADMINISTRATIVOS (SCA)"/>
    <n v="311848"/>
    <s v="DÍAZ LÓPEZ LOBSANG DE JESÚS"/>
    <n v="15"/>
    <d v="2023-10-07T00:00:00"/>
    <d v="2023-10-07T00:00:00"/>
    <s v="CIUDAD DEL CARMEN, CAMPECHE"/>
    <x v="6"/>
  </r>
  <r>
    <n v="51331"/>
    <m/>
    <s v="SE"/>
    <s v="ACTIVO DE EXPLORACIÓN MARINA NORTE"/>
    <s v="MANEJO A LA DEFENSIVA (MD)"/>
    <n v="352720"/>
    <s v="ROSAS HERNANDEZ ROBERTO AUGUSTO"/>
    <n v="4"/>
    <d v="2023-05-19T00:00:00"/>
    <d v="2023-05-19T00:00:00"/>
    <s v="POZA RICA DE HIDALGO,VERACRUZ"/>
    <x v="5"/>
  </r>
  <r>
    <n v="48679"/>
    <m/>
    <s v="SE"/>
    <s v="ACTIVO DE EXPLORACIÓN TERRESTRE NORTE"/>
    <s v="MANEJO A LA DEFENSIVA (MD)"/>
    <n v="352720"/>
    <s v="ROSAS HERNANDEZ ROBERTO AUGUSTO"/>
    <n v="13"/>
    <d v="2023-12-19T00:00:00"/>
    <d v="2023-12-20T00:00:00"/>
    <s v="POZA RICA DE HIDALGO,VERACRUZ"/>
    <x v="9"/>
  </r>
  <r>
    <n v="49227"/>
    <m/>
    <s v="SE"/>
    <s v="ACTIVO DE EXPLORACIÓN TERRESTRE NORTE"/>
    <s v="BÁSICO DE SEGURIDAD (BS)"/>
    <n v="486686"/>
    <s v="MUÑOZ LOZANO RAUL"/>
    <n v="21"/>
    <d v="2023-03-28T00:00:00"/>
    <d v="2023-03-29T00:00:00"/>
    <s v="POZA RICA DE HIDALGO,VERACRUZ"/>
    <x v="11"/>
  </r>
  <r>
    <n v="58461"/>
    <m/>
    <s v="SE"/>
    <s v="GERENCIA DE CARACTERIZACIÓN DE YACIMIENTOS Y EXPLORACIÓN DE CAMPOS"/>
    <s v="SEGURIDAD EN CENTROS ADMINISTRATIVOS (SCA)"/>
    <n v="311848"/>
    <s v="DÍAZ LÓPEZ LOBSANG DE JESÚS"/>
    <n v="12"/>
    <d v="2023-08-01T00:00:00"/>
    <d v="2023-08-01T00:00:00"/>
    <s v="COMALCALCO, TABASCO"/>
    <x v="1"/>
  </r>
  <r>
    <n v="58441"/>
    <m/>
    <s v="SE"/>
    <s v="GERENCIA DE CARACTERIZACIÓN DE YACIMIENTOS Y EXPLORACIÓN DE CAMPOS"/>
    <s v="SEGURIDAD EN CENTROS ADMINISTRATIVOS (SCA)"/>
    <n v="311848"/>
    <s v="DÍAZ LÓPEZ LOBSANG DE JESÚS"/>
    <n v="12"/>
    <d v="2023-09-05T00:00:00"/>
    <d v="2023-09-05T00:00:00"/>
    <s v="COMALCALCO, TABASCO"/>
    <x v="3"/>
  </r>
  <r>
    <n v="60005"/>
    <m/>
    <s v="SE"/>
    <s v="GERENCIA DE CARACTERIZACIÓN DE YACIMIENTOS Y EXPLORACIÓN DE CAMPOS"/>
    <s v="SEGURIDAD EN CENTROS ADMINISTRATIVOS (SCA)"/>
    <n v="311848"/>
    <s v="DÍAZ LÓPEZ LOBSANG DE JESÚS"/>
    <n v="5"/>
    <d v="2023-06-21T00:00:00"/>
    <d v="2023-06-21T00:00:00"/>
    <s v="VILLAHERMOSA, TABASCO"/>
    <x v="0"/>
  </r>
  <r>
    <n v="50563"/>
    <m/>
    <s v="SE"/>
    <s v="GERENCIA DE ESTUDIOS GEOFÍSICOS"/>
    <s v="SEGURIDAD EN CENTROS ADMINISTRATIVOS (SCA)"/>
    <n v="357383"/>
    <s v="HERNANDEZ HERNANDEZ MARITZA DEL CARMEN"/>
    <n v="8"/>
    <d v="2023-06-07T00:00:00"/>
    <d v="2023-06-08T00:00:00"/>
    <s v="VILLAHERMOSA, TABASCO"/>
    <x v="0"/>
  </r>
  <r>
    <n v="50567"/>
    <m/>
    <s v="SE"/>
    <s v="GERENCIA DE ESTUDIOS GEOFÍSICOS"/>
    <s v="SEGURIDAD EN CENTROS ADMINISTRATIVOS (SCA)"/>
    <n v="357383"/>
    <s v="HERNANDEZ HERNANDEZ MARITZA DEL CARMEN"/>
    <n v="6"/>
    <d v="2023-06-28T00:00:00"/>
    <d v="2023-06-29T00:00:00"/>
    <s v="VILLAHERMOSA, TABASCO"/>
    <x v="0"/>
  </r>
  <r>
    <n v="50587"/>
    <m/>
    <s v="SE"/>
    <s v="GERENCIA DE ESTUDIOS GEOFÍSICOS"/>
    <s v="AUDITORÍAS EFECTIVAS (AE)"/>
    <n v="357383"/>
    <s v="HERNANDEZ HERNANDEZ MARITZA DEL CARMEN"/>
    <n v="8"/>
    <d v="2023-05-31T00:00:00"/>
    <d v="2023-06-01T00:00:00"/>
    <s v="VILLAHERMOSA, TABASCO"/>
    <x v="0"/>
  </r>
  <r>
    <n v="58423"/>
    <m/>
    <s v="SE"/>
    <s v="GERENCIA DE CARACTERIZACIÓN DE YACIMIENTOS Y EXPLORACIÓN DE CAMPOS"/>
    <s v="SEGURIDAD EN CENTROS ADMINISTRATIVOS (SCA)"/>
    <n v="311848"/>
    <s v="DÍAZ LÓPEZ LOBSANG DE JESÚS"/>
    <n v="5"/>
    <d v="2023-09-20T00:00:00"/>
    <d v="2023-09-20T00:00:00"/>
    <s v="POZA RICA DE HIDALGO,VERACRUZ"/>
    <x v="3"/>
  </r>
  <r>
    <n v="50481"/>
    <m/>
    <s v="SE"/>
    <s v="GERENCIA DE PROGRAMACIÓN Y EVALUACIÓN"/>
    <s v="SEGURIDAD EN CENTROS ADMINISTRATIVOS (SCA)"/>
    <n v="311848"/>
    <s v="DÍAZ LÓPEZ LOBSANG DE JESÚS"/>
    <n v="8"/>
    <d v="2023-06-05T00:00:00"/>
    <d v="2023-06-06T00:00:00"/>
    <s v="VILLAHERMOSA, TABASCO"/>
    <x v="0"/>
  </r>
  <r>
    <n v="59641"/>
    <m/>
    <s v="SE"/>
    <s v="GERENCIA DE CARACTERIZACIÓN DE YACIMIENTOS Y EXPLORACIÓN DE CAMPOS"/>
    <s v="SALUD EN EL TRABAJO (ST)"/>
    <n v="316211"/>
    <s v="TORRES HERNANDEZ NORMA ALICIA"/>
    <n v="5"/>
    <d v="2023-09-25T00:00:00"/>
    <d v="2023-09-27T00:00:00"/>
    <s v="VILLAHERMOSA, TABASCO"/>
    <x v="3"/>
  </r>
  <r>
    <n v="54881"/>
    <m/>
    <s v="SE"/>
    <s v="ACTIVO DE EXPLORACIÓN MARINA SUR"/>
    <s v="CONCEPTOS BÁSICOS DE ANÁLISIS DE RIESGOS DE PROCESO"/>
    <n v="812346"/>
    <s v="PATIÑO MACIAS JAVIER"/>
    <n v="12"/>
    <d v="2023-06-13T00:00:00"/>
    <d v="2023-06-19T00:00:00"/>
    <s v="CIUDAD DEL CARMEN, CAMPECHE"/>
    <x v="0"/>
  </r>
  <r>
    <n v="58981"/>
    <m/>
    <s v="SE"/>
    <s v="SUBDIRECCIÓN DE EXPLORACIÓN"/>
    <s v="SEGURIDAD EN CENTROS ADMINISTRATIVOS (SCA)"/>
    <n v="311848"/>
    <s v="DÍAZ LÓPEZ LOBSANG DE JESÚS"/>
    <n v="8"/>
    <d v="2023-05-15T00:00:00"/>
    <d v="2023-05-15T00:00:00"/>
    <s v="VILLAHERMOSA, TABASCO"/>
    <x v="5"/>
  </r>
  <r>
    <n v="50542"/>
    <m/>
    <s v="SE"/>
    <s v="ACTIVO DE EXPLORACIÓN TERRESTRE SUR"/>
    <s v="SEGURIDAD EN CENTROS ADMINISTRATIVOS (SCA)"/>
    <n v="311848"/>
    <s v="DÍAZ LÓPEZ LOBSANG DE JESÚS"/>
    <n v="25"/>
    <d v="2023-10-10T00:00:00"/>
    <d v="2023-10-10T00:00:00"/>
    <s v="VILLAHERMOSA, TABASCO"/>
    <x v="6"/>
  </r>
  <r>
    <n v="50528"/>
    <m/>
    <s v="SE"/>
    <s v="ACTIVO DE EXPLORACIÓN TERRESTRE SUR"/>
    <s v="SEGURIDAD EN CENTROS ADMINISTRATIVOS (SCA)"/>
    <n v="311848"/>
    <s v="DÍAZ LÓPEZ LOBSANG DE JESÚS"/>
    <n v="25"/>
    <d v="2023-12-12T00:00:00"/>
    <d v="2023-12-12T00:00:00"/>
    <s v="VILLAHERMOSA, TABASCO"/>
    <x v="9"/>
  </r>
  <r>
    <n v="50524"/>
    <m/>
    <s v="SE"/>
    <s v="ACTIVO DE EXPLORACIÓN TERRESTRE SUR"/>
    <s v="SEGURIDAD EN CENTROS ADMINISTRATIVOS (SCA)"/>
    <n v="311848"/>
    <s v="DÍAZ LÓPEZ LOBSANG DE JESÚS"/>
    <n v="25"/>
    <d v="2023-12-05T00:00:00"/>
    <d v="2023-12-05T00:00:00"/>
    <s v="VILLAHERMOSA, TABASCO"/>
    <x v="9"/>
  </r>
  <r>
    <n v="50522"/>
    <m/>
    <s v="SE"/>
    <s v="ACTIVO DE EXPLORACIÓN TERRESTRE SUR"/>
    <s v="SEGURIDAD EN CENTROS ADMINISTRATIVOS (SCA)"/>
    <n v="311848"/>
    <s v="DÍAZ LÓPEZ LOBSANG DE JESÚS"/>
    <n v="25"/>
    <d v="2023-09-26T00:00:00"/>
    <d v="2023-09-27T00:00:00"/>
    <s v="VILLAHERMOSA, TABASCO"/>
    <x v="3"/>
  </r>
  <r>
    <n v="50546"/>
    <m/>
    <s v="SE"/>
    <s v="ACTIVO DE EXPLORACIÓN TERRESTRE SUR"/>
    <s v="SEGURIDAD EN CENTROS ADMINISTRATIVOS (SCA)"/>
    <n v="311848"/>
    <s v="DÍAZ LÓPEZ LOBSANG DE JESÚS"/>
    <n v="25"/>
    <d v="2023-05-30T00:00:00"/>
    <d v="2023-06-02T00:00:00"/>
    <s v="VILLAHERMOSA, TABASCO"/>
    <x v="0"/>
  </r>
  <r>
    <n v="50545"/>
    <m/>
    <s v="SE"/>
    <s v="ACTIVO DE EXPLORACIÓN TERRESTRE SUR"/>
    <s v="SEGURIDAD EN CENTROS ADMINISTRATIVOS (SCA)"/>
    <n v="311848"/>
    <s v="DÍAZ LÓPEZ LOBSANG DE JESÚS"/>
    <n v="25"/>
    <d v="2023-10-03T00:00:00"/>
    <d v="2023-10-06T00:00:00"/>
    <s v="VILLAHERMOSA, TABASCO"/>
    <x v="6"/>
  </r>
  <r>
    <n v="50548"/>
    <m/>
    <s v="SE"/>
    <s v="ACTIVO DE EXPLORACIÓN TERRESTRE SUR"/>
    <s v="SEGURIDAD EN CENTROS ADMINISTRATIVOS (SCA)"/>
    <n v="311848"/>
    <s v="DÍAZ LÓPEZ LOBSANG DE JESÚS"/>
    <n v="16"/>
    <d v="2023-02-07T00:00:00"/>
    <d v="2023-02-10T00:00:00"/>
    <s v="VILLAHERMOSA, TABASCO"/>
    <x v="4"/>
  </r>
  <r>
    <n v="50424"/>
    <m/>
    <s v="SE"/>
    <s v="ACTIVO DE EXPLORACIÓN TERRESTRE SUR"/>
    <s v="SEGURIDAD EN CENTROS ADMINISTRATIVOS (SCA)"/>
    <n v="311848"/>
    <s v="DÍAZ LÓPEZ LOBSANG DE JESÚS"/>
    <n v="21"/>
    <d v="2023-05-08T00:00:00"/>
    <d v="2023-05-09T00:00:00"/>
    <s v="VILLAHERMOSA, TABASCO"/>
    <x v="5"/>
  </r>
  <r>
    <n v="50540"/>
    <m/>
    <s v="SE"/>
    <s v="ACTIVO DE EXPLORACIÓN TERRESTRE SUR"/>
    <s v="SEGURIDAD EN CENTROS ADMINISTRATIVOS (SCA)"/>
    <n v="311848"/>
    <s v="DÍAZ LÓPEZ LOBSANG DE JESÚS"/>
    <n v="25"/>
    <d v="2023-08-25T00:00:00"/>
    <d v="2023-08-25T00:00:00"/>
    <s v="VILLAHERMOSA, TABASCO"/>
    <x v="1"/>
  </r>
  <r>
    <n v="50533"/>
    <m/>
    <s v="SE"/>
    <s v="ACTIVO DE EXPLORACIÓN TERRESTRE SUR"/>
    <s v="SEGURIDAD EN CENTROS ADMINISTRATIVOS (SCA)"/>
    <n v="311848"/>
    <s v="DÍAZ LÓPEZ LOBSANG DE JESÚS"/>
    <n v="25"/>
    <d v="2023-05-25T00:00:00"/>
    <d v="2023-05-25T00:00:00"/>
    <s v="VILLAHERMOSA, TABASCO"/>
    <x v="5"/>
  </r>
  <r>
    <n v="50530"/>
    <m/>
    <s v="SE"/>
    <s v="ACTIVO DE EXPLORACIÓN TERRESTRE SUR"/>
    <s v="SEGURIDAD EN CENTROS ADMINISTRATIVOS (SCA)"/>
    <n v="311848"/>
    <s v="DÍAZ LÓPEZ LOBSANG DE JESÚS"/>
    <n v="25"/>
    <d v="2023-01-24T00:00:00"/>
    <d v="2023-01-24T00:00:00"/>
    <s v="VILLAHERMOSA, TABASCO"/>
    <x v="8"/>
  </r>
  <r>
    <n v="48169"/>
    <m/>
    <s v="SSSTPA"/>
    <s v="GERENCIA DE SEGURIDAD, SALUD EN EL TRABAJO Y PROTECCIÓN AMBIENTAL REGIÓN NORTE"/>
    <s v="VERIFICADOR DE GAS (VG)"/>
    <n v="352720"/>
    <s v="ROSAS HERNANDEZ ROBERTO AUGUSTO"/>
    <n v="13"/>
    <d v="2023-03-03T00:00:00"/>
    <d v="2023-03-03T00:00:00"/>
    <s v="ALTAMIRA, TAMAULIPAS"/>
    <x v="11"/>
  </r>
  <r>
    <n v="48201"/>
    <m/>
    <s v="SSSTPA"/>
    <s v="GERENCIA DE SEGURIDAD, SALUD EN EL TRABAJO Y PROTECCIÓN AMBIENTAL REGIÓN NORTE"/>
    <s v="PREVENCIÓN DE RIESGOS LABORALES (PRL)"/>
    <n v="457409"/>
    <s v="SAVINO COMSILLE MARIA GUADALUPE"/>
    <n v="8"/>
    <d v="2023-04-03T00:00:00"/>
    <d v="2023-04-04T00:00:00"/>
    <s v="ALTAMIRA, TAMAULIPAS"/>
    <x v="10"/>
  </r>
  <r>
    <n v="47666"/>
    <m/>
    <s v="SSSTPA"/>
    <s v="GERENCIA DE SEGURIDAD, SALUD EN EL TRABAJO Y PROTECCIÓN AMBIENTAL REGIÓN NORTE"/>
    <s v="BÁSICO DE SEGURIDAD (BS)"/>
    <n v="451509"/>
    <s v="BORJAS ENRIQUEZ PABLO JESUS"/>
    <n v="10"/>
    <d v="2023-05-18T00:00:00"/>
    <d v="2023-05-19T00:00:00"/>
    <s v="ALTAMIRA, TAMAULIPAS"/>
    <x v="5"/>
  </r>
  <r>
    <n v="48478"/>
    <m/>
    <s v="SSSTPA"/>
    <s v="GERENCIA DE SEGURIDAD, SALUD EN EL TRABAJO Y PROTECCIÓN AMBIENTAL REGIÓN NORTE"/>
    <s v="MANEJO A LA DEFENSIVA (MD)"/>
    <n v="315766"/>
    <s v="RANGEL RIVAS ROCIO"/>
    <n v="13"/>
    <d v="2023-03-17T00:00:00"/>
    <d v="2023-03-17T00:00:00"/>
    <s v="ALTAMIRA, TAMAULIPAS"/>
    <x v="11"/>
  </r>
  <r>
    <n v="48663"/>
    <m/>
    <s v="SSSTPA"/>
    <s v="GERENCIA DE SEGURIDAD, SALUD EN EL TRABAJO Y PROTECCIÓN AMBIENTAL REGIÓN NORTE"/>
    <s v="PLANEACIÓN Y SUPERVISIÓN SEGURA DE LOS TRABAJOS (PSST)"/>
    <n v="451509"/>
    <s v="BORJAS ENRIQUEZ PABLO JESUS"/>
    <n v="12"/>
    <d v="2023-04-27T00:00:00"/>
    <d v="2023-04-28T00:00:00"/>
    <s v="ALTAMIRA, TAMAULIPAS"/>
    <x v="10"/>
  </r>
  <r>
    <n v="48768"/>
    <m/>
    <s v="SSSTPA"/>
    <s v="GERENCIA DE SEGURIDAD, SALUD EN EL TRABAJO Y PROTECCIÓN AMBIENTAL REGIÓN NORTE"/>
    <s v="SISTEMA DE PERMISOS PARA TRABAJOS CON RIESGO (SPTR)"/>
    <n v="352720"/>
    <s v="ROSAS HERNANDEZ ROBERTO AUGUSTO"/>
    <n v="12"/>
    <d v="2023-03-22T00:00:00"/>
    <d v="2023-03-24T00:00:00"/>
    <s v="ALTAMIRA, TAMAULIPAS"/>
    <x v="11"/>
  </r>
  <r>
    <n v="48763"/>
    <m/>
    <s v="SSSTPA"/>
    <s v="GERENCIA DE SEGURIDAD, SALUD EN EL TRABAJO Y PROTECCIÓN AMBIENTAL REGIÓN NORTE"/>
    <s v="SISTEMA DE PERMISOS PARA TRABAJOS CON RIESGO (SPTR)"/>
    <n v="352720"/>
    <s v="ROSAS HERNANDEZ ROBERTO AUGUSTO"/>
    <n v="12"/>
    <d v="2023-03-08T00:00:00"/>
    <d v="2023-03-10T00:00:00"/>
    <s v="ALTAMIRA, TAMAULIPAS"/>
    <x v="11"/>
  </r>
  <r>
    <n v="56345"/>
    <m/>
    <s v="SSSTPA"/>
    <s v="GERENCIA DE SEGURIDAD, SALUD EN EL TRABAJO Y PROTECCIÓN AMBIENTAL REGIÓN SUR"/>
    <s v="SISTEMA DE PERMISOS PARA TRABAJOS CON RIESGO (SPTR)"/>
    <n v="332755"/>
    <s v="GARCIA AQUINO RUFINO"/>
    <n v="13"/>
    <d v="2023-05-22T00:00:00"/>
    <d v="2023-05-24T00:00:00"/>
    <s v="CUNDUACAN, TABASCO"/>
    <x v="5"/>
  </r>
  <r>
    <n v="50662"/>
    <m/>
    <s v="SSSTPA"/>
    <s v="GERENCIA DE SEGURIDAD, SALUD EN EL TRABAJO Y PROTECCIÓN AMBIENTAL REGIÓN SUR"/>
    <s v="PLANEACIÓN Y SUPERVISIÓN SEGURA DE LOS TRABAJOS (PSST)"/>
    <n v="201741"/>
    <s v="CONTRERAS CRUZ JOSÉ DEL CARMEN"/>
    <n v="7"/>
    <d v="2023-07-04T00:00:00"/>
    <d v="2023-07-05T00:00:00"/>
    <s v="VILLAHERMOSA, TABASCO"/>
    <x v="7"/>
  </r>
  <r>
    <n v="58547"/>
    <m/>
    <s v="SSSTPA"/>
    <s v="GERENCIA DE SEGURIDAD, SALUD EN EL TRABAJO Y PROTECCIÓN AMBIENTAL REGIÓN NORTE"/>
    <s v="SISTEMA DE PERMISOS PARA TRABAJOS CON RIESGO (SPTR)"/>
    <n v="463384"/>
    <s v="CHAVEZ OSORIO FRANCISCO RUBEN"/>
    <n v="6"/>
    <d v="2023-05-29T00:00:00"/>
    <d v="2023-05-31T00:00:00"/>
    <s v="VERACRUZ,VERACRUZ"/>
    <x v="5"/>
  </r>
  <r>
    <n v="58543"/>
    <m/>
    <s v="SSSTPA"/>
    <s v="GERENCIA DE SEGURIDAD, SALUD EN EL TRABAJO Y PROTECCIÓN AMBIENTAL REGIÓN NORTE"/>
    <s v="SISTEMA DE PERMISOS PARA TRABAJOS CON RIESGO (SPTR)"/>
    <n v="463384"/>
    <s v="CHAVEZ OSORIO FRANCISCO RUBEN"/>
    <n v="7"/>
    <d v="2023-05-16T00:00:00"/>
    <d v="2023-05-18T00:00:00"/>
    <s v="VERACRUZ,VERACRUZ"/>
    <x v="5"/>
  </r>
  <r>
    <n v="53776"/>
    <m/>
    <s v="SSSTPA"/>
    <s v="GERENCIA DE SEGURIDAD, SALUD EN EL TRABAJO Y PROTECCIÓN AMBIENTAL REGIÓN SUR"/>
    <s v="AUDITORÍAS EFECTIVAS (AE)"/>
    <n v="536181"/>
    <s v="ALCANTARA SANTILLAN ALEXANDER JULIAN"/>
    <n v="13"/>
    <d v="2023-01-05T00:00:00"/>
    <d v="2023-01-05T00:00:00"/>
    <s v="AGUA DULCE, VERACRUZ"/>
    <x v="8"/>
  </r>
  <r>
    <n v="54860"/>
    <m/>
    <s v="SSSTPA"/>
    <s v="GERENCIA DE SEGURIDAD, SALUD EN EL TRABAJO Y PROTECCIÓN AMBIENTAL REGIÓN SUR"/>
    <s v="LIDERAZGO EN SSPA"/>
    <n v="322353"/>
    <s v="CANTU CURA OLIVIA"/>
    <n v="8"/>
    <d v="2023-04-19T00:00:00"/>
    <d v="2023-04-19T00:00:00"/>
    <s v="CHIAPAS"/>
    <x v="10"/>
  </r>
  <r>
    <n v="52346"/>
    <m/>
    <s v="SSSTPA"/>
    <s v="GERENCIA DE SEGURIDAD, SALUD EN EL TRABAJO Y PROTECCIÓN AMBIENTAL REGIÓN NORTE"/>
    <s v="BRIGADAS DE BÚSQUEDA Y RESCATE (BBR)"/>
    <n v="463384"/>
    <s v="CHAVEZ OSORIO FRANCISCO RUBEN"/>
    <n v="4"/>
    <d v="2023-02-22T00:00:00"/>
    <d v="2023-02-24T00:00:00"/>
    <s v="VERACRUZ,VERACRUZ"/>
    <x v="4"/>
  </r>
  <r>
    <n v="57679"/>
    <m/>
    <s v="SSSTPA"/>
    <s v="GERENCIA DE SEGURIDAD, SALUD EN EL TRABAJO Y PROTECCIÓN AMBIENTAL REGIÓN NORTE"/>
    <s v="BRIGADAS DE PRIMEROS AUXILIOS (BPA)"/>
    <n v="463384"/>
    <s v="CHAVEZ OSORIO FRANCISCO RUBEN"/>
    <n v="3"/>
    <d v="2023-02-20T00:00:00"/>
    <d v="2023-02-21T00:00:00"/>
    <s v="VERACRUZ,VERACRUZ"/>
    <x v="4"/>
  </r>
  <r>
    <n v="54593"/>
    <m/>
    <s v="SSSTPA"/>
    <s v="GERENCIA DE SEGURIDAD, SALUD EN EL TRABAJO Y PROTECCIÓN AMBIENTAL REGIÓN NORTE"/>
    <s v="VERIFICADOR DE GAS (VG)"/>
    <n v="463384"/>
    <s v="CHAVEZ OSORIO FRANCISCO RUBEN"/>
    <n v="9"/>
    <d v="2023-03-28T00:00:00"/>
    <d v="2023-03-28T00:00:00"/>
    <s v="VERACRUZ,VERACRUZ"/>
    <x v="11"/>
  </r>
  <r>
    <n v="57602"/>
    <m/>
    <s v="SSSTPA"/>
    <s v="GERENCIA DE SEGURIDAD, SALUD EN EL TRABAJO Y PROTECCIÓN AMBIENTAL REGIÓN NORTE"/>
    <s v="SEGURIDAD EN CENTROS ADMINISTRATIVOS (SCA)"/>
    <n v="441106"/>
    <s v="BECERRIL MORALES JAVIER"/>
    <n v="9"/>
    <d v="2023-06-20T00:00:00"/>
    <d v="2023-06-20T00:00:00"/>
    <s v="VERACRUZ,VERACRUZ"/>
    <x v="0"/>
  </r>
  <r>
    <n v="58724"/>
    <m/>
    <s v="SSSTPA"/>
    <s v="GERENCIA DE SEGURIDAD, SALUD EN EL TRABAJO Y PROTECCIÓN AMBIENTAL REGIÓN NORTE"/>
    <s v="DISCIPLINA OPERATIVA (DO)"/>
    <n v="463384"/>
    <s v="CHAVEZ OSORIO FRANCISCO RUBEN"/>
    <n v="10"/>
    <d v="2023-09-27T00:00:00"/>
    <d v="2023-09-28T00:00:00"/>
    <s v="VERACRUZ,VERACRUZ"/>
    <x v="3"/>
  </r>
  <r>
    <n v="54919"/>
    <m/>
    <s v="SSSTPA"/>
    <s v="GERENCIA DE SEGURIDAD, SALUD EN EL TRABAJO Y PROTECCIÓN AMBIENTAL REGIÓN NORTE"/>
    <s v="BRIGADAS CONTRAINCENDIOS (BCI)"/>
    <n v="463384"/>
    <s v="CHAVEZ OSORIO FRANCISCO RUBEN"/>
    <n v="6"/>
    <d v="2023-02-27T00:00:00"/>
    <d v="2023-03-01T00:00:00"/>
    <s v="VERACRUZ,VERACRUZ"/>
    <x v="11"/>
  </r>
  <r>
    <n v="54325"/>
    <m/>
    <s v="SSSTPA"/>
    <s v="GERENCIA DE SEGURIDAD, SALUD EN EL TRABAJO Y PROTECCIÓN AMBIENTAL REGIÓN NORTE"/>
    <s v="REVALIDACIÓN BÁSICO DE SEGURIDAD (BS)"/>
    <n v="441106"/>
    <s v="BECERRIL MORALES JAVIER"/>
    <n v="7"/>
    <d v="2023-04-24T00:00:00"/>
    <d v="2023-04-24T00:00:00"/>
    <s v="VERACRUZ,VERACRUZ"/>
    <x v="10"/>
  </r>
  <r>
    <n v="54478"/>
    <m/>
    <s v="SSSTPA"/>
    <s v="GERENCIA DE SEGURIDAD, SALUD EN EL TRABAJO Y PROTECCIÓN AMBIENTAL REGIÓN NORTE"/>
    <s v="SISTEMA DE PERMISOS PARA TRABAJOS CON RIESGO (SPTR)"/>
    <n v="441106"/>
    <s v="BECERRIL MORALES JAVIER"/>
    <n v="14"/>
    <d v="2023-04-19T00:00:00"/>
    <d v="2023-04-21T00:00:00"/>
    <s v="VERACRUZ,VERACRUZ"/>
    <x v="10"/>
  </r>
  <r>
    <n v="57588"/>
    <m/>
    <s v="SSSTPA"/>
    <s v="GERENCIA DE SEGURIDAD, SALUD EN EL TRABAJO Y PROTECCIÓN AMBIENTAL REGIÓN NORTE"/>
    <s v="SEGURIDAD EN CENTROS ADMINISTRATIVOS (SCA)"/>
    <n v="441106"/>
    <s v="BECERRIL MORALES JAVIER"/>
    <n v="9"/>
    <d v="2023-04-04T00:00:00"/>
    <d v="2023-04-04T00:00:00"/>
    <s v="VERACRUZ,VERACRUZ"/>
    <x v="10"/>
  </r>
  <r>
    <n v="54497"/>
    <m/>
    <s v="SSSTPA"/>
    <s v="GERENCIA DE SEGURIDAD, SALUD EN EL TRABAJO Y PROTECCIÓN AMBIENTAL REGIÓN NORTE"/>
    <s v="SISTEMA DE PERMISOS PARA TRABAJOS CON RIESGO (SPTR)"/>
    <n v="441106"/>
    <s v="BECERRIL MORALES JAVIER"/>
    <n v="12"/>
    <d v="2023-04-26T00:00:00"/>
    <d v="2023-04-28T00:00:00"/>
    <s v="VERACRUZ,VERACRUZ"/>
    <x v="10"/>
  </r>
  <r>
    <n v="55501"/>
    <m/>
    <s v="SSSTPA"/>
    <s v="GERENCIA DE SEGURIDAD, SALUD EN EL TRABAJO Y PROTECCIÓN AMBIENTAL REGIÓN NORTE"/>
    <s v="BÁSICO DE SEGURIDAD (BS)"/>
    <n v="441106"/>
    <s v="BECERRIL MORALES JAVIER"/>
    <n v="8"/>
    <d v="2023-10-24T00:00:00"/>
    <d v="2023-10-25T00:00:00"/>
    <s v="VERACRUZ,VERACRUZ"/>
    <x v="6"/>
  </r>
  <r>
    <n v="58599"/>
    <m/>
    <s v="SSSTPA"/>
    <s v="GERENCIA DE SEGURIDAD, SALUD EN EL TRABAJO Y PROTECCIÓN AMBIENTAL REGIÓN NORTE"/>
    <s v="VERIFICADOR DE GAS (VG)"/>
    <n v="441106"/>
    <s v="BECERRIL MORALES JAVIER"/>
    <n v="9"/>
    <d v="2023-06-23T00:00:00"/>
    <d v="2023-06-23T00:00:00"/>
    <s v="VERACRUZ,VERACRUZ"/>
    <x v="0"/>
  </r>
  <r>
    <n v="54260"/>
    <m/>
    <s v="SSSTPA"/>
    <s v="GERENCIA DE SEGURIDAD, SALUD EN EL TRABAJO Y PROTECCIÓN AMBIENTAL REGIÓN NORTE"/>
    <s v="REVALIDACIÓN BÁSICO DE SEGURIDAD (BS)"/>
    <n v="441106"/>
    <s v="BECERRIL MORALES JAVIER"/>
    <n v="9"/>
    <d v="2023-04-17T00:00:00"/>
    <d v="2023-04-17T00:00:00"/>
    <s v="VERACRUZ,VERACRUZ"/>
    <x v="10"/>
  </r>
  <r>
    <n v="56508"/>
    <m/>
    <s v="SSSTPA"/>
    <s v="GERENCIA DE SEGURIDAD, SALUD EN EL TRABAJO Y PROTECCIÓN AMBIENTAL REGIÓN SUR"/>
    <s v="VERIFICADOR DE GAS (VG)"/>
    <n v="332755"/>
    <s v="GARCIA AQUINO RUFINO"/>
    <n v="15"/>
    <d v="2023-02-08T00:00:00"/>
    <d v="2023-02-08T00:00:00"/>
    <s v="CUNDUACAN, TABASCO"/>
    <x v="4"/>
  </r>
  <r>
    <n v="56736"/>
    <m/>
    <s v="SSSTPA"/>
    <s v="GERENCIA DE SEGURIDAD, SALUD EN EL TRABAJO Y PROTECCIÓN AMBIENTAL REGIÓN SUR"/>
    <s v="VERIFICADOR DE GAS (VG)"/>
    <n v="332755"/>
    <s v="GARCIA AQUINO RUFINO"/>
    <n v="14"/>
    <d v="2023-02-22T00:00:00"/>
    <d v="2023-02-22T00:00:00"/>
    <s v="CUNDUACAN, TABASCO"/>
    <x v="4"/>
  </r>
  <r>
    <n v="58529"/>
    <m/>
    <s v="SSSTPA"/>
    <s v="GERENCIA DE SEGURIDAD, SALUD EN EL TRABAJO Y PROTECCIÓN AMBIENTAL REGIÓN NORTE"/>
    <s v="SISTEMA DE PERMISOS PARA TRABAJOS CON RIESGO (SPTR)"/>
    <n v="441106"/>
    <s v="BECERRIL MORALES JAVIER"/>
    <n v="6"/>
    <d v="2023-04-11T00:00:00"/>
    <d v="2023-04-13T00:00:00"/>
    <s v="VERACRUZ,VERACRUZ"/>
    <x v="10"/>
  </r>
  <r>
    <n v="54218"/>
    <m/>
    <s v="SSSTPA"/>
    <s v="GERENCIA DE SEGURIDAD, SALUD EN EL TRABAJO Y PROTECCIÓN AMBIENTAL REGIÓN NORTE"/>
    <s v="REVALIDACIÓN BÁSICO DE SEGURIDAD (BS)"/>
    <n v="463384"/>
    <s v="CHAVEZ OSORIO FRANCISCO RUBEN"/>
    <n v="9"/>
    <d v="2023-03-13T00:00:00"/>
    <d v="2023-03-13T00:00:00"/>
    <s v="VERACRUZ,VERACRUZ"/>
    <x v="11"/>
  </r>
  <r>
    <n v="54236"/>
    <m/>
    <s v="SSSTPA"/>
    <s v="GERENCIA DE SEGURIDAD, SALUD EN EL TRABAJO Y PROTECCIÓN AMBIENTAL REGIÓN NORTE"/>
    <s v="REVALIDACIÓN BÁSICO DE SEGURIDAD (BS)"/>
    <n v="463384"/>
    <s v="CHAVEZ OSORIO FRANCISCO RUBEN"/>
    <n v="8"/>
    <d v="2023-03-27T00:00:00"/>
    <d v="2023-03-27T00:00:00"/>
    <s v="VERACRUZ,VERACRUZ"/>
    <x v="11"/>
  </r>
  <r>
    <n v="57617"/>
    <m/>
    <s v="SSSTPA"/>
    <s v="GERENCIA DE SEGURIDAD, SALUD EN EL TRABAJO Y PROTECCIÓN AMBIENTAL REGIÓN NORTE"/>
    <s v="SEGURIDAD EN CENTROS ADMINISTRATIVOS (SCA)"/>
    <n v="441106"/>
    <s v="BECERRIL MORALES JAVIER"/>
    <n v="9"/>
    <d v="2023-06-22T00:00:00"/>
    <d v="2023-06-22T00:00:00"/>
    <s v="VERACRUZ,VERACRUZ"/>
    <x v="0"/>
  </r>
  <r>
    <n v="58597"/>
    <m/>
    <s v="SSSTPA"/>
    <s v="GERENCIA DE SEGURIDAD, SALUD EN EL TRABAJO Y PROTECCIÓN AMBIENTAL REGIÓN NORTE"/>
    <s v="VERIFICADOR DE GAS (VG)"/>
    <n v="441106"/>
    <s v="BECERRIL MORALES JAVIER"/>
    <n v="8"/>
    <d v="2023-06-21T00:00:00"/>
    <d v="2023-06-21T00:00:00"/>
    <s v="VERACRUZ,VERACRUZ"/>
    <x v="0"/>
  </r>
  <r>
    <n v="58911"/>
    <m/>
    <s v="SSSTPA"/>
    <s v="GERENCIA DE SEGURIDAD, SALUD EN EL TRABAJO Y PROTECCIÓN AMBIENTAL REGIÓN NORTE"/>
    <s v="BÁSICO DE SEGURIDAD (BS)"/>
    <n v="441106"/>
    <s v="BECERRIL MORALES JAVIER"/>
    <n v="8"/>
    <d v="2023-10-19T00:00:00"/>
    <d v="2023-10-20T00:00:00"/>
    <s v="VERACRUZ,VERACRUZ"/>
    <x v="6"/>
  </r>
  <r>
    <n v="54586"/>
    <m/>
    <s v="SSSTPA"/>
    <s v="GERENCIA DE SEGURIDAD, SALUD EN EL TRABAJO Y PROTECCIÓN AMBIENTAL REGIÓN NORTE"/>
    <s v="VERIFICADOR DE GAS (VG)"/>
    <n v="463384"/>
    <s v="CHAVEZ OSORIO FRANCISCO RUBEN"/>
    <n v="10"/>
    <d v="2023-03-14T00:00:00"/>
    <d v="2023-03-14T00:00:00"/>
    <s v="VERACRUZ,VERACRUZ"/>
    <x v="11"/>
  </r>
  <r>
    <n v="54600"/>
    <m/>
    <s v="SSSTPA"/>
    <s v="GERENCIA DE SEGURIDAD, SALUD EN EL TRABAJO Y PROTECCIÓN AMBIENTAL REGIÓN NORTE"/>
    <s v="VERIFICADOR DE GAS (VG)"/>
    <n v="441106"/>
    <s v="BECERRIL MORALES JAVIER"/>
    <n v="9"/>
    <d v="2023-04-18T00:00:00"/>
    <d v="2023-04-18T00:00:00"/>
    <s v="VERACRUZ,VERACRUZ"/>
    <x v="10"/>
  </r>
  <r>
    <n v="54453"/>
    <m/>
    <s v="SSSTPA"/>
    <s v="GERENCIA DE SEGURIDAD, SALUD EN EL TRABAJO Y PROTECCIÓN AMBIENTAL REGIÓN NORTE"/>
    <s v="SISTEMA DE PERMISOS PARA TRABAJOS CON RIESGO (SPTR)"/>
    <n v="463384"/>
    <s v="CHAVEZ OSORIO FRANCISCO RUBEN"/>
    <n v="13"/>
    <d v="2023-03-29T00:00:00"/>
    <d v="2023-03-31T00:00:00"/>
    <s v="VERACRUZ,VERACRUZ"/>
    <x v="11"/>
  </r>
  <r>
    <n v="56437"/>
    <m/>
    <s v="SSSTPA"/>
    <s v="GERENCIA DE SEGURIDAD, SALUD EN EL TRABAJO Y PROTECCIÓN AMBIENTAL REGIÓN SUR"/>
    <s v="AUDITORÍAS EFECTIVAS (AE)"/>
    <n v="433069"/>
    <s v="AZUARA CRUZ HEIDI KAKBNAB"/>
    <n v="14"/>
    <d v="2023-07-27T00:00:00"/>
    <d v="2023-07-27T00:00:00"/>
    <s v="CUNDUACAN, TABASCO"/>
    <x v="7"/>
  </r>
  <r>
    <n v="58613"/>
    <m/>
    <s v="SSSTPA"/>
    <s v="GERENCIA DE SEGURIDAD, SALUD EN EL TRABAJO Y PROTECCIÓN AMBIENTAL REGIÓN NORTE"/>
    <s v="PLANEACIÓN Y SUPERVISIÓN SEGURA DE LOS TRABAJOS (PSST)"/>
    <n v="463384"/>
    <s v="CHAVEZ OSORIO FRANCISCO RUBEN"/>
    <n v="6"/>
    <d v="2023-09-19T00:00:00"/>
    <d v="2023-09-20T00:00:00"/>
    <s v="VERACRUZ,VERACRUZ"/>
    <x v="3"/>
  </r>
  <r>
    <n v="56468"/>
    <m/>
    <s v="SSSTPA"/>
    <s v="GERENCIA DE SEGURIDAD, SALUD EN EL TRABAJO Y PROTECCIÓN AMBIENTAL REGIÓN SUR"/>
    <s v="VERIFICADOR DE GAS (VG)"/>
    <n v="332755"/>
    <s v="GARCIA AQUINO RUFINO"/>
    <n v="14"/>
    <d v="2023-06-26T00:00:00"/>
    <d v="2023-06-26T00:00:00"/>
    <s v="CUNDUACAN, TABASCO"/>
    <x v="0"/>
  </r>
  <r>
    <n v="54604"/>
    <m/>
    <s v="SSSTPA"/>
    <s v="GERENCIA DE SEGURIDAD, SALUD EN EL TRABAJO Y PROTECCIÓN AMBIENTAL REGIÓN NORTE"/>
    <s v="VERIFICADOR DE GAS (VG)"/>
    <n v="441106"/>
    <s v="BECERRIL MORALES JAVIER"/>
    <n v="8"/>
    <d v="2023-04-25T00:00:00"/>
    <d v="2023-04-25T00:00:00"/>
    <s v="VERACRUZ,VERACRUZ"/>
    <x v="10"/>
  </r>
  <r>
    <n v="54447"/>
    <m/>
    <s v="SSSTPA"/>
    <s v="GERENCIA DE SEGURIDAD, SALUD EN EL TRABAJO Y PROTECCIÓN AMBIENTAL REGIÓN NORTE"/>
    <s v="SISTEMA DE PERMISOS PARA TRABAJOS CON RIESGO (SPTR)"/>
    <n v="463384"/>
    <s v="CHAVEZ OSORIO FRANCISCO RUBEN"/>
    <n v="12"/>
    <d v="2023-03-15T00:00:00"/>
    <d v="2023-03-17T00:00:00"/>
    <s v="VERACRUZ,VERACRUZ"/>
    <x v="11"/>
  </r>
  <r>
    <n v="57599"/>
    <m/>
    <s v="SSSTPA"/>
    <s v="GERENCIA DE SEGURIDAD, SALUD EN EL TRABAJO Y PROTECCIÓN AMBIENTAL REGIÓN NORTE"/>
    <s v="SEGURIDAD EN CENTROS ADMINISTRATIVOS (SCA)"/>
    <n v="463384"/>
    <s v="CHAVEZ OSORIO FRANCISCO RUBEN"/>
    <n v="8"/>
    <d v="2023-05-03T00:00:00"/>
    <d v="2023-05-03T00:00:00"/>
    <s v="VERACRUZ,VERACRUZ"/>
    <x v="5"/>
  </r>
  <r>
    <n v="49754"/>
    <m/>
    <s v="SSSTPA"/>
    <s v="GERENCIA DE SEGURIDAD, SALUD EN EL TRABAJO Y PROTECCIÓN AMBIENTAL REGIÓN MARINA"/>
    <s v="PREVENCIÓN DE RIESGOS LABORALES (PRL)"/>
    <n v="971841"/>
    <s v="MAGAÑA RUIZ TOBIAS"/>
    <n v="11"/>
    <d v="2023-10-09T00:00:00"/>
    <d v="2023-10-10T00:00:00"/>
    <s v="CASES DOS BOCAS"/>
    <x v="6"/>
  </r>
  <r>
    <n v="47933"/>
    <m/>
    <s v="SSSTPA"/>
    <s v="GERENCIA DE SEGURIDAD, SALUD EN EL TRABAJO Y PROTECCIÓN AMBIENTAL REGIÓN MARINA"/>
    <s v="PROCEDIMIENTOS CRÍTICOS (PC)"/>
    <n v="374253"/>
    <s v="GONZALEZ RODRIGUEZ EDUARDO"/>
    <n v="13"/>
    <d v="2023-10-26T00:00:00"/>
    <d v="2023-10-27T00:00:00"/>
    <s v="CASES CIUDAD DEL CARMEN"/>
    <x v="6"/>
  </r>
  <r>
    <n v="47109"/>
    <m/>
    <s v="SSSTPA"/>
    <s v="GERENCIA DEL SISTEMA PEMEX SEGURIDAD, SALUD Y PROTECCIÓN AMBIENTAL E INTEGRACIÓN DE PROYECTOS"/>
    <s v="CONCEPTOS BÁSICOS DE ANÁLISIS DE RIESGO DE PROCESO (CBARP)"/>
    <n v="336327"/>
    <s v="HERNANDEZ CARRERA OMAR"/>
    <n v="21"/>
    <d v="2023-02-15T00:00:00"/>
    <d v="2023-02-17T00:00:00"/>
    <s v="CARDENAS, TABASCO"/>
    <x v="4"/>
  </r>
  <r>
    <n v="47848"/>
    <m/>
    <s v="SSSTPA"/>
    <s v="GERENCIA DE SEGURIDAD, SALUD EN EL TRABAJO Y PROTECCIÓN AMBIENTAL REGIÓN MARINA"/>
    <s v="SISTEMA DE PERMISOS PARA TRABAJOS CON RIESGO (SPTR)"/>
    <n v="405175"/>
    <s v="ESCASENA MARTINEZ ANGEL ISRAEL"/>
    <n v="17"/>
    <d v="2023-01-18T00:00:00"/>
    <d v="2023-01-20T00:00:00"/>
    <s v="CASES CIUDAD DEL CARMEN"/>
    <x v="8"/>
  </r>
  <r>
    <n v="49275"/>
    <m/>
    <s v="SSSTPA"/>
    <s v="GERENCIA DE SEGURIDAD, SALUD EN EL TRABAJO Y PROTECCIÓN AMBIENTAL REGIÓN MARINA"/>
    <s v="BRIGADAS DE BÚSQUEDA Y RESCATE (BBR)"/>
    <n v="384599"/>
    <s v="MARTINEZ COBA MARLON DANIEL"/>
    <n v="12"/>
    <d v="2023-07-11T00:00:00"/>
    <d v="2023-07-13T00:00:00"/>
    <s v="CASES DOS BOCAS"/>
    <x v="7"/>
  </r>
  <r>
    <n v="48257"/>
    <m/>
    <s v="SSSTPA"/>
    <s v="GERENCIA DE SEGURIDAD, SALUD EN EL TRABAJO Y PROTECCIÓN AMBIENTAL REGIÓN MARINA"/>
    <s v="INVESTIGACIÓN DE INCIDENTES Y ANÁLISIS DE CAUSA RAÍZ (IIACR)"/>
    <n v="206830"/>
    <s v="OSORNO REQUENA JOSÉ TRINIDAD"/>
    <n v="11"/>
    <d v="2023-05-25T00:00:00"/>
    <d v="2023-05-26T00:00:00"/>
    <s v="CASES CIUDAD DEL CARMEN"/>
    <x v="5"/>
  </r>
  <r>
    <n v="47861"/>
    <m/>
    <s v="SSSTPA"/>
    <s v="GERENCIA DE SEGURIDAD, SALUD EN EL TRABAJO Y PROTECCIÓN AMBIENTAL REGIÓN MARINA"/>
    <s v="VERIFICADOR DE GAS (VG)"/>
    <n v="405175"/>
    <s v="ESCASENA MARTINEZ ANGEL ISRAEL"/>
    <n v="7"/>
    <d v="2023-02-02T00:00:00"/>
    <d v="2023-02-02T00:00:00"/>
    <s v="CASES CIUDAD DEL CARMEN"/>
    <x v="4"/>
  </r>
  <r>
    <n v="49658"/>
    <m/>
    <s v="SSSTPA"/>
    <s v="GERENCIA DE SEGURIDAD, SALUD EN EL TRABAJO Y PROTECCIÓN AMBIENTAL REGIÓN MARINA"/>
    <s v="BRIGADAS DE PRIMEROS AUXILIOS (BPA)"/>
    <n v="373645"/>
    <s v="AGUILERA PAVON NICKY"/>
    <n v="14"/>
    <d v="2023-09-11T00:00:00"/>
    <d v="2023-09-12T00:00:00"/>
    <s v="CASES DOS BOCAS"/>
    <x v="3"/>
  </r>
  <r>
    <n v="49700"/>
    <m/>
    <s v="SSSTPA"/>
    <s v="GERENCIA DE SEGURIDAD, SALUD EN EL TRABAJO Y PROTECCIÓN AMBIENTAL REGIÓN MARINA"/>
    <s v="MANEJO A LA DEFENSIVA (MD)"/>
    <n v="971841"/>
    <s v="MAGAÑA RUIZ TOBIAS"/>
    <n v="15"/>
    <d v="2023-07-31T00:00:00"/>
    <d v="2023-07-31T00:00:00"/>
    <s v="CASES DOS BOCAS"/>
    <x v="7"/>
  </r>
  <r>
    <n v="49228"/>
    <m/>
    <s v="SSSTPA"/>
    <s v="GERENCIA DE SEGURIDAD, SALUD EN EL TRABAJO Y PROTECCIÓN AMBIENTAL REGIÓN MARINA"/>
    <s v="ADMINISTRACIÓN DE RIESGOS EN LOS PROCESOS DE PEMEX EXPLORACIÓN Y PRODUCCIÓN (ARP PEP)"/>
    <n v="245435"/>
    <s v="VALENCIA VIVEROS CESAR"/>
    <n v="9"/>
    <d v="2023-08-31T00:00:00"/>
    <d v="2023-08-31T00:00:00"/>
    <s v="CASES DOS BOCAS"/>
    <x v="1"/>
  </r>
  <r>
    <n v="49624"/>
    <m/>
    <s v="SSSTPA"/>
    <s v="GERENCIA DE SEGURIDAD, SALUD EN EL TRABAJO Y PROTECCIÓN AMBIENTAL REGIÓN MARINA"/>
    <s v="BRIGADAS DE BÚSQUEDA Y RESCATE (BBR)"/>
    <n v="384599"/>
    <s v="MARTINEZ COBA MARLON DANIEL"/>
    <n v="12"/>
    <d v="2023-07-25T00:00:00"/>
    <d v="2023-07-27T00:00:00"/>
    <s v="CASES DOS BOCAS"/>
    <x v="7"/>
  </r>
  <r>
    <n v="49720"/>
    <m/>
    <s v="SSSTPA"/>
    <s v="GERENCIA DE SEGURIDAD, SALUD EN EL TRABAJO Y PROTECCIÓN AMBIENTAL REGIÓN MARINA"/>
    <s v="PLANEACIÓN Y SUPERVISIÓN SEGURA DE LOS TRABAJOS (PSST)"/>
    <n v="384599"/>
    <s v="MARTINEZ COBA MARLON DANIEL"/>
    <n v="16"/>
    <d v="2023-02-16T00:00:00"/>
    <d v="2023-02-17T00:00:00"/>
    <s v="CASES DOS BOCAS"/>
    <x v="4"/>
  </r>
  <r>
    <n v="58636"/>
    <m/>
    <s v="SSSTPA"/>
    <s v="GERENCIA DE SEGURIDAD, SALUD EN EL TRABAJO Y PROTECCIÓN AMBIENTAL REGIÓN NORTE"/>
    <s v="AUDITORÍAS EFECTIVAS (AE)"/>
    <n v="441106"/>
    <s v="BECERRIL MORALES JAVIER"/>
    <n v="6"/>
    <d v="2023-10-17T00:00:00"/>
    <d v="2023-10-17T00:00:00"/>
    <s v="VERACRUZ,VERACRUZ"/>
    <x v="6"/>
  </r>
  <r>
    <n v="49896"/>
    <m/>
    <s v="SSSTPA"/>
    <s v="GERENCIA DE SEGURIDAD, SALUD EN EL TRABAJO Y PROTECCIÓN AMBIENTAL REGIÓN MARINA"/>
    <s v="RESPUESTA A EMERGENCIAS CON MATERIALES PELIGROSOS (REMP)"/>
    <n v="384599"/>
    <s v="MARTINEZ COBA MARLON DANIEL"/>
    <n v="17"/>
    <d v="2023-02-07T00:00:00"/>
    <d v="2023-02-08T00:00:00"/>
    <s v="CASES DOS BOCAS"/>
    <x v="4"/>
  </r>
  <r>
    <n v="47853"/>
    <m/>
    <s v="SSSTPA"/>
    <s v="GERENCIA DE SEGURIDAD, SALUD EN EL TRABAJO Y PROTECCIÓN AMBIENTAL REGIÓN MARINA"/>
    <s v="ADMINISTRACIÓN DE EMERGENCIAS MAYORES (AEM)"/>
    <n v="458886"/>
    <s v="MENDOZA RODRIGUEZ EDGAR"/>
    <n v="15"/>
    <d v="2023-10-26T00:00:00"/>
    <d v="2023-10-27T00:00:00"/>
    <s v="CASES CIUDAD DEL CARMEN"/>
    <x v="6"/>
  </r>
  <r>
    <n v="48118"/>
    <m/>
    <s v="SSSTPA"/>
    <s v="GERENCIA DE SEGURIDAD, SALUD EN EL TRABAJO Y PROTECCIÓN AMBIENTAL REGIÓN MARINA"/>
    <s v="SALUD EN EL TRABAJO (ST)"/>
    <n v="374361"/>
    <s v="AGUILAR LASSERRE RUBEN"/>
    <n v="9"/>
    <d v="2023-11-09T00:00:00"/>
    <d v="2023-11-11T00:00:00"/>
    <s v="CASES CIUDAD DEL CARMEN"/>
    <x v="2"/>
  </r>
  <r>
    <n v="47114"/>
    <m/>
    <s v="SSSTPA"/>
    <s v="GERENCIA DEL SISTEMA PEMEX SEGURIDAD, SALUD Y PROTECCIÓN AMBIENTAL E INTEGRACIÓN DE PROYECTOS"/>
    <s v="CONCEPTOS BÁSICOS DE ANÁLISIS DE RIESGO DE PROCESO (CBARP)"/>
    <n v="812346"/>
    <s v="PATIÑO MACIAS JAVIER"/>
    <n v="19"/>
    <d v="2023-03-08T00:00:00"/>
    <d v="2023-03-10T00:00:00"/>
    <s v="POZA RICA DE HIDALGO,VERACRUZ"/>
    <x v="11"/>
  </r>
  <r>
    <n v="56458"/>
    <m/>
    <s v="SSSTPA"/>
    <s v="GERENCIA DE SEGURIDAD, SALUD EN EL TRABAJO Y PROTECCIÓN AMBIENTAL REGIÓN MARINA"/>
    <s v="ÁCIDO SULFHÍDRICO (H2S)"/>
    <n v="405175"/>
    <s v="ESCASENA MARTINEZ ANGEL ISRAEL"/>
    <n v="8"/>
    <d v="2023-03-01T00:00:00"/>
    <d v="2023-03-01T00:00:00"/>
    <s v="CASES CIUDAD DEL CARMEN"/>
    <x v="11"/>
  </r>
  <r>
    <n v="47942"/>
    <m/>
    <s v="SSSTPA"/>
    <s v="GERENCIA DE SEGURIDAD, SALUD EN EL TRABAJO Y PROTECCIÓN AMBIENTAL REGIÓN MARINA"/>
    <s v="BRIGADAS DE PRIMEROS AUXILIOS (BPA)"/>
    <n v="499974"/>
    <s v="CALDERON CRUZ IVONNE DEL CARMEN"/>
    <n v="10"/>
    <d v="2023-02-06T00:00:00"/>
    <d v="2023-02-07T00:00:00"/>
    <s v="CASES CIUDAD DEL CARMEN"/>
    <x v="4"/>
  </r>
  <r>
    <n v="48098"/>
    <m/>
    <s v="SSSTPA"/>
    <s v="GERENCIA DE SEGURIDAD, SALUD EN EL TRABAJO Y PROTECCIÓN AMBIENTAL REGIÓN MARINA"/>
    <s v="ADMINISTRACIÓN AMBIENTAL (AA)"/>
    <n v="353019"/>
    <s v="ALVAREZ PISTE INES"/>
    <n v="7"/>
    <d v="2023-02-09T00:00:00"/>
    <d v="2023-02-10T00:00:00"/>
    <s v="CASES CIUDAD DEL CARMEN"/>
    <x v="4"/>
  </r>
  <r>
    <n v="47102"/>
    <m/>
    <s v="SSSTPA"/>
    <s v="GERENCIA DEL SISTEMA PEMEX SEGURIDAD, SALUD Y PROTECCIÓN AMBIENTAL E INTEGRACIÓN DE PROYECTOS"/>
    <s v="MÉTODOS CUALITATIVOS PARA LA IDENTIFICACIÓN DE PELIGROS, EVALUACIÓN Y JERARQUIZACIÓN DE RIESGOS (MCL ARP)"/>
    <n v="365914"/>
    <s v="HURTADO MEDRANO RICARDO"/>
    <n v="21"/>
    <d v="2023-09-04T00:00:00"/>
    <d v="2023-09-08T00:00:00"/>
    <s v="CASES DOS BOCAS"/>
    <x v="3"/>
  </r>
  <r>
    <n v="47879"/>
    <m/>
    <s v="SSSTPA"/>
    <s v="GERENCIA DE SEGURIDAD, SALUD EN EL TRABAJO Y PROTECCIÓN AMBIENTAL REGIÓN MARINA"/>
    <s v="INVESTIGACIÓN DE INCIDENTES Y ANÁLISIS DE CAUSA RAÍZ (IIACR)"/>
    <n v="374253"/>
    <s v="GONZALEZ RODRIGUEZ EDUARDO"/>
    <n v="17"/>
    <d v="2023-09-28T00:00:00"/>
    <d v="2023-09-29T00:00:00"/>
    <s v="CASES CIUDAD DEL CARMEN"/>
    <x v="3"/>
  </r>
  <r>
    <n v="47922"/>
    <m/>
    <s v="SSSTPA"/>
    <s v="GERENCIA DE SEGURIDAD, SALUD EN EL TRABAJO Y PROTECCIÓN AMBIENTAL REGIÓN MARINA"/>
    <s v="ÁCIDO SULFHÍDRICO (H2S)"/>
    <n v="405175"/>
    <s v="ESCASENA MARTINEZ ANGEL ISRAEL"/>
    <n v="13"/>
    <d v="2023-03-09T00:00:00"/>
    <d v="2023-03-09T00:00:00"/>
    <s v="CASES CIUDAD DEL CARMEN"/>
    <x v="11"/>
  </r>
  <r>
    <n v="50000"/>
    <m/>
    <s v="SSSTPA"/>
    <s v="GERENCIA DE SEGURIDAD, SALUD EN EL TRABAJO Y PROTECCIÓN AMBIENTAL REGIÓN MARINA"/>
    <s v="SISTEMA DE PERMISOS PARA TRABAJOS CON RIESGO (SPTR)"/>
    <n v="322115"/>
    <s v="MOHENO TORRES EDUARDO"/>
    <n v="17"/>
    <d v="2023-10-02T00:00:00"/>
    <d v="2023-10-04T00:00:00"/>
    <s v="CASES DOS BOCAS"/>
    <x v="6"/>
  </r>
  <r>
    <n v="50029"/>
    <m/>
    <s v="SSSTPA"/>
    <s v="GERENCIA DE SEGURIDAD, SALUD EN EL TRABAJO Y PROTECCIÓN AMBIENTAL REGIÓN MARINA"/>
    <s v="VERIFICADOR DE GAS (VG)"/>
    <n v="971841"/>
    <s v="MAGAÑA RUIZ TOBIAS"/>
    <n v="18"/>
    <d v="2023-01-31T00:00:00"/>
    <d v="2023-01-31T00:00:00"/>
    <s v="CASES DOS BOCAS"/>
    <x v="8"/>
  </r>
  <r>
    <n v="49991"/>
    <m/>
    <s v="SSSTPA"/>
    <s v="GERENCIA DE SEGURIDAD, SALUD EN EL TRABAJO Y PROTECCIÓN AMBIENTAL REGIÓN MARINA"/>
    <s v="SEGURIDAD Y SOBREVIVENCIA COSTA AFUERA (SSCA)"/>
    <n v="389970"/>
    <s v="LOPEZ LARA AZARIEL"/>
    <n v="9"/>
    <d v="2023-06-08T00:00:00"/>
    <d v="2023-06-10T00:00:00"/>
    <s v="CASES CIUDAD DEL CARMEN"/>
    <x v="0"/>
  </r>
  <r>
    <n v="49562"/>
    <m/>
    <s v="SSSTPA"/>
    <s v="GERENCIA DE SEGURIDAD, SALUD EN EL TRABAJO Y PROTECCIÓN AMBIENTAL REGIÓN MARINA"/>
    <s v="ADMINISTRACIÓN DE EMERGENCIAS MAYORES (AEM)"/>
    <n v="245435"/>
    <s v="VALENCIA VIVEROS CESAR"/>
    <n v="14"/>
    <d v="2023-10-12T00:00:00"/>
    <d v="2023-10-13T00:00:00"/>
    <s v="CASES DOS BOCAS"/>
    <x v="6"/>
  </r>
  <r>
    <n v="47847"/>
    <m/>
    <s v="SSSTPA"/>
    <s v="GERENCIA DE SEGURIDAD, SALUD EN EL TRABAJO Y PROTECCIÓN AMBIENTAL REGIÓN MARINA"/>
    <s v="LIDERAZGO EN SSPA"/>
    <n v="361756"/>
    <s v="MENDEZ DAMASCO ELIO"/>
    <n v="12"/>
    <d v="2023-07-06T00:00:00"/>
    <d v="2023-07-07T00:00:00"/>
    <s v="CASES CIUDAD DEL CARMEN"/>
    <x v="7"/>
  </r>
  <r>
    <n v="49751"/>
    <m/>
    <s v="SSSTPA"/>
    <s v="GERENCIA DE SEGURIDAD, SALUD EN EL TRABAJO Y PROTECCIÓN AMBIENTAL REGIÓN MARINA"/>
    <s v="PREVENCIÓN DE RIESGOS LABORALES (PRL)"/>
    <n v="971841"/>
    <s v="MAGAÑA RUIZ TOBIAS"/>
    <n v="12"/>
    <d v="2023-10-23T00:00:00"/>
    <d v="2023-10-24T00:00:00"/>
    <s v="CASES DOS BOCAS"/>
    <x v="6"/>
  </r>
  <r>
    <n v="49723"/>
    <m/>
    <s v="SSSTPA"/>
    <s v="GERENCIA DE SEGURIDAD, SALUD EN EL TRABAJO Y PROTECCIÓN AMBIENTAL REGIÓN MARINA"/>
    <s v="PLANEACIÓN Y SUPERVISIÓN SEGURA DE LOS TRABAJOS (PSST)"/>
    <n v="384599"/>
    <s v="MARTINEZ COBA MARLON DANIEL"/>
    <n v="15"/>
    <d v="2023-09-14T00:00:00"/>
    <d v="2023-09-15T00:00:00"/>
    <s v="CASES DOS BOCAS"/>
    <x v="3"/>
  </r>
  <r>
    <n v="52215"/>
    <m/>
    <s v="SSSTPA"/>
    <s v="GERENCIA DE SEGURIDAD, SALUD EN EL TRABAJO Y PROTECCIÓN AMBIENTAL REGIÓN NORTE"/>
    <s v="CONCEPTOS BÁSICOS DE ANÁLISIS DE RIESGOS DE PROCESO"/>
    <n v="812346"/>
    <s v="PATIÑO MACIAS JAVIER"/>
    <n v="3"/>
    <d v="2023-12-11T00:00:00"/>
    <d v="2023-12-13T00:00:00"/>
    <s v="POZA RICA DE HIDALGO,VERACRUZ"/>
    <x v="9"/>
  </r>
  <r>
    <n v="49877"/>
    <m/>
    <s v="SSSTPA"/>
    <s v="GERENCIA DE SEGURIDAD, SALUD EN EL TRABAJO Y PROTECCIÓN AMBIENTAL REGIÓN MARINA"/>
    <s v="SEGURIDAD Y SOBREVIVENCIA COSTA AFUERA (SSCA)"/>
    <n v="389970"/>
    <s v="LOPEZ LARA AZARIEL"/>
    <n v="9"/>
    <d v="2023-04-27T00:00:00"/>
    <d v="2023-04-29T00:00:00"/>
    <s v="CASES CIUDAD DEL CARMEN"/>
    <x v="10"/>
  </r>
  <r>
    <n v="47939"/>
    <m/>
    <s v="SSSTPA"/>
    <s v="GERENCIA DE SEGURIDAD, SALUD EN EL TRABAJO Y PROTECCIÓN AMBIENTAL REGIÓN MARINA"/>
    <s v="REACREDITACIÓN DE SIGNATARIOS DEL SPPTR (RSPTR)"/>
    <n v="458886"/>
    <s v="MENDOZA RODRIGUEZ EDGAR"/>
    <n v="13"/>
    <d v="2023-08-03T00:00:00"/>
    <d v="2023-08-03T00:00:00"/>
    <s v="CASES CIUDAD DEL CARMEN"/>
    <x v="1"/>
  </r>
  <r>
    <n v="49263"/>
    <m/>
    <s v="SSSTPA"/>
    <s v="GERENCIA DE SEGURIDAD, SALUD EN EL TRABAJO Y PROTECCIÓN AMBIENTAL REGIÓN MARINA"/>
    <s v="MANEJO A LA DEFENSIVA (MD)"/>
    <n v="971841"/>
    <s v="MAGAÑA RUIZ TOBIAS"/>
    <n v="15"/>
    <d v="2023-10-02T00:00:00"/>
    <d v="2023-10-02T00:00:00"/>
    <s v="CASES DOS BOCAS"/>
    <x v="6"/>
  </r>
  <r>
    <n v="50040"/>
    <m/>
    <s v="SSSTPA"/>
    <s v="GERENCIA DE SEGURIDAD, SALUD EN EL TRABAJO Y PROTECCIÓN AMBIENTAL REGIÓN MARINA"/>
    <s v="VERIFICADOR DE GAS (VG)"/>
    <n v="971841"/>
    <s v="MAGAÑA RUIZ TOBIAS"/>
    <n v="17"/>
    <d v="2023-10-30T00:00:00"/>
    <d v="2023-10-30T00:00:00"/>
    <s v="CASES DOS BOCAS"/>
    <x v="6"/>
  </r>
  <r>
    <n v="49578"/>
    <m/>
    <s v="SSSTPA"/>
    <s v="GERENCIA DE SEGURIDAD, SALUD EN EL TRABAJO Y PROTECCIÓN AMBIENTAL REGIÓN MARINA"/>
    <s v="ADMINISTRACIÓN DE EMERGENCIAS MAYORES (AEM)"/>
    <n v="245435"/>
    <s v="VALENCIA VIVEROS CESAR"/>
    <n v="14"/>
    <d v="2023-07-06T00:00:00"/>
    <d v="2023-07-07T00:00:00"/>
    <s v="CASES DOS BOCAS"/>
    <x v="7"/>
  </r>
  <r>
    <n v="50025"/>
    <m/>
    <s v="SSSTPA"/>
    <s v="GERENCIA DE SEGURIDAD, SALUD EN EL TRABAJO Y PROTECCIÓN AMBIENTAL REGIÓN MARINA"/>
    <s v="VERIFICADOR DE GAS (VG)"/>
    <n v="971841"/>
    <s v="MAGAÑA RUIZ TOBIAS"/>
    <n v="14"/>
    <d v="2023-01-23T00:00:00"/>
    <d v="2023-01-23T00:00:00"/>
    <s v="CASES DOS BOCAS"/>
    <x v="8"/>
  </r>
  <r>
    <n v="49232"/>
    <m/>
    <s v="SSSTPA"/>
    <s v="GERENCIA DE SEGURIDAD, SALUD EN EL TRABAJO Y PROTECCIÓN AMBIENTAL REGIÓN MARINA"/>
    <s v="ÁCIDO SULFHÍDRICO (H2S)"/>
    <n v="971841"/>
    <s v="MAGAÑA RUIZ TOBIAS"/>
    <n v="6"/>
    <d v="2023-03-13T00:00:00"/>
    <d v="2023-03-13T00:00:00"/>
    <s v="CASES DOS BOCAS"/>
    <x v="11"/>
  </r>
  <r>
    <n v="48263"/>
    <m/>
    <s v="SSSTPA"/>
    <s v="GERENCIA DE SEGURIDAD, SALUD EN EL TRABAJO Y PROTECCIÓN AMBIENTAL REGIÓN MARINA"/>
    <s v="SEGURIDAD EN CENTROS ADMINISTRATIVOS (SCA)"/>
    <n v="496969"/>
    <s v="SANCHEZ DOMINGUEZ EMMANUEL ALONSO"/>
    <n v="9"/>
    <d v="2023-01-27T00:00:00"/>
    <d v="2023-01-27T00:00:00"/>
    <s v="CASES CIUDAD DEL CARMEN"/>
    <x v="8"/>
  </r>
  <r>
    <n v="47843"/>
    <m/>
    <s v="SSSTPA"/>
    <s v="GERENCIA DEL SISTEMA PEMEX SEGURIDAD, SALUD Y PROTECCIÓN AMBIENTAL E INTEGRACIÓN DE PROYECTOS"/>
    <s v="MÉTODOS CUALITATIVOS PARA LA IDENTIFICACIÓN DE PELIGROS, EVALUACIÓN Y JERARQUIZACIÓN DE RIESGOS (MCL ARP)"/>
    <n v="336327"/>
    <s v="HERNANDEZ CARRERA OMAR"/>
    <n v="20"/>
    <d v="2023-05-15T00:00:00"/>
    <d v="2023-05-19T00:00:00"/>
    <s v="CARDENAS, TABASCO"/>
    <x v="5"/>
  </r>
  <r>
    <n v="47855"/>
    <m/>
    <s v="SSSTPA"/>
    <s v="GERENCIA DE SEGURIDAD, SALUD EN EL TRABAJO Y PROTECCIÓN AMBIENTAL REGIÓN MARINA"/>
    <s v="PLANEACIÓN Y SUPERVISIÓN SEGURA DE LOS TRABAJOS (PSST)"/>
    <n v="374253"/>
    <s v="GONZALEZ RODRIGUEZ EDUARDO"/>
    <n v="8"/>
    <d v="2023-05-25T00:00:00"/>
    <d v="2023-05-26T00:00:00"/>
    <s v="CASES CIUDAD DEL CARMEN"/>
    <x v="5"/>
  </r>
  <r>
    <n v="47842"/>
    <m/>
    <s v="SSSTPA"/>
    <s v="GERENCIA DE SEGURIDAD, SALUD EN EL TRABAJO Y PROTECCIÓN AMBIENTAL REGIÓN MARINA"/>
    <s v="REACREDITACIÓN DE SIGNATARIOS DEL SPPTR (RSPTR)"/>
    <n v="405175"/>
    <s v="ESCASENA MARTINEZ ANGEL ISRAEL"/>
    <n v="13"/>
    <d v="2023-02-08T00:00:00"/>
    <d v="2023-02-08T00:00:00"/>
    <s v="CASES CIUDAD DEL CARMEN"/>
    <x v="4"/>
  </r>
  <r>
    <n v="47133"/>
    <m/>
    <s v="SSSTPA"/>
    <s v="GERENCIA DEL SISTEMA PEMEX SEGURIDAD, SALUD Y PROTECCIÓN AMBIENTAL E INTEGRACIÓN DE PROYECTOS"/>
    <s v="MÉTODOS CUANTITATIVOS PARA LA IDENTIFICACIÓN DE PELIGROS, EVALUACIÓN Y JERARQUIZACIÓN DE RIESGOS (MCN ARP)"/>
    <n v="361756"/>
    <s v="MENDEZ DAMASCO ELIO"/>
    <n v="15"/>
    <d v="2023-10-02T00:00:00"/>
    <d v="2023-10-06T00:00:00"/>
    <s v="CASES CIUDAD DEL CARMEN"/>
    <x v="6"/>
  </r>
  <r>
    <n v="48403"/>
    <m/>
    <s v="SSSTPA"/>
    <s v="GERENCIA DE SEGURIDAD, SALUD EN EL TRABAJO Y PROTECCIÓN AMBIENTAL REGIÓN MARINA"/>
    <s v="RESPUESTA A EMERGENCIAS CON MATERIALES PELIGROSOS (REMP)"/>
    <n v="354951"/>
    <s v="GARZA TORRE RAUL ARMANDO"/>
    <n v="12"/>
    <d v="2023-08-31T00:00:00"/>
    <d v="2023-09-01T00:00:00"/>
    <s v="CASES CIUDAD DEL CARMEN"/>
    <x v="3"/>
  </r>
  <r>
    <n v="49289"/>
    <m/>
    <s v="SSSTPA"/>
    <s v="GERENCIA DE SEGURIDAD, SALUD EN EL TRABAJO Y PROTECCIÓN AMBIENTAL REGIÓN MARINA"/>
    <s v="BRIGADAS DE PRIMEROS AUXILIOS (BPA)"/>
    <n v="373645"/>
    <s v="AGUILERA PAVON NICKY"/>
    <n v="13"/>
    <d v="2023-09-28T00:00:00"/>
    <d v="2023-09-29T00:00:00"/>
    <s v="CASES DOS BOCAS"/>
    <x v="3"/>
  </r>
  <r>
    <n v="49297"/>
    <m/>
    <s v="SSSTPA"/>
    <s v="GERENCIA DE SEGURIDAD, SALUD EN EL TRABAJO Y PROTECCIÓN AMBIENTAL REGIÓN MARINA"/>
    <s v="SISTEMA DE PERMISOS PARA TRABAJOS CON RIESGO (SPTR)"/>
    <n v="322115"/>
    <s v="MOHENO TORRES EDUARDO"/>
    <n v="17"/>
    <d v="2023-11-27T00:00:00"/>
    <d v="2023-11-29T00:00:00"/>
    <s v="CASES DOS BOCAS"/>
    <x v="2"/>
  </r>
  <r>
    <n v="48719"/>
    <m/>
    <s v="SSSTPA"/>
    <s v="GERENCIA DE SEGURIDAD, SALUD EN EL TRABAJO Y PROTECCIÓN AMBIENTAL REGIÓN NORTE"/>
    <s v="MANEJO A LA DEFENSIVA (MD)"/>
    <n v="352720"/>
    <s v="ROSAS HERNANDEZ ROBERTO AUGUSTO"/>
    <n v="11"/>
    <d v="2023-05-17T00:00:00"/>
    <d v="2023-05-17T00:00:00"/>
    <s v="POZA RICA DE HIDALGO,VERACRUZ"/>
    <x v="5"/>
  </r>
  <r>
    <n v="48716"/>
    <m/>
    <s v="SSSTPA"/>
    <s v="GERENCIA DE SEGURIDAD, SALUD EN EL TRABAJO Y PROTECCIÓN AMBIENTAL REGIÓN NORTE"/>
    <s v="MANEJO A LA DEFENSIVA (MD)"/>
    <n v="352720"/>
    <s v="ROSAS HERNANDEZ ROBERTO AUGUSTO"/>
    <n v="11"/>
    <d v="2023-06-02T00:00:00"/>
    <d v="2023-06-02T00:00:00"/>
    <s v="POZA RICA DE HIDALGO,VERACRUZ"/>
    <x v="0"/>
  </r>
  <r>
    <n v="58650"/>
    <m/>
    <s v="SSSTPA"/>
    <s v="GERENCIA DE SEGURIDAD, SALUD EN EL TRABAJO Y PROTECCIÓN AMBIENTAL REGIÓN NORTE"/>
    <s v="PROCEDIMIENTOS CRÍTICOS (PC)"/>
    <n v="463384"/>
    <s v="CHAVEZ OSORIO FRANCISCO RUBEN"/>
    <n v="6"/>
    <d v="2023-07-27T00:00:00"/>
    <d v="2023-07-28T00:00:00"/>
    <s v="VERACRUZ,VERACRUZ"/>
    <x v="7"/>
  </r>
  <r>
    <n v="48078"/>
    <m/>
    <s v="SSSTPA"/>
    <s v="GERENCIA DE SEGURIDAD, SALUD EN EL TRABAJO Y PROTECCIÓN AMBIENTAL REGIÓN NORTE"/>
    <s v="PROCEDIMIENTOS CRÍTICOS (PC)"/>
    <n v="375324"/>
    <s v="MADRIGAL ELISEO DAVID MICHAEL"/>
    <n v="15"/>
    <d v="2023-05-22T00:00:00"/>
    <d v="2023-05-23T00:00:00"/>
    <s v="REYNOSA, TAMAULIPAS"/>
    <x v="5"/>
  </r>
  <r>
    <n v="48103"/>
    <m/>
    <s v="SSSTPA"/>
    <s v="GERENCIA DE SEGURIDAD, SALUD EN EL TRABAJO Y PROTECCIÓN AMBIENTAL REGIÓN NORTE"/>
    <s v="PROCEDIMIENTOS CRÍTICOS (PC)"/>
    <n v="375324"/>
    <s v="MADRIGAL ELISEO DAVID MICHAEL"/>
    <n v="11"/>
    <d v="2023-05-24T00:00:00"/>
    <d v="2023-05-25T00:00:00"/>
    <s v="REYNOSA, TAMAULIPAS"/>
    <x v="5"/>
  </r>
  <r>
    <n v="48245"/>
    <m/>
    <s v="SSSTPA"/>
    <s v="GERENCIA DE SEGURIDAD, SALUD EN EL TRABAJO Y PROTECCIÓN AMBIENTAL REGIÓN NORTE"/>
    <s v="VERIFICADOR DE GAS (VG)"/>
    <n v="226488"/>
    <s v="SÁNCHEZ GARCÍA ERNESTO"/>
    <n v="16"/>
    <d v="2023-05-26T00:00:00"/>
    <d v="2023-05-26T00:00:00"/>
    <s v="REYNOSA, TAMAULIPAS"/>
    <x v="5"/>
  </r>
  <r>
    <n v="48024"/>
    <m/>
    <s v="SSSTPA"/>
    <s v="GERENCIA DE SEGURIDAD, SALUD EN EL TRABAJO Y PROTECCIÓN AMBIENTAL REGIÓN NORTE"/>
    <s v="PREVENCIÓN DE RIESGOS LABORALES (PRL)"/>
    <n v="375324"/>
    <s v="MADRIGAL ELISEO DAVID MICHAEL"/>
    <n v="11"/>
    <d v="2023-05-31T00:00:00"/>
    <d v="2023-06-01T00:00:00"/>
    <s v="REYNOSA, TAMAULIPAS"/>
    <x v="0"/>
  </r>
  <r>
    <n v="48109"/>
    <m/>
    <s v="SSSTPA"/>
    <s v="GERENCIA DE SEGURIDAD, SALUD EN EL TRABAJO Y PROTECCIÓN AMBIENTAL REGIÓN MARINA"/>
    <s v="BRIGADAS DE PRIMEROS AUXILIOS (BPA)"/>
    <n v="374361"/>
    <s v="AGUILAR LASSERRE RUBEN"/>
    <n v="8"/>
    <d v="2023-03-02T00:00:00"/>
    <d v="2023-03-03T00:00:00"/>
    <s v="CASES CIUDAD DEL CARMEN"/>
    <x v="11"/>
  </r>
  <r>
    <n v="49933"/>
    <m/>
    <s v="SSSTPA"/>
    <s v="GERENCIA DE SEGURIDAD, SALUD EN EL TRABAJO Y PROTECCIÓN AMBIENTAL REGIÓN MARINA"/>
    <s v="RESPUESTA A EMERGENCIAS CON MATERIALES PELIGROSOS (REMP)"/>
    <n v="384599"/>
    <s v="MARTINEZ COBA MARLON DANIEL"/>
    <n v="17"/>
    <d v="2023-05-16T00:00:00"/>
    <d v="2023-05-17T00:00:00"/>
    <s v="CASES DOS BOCAS"/>
    <x v="5"/>
  </r>
  <r>
    <n v="47924"/>
    <m/>
    <s v="SSSTPA"/>
    <s v="GERENCIA DE SEGURIDAD, SALUD EN EL TRABAJO Y PROTECCIÓN AMBIENTAL REGIÓN MARINA"/>
    <s v="ÁCIDO SULFHÍDRICO (H2S)"/>
    <n v="496969"/>
    <s v="SANCHEZ DOMINGUEZ EMMANUEL ALONSO"/>
    <n v="9"/>
    <d v="2023-03-02T00:00:00"/>
    <d v="2023-03-02T00:00:00"/>
    <s v="CASES CIUDAD DEL CARMEN"/>
    <x v="11"/>
  </r>
  <r>
    <n v="47845"/>
    <m/>
    <s v="SSSTPA"/>
    <s v="GERENCIA DE SEGURIDAD, SALUD EN EL TRABAJO Y PROTECCIÓN AMBIENTAL REGIÓN MARINA"/>
    <s v="ADMINISTRACIÓN DE RIESGOS EN LOS PROCESOS DE PEMEX EXPLORACIÓN Y PRODUCCIÓN (ARP PEP)"/>
    <n v="374253"/>
    <s v="GONZALEZ RODRIGUEZ EDUARDO"/>
    <n v="13"/>
    <d v="2023-02-16T00:00:00"/>
    <d v="2023-02-16T00:00:00"/>
    <s v="CASES CIUDAD DEL CARMEN"/>
    <x v="4"/>
  </r>
  <r>
    <n v="48538"/>
    <m/>
    <s v="SSSTPA"/>
    <s v="GERENCIA DE SEGURIDAD, SALUD EN EL TRABAJO Y PROTECCIÓN AMBIENTAL REGIÓN NORTE"/>
    <s v="DISCIPLINA OPERATIVA (DO)"/>
    <n v="196157"/>
    <s v="POSADAS RAMÍREZ LUCIO ALFONSO"/>
    <n v="15"/>
    <d v="2023-06-05T00:00:00"/>
    <d v="2023-06-06T00:00:00"/>
    <s v="REYNOSA, TAMAULIPAS"/>
    <x v="0"/>
  </r>
  <r>
    <n v="56358"/>
    <m/>
    <s v="SSSTPA"/>
    <s v="GERENCIA DE SEGURIDAD, SALUD EN EL TRABAJO Y PROTECCIÓN AMBIENTAL REGIÓN NORTE"/>
    <s v="DISCIPLINA OPERATIVA (DO)"/>
    <n v="375324"/>
    <s v="MADRIGAL ELISEO DAVID MICHAEL"/>
    <n v="13"/>
    <d v="2023-06-06T00:00:00"/>
    <d v="2023-06-07T00:00:00"/>
    <s v="REYNOSA, TAMAULIPAS"/>
    <x v="0"/>
  </r>
  <r>
    <n v="49315"/>
    <m/>
    <s v="SSSTPA"/>
    <s v="GERENCIA DE SEGURIDAD, SALUD EN EL TRABAJO Y PROTECCIÓN AMBIENTAL REGIÓN NORTE"/>
    <s v="ADMINISTRACIÓN DE EMERGENCIAS MAYORES (AEM)"/>
    <n v="352720"/>
    <s v="ROSAS HERNANDEZ ROBERTO AUGUSTO"/>
    <n v="12"/>
    <d v="2023-08-23T00:00:00"/>
    <d v="2023-08-24T00:00:00"/>
    <s v="POZA RICA DE HIDALGO,VERACRUZ"/>
    <x v="1"/>
  </r>
  <r>
    <n v="58931"/>
    <m/>
    <s v="SSSTPA"/>
    <s v="GERENCIA DE SEGURIDAD, SALUD EN EL TRABAJO Y PROTECCIÓN AMBIENTAL REGIÓN NORTE"/>
    <s v="MANEJO A LA DEFENSIVA (MD)"/>
    <n v="463384"/>
    <s v="CHAVEZ OSORIO FRANCISCO RUBEN"/>
    <n v="7"/>
    <d v="2023-10-10T00:00:00"/>
    <d v="2023-10-10T00:00:00"/>
    <s v="VERACRUZ,VERACRUZ"/>
    <x v="6"/>
  </r>
  <r>
    <n v="50446"/>
    <m/>
    <s v="SSSTPA"/>
    <s v="GERENCIA DE SEGURIDAD, SALUD EN EL TRABAJO Y PROTECCIÓN AMBIENTAL REGIÓN NORTE"/>
    <s v="INVESTIGACIÓN DE INCIDENTES Y ANÁLISIS DE CAUSA RAÍZ (IIACR)"/>
    <n v="352720"/>
    <s v="ROSAS HERNANDEZ ROBERTO AUGUSTO"/>
    <n v="7"/>
    <d v="2023-12-04T00:00:00"/>
    <d v="2023-12-05T00:00:00"/>
    <s v="POZA RICA DE HIDALGO,VERACRUZ"/>
    <x v="9"/>
  </r>
  <r>
    <n v="58948"/>
    <m/>
    <s v="SSSTPA"/>
    <s v="GERENCIA DE SEGURIDAD, SALUD EN EL TRABAJO Y PROTECCIÓN AMBIENTAL REGIÓN NORTE"/>
    <s v="MANEJO A LA DEFENSIVA (MD)"/>
    <n v="463384"/>
    <s v="CHAVEZ OSORIO FRANCISCO RUBEN"/>
    <n v="5"/>
    <d v="2023-10-19T00:00:00"/>
    <d v="2023-10-19T00:00:00"/>
    <s v="VERACRUZ,VERACRUZ"/>
    <x v="6"/>
  </r>
  <r>
    <n v="47125"/>
    <m/>
    <s v="SSSTPA"/>
    <s v="GERENCIA DE SEGURIDAD, SALUD EN EL TRABAJO Y PROTECCIÓN AMBIENTAL REGIÓN NORTE"/>
    <s v="BÁSICO DE SEGURIDAD (BS)"/>
    <n v="196157"/>
    <s v="POSADAS RAMÍREZ LUCIO ALFONSO"/>
    <n v="6"/>
    <d v="2023-05-29T00:00:00"/>
    <d v="2023-05-30T00:00:00"/>
    <s v="REYNOSA, TAMAULIPAS"/>
    <x v="5"/>
  </r>
  <r>
    <n v="56498"/>
    <m/>
    <s v="SSSTPA"/>
    <s v="GERENCIA DE SEGURIDAD, SALUD EN EL TRABAJO Y PROTECCIÓN AMBIENTAL REGIÓN NORTE"/>
    <s v="DISCIPLINA OPERATIVA (DO)"/>
    <n v="352720"/>
    <s v="ROSAS HERNANDEZ ROBERTO AUGUSTO"/>
    <n v="7"/>
    <d v="2023-01-30T00:00:00"/>
    <d v="2023-01-31T00:00:00"/>
    <s v="POZA RICA DE HIDALGO,VERACRUZ"/>
    <x v="8"/>
  </r>
  <r>
    <n v="49320"/>
    <m/>
    <s v="SSSTPA"/>
    <s v="GERENCIA DE SEGURIDAD, SALUD EN EL TRABAJO Y PROTECCIÓN AMBIENTAL REGIÓN NORTE"/>
    <s v="ADMINISTRACIÓN DE EMERGENCIAS MAYORES (AEM)"/>
    <n v="352720"/>
    <s v="ROSAS HERNANDEZ ROBERTO AUGUSTO"/>
    <n v="11"/>
    <d v="2023-01-26T00:00:00"/>
    <d v="2023-01-27T00:00:00"/>
    <s v="POZA RICA DE HIDALGO,VERACRUZ"/>
    <x v="8"/>
  </r>
  <r>
    <n v="58975"/>
    <m/>
    <s v="SSSTPA"/>
    <s v="GERENCIA DE SEGURIDAD, SALUD EN EL TRABAJO Y PROTECCIÓN AMBIENTAL REGIÓN NORTE"/>
    <s v="RESPUESTA A EMERGENCIAS CON MATERIALES PELIGROSOS (REMP)"/>
    <n v="441106"/>
    <s v="BECERRIL MORALES JAVIER"/>
    <n v="6"/>
    <d v="2023-10-30T00:00:00"/>
    <d v="2023-10-31T00:00:00"/>
    <s v="VERACRUZ,VERACRUZ"/>
    <x v="6"/>
  </r>
  <r>
    <n v="55495"/>
    <m/>
    <s v="SSSTPA"/>
    <s v="GERENCIA DE SEGURIDAD, SALUD EN EL TRABAJO Y PROTECCIÓN AMBIENTAL REGIÓN NORTE"/>
    <s v="ADMINISTRACIÓN DE EMERGENCIAS MAYORES (AEM)"/>
    <n v="352720"/>
    <s v="ROSAS HERNANDEZ ROBERTO AUGUSTO"/>
    <n v="12"/>
    <d v="2023-02-06T00:00:00"/>
    <d v="2023-02-07T00:00:00"/>
    <s v="POZA RICA DE HIDALGO,VERACRUZ"/>
    <x v="4"/>
  </r>
  <r>
    <n v="48711"/>
    <m/>
    <s v="SSSTPA"/>
    <s v="GERENCIA DE SEGURIDAD, SALUD EN EL TRABAJO Y PROTECCIÓN AMBIENTAL REGIÓN NORTE"/>
    <s v="MANEJO A LA DEFENSIVA (MD)"/>
    <n v="352720"/>
    <s v="ROSAS HERNANDEZ ROBERTO AUGUSTO"/>
    <n v="10"/>
    <d v="2023-10-30T00:00:00"/>
    <d v="2023-10-30T00:00:00"/>
    <s v="POZA RICA DE HIDALGO,VERACRUZ"/>
    <x v="6"/>
  </r>
  <r>
    <n v="48710"/>
    <m/>
    <s v="SSSTPA"/>
    <s v="GERENCIA DE SEGURIDAD, SALUD EN EL TRABAJO Y PROTECCIÓN AMBIENTAL REGIÓN NORTE"/>
    <s v="MANEJO A LA DEFENSIVA (MD)"/>
    <n v="352720"/>
    <s v="ROSAS HERNANDEZ ROBERTO AUGUSTO"/>
    <n v="10"/>
    <d v="2023-11-13T00:00:00"/>
    <d v="2023-11-13T00:00:00"/>
    <s v="POZA RICA DE HIDALGO,VERACRUZ"/>
    <x v="2"/>
  </r>
  <r>
    <n v="56319"/>
    <m/>
    <s v="SSSTPA"/>
    <s v="GERENCIA DE SEGURIDAD, SALUD EN EL TRABAJO Y PROTECCIÓN AMBIENTAL REGIÓN NORTE"/>
    <s v="ÁCIDO SULFHÍDRICO (H2S)"/>
    <n v="226488"/>
    <s v="SÁNCHEZ GARCÍA ERNESTO"/>
    <n v="8"/>
    <d v="2023-06-05T00:00:00"/>
    <d v="2023-06-05T00:00:00"/>
    <s v="REYNOSA, TAMAULIPAS"/>
    <x v="0"/>
  </r>
  <r>
    <n v="48622"/>
    <m/>
    <s v="SSSTPA"/>
    <s v="GERENCIA DE SEGURIDAD, SALUD EN EL TRABAJO Y PROTECCIÓN AMBIENTAL REGIÓN NORTE"/>
    <s v="ÁCIDO SULFHÍDRICO (H2S)"/>
    <n v="226488"/>
    <s v="SÁNCHEZ GARCÍA ERNESTO"/>
    <n v="10"/>
    <d v="2023-06-07T00:00:00"/>
    <d v="2023-06-07T00:00:00"/>
    <s v="REYNOSA, TAMAULIPAS"/>
    <x v="0"/>
  </r>
  <r>
    <n v="55668"/>
    <m/>
    <s v="SSSTPA"/>
    <s v="GERENCIA DE SEGURIDAD, SALUD EN EL TRABAJO Y PROTECCIÓN AMBIENTAL REGIÓN NORTE"/>
    <s v="BÁSICO DE SEGURIDAD (BS)"/>
    <n v="463384"/>
    <s v="CHAVEZ OSORIO FRANCISCO RUBEN"/>
    <n v="12"/>
    <d v="2023-03-06T00:00:00"/>
    <d v="2023-03-07T00:00:00"/>
    <s v="VERACRUZ,VERACRUZ"/>
    <x v="11"/>
  </r>
  <r>
    <n v="55628"/>
    <m/>
    <s v="SSSTPA"/>
    <s v="GERENCIA DE SEGURIDAD, SALUD EN EL TRABAJO Y PROTECCIÓN AMBIENTAL REGIÓN NORTE"/>
    <s v="VERIFICADOR DE GAS (VG)"/>
    <n v="463384"/>
    <s v="CHAVEZ OSORIO FRANCISCO RUBEN"/>
    <n v="15"/>
    <d v="2023-09-06T00:00:00"/>
    <d v="2023-09-06T00:00:00"/>
    <s v="VERACRUZ,VERACRUZ"/>
    <x v="3"/>
  </r>
  <r>
    <n v="55599"/>
    <m/>
    <s v="SSSTPA"/>
    <s v="GERENCIA DE SEGURIDAD, SALUD EN EL TRABAJO Y PROTECCIÓN AMBIENTAL REGIÓN NORTE"/>
    <s v="VERIFICADOR DE GAS (VG)"/>
    <n v="463384"/>
    <s v="CHAVEZ OSORIO FRANCISCO RUBEN"/>
    <n v="13"/>
    <d v="2023-03-08T00:00:00"/>
    <d v="2023-03-08T00:00:00"/>
    <s v="VERACRUZ,VERACRUZ"/>
    <x v="11"/>
  </r>
  <r>
    <n v="55532"/>
    <m/>
    <s v="SSSTPA"/>
    <s v="GERENCIA DE SEGURIDAD, SALUD EN EL TRABAJO Y PROTECCIÓN AMBIENTAL REGIÓN NORTE"/>
    <s v="SISTEMA DE PERMISOS PARA TRABAJOS CON RIESGO (SPTR)"/>
    <n v="441106"/>
    <s v="BECERRIL MORALES JAVIER"/>
    <n v="12"/>
    <d v="2023-06-15T00:00:00"/>
    <d v="2023-06-17T00:00:00"/>
    <s v="VERACRUZ,VERACRUZ"/>
    <x v="0"/>
  </r>
  <r>
    <n v="55626"/>
    <m/>
    <s v="SSSTPA"/>
    <s v="GERENCIA DE SEGURIDAD, SALUD EN EL TRABAJO Y PROTECCIÓN AMBIENTAL REGIÓN NORTE"/>
    <s v="VERIFICADOR DE GAS (VG)"/>
    <n v="441106"/>
    <s v="BECERRIL MORALES JAVIER"/>
    <n v="14"/>
    <d v="2023-06-28T00:00:00"/>
    <d v="2023-06-28T00:00:00"/>
    <s v="VERACRUZ,VERACRUZ"/>
    <x v="0"/>
  </r>
  <r>
    <n v="55621"/>
    <m/>
    <s v="SSSTPA"/>
    <s v="GERENCIA DE SEGURIDAD, SALUD EN EL TRABAJO Y PROTECCIÓN AMBIENTAL REGIÓN NORTE"/>
    <s v="VERIFICADOR DE GAS (VG)"/>
    <n v="441106"/>
    <s v="BECERRIL MORALES JAVIER"/>
    <n v="12"/>
    <d v="2023-06-14T00:00:00"/>
    <d v="2023-06-14T00:00:00"/>
    <s v="VERACRUZ,VERACRUZ"/>
    <x v="0"/>
  </r>
  <r>
    <n v="55606"/>
    <m/>
    <s v="SSSTPA"/>
    <s v="GERENCIA DE SEGURIDAD, SALUD EN EL TRABAJO Y PROTECCIÓN AMBIENTAL REGIÓN NORTE"/>
    <s v="VERIFICADOR DE GAS (VG)"/>
    <n v="463384"/>
    <s v="CHAVEZ OSORIO FRANCISCO RUBEN"/>
    <n v="14"/>
    <d v="2023-05-24T00:00:00"/>
    <d v="2023-05-24T00:00:00"/>
    <s v="VERACRUZ,VERACRUZ"/>
    <x v="5"/>
  </r>
  <r>
    <n v="54915"/>
    <m/>
    <s v="SSSTPA"/>
    <s v="GERENCIA DE SEGURIDAD, SALUD EN EL TRABAJO Y PROTECCIÓN AMBIENTAL REGIÓN NORTE"/>
    <s v="SISTEMA DE PERMISOS PARA TRABAJOS CON RIESGO (SPTR)"/>
    <n v="463384"/>
    <s v="CHAVEZ OSORIO FRANCISCO RUBEN"/>
    <n v="14"/>
    <d v="2023-03-09T00:00:00"/>
    <d v="2023-03-11T00:00:00"/>
    <s v="VERACRUZ,VERACRUZ"/>
    <x v="11"/>
  </r>
  <r>
    <n v="55544"/>
    <m/>
    <s v="SSSTPA"/>
    <s v="GERENCIA DE SEGURIDAD, SALUD EN EL TRABAJO Y PROTECCIÓN AMBIENTAL REGIÓN NORTE"/>
    <s v="SISTEMA DE PERMISOS PARA TRABAJOS CON RIESGO (SPTR)"/>
    <n v="463384"/>
    <s v="CHAVEZ OSORIO FRANCISCO RUBEN"/>
    <n v="15"/>
    <d v="2023-09-07T00:00:00"/>
    <d v="2023-09-09T00:00:00"/>
    <s v="VERACRUZ,VERACRUZ"/>
    <x v="3"/>
  </r>
  <r>
    <n v="55525"/>
    <m/>
    <s v="SSSTPA"/>
    <s v="GERENCIA DE SEGURIDAD, SALUD EN EL TRABAJO Y PROTECCIÓN AMBIENTAL REGIÓN NORTE"/>
    <s v="SISTEMA DE PERMISOS PARA TRABAJOS CON RIESGO (SPTR)"/>
    <n v="463384"/>
    <s v="CHAVEZ OSORIO FRANCISCO RUBEN"/>
    <n v="15"/>
    <d v="2023-05-25T00:00:00"/>
    <d v="2023-05-27T00:00:00"/>
    <s v="VERACRUZ,VERACRUZ"/>
    <x v="5"/>
  </r>
  <r>
    <n v="55687"/>
    <m/>
    <s v="SSSTPA"/>
    <s v="GERENCIA DE SEGURIDAD, SALUD EN EL TRABAJO Y PROTECCIÓN AMBIENTAL REGIÓN NORTE"/>
    <s v="BÁSICO DE SEGURIDAD (BS)"/>
    <n v="441106"/>
    <s v="BECERRIL MORALES JAVIER"/>
    <n v="14"/>
    <d v="2023-06-26T00:00:00"/>
    <d v="2023-06-27T00:00:00"/>
    <s v="VERACRUZ,VERACRUZ"/>
    <x v="0"/>
  </r>
  <r>
    <n v="55691"/>
    <m/>
    <s v="SSSTPA"/>
    <s v="GERENCIA DE SEGURIDAD, SALUD EN EL TRABAJO Y PROTECCIÓN AMBIENTAL REGIÓN NORTE"/>
    <s v="BÁSICO DE SEGURIDAD (BS)"/>
    <n v="463384"/>
    <s v="CHAVEZ OSORIO FRANCISCO RUBEN"/>
    <n v="14"/>
    <d v="2023-09-04T00:00:00"/>
    <d v="2023-09-05T00:00:00"/>
    <s v="VERACRUZ,VERACRUZ"/>
    <x v="3"/>
  </r>
  <r>
    <n v="55676"/>
    <m/>
    <s v="SSSTPA"/>
    <s v="GERENCIA DE SEGURIDAD, SALUD EN EL TRABAJO Y PROTECCIÓN AMBIENTAL REGIÓN NORTE"/>
    <s v="BÁSICO DE SEGURIDAD (BS)"/>
    <n v="441106"/>
    <s v="BECERRIL MORALES JAVIER"/>
    <n v="12"/>
    <d v="2023-06-12T00:00:00"/>
    <d v="2023-06-13T00:00:00"/>
    <s v="VERACRUZ,VERACRUZ"/>
    <x v="0"/>
  </r>
  <r>
    <n v="55542"/>
    <m/>
    <s v="SSSTPA"/>
    <s v="GERENCIA DE SEGURIDAD, SALUD EN EL TRABAJO Y PROTECCIÓN AMBIENTAL REGIÓN NORTE"/>
    <s v="SISTEMA DE PERMISOS PARA TRABAJOS CON RIESGO (SPTR)"/>
    <n v="441106"/>
    <s v="BECERRIL MORALES JAVIER"/>
    <n v="14"/>
    <d v="2023-06-29T00:00:00"/>
    <d v="2023-07-01T00:00:00"/>
    <s v="VERACRUZ,VERACRUZ"/>
    <x v="7"/>
  </r>
  <r>
    <n v="55672"/>
    <m/>
    <s v="SSSTPA"/>
    <s v="GERENCIA DE SEGURIDAD, SALUD EN EL TRABAJO Y PROTECCIÓN AMBIENTAL REGIÓN NORTE"/>
    <s v="BÁSICO DE SEGURIDAD (BS)"/>
    <n v="463384"/>
    <s v="CHAVEZ OSORIO FRANCISCO RUBEN"/>
    <n v="14"/>
    <d v="2023-05-22T00:00:00"/>
    <d v="2023-05-23T00:00:00"/>
    <s v="VERACRUZ,VERACRUZ"/>
    <x v="5"/>
  </r>
  <r>
    <n v="51099"/>
    <m/>
    <s v="SSSTPA"/>
    <s v="GERENCIA DE SEGURIDAD, SALUD EN EL TRABAJO Y PROTECCIÓN AMBIENTAL REGIÓN NORTE"/>
    <s v="SEGURIDAD EN CENTROS ADMINISTRATIVOS (SCA)"/>
    <n v="196853"/>
    <s v="DEL ANGEL DEL ANGEL JUSTO JESUS"/>
    <n v="12"/>
    <d v="2023-03-03T00:00:00"/>
    <d v="2023-03-03T00:00:00"/>
    <s v="CERRO AZUL,VERACRUZ"/>
    <x v="11"/>
  </r>
  <r>
    <n v="51742"/>
    <m/>
    <s v="SSSTPA"/>
    <s v="GERENCIA DE SEGURIDAD, SALUD EN EL TRABAJO Y PROTECCIÓN AMBIENTAL REGIÓN NORTE"/>
    <s v="PROCEDIMIENTOS CRÍTICOS (PC)"/>
    <n v="196853"/>
    <s v="DEL ANGEL DEL ANGEL JUSTO JESUS"/>
    <n v="10"/>
    <d v="2023-02-16T00:00:00"/>
    <d v="2023-02-17T00:00:00"/>
    <s v="CERRO AZUL,VERACRUZ"/>
    <x v="4"/>
  </r>
  <r>
    <n v="50426"/>
    <m/>
    <s v="SSSTPA"/>
    <s v="GERENCIA DE SEGURIDAD, SALUD EN EL TRABAJO Y PROTECCIÓN AMBIENTAL REGIÓN NORTE"/>
    <s v="PREVENCIÓN DE RIESGOS LABORALES (PRL)"/>
    <n v="372624"/>
    <s v="CARRILLO CABELLO JAIR DE JESUS"/>
    <n v="12"/>
    <d v="2023-03-15T00:00:00"/>
    <d v="2023-03-16T00:00:00"/>
    <s v="CERRO AZUL,VERACRUZ"/>
    <x v="11"/>
  </r>
  <r>
    <n v="49853"/>
    <m/>
    <s v="SSSTPA"/>
    <s v="GERENCIA DE SEGURIDAD, SALUD EN EL TRABAJO Y PROTECCIÓN AMBIENTAL REGIÓN NORTE"/>
    <s v="BÁSICO DE SEGURIDAD (BS)"/>
    <n v="372624"/>
    <s v="CARRILLO CABELLO JAIR DE JESUS"/>
    <n v="8"/>
    <d v="2023-03-13T00:00:00"/>
    <d v="2023-03-14T00:00:00"/>
    <s v="CERRO AZUL,VERACRUZ"/>
    <x v="11"/>
  </r>
  <r>
    <n v="51840"/>
    <m/>
    <s v="SSSTPA"/>
    <s v="GERENCIA DE SEGURIDAD, SALUD EN EL TRABAJO Y PROTECCIÓN AMBIENTAL REGIÓN NORTE"/>
    <s v="DISCIPLINA OPERATIVA (DO)"/>
    <n v="372624"/>
    <s v="CARRILLO CABELLO JAIR DE JESUS"/>
    <n v="12"/>
    <d v="2023-05-30T00:00:00"/>
    <d v="2023-05-31T00:00:00"/>
    <s v="CERRO AZUL,VERACRUZ"/>
    <x v="5"/>
  </r>
  <r>
    <n v="52404"/>
    <m/>
    <s v="SSSTPA"/>
    <s v="GERENCIA DE SEGURIDAD, SALUD EN EL TRABAJO Y PROTECCIÓN AMBIENTAL REGIÓN NORTE"/>
    <s v="AUDITORÍAS EFECTIVAS (AE)"/>
    <n v="196853"/>
    <s v="DEL ANGEL DEL ANGEL JUSTO JESUS"/>
    <n v="7"/>
    <d v="2023-05-17T00:00:00"/>
    <d v="2023-05-17T00:00:00"/>
    <s v="CERRO AZUL,VERACRUZ"/>
    <x v="5"/>
  </r>
  <r>
    <n v="54304"/>
    <m/>
    <s v="SCOC"/>
    <s v="GERENCIA DE MEDICIÓN Y BALANCES"/>
    <s v="SISTEMA DE PERMISOS PARA TRABAJOS CON RIESGO (SPTR)"/>
    <n v="245435"/>
    <s v="VALENCIA VIVEROS CESAR"/>
    <n v="15"/>
    <d v="2023-04-24T00:00:00"/>
    <d v="2023-04-26T00:00:00"/>
    <s v="PARAISO, TABASCO"/>
    <x v="10"/>
  </r>
  <r>
    <n v="54331"/>
    <m/>
    <s v="SCOC"/>
    <s v="GERENCIA DE MEDICIÓN Y BALANCES"/>
    <s v="REACREDITACIÓN DE SIGNATARIOS DEL SPPTR (RSPTR)"/>
    <n v="971841"/>
    <s v="MAGAÑA RUIZ TOBIAS"/>
    <n v="20"/>
    <d v="2023-01-27T00:00:00"/>
    <d v="2023-01-27T00:00:00"/>
    <s v="CASES DOS BOCAS"/>
    <x v="8"/>
  </r>
  <r>
    <n v="55238"/>
    <m/>
    <s v="SCOC"/>
    <s v="GERENCIA DE MEDICIÓN Y BALANCES"/>
    <s v="ÁCIDO SULFHÍDRICO (H2S)"/>
    <n v="245434"/>
    <s v="LICONA MAR JOEL"/>
    <n v="16"/>
    <d v="2023-07-07T00:00:00"/>
    <d v="2023-07-07T00:00:00"/>
    <s v="CASES DOS BOCAS"/>
    <x v="7"/>
  </r>
  <r>
    <n v="55250"/>
    <m/>
    <s v="SCOC"/>
    <s v="GERENCIA DE MEDICIÓN Y BALANCES"/>
    <s v="ÁCIDO SULFHÍDRICO (H2S)"/>
    <n v="245434"/>
    <s v="LICONA MAR JOEL"/>
    <n v="18"/>
    <d v="2023-11-22T00:00:00"/>
    <d v="2023-11-22T00:00:00"/>
    <s v="CASES DOS BOCAS"/>
    <x v="2"/>
  </r>
  <r>
    <n v="49175"/>
    <m/>
    <s v="SCOC"/>
    <s v="GERENCIA DE MEDICIÓN Y BALANCES"/>
    <s v="DISCIPLINA OPERATIVA (DO)"/>
    <n v="445938"/>
    <s v="MARTINEZ GONZALEZ EDUARDO"/>
    <n v="18"/>
    <d v="2023-05-25T00:00:00"/>
    <d v="2023-05-26T00:00:00"/>
    <s v="CASES DOS BOCAS"/>
    <x v="5"/>
  </r>
  <r>
    <n v="53221"/>
    <m/>
    <s v="SCOC"/>
    <s v="GERENCIA DE MEDICIÓN Y BALANCES"/>
    <s v="ENTRENAMIENTO BÁSICO EN SISTEMA PEMEX SSPA (EB SSPA)"/>
    <n v="445938"/>
    <s v="MARTINEZ GONZALEZ EDUARDO"/>
    <n v="14"/>
    <d v="2023-06-15T00:00:00"/>
    <d v="2023-06-16T00:00:00"/>
    <s v="CASES DOS BOCAS"/>
    <x v="0"/>
  </r>
  <r>
    <n v="49240"/>
    <m/>
    <s v="SCOC"/>
    <s v="GERENCIA DE MEDICIÓN Y BALANCES"/>
    <s v="DISCIPLINA OPERATIVA (DO)"/>
    <n v="445938"/>
    <s v="MARTINEZ GONZALEZ EDUARDO"/>
    <n v="14"/>
    <d v="2023-08-24T00:00:00"/>
    <d v="2023-08-25T00:00:00"/>
    <s v="CASES DOS BOCAS"/>
    <x v="1"/>
  </r>
  <r>
    <n v="53239"/>
    <m/>
    <s v="SCOC"/>
    <s v="GERENCIA DE MEDICIÓN Y BALANCES"/>
    <s v="ENTRENAMIENTO BÁSICO EN SISTEMA PEMEX SSPA (EB SSPA)"/>
    <n v="445938"/>
    <s v="MARTINEZ GONZALEZ EDUARDO"/>
    <n v="14"/>
    <d v="2023-05-22T00:00:00"/>
    <d v="2023-05-23T00:00:00"/>
    <s v="CASES DOS BOCAS"/>
    <x v="5"/>
  </r>
  <r>
    <n v="49223"/>
    <m/>
    <s v="SCOC"/>
    <s v="GERENCIA DE MEDICIÓN Y BALANCES"/>
    <s v="DISCIPLINA OPERATIVA (DO)"/>
    <n v="445938"/>
    <s v="MARTINEZ GONZALEZ EDUARDO"/>
    <n v="14"/>
    <d v="2023-07-27T00:00:00"/>
    <d v="2023-07-28T00:00:00"/>
    <s v="CASES DOS BOCAS"/>
    <x v="7"/>
  </r>
  <r>
    <n v="53616"/>
    <m/>
    <s v="SCOC"/>
    <s v="GERENCIA DE MEDICIÓN Y BALANCES"/>
    <s v="ENTRENAMIENTO BÁSICO EN SISTEMA PEMEX SSPA (EB SSPA)"/>
    <n v="445938"/>
    <s v="MARTINEZ GONZALEZ EDUARDO"/>
    <n v="11"/>
    <d v="2023-09-25T00:00:00"/>
    <d v="2023-09-26T00:00:00"/>
    <s v="CASES DOS BOCAS"/>
    <x v="3"/>
  </r>
  <r>
    <n v="49857"/>
    <m/>
    <s v="SCOC"/>
    <s v="GERENCIA DE MEDICIÓN Y BALANCES"/>
    <s v="PROCEDIMIENTOS CRÍTICOS (PC)"/>
    <n v="445938"/>
    <s v="MARTINEZ GONZALEZ EDUARDO"/>
    <n v="17"/>
    <d v="2023-07-24T00:00:00"/>
    <d v="2023-07-25T00:00:00"/>
    <s v="CASES DOS BOCAS"/>
    <x v="7"/>
  </r>
  <r>
    <n v="53137"/>
    <m/>
    <s v="SCOC"/>
    <s v="GERENCIA DE MEDICIÓN Y BALANCES"/>
    <s v="LIDERAZGO EN SSPA"/>
    <n v="445938"/>
    <s v="MARTINEZ GONZALEZ EDUARDO"/>
    <n v="10"/>
    <d v="2023-06-05T00:00:00"/>
    <d v="2023-06-06T00:00:00"/>
    <s v="CASES DOS BOCAS"/>
    <x v="0"/>
  </r>
  <r>
    <n v="53271"/>
    <m/>
    <s v="SCOC"/>
    <s v="GERENCIA DE MEDICIÓN Y BALANCES"/>
    <s v="ENTRENAMIENTO BÁSICO EN SISTEMA PEMEX SSPA (EB SSPA)"/>
    <n v="445938"/>
    <s v="MARTINEZ GONZALEZ EDUARDO"/>
    <n v="15"/>
    <d v="2023-10-19T00:00:00"/>
    <d v="2023-10-20T00:00:00"/>
    <s v="CASES DOS BOCAS"/>
    <x v="6"/>
  </r>
  <r>
    <n v="56678"/>
    <m/>
    <s v="SCOC"/>
    <s v="GERENCIA DE MEDICIÓN Y BALANCES"/>
    <s v="PREVENCIÓN DE RIESGOS LABORALES (PRL)"/>
    <n v="445938"/>
    <s v="MARTINEZ GONZALEZ EDUARDO"/>
    <n v="15"/>
    <d v="2023-08-07T00:00:00"/>
    <d v="2023-08-08T00:00:00"/>
    <s v="CASES DOS BOCAS"/>
    <x v="1"/>
  </r>
  <r>
    <n v="48211"/>
    <m/>
    <s v="SCOC"/>
    <s v="GERENCIA DE MEDICIÓN Y BALANCES"/>
    <s v="SEGURIDAD Y SOBREVIVENCIA COSTA AFUERA (SSCA)"/>
    <n v="389970"/>
    <s v="LOPEZ LARA AZARIEL"/>
    <n v="7"/>
    <d v="2023-06-22T00:00:00"/>
    <d v="2023-06-24T00:00:00"/>
    <s v="CIUDAD DEL CARMEN, CAMPECHE"/>
    <x v="0"/>
  </r>
  <r>
    <n v="48213"/>
    <m/>
    <s v="SCOC"/>
    <s v="GERENCIA DE MEDICIÓN Y BALANCES"/>
    <s v="SEGURIDAD Y SOBREVIVENCIA COSTA AFUERA (SSCA)"/>
    <n v="389970"/>
    <s v="LOPEZ LARA AZARIEL"/>
    <n v="13"/>
    <d v="2023-11-09T00:00:00"/>
    <d v="2023-11-11T00:00:00"/>
    <s v="CIUDAD DEL CARMEN, CAMPECHE"/>
    <x v="2"/>
  </r>
  <r>
    <n v="53114"/>
    <m/>
    <s v="SCOC"/>
    <s v="GERENCIA DE MEDICIÓN Y BALANCES"/>
    <s v="LIDERAZGO EN SSPA"/>
    <n v="445938"/>
    <s v="MARTINEZ GONZALEZ EDUARDO"/>
    <n v="11"/>
    <d v="2023-03-06T00:00:00"/>
    <d v="2023-03-07T00:00:00"/>
    <s v="CASES DOS BOCAS"/>
    <x v="11"/>
  </r>
  <r>
    <n v="57822"/>
    <m/>
    <s v="SCOC"/>
    <s v="GERENCIA DE MEDICIÓN Y BALANCES"/>
    <s v="REVALIDACIÓN BÁSICO DE SEGURIDAD (BS)"/>
    <n v="245435"/>
    <s v="VALENCIA VIVEROS CESAR"/>
    <n v="13"/>
    <d v="2023-03-28T00:00:00"/>
    <d v="2023-03-28T00:00:00"/>
    <s v="CASES DOS BOCAS"/>
    <x v="11"/>
  </r>
  <r>
    <n v="49111"/>
    <m/>
    <s v="SCOC"/>
    <s v="GERENCIA DE MEDICIÓN Y BALANCES"/>
    <s v="DISCIPLINA OPERATIVA (DO)"/>
    <n v="445938"/>
    <s v="MARTINEZ GONZALEZ EDUARDO"/>
    <n v="14"/>
    <d v="2023-03-09T00:00:00"/>
    <d v="2023-03-10T00:00:00"/>
    <s v="CASES DOS BOCAS"/>
    <x v="11"/>
  </r>
  <r>
    <n v="55442"/>
    <m/>
    <s v="SCOC"/>
    <s v="GERENCIA DE MEDICIÓN Y BALANCES"/>
    <s v="BRIGADAS DE PRIMEROS AUXILIOS (BPA)"/>
    <n v="373645"/>
    <s v="AGUILERA PAVON NICKY"/>
    <n v="8"/>
    <d v="2023-11-23T00:00:00"/>
    <d v="2023-11-24T00:00:00"/>
    <s v="CASES DOS BOCAS"/>
    <x v="2"/>
  </r>
  <r>
    <n v="54262"/>
    <m/>
    <s v="SCOC"/>
    <s v="GERENCIA DE MEDICIÓN Y BALANCES"/>
    <s v="PLANEACIÓN Y SUPERVISIÓN SEGURA DE LOS TRABAJOS (PSST)"/>
    <n v="445938"/>
    <s v="MARTINEZ GONZALEZ EDUARDO"/>
    <n v="16"/>
    <d v="2023-10-16T00:00:00"/>
    <d v="2023-10-17T00:00:00"/>
    <s v="CASES DOS BOCAS"/>
    <x v="6"/>
  </r>
  <r>
    <n v="53605"/>
    <m/>
    <s v="SCOC"/>
    <s v="GERENCIA DE MEDICIÓN Y BALANCES"/>
    <s v="ENTRENAMIENTO BÁSICO EN SISTEMA PEMEX SSPA (EB SSPA)"/>
    <n v="445938"/>
    <s v="MARTINEZ GONZALEZ EDUARDO"/>
    <n v="15"/>
    <d v="2023-08-30T00:00:00"/>
    <d v="2023-08-31T00:00:00"/>
    <s v="CASES DOS BOCAS"/>
    <x v="1"/>
  </r>
  <r>
    <n v="50034"/>
    <m/>
    <s v="SCOC"/>
    <s v="GERENCIA DE MEDICIÓN Y BALANCES"/>
    <s v="PROCEDIMIENTOS CRÍTICOS (PC)"/>
    <n v="445938"/>
    <s v="MARTINEZ GONZALEZ EDUARDO"/>
    <n v="15"/>
    <d v="2023-11-09T00:00:00"/>
    <d v="2023-11-10T00:00:00"/>
    <s v="CASES DOS BOCAS"/>
    <x v="2"/>
  </r>
  <r>
    <n v="54127"/>
    <m/>
    <s v="SCOC"/>
    <s v="GERENCIA DE MEDICIÓN Y BALANCES"/>
    <s v="SISTEMA DE PERMISOS PARA TRABAJOS CON RIESGO (SPTR)"/>
    <n v="245435"/>
    <s v="VALENCIA VIVEROS CESAR"/>
    <n v="19"/>
    <d v="2023-03-29T00:00:00"/>
    <d v="2023-03-31T00:00:00"/>
    <s v="CASES DOS BOCAS"/>
    <x v="11"/>
  </r>
  <r>
    <n v="55245"/>
    <m/>
    <s v="SCOC"/>
    <s v="GERENCIA DE MEDICIÓN Y BALANCES"/>
    <s v="ÁCIDO SULFHÍDRICO (H2S)"/>
    <n v="245434"/>
    <s v="LICONA MAR JOEL"/>
    <n v="16"/>
    <d v="2023-03-13T00:00:00"/>
    <d v="2023-03-13T00:00:00"/>
    <s v="CASES DOS BOCAS"/>
    <x v="11"/>
  </r>
  <r>
    <n v="56509"/>
    <m/>
    <s v="SCOC"/>
    <s v="GERENCIA DE MEDICIÓN Y BALANCES"/>
    <s v="REACREDITACIÓN DE SIGNATARIOS DEL SPPTR (RSPTR)"/>
    <n v="971841"/>
    <s v="MAGAÑA RUIZ TOBIAS"/>
    <n v="15"/>
    <d v="2023-03-06T00:00:00"/>
    <d v="2023-03-06T00:00:00"/>
    <s v="CASES DOS BOCAS"/>
    <x v="11"/>
  </r>
  <r>
    <n v="55218"/>
    <m/>
    <s v="SCOC"/>
    <s v="GERENCIA DE MEDICIÓN Y BALANCES"/>
    <s v="ÁCIDO SULFHÍDRICO (H2S)"/>
    <n v="245434"/>
    <s v="LICONA MAR JOEL"/>
    <n v="8"/>
    <d v="2023-05-24T00:00:00"/>
    <d v="2023-05-24T00:00:00"/>
    <s v="CASES DOS BOCAS"/>
    <x v="5"/>
  </r>
  <r>
    <n v="49280"/>
    <m/>
    <s v="SCOC"/>
    <s v="GERENCIA DE MEDICIÓN Y BALANCES"/>
    <s v="DISCIPLINA OPERATIVA (DO)"/>
    <n v="445938"/>
    <s v="MARTINEZ GONZALEZ EDUARDO"/>
    <n v="18"/>
    <d v="2023-09-28T00:00:00"/>
    <d v="2023-09-29T00:00:00"/>
    <s v="CASES DOS BOCAS"/>
    <x v="3"/>
  </r>
  <r>
    <n v="55533"/>
    <m/>
    <s v="SCOC"/>
    <s v="GERENCIA DE MEDICIÓN Y BALANCES"/>
    <s v="PREVENCIÓN DE RIESGOS LABORALES (PRL)"/>
    <n v="445938"/>
    <s v="MARTINEZ GONZALEZ EDUARDO"/>
    <n v="17"/>
    <d v="2023-07-10T00:00:00"/>
    <d v="2023-07-11T00:00:00"/>
    <s v="CASES DOS BOCAS"/>
    <x v="7"/>
  </r>
  <r>
    <n v="53627"/>
    <m/>
    <s v="SCOC"/>
    <s v="GERENCIA DE MEDICIÓN Y BALANCES"/>
    <s v="ENTRENAMIENTO BÁSICO EN SISTEMA PEMEX SSPA (EB SSPA)"/>
    <n v="445938"/>
    <s v="MARTINEZ GONZALEZ EDUARDO"/>
    <n v="8"/>
    <d v="2023-11-27T00:00:00"/>
    <d v="2023-11-28T00:00:00"/>
    <s v="CASES DOS BOCAS"/>
    <x v="2"/>
  </r>
  <r>
    <n v="50053"/>
    <m/>
    <s v="SCOC"/>
    <s v="GERENCIA DE MEDICIÓN Y BALANCES"/>
    <s v="PROCEDIMIENTOS CRÍTICOS (PC)"/>
    <n v="445938"/>
    <s v="MARTINEZ GONZALEZ EDUARDO"/>
    <n v="15"/>
    <d v="2023-07-17T00:00:00"/>
    <d v="2023-07-18T00:00:00"/>
    <s v="CASES DOS BOCAS"/>
    <x v="7"/>
  </r>
  <r>
    <n v="55427"/>
    <m/>
    <s v="SCOC"/>
    <s v="GERENCIA DE MEDICIÓN Y BALANCES"/>
    <s v="SEGURIDAD Y SOBREVIVENCIA COSTA AFUERA (SSCA)"/>
    <n v="384599"/>
    <s v="MARTINEZ COBA MARLON DANIEL"/>
    <n v="7"/>
    <d v="2023-12-04T00:00:00"/>
    <d v="2023-12-06T00:00:00"/>
    <s v="CASES DOS BOCAS"/>
    <x v="9"/>
  </r>
  <r>
    <n v="55512"/>
    <m/>
    <s v="SCOC"/>
    <s v="GERENCIA DE MEDICIÓN Y BALANCES"/>
    <s v="REACREDITACIÓN DE SIGNATARIOS DEL SPPTR (RSPTR)"/>
    <n v="971841"/>
    <s v="MAGAÑA RUIZ TOBIAS"/>
    <n v="21"/>
    <d v="2023-02-06T00:00:00"/>
    <d v="2023-02-06T00:00:00"/>
    <s v="CASES DOS BOCAS"/>
    <x v="4"/>
  </r>
  <r>
    <n v="55444"/>
    <m/>
    <s v="SCOC"/>
    <s v="GERENCIA DE MEDICIÓN Y BALANCES"/>
    <s v="BRIGADAS DE PRIMEROS AUXILIOS (BPA)"/>
    <n v="373645"/>
    <s v="AGUILERA PAVON NICKY"/>
    <n v="11"/>
    <d v="2023-10-30T00:00:00"/>
    <d v="2023-10-31T00:00:00"/>
    <s v="CASES DOS BOCAS"/>
    <x v="6"/>
  </r>
  <r>
    <n v="49934"/>
    <m/>
    <s v="SCOC"/>
    <s v="GERENCIA DE MEDICIÓN Y BALANCES"/>
    <s v="PROCEDIMIENTOS CRÍTICOS (PC)"/>
    <n v="445938"/>
    <s v="MARTINEZ GONZALEZ EDUARDO"/>
    <n v="15"/>
    <d v="2023-03-23T00:00:00"/>
    <d v="2023-03-24T00:00:00"/>
    <s v="CASES DOS BOCAS"/>
    <x v="11"/>
  </r>
  <r>
    <n v="49300"/>
    <m/>
    <s v="SCOC"/>
    <s v="GERENCIA DE MEDICIÓN Y BALANCES"/>
    <s v="DISCIPLINA OPERATIVA (DO)"/>
    <n v="445938"/>
    <s v="MARTINEZ GONZALEZ EDUARDO"/>
    <n v="23"/>
    <d v="2023-10-26T00:00:00"/>
    <d v="2023-10-27T00:00:00"/>
    <s v="CASES DOS BOCAS"/>
    <x v="6"/>
  </r>
  <r>
    <n v="55092"/>
    <m/>
    <s v="SCOC"/>
    <s v="GERENCIA DE MEDICIÓN Y BALANCES"/>
    <s v="SALUD EN EL TRABAJO (ST)"/>
    <n v="373645"/>
    <s v="AGUILERA PAVON NICKY"/>
    <n v="17"/>
    <d v="2023-03-08T00:00:00"/>
    <d v="2023-03-10T00:00:00"/>
    <s v="CASES DOS BOCAS"/>
    <x v="11"/>
  </r>
  <r>
    <n v="56519"/>
    <m/>
    <s v="SCOC"/>
    <s v="GERENCIA DE MEDICIÓN Y BALANCES"/>
    <s v="REACREDITACIÓN DE SIGNATARIOS DEL SPPTR (RSPTR)"/>
    <n v="971841"/>
    <s v="MAGAÑA RUIZ TOBIAS"/>
    <n v="24"/>
    <d v="2023-03-20T00:00:00"/>
    <d v="2023-03-20T00:00:00"/>
    <s v="CASES DOS BOCAS"/>
    <x v="11"/>
  </r>
  <r>
    <n v="54148"/>
    <m/>
    <s v="SCOC"/>
    <s v="GERENCIA DE MEDICIÓN Y BALANCES"/>
    <s v="SISTEMA DE PERMISOS PARA TRABAJOS CON RIESGO (SPTR)"/>
    <n v="245435"/>
    <s v="VALENCIA VIVEROS CESAR"/>
    <n v="17"/>
    <d v="2023-05-17T00:00:00"/>
    <d v="2023-05-19T00:00:00"/>
    <s v="PARAISO, TABASCO"/>
    <x v="5"/>
  </r>
  <r>
    <n v="49973"/>
    <m/>
    <s v="SCOC"/>
    <s v="GERENCIA DE MEDICIÓN Y BALANCES"/>
    <s v="PROCEDIMIENTOS CRÍTICOS (PC)"/>
    <n v="445938"/>
    <s v="MARTINEZ GONZALEZ EDUARDO"/>
    <n v="15"/>
    <d v="2023-05-29T00:00:00"/>
    <d v="2023-05-30T00:00:00"/>
    <s v="CASES DOS BOCAS"/>
    <x v="5"/>
  </r>
  <r>
    <n v="55428"/>
    <m/>
    <s v="SCOC"/>
    <s v="GERENCIA DE MEDICIÓN Y BALANCES"/>
    <s v="SEGURIDAD Y SOBREVIVENCIA COSTA AFUERA (SSCA)"/>
    <n v="384599"/>
    <s v="MARTINEZ COBA MARLON DANIEL"/>
    <n v="8"/>
    <d v="2023-12-18T00:00:00"/>
    <d v="2023-12-20T00:00:00"/>
    <s v="CASES DOS BOCAS"/>
    <x v="9"/>
  </r>
  <r>
    <n v="55234"/>
    <m/>
    <s v="SCOC"/>
    <s v="GERENCIA DE MEDICIÓN Y BALANCES"/>
    <s v="ÁCIDO SULFHÍDRICO (H2S)"/>
    <n v="245434"/>
    <s v="LICONA MAR JOEL"/>
    <n v="14"/>
    <d v="2023-08-11T00:00:00"/>
    <d v="2023-08-11T00:00:00"/>
    <s v="CASES DOS BOCAS"/>
    <x v="1"/>
  </r>
  <r>
    <n v="49207"/>
    <m/>
    <s v="SCOC"/>
    <s v="GERENCIA DE MEDICIÓN Y BALANCES"/>
    <s v="DISCIPLINA OPERATIVA (DO)"/>
    <n v="445938"/>
    <s v="MARTINEZ GONZALEZ EDUARDO"/>
    <n v="19"/>
    <d v="2023-06-29T00:00:00"/>
    <d v="2023-06-30T00:00:00"/>
    <s v="CASES DOS BOCAS"/>
    <x v="0"/>
  </r>
  <r>
    <n v="55013"/>
    <m/>
    <s v="SCOC"/>
    <s v="GERENCIA DE MEDICIÓN Y BALANCES"/>
    <s v="PLANEACIÓN Y SUPERVISIÓN SEGURA DE LOS TRABAJOS (PSST)"/>
    <n v="445938"/>
    <s v="MARTINEZ GONZALEZ EDUARDO"/>
    <n v="16"/>
    <d v="2023-06-07T00:00:00"/>
    <d v="2023-06-08T00:00:00"/>
    <s v="CASES DOS BOCAS"/>
    <x v="0"/>
  </r>
  <r>
    <n v="49477"/>
    <m/>
    <s v="SCOC"/>
    <s v="GERENCIA DE MEDICIÓN Y BALANCES"/>
    <s v="AUDITORÍAS EFECTIVAS (AE)"/>
    <n v="445938"/>
    <s v="MARTINEZ GONZALEZ EDUARDO"/>
    <n v="25"/>
    <d v="2023-02-28T00:00:00"/>
    <d v="2023-02-28T00:00:00"/>
    <s v="CASES DOS BOCAS"/>
    <x v="4"/>
  </r>
  <r>
    <n v="49150"/>
    <m/>
    <s v="SCOC"/>
    <s v="GERENCIA DE MEDICIÓN Y BALANCES"/>
    <s v="DISCIPLINA OPERATIVA (DO)"/>
    <n v="445938"/>
    <s v="MARTINEZ GONZALEZ EDUARDO"/>
    <n v="16"/>
    <d v="2023-07-20T00:00:00"/>
    <d v="2023-07-21T00:00:00"/>
    <s v="CASES DOS BOCAS"/>
    <x v="7"/>
  </r>
  <r>
    <n v="57512"/>
    <m/>
    <s v="SCOC"/>
    <s v="GERENCIA DE MEDICIÓN Y BALANCES"/>
    <s v="VERIFICADOR DE GAS (VG)"/>
    <n v="245434"/>
    <s v="LICONA MAR JOEL"/>
    <n v="18"/>
    <d v="2023-10-09T00:00:00"/>
    <d v="2023-10-09T00:00:00"/>
    <s v="PARAISO, TABASCO"/>
    <x v="6"/>
  </r>
  <r>
    <n v="57366"/>
    <m/>
    <s v="SCOC"/>
    <s v="GERENCIA DE MEDICIÓN Y BALANCES"/>
    <s v="VERIFICADOR DE GAS (VG)"/>
    <n v="245434"/>
    <s v="LICONA MAR JOEL"/>
    <n v="18"/>
    <d v="2023-06-12T00:00:00"/>
    <d v="2023-06-12T00:00:00"/>
    <s v="PARAISO, TABASCO"/>
    <x v="0"/>
  </r>
  <r>
    <n v="57418"/>
    <m/>
    <s v="SCOC"/>
    <s v="GERENCIA DE MEDICIÓN Y BALANCES"/>
    <s v="VERIFICADOR DE GAS (VG)"/>
    <n v="245434"/>
    <s v="LICONA MAR JOEL"/>
    <n v="18"/>
    <d v="2023-09-11T00:00:00"/>
    <d v="2023-09-11T00:00:00"/>
    <s v="PARAISO, TABASCO"/>
    <x v="3"/>
  </r>
  <r>
    <n v="57626"/>
    <m/>
    <s v="SCOC"/>
    <s v="GERENCIA DE MEDICIÓN Y BALANCES"/>
    <s v="REVALIDACIÓN BÁSICO DE SEGURIDAD (BS)"/>
    <n v="245435"/>
    <s v="VALENCIA VIVEROS CESAR"/>
    <n v="14"/>
    <d v="2023-04-11T00:00:00"/>
    <d v="2023-04-11T00:00:00"/>
    <s v="CASES DOS BOCAS"/>
    <x v="10"/>
  </r>
  <r>
    <n v="57328"/>
    <m/>
    <s v="SCOC"/>
    <s v="GERENCIA DE MEDICIÓN Y BALANCES"/>
    <s v="VERIFICADOR DE GAS (VG)"/>
    <n v="245434"/>
    <s v="LICONA MAR JOEL"/>
    <n v="18"/>
    <d v="2023-06-05T00:00:00"/>
    <d v="2023-06-05T00:00:00"/>
    <s v="PARAISO, TABASCO"/>
    <x v="0"/>
  </r>
  <r>
    <n v="54329"/>
    <m/>
    <s v="SCOC"/>
    <s v="GERENCIA DE MEDICIÓN Y BALANCES"/>
    <s v="SISTEMA DE PERMISOS PARA TRABAJOS CON RIESGO (SPTR)"/>
    <n v="245435"/>
    <s v="VALENCIA VIVEROS CESAR"/>
    <n v="17"/>
    <d v="2023-04-05T00:00:00"/>
    <d v="2023-04-07T00:00:00"/>
    <s v="PARAISO, TABASCO"/>
    <x v="10"/>
  </r>
  <r>
    <n v="57823"/>
    <m/>
    <s v="SCOC"/>
    <s v="GERENCIA DE MEDICIÓN Y BALANCES"/>
    <s v="REVALIDACIÓN BÁSICO DE SEGURIDAD (BS)"/>
    <n v="245435"/>
    <s v="VALENCIA VIVEROS CESAR"/>
    <n v="14"/>
    <d v="2023-02-27T00:00:00"/>
    <d v="2023-02-27T00:00:00"/>
    <s v="CASES DOS BOCAS"/>
    <x v="4"/>
  </r>
  <r>
    <n v="54231"/>
    <m/>
    <s v="SCOC"/>
    <s v="GERENCIA DE MEDICIÓN Y BALANCES"/>
    <s v="PLANEACIÓN Y SUPERVISIÓN SEGURA DE LOS TRABAJOS (PSST)"/>
    <n v="445938"/>
    <s v="MARTINEZ GONZALEZ EDUARDO"/>
    <n v="16"/>
    <d v="2023-02-20T00:00:00"/>
    <d v="2023-02-21T00:00:00"/>
    <s v="CASES DOS BOCAS"/>
    <x v="4"/>
  </r>
  <r>
    <n v="49799"/>
    <m/>
    <s v="SCOC"/>
    <s v="GERENCIA DE MEDICIÓN Y BALANCES"/>
    <s v="PROCEDIMIENTOS CRÍTICOS (PC)"/>
    <n v="445938"/>
    <s v="MARTINEZ GONZALEZ EDUARDO"/>
    <n v="22"/>
    <d v="2023-02-23T00:00:00"/>
    <d v="2023-02-24T00:00:00"/>
    <s v="CASES DOS BOCAS"/>
    <x v="4"/>
  </r>
  <r>
    <n v="50045"/>
    <m/>
    <s v="SCOC"/>
    <s v="GERENCIA DE MEDICIÓN Y BALANCES"/>
    <s v="PROCEDIMIENTOS CRÍTICOS (PC)"/>
    <n v="445938"/>
    <s v="MARTINEZ GONZALEZ EDUARDO"/>
    <n v="15"/>
    <d v="2023-06-12T00:00:00"/>
    <d v="2023-06-13T00:00:00"/>
    <s v="CASES DOS BOCAS"/>
    <x v="0"/>
  </r>
  <r>
    <n v="55096"/>
    <m/>
    <s v="SCOC"/>
    <s v="GERENCIA DE MEDICIÓN Y BALANCES"/>
    <s v="SALUD EN EL TRABAJO (ST)"/>
    <n v="373645"/>
    <s v="AGUILERA PAVON NICKY"/>
    <n v="15"/>
    <d v="2023-05-29T00:00:00"/>
    <d v="2023-05-31T00:00:00"/>
    <s v="CASES DOS BOCAS"/>
    <x v="5"/>
  </r>
  <r>
    <n v="55001"/>
    <m/>
    <s v="SCOC"/>
    <s v="GERENCIA DE MEDICIÓN Y BALANCES"/>
    <s v="PLANEACIÓN Y SUPERVISIÓN SEGURA DE LOS TRABAJOS (PSST)"/>
    <n v="445938"/>
    <s v="MARTINEZ GONZALEZ EDUARDO"/>
    <n v="16"/>
    <d v="2023-03-16T00:00:00"/>
    <d v="2023-03-17T00:00:00"/>
    <s v="CASES DOS BOCAS"/>
    <x v="11"/>
  </r>
  <r>
    <n v="57286"/>
    <m/>
    <s v="SCOC"/>
    <s v="GERENCIA DE MEDICIÓN Y BALANCES"/>
    <s v="VERIFICADOR DE GAS (VG)"/>
    <n v="245434"/>
    <s v="LICONA MAR JOEL"/>
    <n v="18"/>
    <d v="2023-05-15T00:00:00"/>
    <d v="2023-05-15T00:00:00"/>
    <s v="PARAISO, TABASCO"/>
    <x v="5"/>
  </r>
  <r>
    <n v="56486"/>
    <m/>
    <s v="SCOC"/>
    <s v="GERENCIA DE MEDICIÓN Y BALANCES"/>
    <s v="REACREDITACIÓN DE SIGNATARIOS DEL SPPTR (RSPTR)"/>
    <n v="971841"/>
    <s v="MAGAÑA RUIZ TOBIAS"/>
    <n v="18"/>
    <d v="2023-02-20T00:00:00"/>
    <d v="2023-02-20T00:00:00"/>
    <s v="PARAISO, TABASCO"/>
    <x v="4"/>
  </r>
  <r>
    <n v="56463"/>
    <m/>
    <s v="SCOC"/>
    <s v="GERENCIA DE MEDICIÓN Y BALANCES"/>
    <s v="REACREDITACIÓN DE SIGNATARIOS DEL SPPTR (RSPTR)"/>
    <n v="971841"/>
    <s v="MAGAÑA RUIZ TOBIAS"/>
    <n v="20"/>
    <d v="2023-02-14T00:00:00"/>
    <d v="2023-02-14T00:00:00"/>
    <s v="PARAISO, TABASCO"/>
    <x v="4"/>
  </r>
  <r>
    <n v="55248"/>
    <m/>
    <s v="SCOC"/>
    <s v="GERENCIA DE MEDICIÓN Y BALANCES"/>
    <s v="ÁCIDO SULFHÍDRICO (H2S)"/>
    <n v="245434"/>
    <s v="LICONA MAR JOEL"/>
    <n v="9"/>
    <d v="2023-05-02T00:00:00"/>
    <d v="2023-05-02T00:00:00"/>
    <s v="CASES DOS BOCAS"/>
    <x v="5"/>
  </r>
  <r>
    <n v="53824"/>
    <m/>
    <s v="SCOC"/>
    <s v="GERENCIA DE MEDICIÓN Y BALANCES"/>
    <s v="RESPUESTA A EMERGENCIAS CON MATERIALES PELIGROSOS (REMP)"/>
    <n v="245434"/>
    <s v="LICONA MAR JOEL"/>
    <n v="12"/>
    <d v="2023-10-05T00:00:00"/>
    <d v="2023-10-06T00:00:00"/>
    <s v="CASES DOS BOCAS"/>
    <x v="6"/>
  </r>
  <r>
    <n v="53821"/>
    <m/>
    <s v="SCOC"/>
    <s v="GERENCIA DE MEDICIÓN Y BALANCES"/>
    <s v="RESPUESTA A EMERGENCIAS CON MATERIALES PELIGROSOS (REMP)"/>
    <n v="245434"/>
    <s v="LICONA MAR JOEL"/>
    <n v="12"/>
    <d v="2023-10-17T00:00:00"/>
    <d v="2023-10-18T00:00:00"/>
    <s v="CASES DOS BOCAS"/>
    <x v="6"/>
  </r>
  <r>
    <n v="55095"/>
    <m/>
    <s v="SCOC"/>
    <s v="GERENCIA DE MEDICIÓN Y BALANCES"/>
    <s v="SALUD EN EL TRABAJO (ST)"/>
    <n v="373645"/>
    <s v="AGUILERA PAVON NICKY"/>
    <n v="15"/>
    <d v="2023-07-24T00:00:00"/>
    <d v="2023-07-26T00:00:00"/>
    <s v="CASES DOS BOCAS"/>
    <x v="7"/>
  </r>
  <r>
    <n v="57394"/>
    <m/>
    <s v="SCOC"/>
    <s v="GERENCIA DE MEDICIÓN Y BALANCES"/>
    <s v="VERIFICADOR DE GAS (VG)"/>
    <n v="245434"/>
    <s v="LICONA MAR JOEL"/>
    <n v="18"/>
    <d v="2023-08-04T00:00:00"/>
    <d v="2023-08-04T00:00:00"/>
    <s v="PARAISO, TABASCO"/>
    <x v="1"/>
  </r>
  <r>
    <n v="57824"/>
    <m/>
    <s v="SCOC"/>
    <s v="GERENCIA DE MEDICIÓN Y BALANCES"/>
    <s v="REVALIDACIÓN BÁSICO DE SEGURIDAD (BS)"/>
    <n v="245435"/>
    <s v="VALENCIA VIVEROS CESAR"/>
    <n v="14"/>
    <d v="2023-02-01T00:00:00"/>
    <d v="2023-02-01T00:00:00"/>
    <s v="CASES DOS BOCAS"/>
    <x v="4"/>
  </r>
  <r>
    <n v="57449"/>
    <m/>
    <s v="SCOC"/>
    <s v="GERENCIA DE MEDICIÓN Y BALANCES"/>
    <s v="VERIFICADOR DE GAS (VG)"/>
    <n v="245434"/>
    <s v="LICONA MAR JOEL"/>
    <n v="17"/>
    <d v="2023-09-25T00:00:00"/>
    <d v="2023-09-25T00:00:00"/>
    <s v="PARAISO, TABASCO"/>
    <x v="3"/>
  </r>
  <r>
    <n v="49365"/>
    <m/>
    <s v="SCOC"/>
    <s v="GERENCIA DE MEDICIÓN Y BALANCES"/>
    <s v="PREVENCIÓN DE RIESGOS LABORALES (PRL)"/>
    <n v="384599"/>
    <s v="MARTINEZ COBA MARLON DANIEL"/>
    <n v="17"/>
    <d v="2023-10-02T00:00:00"/>
    <d v="2023-10-03T00:00:00"/>
    <s v="PARAISO, TABASCO"/>
    <x v="6"/>
  </r>
  <r>
    <n v="54031"/>
    <m/>
    <s v="SMLIC"/>
    <s v="GERENCIA DE PROGRAMACIÓN Y EVALUACIÓN"/>
    <s v="SEGURIDAD EN CENTROS ADMINISTRATIVOS (SCA)"/>
    <n v="496969"/>
    <s v="SANCHEZ DOMINGUEZ EMMANUEL ALONSO"/>
    <n v="10"/>
    <d v="2023-03-31T00:00:00"/>
    <d v="2023-03-31T00:00:00"/>
    <s v="CASES CIUDAD DEL CARMEN"/>
    <x v="11"/>
  </r>
  <r>
    <n v="50195"/>
    <m/>
    <s v="SMLIC"/>
    <s v="GERENCIA DE MANTENIMIENTO E INFRAESTRUCTURA COMPLEMENTARIA MARINA"/>
    <s v="SISTEMA DE PERMISOS PARA TRABAJOS CON RIESGO (SPTR)"/>
    <n v="445922"/>
    <s v="HERNANDEZ PACHECO MANUEL ALEJANDRO"/>
    <n v="8"/>
    <d v="2023-08-08T00:00:00"/>
    <d v="2023-08-10T00:00:00"/>
    <s v="CASES CIUDAD DEL CARMEN"/>
    <x v="1"/>
  </r>
  <r>
    <n v="48728"/>
    <m/>
    <s v="SMLIC"/>
    <s v="GERENCIA DE MANTENIMIENTO E INFRAESTRUCTURA COMPLEMENTARIA MARINA"/>
    <s v="REVALIDACIÓN BÁSICO DE SEGURIDAD (BS)"/>
    <n v="496969"/>
    <s v="SANCHEZ DOMINGUEZ EMMANUEL ALONSO"/>
    <n v="14"/>
    <d v="2023-10-03T00:00:00"/>
    <d v="2023-10-03T00:00:00"/>
    <s v="CASES CIUDAD DEL CARMEN"/>
    <x v="6"/>
  </r>
  <r>
    <n v="53545"/>
    <m/>
    <s v="SMLIC"/>
    <s v="GERENCIA DE MANTENIMIENTO E INFRAESTRUCTURA COMPLEMENTARIA MARINA"/>
    <s v="LIDERAZGO EN SSPA"/>
    <n v="374253"/>
    <s v="GONZALEZ RODRIGUEZ EDUARDO"/>
    <n v="10"/>
    <d v="2023-06-06T00:00:00"/>
    <d v="2023-06-07T00:00:00"/>
    <s v="CASES CIUDAD DEL CARMEN"/>
    <x v="0"/>
  </r>
  <r>
    <n v="49257"/>
    <m/>
    <s v="SMLIC"/>
    <s v="GERENCIA DE MANTENIMIENTO E INFRAESTRUCTURA COMPLEMENTARIA MARINA"/>
    <s v="PROCEDIMIENTOS CRÍTICOS (PC)"/>
    <n v="374253"/>
    <s v="GONZALEZ RODRIGUEZ EDUARDO"/>
    <n v="11"/>
    <d v="2023-11-14T00:00:00"/>
    <d v="2023-11-15T00:00:00"/>
    <s v="CASES CIUDAD DEL CARMEN"/>
    <x v="2"/>
  </r>
  <r>
    <n v="47710"/>
    <m/>
    <s v="SMLIC"/>
    <s v="GERENCIA DE MANTENIMIENTO E INFRAESTRUCTURA COMPLEMENTARIA MARINA"/>
    <s v="SEGURIDAD EN CENTROS ADMINISTRATIVOS (SCA)"/>
    <n v="496969"/>
    <s v="SANCHEZ DOMINGUEZ EMMANUEL ALONSO"/>
    <n v="13"/>
    <d v="2023-06-01T00:00:00"/>
    <d v="2023-06-01T00:00:00"/>
    <s v="CASES CIUDAD DEL CARMEN"/>
    <x v="0"/>
  </r>
  <r>
    <n v="55241"/>
    <m/>
    <s v="SMLIC"/>
    <s v="GERENCIA DE MANTENIMIENTO E INFRAESTRUCTURA COMPLEMENTARIA MARINA"/>
    <s v="SISTEMA DE PERMISOS PARA TRABAJOS CON RIESGO (SPTR)"/>
    <n v="510745"/>
    <s v="CHULINES GRANADOS CESAR IVAN"/>
    <n v="12"/>
    <d v="2023-10-03T00:00:00"/>
    <d v="2023-10-05T00:00:00"/>
    <s v="CASES CIUDAD DEL CARMEN"/>
    <x v="6"/>
  </r>
  <r>
    <n v="54954"/>
    <m/>
    <s v="SMLIC"/>
    <s v="SUBDIRECCIÓN DE MANTENIMIENTO, LOGÍSTICA E INFRAESTRUCTURA COMPLEMENTARIA"/>
    <s v="BRIGADAS DE PRIMEROS AUXILIOS (BPA)"/>
    <n v="499974"/>
    <s v="CALDERON CRUZ IVONNE DEL CARMEN"/>
    <n v="12"/>
    <d v="2023-06-01T00:00:00"/>
    <d v="2023-06-02T00:00:00"/>
    <s v="CASES CIUDAD DEL CARMEN"/>
    <x v="0"/>
  </r>
  <r>
    <n v="49451"/>
    <m/>
    <s v="SMLIC"/>
    <s v="GERENCIA DE MANTENIMIENTO E INFRAESTRUCTURA COMPLEMENTARIA MARINA"/>
    <s v="PROCEDIMIENTOS CRÍTICOS (PC)"/>
    <n v="374253"/>
    <s v="GONZALEZ RODRIGUEZ EDUARDO"/>
    <n v="9"/>
    <d v="2023-07-05T00:00:00"/>
    <d v="2023-07-06T00:00:00"/>
    <s v="CASES CIUDAD DEL CARMEN"/>
    <x v="7"/>
  </r>
  <r>
    <n v="50861"/>
    <m/>
    <s v="SMLIC"/>
    <s v="GERENCIA DE MANTENIMIENTO E INFRAESTRUCTURA COMPLEMENTARIA TERRESTRE"/>
    <s v="ADMINISTRACIÓN AMBIENTAL (AA)"/>
    <n v="353019"/>
    <s v="ALVAREZ PISTE INES"/>
    <n v="7"/>
    <d v="2023-06-29T00:00:00"/>
    <d v="2023-06-30T00:00:00"/>
    <s v="CARDENAS, TABASCO"/>
    <x v="0"/>
  </r>
  <r>
    <n v="54339"/>
    <m/>
    <s v="SMLIC"/>
    <s v="GERENCIA DE PROGRAMACIÓN Y EVALUACIÓN"/>
    <s v="SEGURIDAD EN CENTROS ADMINISTRATIVOS (SCA)"/>
    <n v="496969"/>
    <s v="SANCHEZ DOMINGUEZ EMMANUEL ALONSO"/>
    <n v="9"/>
    <d v="2023-08-11T00:00:00"/>
    <d v="2023-08-11T00:00:00"/>
    <s v="CIUDAD DEL CARMEN, CAMPECHE"/>
    <x v="1"/>
  </r>
  <r>
    <n v="49586"/>
    <m/>
    <s v="SMLIC"/>
    <s v="GERENCIA DE MANTENIMIENTO E INFRAESTRUCTURA COMPLEMENTARIA MARINA"/>
    <s v="REACREDITACIÓN DE SIGNATARIOS DEL SPPTR (RSPTR)"/>
    <n v="481436"/>
    <s v="MADRIGAL PAEZ JESUS XAVIER"/>
    <n v="11"/>
    <d v="2023-09-15T00:00:00"/>
    <d v="2023-09-15T00:00:00"/>
    <s v="CASES CIUDAD DEL CARMEN"/>
    <x v="3"/>
  </r>
  <r>
    <n v="53126"/>
    <m/>
    <s v="SMLIC"/>
    <s v="GERENCIA DE MANTENIMIENTO E INFRAESTRUCTURA COMPLEMENTARIA MARINA"/>
    <s v="SEGURIDAD EN CENTROS ADMINISTRATIVOS (SCA)"/>
    <n v="389970"/>
    <s v="LOPEZ LARA AZARIEL"/>
    <n v="14"/>
    <d v="2023-06-13T00:00:00"/>
    <d v="2023-06-13T00:00:00"/>
    <s v="CASES CIUDAD DEL CARMEN"/>
    <x v="0"/>
  </r>
  <r>
    <n v="55155"/>
    <m/>
    <s v="SMLIC"/>
    <s v="GERENCIA DE MANTENIMIENTO E INFRAESTRUCTURA COMPLEMENTARIA MARINA"/>
    <s v="PREVENCIÓN DE RIESGOS LABORALES (PRL)"/>
    <n v="445922"/>
    <s v="HERNANDEZ PACHECO MANUEL ALEJANDRO"/>
    <n v="10"/>
    <d v="2023-09-19T00:00:00"/>
    <d v="2023-09-20T00:00:00"/>
    <s v="CASES CIUDAD DEL CARMEN"/>
    <x v="3"/>
  </r>
  <r>
    <n v="53153"/>
    <m/>
    <s v="SMLIC"/>
    <s v="SUBDIRECCIÓN DE MANTENIMIENTO, LOGÍSTICA E INFRAESTRUCTURA COMPLEMENTARIA"/>
    <s v="BRIGADAS CONTRAINCENDIOS (BCI)"/>
    <n v="458886"/>
    <s v="MENDOZA RODRIGUEZ EDGAR"/>
    <n v="19"/>
    <d v="2023-04-26T00:00:00"/>
    <d v="2023-04-28T00:00:00"/>
    <s v="CASES CIUDAD DEL CARMEN"/>
    <x v="10"/>
  </r>
  <r>
    <n v="51383"/>
    <m/>
    <s v="SMLIC"/>
    <s v="GERENCIA DE MANTENIMIENTO E INFRAESTRUCTURA COMPLEMENTARIA MARINA"/>
    <s v="SEGURIDAD EN CENTROS ADMINISTRATIVOS (SCA)"/>
    <n v="496969"/>
    <s v="SANCHEZ DOMINGUEZ EMMANUEL ALONSO"/>
    <n v="11"/>
    <d v="2023-08-24T00:00:00"/>
    <d v="2023-08-24T00:00:00"/>
    <s v="CASES CIUDAD DEL CARMEN"/>
    <x v="1"/>
  </r>
  <r>
    <n v="49496"/>
    <m/>
    <s v="SMLIC"/>
    <s v="GERENCIA DE MANTENIMIENTO E INFRAESTRUCTURA COMPLEMENTARIA MARINA"/>
    <s v="PROCEDIMIENTOS CRÍTICOS (PC)"/>
    <n v="445922"/>
    <s v="HERNANDEZ PACHECO MANUEL ALEJANDRO"/>
    <n v="11"/>
    <d v="2023-04-27T00:00:00"/>
    <d v="2023-04-28T00:00:00"/>
    <s v="CASES CIUDAD DEL CARMEN"/>
    <x v="10"/>
  </r>
  <r>
    <n v="51883"/>
    <m/>
    <s v="SMLIC"/>
    <s v="SUBDIRECCIÓN DE MANTENIMIENTO, LOGÍSTICA E INFRAESTRUCTURA COMPLEMENTARIA"/>
    <s v="ADMINISTRACIÓN DE EMERGENCIAS MAYORES (AEM)"/>
    <n v="458886"/>
    <s v="MENDOZA RODRIGUEZ EDGAR"/>
    <n v="22"/>
    <d v="2023-05-11T00:00:00"/>
    <d v="2023-05-12T00:00:00"/>
    <s v="CASES CIUDAD DEL CARMEN"/>
    <x v="5"/>
  </r>
  <r>
    <n v="55207"/>
    <m/>
    <s v="SMLIC"/>
    <s v="SUBDIRECCIÓN DE MANTENIMIENTO, LOGÍSTICA E INFRAESTRUCTURA COMPLEMENTARIA"/>
    <s v="BRIGADAS CONTRAINCENDIOS (BCI)"/>
    <n v="458886"/>
    <s v="MENDOZA RODRIGUEZ EDGAR"/>
    <n v="22"/>
    <d v="2023-05-29T00:00:00"/>
    <d v="2023-05-31T00:00:00"/>
    <s v="CASES CIUDAD DEL CARMEN"/>
    <x v="5"/>
  </r>
  <r>
    <n v="50422"/>
    <m/>
    <s v="SMLIC"/>
    <s v="GERENCIA DE MANTENIMIENTO E INFRAESTRUCTURA COMPLEMENTARIA MARINA"/>
    <s v="PLANEACIÓN Y SUPERVISIÓN SEGURA DE LOS TRABAJOS (PSST)"/>
    <n v="206830"/>
    <s v="OSORNO REQUENA JOSÉ TRINIDAD"/>
    <n v="14"/>
    <d v="2023-08-18T00:00:00"/>
    <d v="2023-08-19T00:00:00"/>
    <s v="CASES CIUDAD DEL CARMEN"/>
    <x v="1"/>
  </r>
  <r>
    <n v="55185"/>
    <m/>
    <s v="SMLIC"/>
    <s v="GERENCIA DE MANTENIMIENTO E INFRAESTRUCTURA COMPLEMENTARIA MARINA"/>
    <s v="PREVENCIÓN DE RIESGOS LABORALES (PRL)"/>
    <n v="445922"/>
    <s v="HERNANDEZ PACHECO MANUEL ALEJANDRO"/>
    <n v="10"/>
    <d v="2023-08-30T00:00:00"/>
    <d v="2023-08-31T00:00:00"/>
    <s v="CASES CIUDAD DEL CARMEN"/>
    <x v="1"/>
  </r>
  <r>
    <n v="48970"/>
    <m/>
    <s v="SMLIC"/>
    <s v="GERENCIA DE MANTENIMIENTO E INFRAESTRUCTURA COMPLEMENTARIA MARINA"/>
    <s v="PREVENCIÓN DE RIESGOS LABORALES (PRL)"/>
    <n v="445922"/>
    <s v="HERNANDEZ PACHECO MANUEL ALEJANDRO"/>
    <n v="12"/>
    <d v="2023-06-27T00:00:00"/>
    <d v="2023-06-28T00:00:00"/>
    <s v="CASES CIUDAD DEL CARMEN"/>
    <x v="0"/>
  </r>
  <r>
    <n v="55278"/>
    <m/>
    <s v="SMLIC"/>
    <s v="GERENCIA DE MANTENIMIENTO E INFRAESTRUCTURA COMPLEMENTARIA MARINA"/>
    <s v="SISTEMA DE PERMISOS PARA TRABAJOS CON RIESGO (SPTR)"/>
    <n v="510745"/>
    <s v="CHULINES GRANADOS CESAR IVAN"/>
    <n v="9"/>
    <d v="2023-06-27T00:00:00"/>
    <d v="2023-06-29T00:00:00"/>
    <s v="CASES CIUDAD DEL CARMEN"/>
    <x v="0"/>
  </r>
  <r>
    <n v="51410"/>
    <m/>
    <s v="SMLIC"/>
    <s v="GERENCIA DE MANTENIMIENTO E INFRAESTRUCTURA COMPLEMENTARIA MARINA"/>
    <s v="SEGURIDAD EN CENTROS ADMINISTRATIVOS (SCA)"/>
    <n v="481436"/>
    <s v="MADRIGAL PAEZ JESUS XAVIER"/>
    <n v="13"/>
    <d v="2023-11-16T00:00:00"/>
    <d v="2023-11-16T00:00:00"/>
    <s v="CASES CIUDAD DEL CARMEN"/>
    <x v="2"/>
  </r>
  <r>
    <n v="55135"/>
    <m/>
    <s v="SMLIC"/>
    <s v="GERENCIA DE MANTENIMIENTO E INFRAESTRUCTURA COMPLEMENTARIA MARINA"/>
    <s v="PLANEACIÓN Y SUPERVISIÓN SEGURA DE LOS TRABAJOS (PSST)"/>
    <n v="374361"/>
    <s v="AGUILAR LASSERRE RUBEN"/>
    <n v="17"/>
    <d v="2023-04-13T00:00:00"/>
    <d v="2023-04-14T00:00:00"/>
    <s v="CASES CIUDAD DEL CARMEN"/>
    <x v="10"/>
  </r>
  <r>
    <n v="61031"/>
    <m/>
    <s v="SMLIC"/>
    <s v="GERENCIA DE SERVICIOS DE LOGÍSTICA MARINA"/>
    <s v="SISTEMA DE PERMISOS PARA TRABAJOS CON RIESGO (SPTR)"/>
    <n v="350060"/>
    <s v="ZURITA DOMINGUEZ HERNAN"/>
    <n v="9"/>
    <d v="2023-10-02T00:00:00"/>
    <d v="2023-10-09T00:00:00"/>
    <s v="CIUDAD DEL CARMEN, CAMPECHE"/>
    <x v="6"/>
  </r>
  <r>
    <n v="49611"/>
    <m/>
    <s v="SMLIC"/>
    <s v="GERENCIA DE MANTENIMIENTO E INFRAESTRUCTURA COMPLEMENTARIA MARINA"/>
    <s v="REACREDITACIÓN DE SIGNATARIOS DEL SPPTR (RSPTR)"/>
    <n v="458886"/>
    <s v="MENDOZA RODRIGUEZ EDGAR"/>
    <n v="10"/>
    <d v="2023-08-31T00:00:00"/>
    <d v="2023-08-31T00:00:00"/>
    <s v="CASES CIUDAD DEL CARMEN"/>
    <x v="1"/>
  </r>
  <r>
    <n v="54018"/>
    <m/>
    <s v="SMLIC"/>
    <s v="SUBDIRECCIÓN DE MANTENIMIENTO, LOGÍSTICA E INFRAESTRUCTURA COMPLEMENTARIA"/>
    <s v="BRIGADAS DE PRIMEROS AUXILIOS (BPA)"/>
    <n v="499974"/>
    <s v="CALDERON CRUZ IVONNE DEL CARMEN"/>
    <n v="13"/>
    <d v="2023-04-20T00:00:00"/>
    <d v="2023-04-21T00:00:00"/>
    <s v="CASES CIUDAD DEL CARMEN"/>
    <x v="10"/>
  </r>
  <r>
    <n v="48335"/>
    <m/>
    <s v="SMLIC"/>
    <s v="GERENCIA DE SERVICIOS DE LOGÍSTICA MARINA"/>
    <s v="PREVENCIÓN DE RIESGOS LABORALES (PRL)"/>
    <n v="206830"/>
    <s v="OSORNO REQUENA JOSÉ TRINIDAD"/>
    <n v="12"/>
    <d v="2023-03-30T00:00:00"/>
    <d v="2023-03-31T00:00:00"/>
    <s v="CASES CIUDAD DEL CARMEN"/>
    <x v="11"/>
  </r>
  <r>
    <n v="58375"/>
    <m/>
    <s v="SMLIC"/>
    <s v="GERENCIA DE MANTENIMIENTO E INFRAESTRUCTURA COMPLEMENTARIA MARINA"/>
    <s v="MANEJO A LA DEFENSIVA (MD)"/>
    <n v="445922"/>
    <s v="HERNANDEZ PACHECO MANUEL ALEJANDRO"/>
    <n v="9"/>
    <d v="2023-11-23T00:00:00"/>
    <d v="2023-11-23T00:00:00"/>
    <s v="CASES CIUDAD DEL CARMEN"/>
    <x v="2"/>
  </r>
  <r>
    <n v="52026"/>
    <m/>
    <s v="SMLIC"/>
    <s v="GERENCIA DE SERVICIOS DE LOGÍSTICA MARINA"/>
    <s v="BRIGADAS CONTRAINCENDIOS (BCI)"/>
    <n v="245435"/>
    <s v="VALENCIA VIVEROS CESAR"/>
    <n v="9"/>
    <d v="2023-09-25T00:00:00"/>
    <d v="2023-09-27T00:00:00"/>
    <s v="CASES DOS BOCAS"/>
    <x v="3"/>
  </r>
  <r>
    <n v="53963"/>
    <m/>
    <s v="SMLIC"/>
    <s v="GERENCIA DE SERVICIOS DE LOGÍSTICA MARINA"/>
    <s v="PREVENCIÓN DE RIESGOS LABORALES (PRL)"/>
    <n v="445938"/>
    <s v="MARTINEZ GONZALEZ EDUARDO"/>
    <n v="15"/>
    <d v="2023-08-15T00:00:00"/>
    <d v="2023-08-16T00:00:00"/>
    <s v="CASES DOS BOCAS"/>
    <x v="1"/>
  </r>
  <r>
    <n v="53852"/>
    <m/>
    <s v="SMLIC"/>
    <s v="GERENCIA DE SERVICIOS DE LOGÍSTICA MARINA"/>
    <s v="PREVENCIÓN DE RIESGOS LABORALES (PRL)"/>
    <n v="389297"/>
    <s v="CORONEL SOLIS FELIPE"/>
    <n v="15"/>
    <d v="2023-06-28T00:00:00"/>
    <d v="2023-06-29T00:00:00"/>
    <s v="CASES DOS BOCAS"/>
    <x v="0"/>
  </r>
  <r>
    <n v="51157"/>
    <m/>
    <s v="SMLIC"/>
    <s v="GERENCIA DE MANTENIMIENTO E INFRAESTRUCTURA COMPLEMENTARIA MARINA"/>
    <s v="PLANEACIÓN Y SUPERVISIÓN SEGURA DE LOS TRABAJOS (PSST)"/>
    <n v="405175"/>
    <s v="ESCASENA MARTINEZ ANGEL ISRAEL"/>
    <n v="15"/>
    <d v="2023-12-07T00:00:00"/>
    <d v="2023-12-08T00:00:00"/>
    <s v="CASES CIUDAD DEL CARMEN"/>
    <x v="9"/>
  </r>
  <r>
    <n v="47887"/>
    <m/>
    <s v="SMLIC"/>
    <s v="GERENCIA DE MANTENIMIENTO E INFRAESTRUCTURA COMPLEMENTARIA MARINA"/>
    <s v="PLANEACIÓN Y SUPERVISIÓN SEGURA DE LOS TRABAJOS (PSST)"/>
    <n v="405175"/>
    <s v="ESCASENA MARTINEZ ANGEL ISRAEL"/>
    <n v="14"/>
    <d v="2023-05-16T00:00:00"/>
    <d v="2023-05-17T00:00:00"/>
    <s v="CASES CIUDAD DEL CARMEN"/>
    <x v="5"/>
  </r>
  <r>
    <n v="53832"/>
    <m/>
    <s v="SMLIC"/>
    <s v="GERENCIA DE MANTENIMIENTO E INFRAESTRUCTURA COMPLEMENTARIA MARINA"/>
    <s v="PLANEACIÓN Y SUPERVISIÓN SEGURA DE LOS TRABAJOS (PSST)"/>
    <n v="354951"/>
    <s v="GARZA TORRE RAUL ARMANDO"/>
    <n v="15"/>
    <d v="2023-09-14T00:00:00"/>
    <d v="2023-09-15T00:00:00"/>
    <s v="CASES CIUDAD DEL CARMEN"/>
    <x v="3"/>
  </r>
  <r>
    <n v="49360"/>
    <m/>
    <s v="SMLIC"/>
    <s v="GERENCIA DE MANTENIMIENTO E INFRAESTRUCTURA COMPLEMENTARIA MARINA"/>
    <s v="SALUD EN EL TRABAJO (ST)"/>
    <n v="374361"/>
    <s v="AGUILAR LASSERRE RUBEN"/>
    <n v="15"/>
    <d v="2023-07-19T00:00:00"/>
    <d v="2023-07-21T00:00:00"/>
    <s v="CASES CIUDAD DEL CARMEN"/>
    <x v="7"/>
  </r>
  <r>
    <n v="50301"/>
    <m/>
    <s v="SMLIC"/>
    <s v="GERENCIA DE MANTENIMIENTO E INFRAESTRUCTURA COMPLEMENTARIA MARINA"/>
    <s v="PLANEACIÓN Y SUPERVISIÓN SEGURA DE LOS TRABAJOS (PSST)"/>
    <n v="374253"/>
    <s v="GONZALEZ RODRIGUEZ EDUARDO"/>
    <n v="14"/>
    <d v="2023-10-03T00:00:00"/>
    <d v="2023-10-04T00:00:00"/>
    <s v="CASES CIUDAD DEL CARMEN"/>
    <x v="6"/>
  </r>
  <r>
    <n v="48336"/>
    <m/>
    <s v="SMLIC"/>
    <s v="GERENCIA DE SERVICIOS DE LOGÍSTICA MARINA"/>
    <s v="PREVENCIÓN DE RIESGOS LABORALES (PRL)"/>
    <n v="206830"/>
    <s v="OSORNO REQUENA JOSÉ TRINIDAD"/>
    <n v="14"/>
    <d v="2023-08-03T00:00:00"/>
    <d v="2023-08-04T00:00:00"/>
    <s v="CIUDAD DEL CARMEN, CAMPECHE"/>
    <x v="1"/>
  </r>
  <r>
    <n v="48138"/>
    <m/>
    <s v="SMLIC"/>
    <s v="GERENCIA DE SERVICIOS DE LOGÍSTICA MARINA"/>
    <s v="REVALIDACIÓN BÁSICO DE SEGURIDAD (BS)"/>
    <n v="350060"/>
    <s v="ZURITA DOMINGUEZ HERNAN"/>
    <n v="17"/>
    <d v="2023-05-26T00:00:00"/>
    <d v="2023-05-26T00:00:00"/>
    <s v="CIUDAD DEL CARMEN, CAMPECHE"/>
    <x v="5"/>
  </r>
  <r>
    <n v="48117"/>
    <m/>
    <s v="SMLIC"/>
    <s v="GERENCIA DE SERVICIOS DE LOGÍSTICA MARINA"/>
    <s v="REVALIDACIÓN BÁSICO DE SEGURIDAD (BS)"/>
    <n v="350060"/>
    <s v="ZURITA DOMINGUEZ HERNAN"/>
    <n v="19"/>
    <d v="2023-05-19T00:00:00"/>
    <d v="2023-05-19T00:00:00"/>
    <s v="CIUDAD DEL CARMEN, CAMPECHE"/>
    <x v="5"/>
  </r>
  <r>
    <n v="50341"/>
    <m/>
    <s v="SMLIC"/>
    <s v="GERENCIA DE MANTENIMIENTO E INFRAESTRUCTURA COMPLEMENTARIA MARINA"/>
    <s v="PLANEACIÓN Y SUPERVISIÓN SEGURA DE LOS TRABAJOS (PSST)"/>
    <n v="405175"/>
    <s v="ESCASENA MARTINEZ ANGEL ISRAEL"/>
    <n v="17"/>
    <d v="2023-08-22T00:00:00"/>
    <d v="2023-08-23T00:00:00"/>
    <s v="CASES CIUDAD DEL CARMEN"/>
    <x v="1"/>
  </r>
  <r>
    <n v="48129"/>
    <m/>
    <s v="SMLIC"/>
    <s v="GERENCIA DE SERVICIOS DE LOGÍSTICA MARINA"/>
    <s v="REVALIDACIÓN BÁSICO DE SEGURIDAD (BS)"/>
    <n v="350060"/>
    <s v="ZURITA DOMINGUEZ HERNAN"/>
    <n v="15"/>
    <d v="2023-05-12T00:00:00"/>
    <d v="2023-05-12T00:00:00"/>
    <s v="CIUDAD DEL CARMEN, CAMPECHE"/>
    <x v="5"/>
  </r>
  <r>
    <n v="53687"/>
    <m/>
    <s v="SMLIC"/>
    <s v="GERENCIA DE SERVICIOS DE LOGÍSTICA MARINA"/>
    <s v="PREVENCIÓN DE RIESGOS LABORALES (PRL)"/>
    <n v="389297"/>
    <s v="CORONEL SOLIS FELIPE"/>
    <n v="17"/>
    <d v="2023-06-26T00:00:00"/>
    <d v="2023-06-27T00:00:00"/>
    <s v="CASES DOS BOCAS"/>
    <x v="0"/>
  </r>
  <r>
    <n v="53278"/>
    <m/>
    <s v="SMLIC"/>
    <s v="SUBDIRECCIÓN DE MANTENIMIENTO, LOGÍSTICA E INFRAESTRUCTURA COMPLEMENTARIA"/>
    <s v="BRIGADAS DE BÚSQUEDA Y RESCATE (BBR)"/>
    <n v="354951"/>
    <s v="GARZA TORRE RAUL ARMANDO"/>
    <n v="11"/>
    <d v="2023-06-14T00:00:00"/>
    <d v="2023-06-16T00:00:00"/>
    <s v="CASES CIUDAD DEL CARMEN"/>
    <x v="0"/>
  </r>
  <r>
    <n v="53519"/>
    <m/>
    <s v="SMLIC"/>
    <s v="GERENCIA DE MANTENIMIENTO E INFRAESTRUCTURA COMPLEMENTARIA MARINA"/>
    <s v="BÁSICO DE SEGURIDAD (BS)"/>
    <n v="389970"/>
    <s v="LOPEZ LARA AZARIEL"/>
    <n v="10"/>
    <d v="2023-10-26T00:00:00"/>
    <d v="2023-10-27T00:00:00"/>
    <s v="CASES CIUDAD DEL CARMEN"/>
    <x v="6"/>
  </r>
  <r>
    <n v="51890"/>
    <m/>
    <s v="SMLIC"/>
    <s v="GERENCIA DE SERVICIOS DE LOGÍSTICA MARINA"/>
    <s v="BRIGADAS DE BÚSQUEDA Y RESCATE (BBR)"/>
    <n v="245434"/>
    <s v="LICONA MAR JOEL"/>
    <n v="12"/>
    <d v="2023-08-23T00:00:00"/>
    <d v="2023-08-25T00:00:00"/>
    <s v="CASES DOS BOCAS"/>
    <x v="1"/>
  </r>
  <r>
    <n v="49378"/>
    <m/>
    <s v="SMLIC"/>
    <s v="GERENCIA DE SERVICIOS DE LOGÍSTICA MARINA"/>
    <s v="BRIGADAS DE PRIMEROS AUXILIOS (BPA)"/>
    <n v="373645"/>
    <s v="AGUILERA PAVON NICKY"/>
    <n v="20"/>
    <d v="2023-10-09T00:00:00"/>
    <d v="2023-10-10T00:00:00"/>
    <s v="CASES DOS BOCAS"/>
    <x v="6"/>
  </r>
  <r>
    <n v="48341"/>
    <m/>
    <s v="SMLIC"/>
    <s v="GERENCIA DE SERVICIOS DE LOGÍSTICA MARINA"/>
    <s v="SISTEMA DE PERMISOS PARA TRABAJOS CON RIESGO (SPTR)"/>
    <n v="322115"/>
    <s v="MOHENO TORRES EDUARDO"/>
    <n v="13"/>
    <d v="2023-04-03T00:00:00"/>
    <d v="2023-04-05T00:00:00"/>
    <s v="CASES DOS BOCAS"/>
    <x v="10"/>
  </r>
  <r>
    <n v="50266"/>
    <m/>
    <s v="SMLIC"/>
    <s v="GERENCIA DE MANTENIMIENTO E INFRAESTRUCTURA COMPLEMENTARIA MARINA"/>
    <s v="PLANEACIÓN Y SUPERVISIÓN SEGURA DE LOS TRABAJOS (PSST)"/>
    <n v="405175"/>
    <s v="ESCASENA MARTINEZ ANGEL ISRAEL"/>
    <n v="16"/>
    <d v="2023-08-08T00:00:00"/>
    <d v="2023-08-09T00:00:00"/>
    <s v="CASES CIUDAD DEL CARMEN"/>
    <x v="1"/>
  </r>
  <r>
    <n v="53757"/>
    <m/>
    <s v="SMLIC"/>
    <s v="GERENCIA DE SERVICIOS DE LOGÍSTICA MARINA"/>
    <s v="REACREDITACIÓN DE SIGNATARIOS DEL SPPTR (RSPTR)"/>
    <n v="350060"/>
    <s v="ZURITA DOMINGUEZ HERNAN"/>
    <n v="9"/>
    <d v="2023-06-16T00:00:00"/>
    <d v="2023-06-16T00:00:00"/>
    <s v="CIUDAD DEL CARMEN, CAMPECHE"/>
    <x v="0"/>
  </r>
  <r>
    <n v="48331"/>
    <m/>
    <s v="SMLIC"/>
    <s v="GERENCIA DE SERVICIOS DE LOGÍSTICA MARINA"/>
    <s v="PREVENCIÓN DE RIESGOS LABORALES (PRL)"/>
    <n v="206830"/>
    <s v="OSORNO REQUENA JOSÉ TRINIDAD"/>
    <n v="16"/>
    <d v="2023-08-16T00:00:00"/>
    <d v="2023-08-17T00:00:00"/>
    <s v="CIUDAD DEL CARMEN, CAMPECHE"/>
    <x v="1"/>
  </r>
  <r>
    <n v="56970"/>
    <m/>
    <s v="SMLIC"/>
    <s v="GERENCIA DE MANTENIMIENTO E INFRAESTRUCTURA COMPLEMENTARIA TERRESTRE"/>
    <s v="ENTRENAMIENTO BÁSICO EN SISTEMA PEMEX SSPA (EB SSPA)"/>
    <n v="496969"/>
    <s v="SANCHEZ DOMINGUEZ EMMANUEL ALONSO"/>
    <n v="15"/>
    <d v="2023-01-16T00:00:00"/>
    <d v="2023-01-17T00:00:00"/>
    <s v="CHIAPAS"/>
    <x v="8"/>
  </r>
  <r>
    <n v="56979"/>
    <m/>
    <s v="SMLIC"/>
    <s v="GERENCIA DE MANTENIMIENTO E INFRAESTRUCTURA COMPLEMENTARIA TERRESTRE"/>
    <s v="ENTRENAMIENTO BÁSICO EN SISTEMA PEMEX SSPA (EB SSPA)"/>
    <n v="496969"/>
    <s v="SANCHEZ DOMINGUEZ EMMANUEL ALONSO"/>
    <n v="15"/>
    <d v="2023-02-15T00:00:00"/>
    <d v="2023-02-16T00:00:00"/>
    <s v="CHIAPAS"/>
    <x v="4"/>
  </r>
  <r>
    <n v="47212"/>
    <m/>
    <s v="SMLIC"/>
    <s v="GERENCIA DE MANTENIMIENTO E INFRAESTRUCTURA COMPLEMENTARIA MARINA"/>
    <s v="PLANEACIÓN Y SUPERVISIÓN SEGURA DE LOS TRABAJOS (PSST)"/>
    <n v="405175"/>
    <s v="ESCASENA MARTINEZ ANGEL ISRAEL"/>
    <n v="22"/>
    <d v="2023-05-02T00:00:00"/>
    <d v="2023-05-03T00:00:00"/>
    <s v="CASES CIUDAD DEL CARMEN"/>
    <x v="5"/>
  </r>
  <r>
    <n v="56959"/>
    <m/>
    <s v="SMLIC"/>
    <s v="GERENCIA DE MANTENIMIENTO E INFRAESTRUCTURA COMPLEMENTARIA TERRESTRE"/>
    <s v="ENTRENAMIENTO BÁSICO EN SISTEMA PEMEX SSPA (EB SSPA)"/>
    <n v="496969"/>
    <s v="SANCHEZ DOMINGUEZ EMMANUEL ALONSO"/>
    <n v="15"/>
    <d v="2023-11-20T00:00:00"/>
    <d v="2023-11-21T00:00:00"/>
    <s v="CHIAPAS"/>
    <x v="2"/>
  </r>
  <r>
    <n v="56824"/>
    <m/>
    <s v="SMLIC"/>
    <s v="GERENCIA DE MANTENIMIENTO E INFRAESTRUCTURA COMPLEMENTARIA TERRESTRE"/>
    <s v="PROCEDIMIENTOS CRÍTICOS (PC)"/>
    <n v="322353"/>
    <s v="CANTU CURA OLIVIA"/>
    <n v="15"/>
    <d v="2023-07-26T00:00:00"/>
    <d v="2023-07-27T00:00:00"/>
    <s v="CHIAPAS"/>
    <x v="7"/>
  </r>
  <r>
    <n v="56942"/>
    <m/>
    <s v="SMLIC"/>
    <s v="GERENCIA DE MANTENIMIENTO E INFRAESTRUCTURA COMPLEMENTARIA TERRESTRE"/>
    <s v="PROCEDIMIENTOS CRÍTICOS (PC)"/>
    <n v="322353"/>
    <s v="CANTU CURA OLIVIA"/>
    <n v="11"/>
    <d v="2023-02-01T00:00:00"/>
    <d v="2023-02-02T00:00:00"/>
    <s v="CHIAPAS"/>
    <x v="4"/>
  </r>
  <r>
    <n v="54251"/>
    <m/>
    <s v="SMLIC"/>
    <s v="GERENCIA DE SERVICIOS DE LOGÍSTICA MARINA"/>
    <s v="LIDERAZGO EN SSPA"/>
    <n v="445938"/>
    <s v="MARTINEZ GONZALEZ EDUARDO"/>
    <n v="10"/>
    <d v="2023-11-13T00:00:00"/>
    <d v="2023-11-14T00:00:00"/>
    <s v="CASES DOS BOCAS"/>
    <x v="2"/>
  </r>
  <r>
    <n v="48325"/>
    <m/>
    <s v="SMLIC"/>
    <s v="GERENCIA DE SERVICIOS DE LOGÍSTICA MARINA"/>
    <s v="REVALIDACIÓN BÁSICO DE SEGURIDAD (BS)"/>
    <n v="350060"/>
    <s v="ZURITA DOMINGUEZ HERNAN"/>
    <n v="18"/>
    <d v="2023-09-06T00:00:00"/>
    <d v="2023-09-06T00:00:00"/>
    <s v="CIUDAD DEL CARMEN, CAMPECHE"/>
    <x v="3"/>
  </r>
  <r>
    <n v="54053"/>
    <m/>
    <s v="SMLIC"/>
    <s v="GERENCIA DE SERVICIOS DE LOGÍSTICA MARINA"/>
    <s v="REACREDITACIÓN DE SIGNATARIOS DEL SPPTR (RSPTR)"/>
    <n v="350060"/>
    <s v="ZURITA DOMINGUEZ HERNAN"/>
    <n v="14"/>
    <d v="2023-07-07T00:00:00"/>
    <d v="2023-07-07T00:00:00"/>
    <s v="CIUDAD DEL CARMEN, CAMPECHE"/>
    <x v="7"/>
  </r>
  <r>
    <n v="53973"/>
    <m/>
    <s v="SMLIC"/>
    <s v="GERENCIA DE MANTENIMIENTO E INFRAESTRUCTURA COMPLEMENTARIA MARINA"/>
    <s v="PLANEACIÓN Y SUPERVISIÓN SEGURA DE LOS TRABAJOS (PSST)"/>
    <n v="374361"/>
    <s v="AGUILAR LASSERRE RUBEN"/>
    <n v="13"/>
    <d v="2023-09-27T00:00:00"/>
    <d v="2023-09-28T00:00:00"/>
    <s v="CASES CIUDAD DEL CARMEN"/>
    <x v="3"/>
  </r>
  <r>
    <n v="48333"/>
    <m/>
    <s v="SMLIC"/>
    <s v="GERENCIA DE SERVICIOS DE LOGÍSTICA MARINA"/>
    <s v="REVALIDACIÓN BÁSICO DE SEGURIDAD (BS)"/>
    <n v="245435"/>
    <s v="VALENCIA VIVEROS CESAR"/>
    <n v="17"/>
    <d v="2023-05-23T00:00:00"/>
    <d v="2023-05-23T00:00:00"/>
    <s v="CASES DOS BOCAS"/>
    <x v="5"/>
  </r>
  <r>
    <n v="48106"/>
    <m/>
    <s v="SMLIC"/>
    <s v="GERENCIA DE SERVICIOS DE LOGÍSTICA MARINA"/>
    <s v="REVALIDACIÓN BÁSICO DE SEGURIDAD (BS)"/>
    <n v="350060"/>
    <s v="ZURITA DOMINGUEZ HERNAN"/>
    <n v="11"/>
    <d v="2023-05-05T00:00:00"/>
    <d v="2023-05-05T00:00:00"/>
    <s v="CIUDAD DEL CARMEN, CAMPECHE"/>
    <x v="5"/>
  </r>
  <r>
    <n v="50398"/>
    <m/>
    <s v="SMLIC"/>
    <s v="GERENCIA DE MANTENIMIENTO E INFRAESTRUCTURA COMPLEMENTARIA MARINA"/>
    <s v="PLANEACIÓN Y SUPERVISIÓN SEGURA DE LOS TRABAJOS (PSST)"/>
    <n v="405175"/>
    <s v="ESCASENA MARTINEZ ANGEL ISRAEL"/>
    <n v="13"/>
    <d v="2023-08-04T00:00:00"/>
    <d v="2023-08-05T00:00:00"/>
    <s v="CASES CIUDAD DEL CARMEN"/>
    <x v="1"/>
  </r>
  <r>
    <n v="59088"/>
    <m/>
    <s v="SMLIC"/>
    <s v="GERENCIA DE SERVICIOS DE LOGÍSTICA MARINA"/>
    <s v="REVALIDACIÓN BÁSICO DE SEGURIDAD (BS)"/>
    <n v="350060"/>
    <s v="ZURITA DOMINGUEZ HERNAN"/>
    <n v="11"/>
    <d v="2023-09-28T00:00:00"/>
    <d v="2023-09-28T00:00:00"/>
    <s v="CIUDAD DEL CARMEN, CAMPECHE"/>
    <x v="3"/>
  </r>
  <r>
    <n v="56985"/>
    <m/>
    <s v="SMLIC"/>
    <s v="GERENCIA DE MANTENIMIENTO E INFRAESTRUCTURA COMPLEMENTARIA TERRESTRE"/>
    <s v="ENTRENAMIENTO BÁSICO EN SISTEMA PEMEX SSPA (EB SSPA)"/>
    <n v="496969"/>
    <s v="SANCHEZ DOMINGUEZ EMMANUEL ALONSO"/>
    <n v="13"/>
    <d v="2023-01-23T00:00:00"/>
    <d v="2023-01-24T00:00:00"/>
    <s v="CHIAPAS"/>
    <x v="8"/>
  </r>
  <r>
    <n v="53682"/>
    <m/>
    <s v="SMLIC"/>
    <s v="GERENCIA DE SERVICIOS DE LOGÍSTICA MARINA"/>
    <s v="REACREDITACIÓN DE SIGNATARIOS DEL SPPTR (RSPTR)"/>
    <n v="350060"/>
    <s v="ZURITA DOMINGUEZ HERNAN"/>
    <n v="10"/>
    <d v="2023-06-02T00:00:00"/>
    <d v="2023-06-02T00:00:00"/>
    <s v="CIUDAD DEL CARMEN, CAMPECHE"/>
    <x v="0"/>
  </r>
  <r>
    <n v="58422"/>
    <m/>
    <s v="SMLIC"/>
    <s v="GERENCIA DE MANTENIMIENTO E INFRAESTRUCTURA COMPLEMENTARIA MARINA"/>
    <s v="PLANEACIÓN Y SUPERVISIÓN SEGURA DE LOS TRABAJOS (PSST)"/>
    <n v="354951"/>
    <s v="GARZA TORRE RAUL ARMANDO"/>
    <n v="14"/>
    <d v="2023-09-28T00:00:00"/>
    <d v="2023-09-29T00:00:00"/>
    <s v="CASES CIUDAD DEL CARMEN"/>
    <x v="3"/>
  </r>
  <r>
    <n v="51737"/>
    <m/>
    <s v="SMLIC"/>
    <s v="GERENCIA DE MANTENIMIENTO E INFRAESTRUCTURA COMPLEMENTARIA MARINA"/>
    <s v="PLANEACIÓN Y SUPERVISIÓN SEGURA DE LOS TRABAJOS (PSST)"/>
    <n v="405175"/>
    <s v="ESCASENA MARTINEZ ANGEL ISRAEL"/>
    <n v="14"/>
    <d v="2023-09-07T00:00:00"/>
    <d v="2023-09-08T00:00:00"/>
    <s v="CASES CIUDAD DEL CARMEN"/>
    <x v="3"/>
  </r>
  <r>
    <n v="50456"/>
    <m/>
    <s v="SMLIC"/>
    <s v="GERENCIA DE MANTENIMIENTO E INFRAESTRUCTURA COMPLEMENTARIA TERRESTRE"/>
    <s v="SEGURIDAD EN CENTROS ADMINISTRATIVOS (SCA)"/>
    <n v="322353"/>
    <s v="CANTU CURA OLIVIA"/>
    <n v="22"/>
    <d v="2023-01-24T00:00:00"/>
    <d v="2023-01-24T00:00:00"/>
    <s v="VILLAHERMOSA, TABASCO"/>
    <x v="8"/>
  </r>
  <r>
    <n v="48080"/>
    <m/>
    <s v="SMLIC"/>
    <s v="GERENCIA DE SERVICIOS DE LOGÍSTICA MARINA"/>
    <s v="SISTEMA DE PERMISOS PARA TRABAJOS CON RIESGO (SPTR)"/>
    <n v="350060"/>
    <s v="ZURITA DOMINGUEZ HERNAN"/>
    <n v="10"/>
    <d v="2023-10-23T00:00:00"/>
    <d v="2023-10-25T00:00:00"/>
    <s v="CIUDAD DEL CARMEN, CAMPECHE"/>
    <x v="6"/>
  </r>
  <r>
    <n v="49259"/>
    <m/>
    <s v="SMLIC"/>
    <s v="GERENCIA DE SERVICIOS DE LOGÍSTICA MARINA"/>
    <s v="PLANEACIÓN Y SUPERVISIÓN SEGURA DE LOS TRABAJOS (PSST)"/>
    <n v="384599"/>
    <s v="MARTINEZ COBA MARLON DANIEL"/>
    <n v="10"/>
    <d v="2023-06-28T00:00:00"/>
    <d v="2023-06-29T00:00:00"/>
    <s v="CASES DOS BOCAS"/>
    <x v="0"/>
  </r>
  <r>
    <n v="48116"/>
    <m/>
    <s v="SMLIC"/>
    <s v="GERENCIA DE MANTENIMIENTO E INFRAESTRUCTURA COMPLEMENTARIA MARINA"/>
    <s v="REVALIDACIÓN BÁSICO DE SEGURIDAD (BS)"/>
    <n v="245435"/>
    <s v="VALENCIA VIVEROS CESAR"/>
    <n v="18"/>
    <d v="2023-08-01T00:00:00"/>
    <d v="2023-08-01T00:00:00"/>
    <s v="CASES DOS BOCAS"/>
    <x v="1"/>
  </r>
  <r>
    <n v="48121"/>
    <m/>
    <s v="SMLIC"/>
    <s v="GERENCIA DE MANTENIMIENTO E INFRAESTRUCTURA COMPLEMENTARIA MARINA"/>
    <s v="REVALIDACIÓN BÁSICO DE SEGURIDAD (BS)"/>
    <n v="384599"/>
    <s v="MARTINEZ COBA MARLON DANIEL"/>
    <n v="16"/>
    <d v="2023-11-08T00:00:00"/>
    <d v="2023-11-08T00:00:00"/>
    <s v="CASES DOS BOCAS"/>
    <x v="2"/>
  </r>
  <r>
    <n v="48142"/>
    <m/>
    <s v="SMLIC"/>
    <s v="GERENCIA DE MANTENIMIENTO E INFRAESTRUCTURA COMPLEMENTARIA MARINA"/>
    <s v="REACREDITACIÓN DE SIGNATARIOS DEL SPPTR (RSPTR)"/>
    <n v="971841"/>
    <s v="MAGAÑA RUIZ TOBIAS"/>
    <n v="13"/>
    <d v="2023-06-06T00:00:00"/>
    <d v="2023-06-06T00:00:00"/>
    <s v="CASES DOS BOCAS"/>
    <x v="0"/>
  </r>
  <r>
    <n v="48047"/>
    <m/>
    <s v="SMLIC"/>
    <s v="GERENCIA DE MANTENIMIENTO E INFRAESTRUCTURA COMPLEMENTARIA MARINA"/>
    <s v="PREVENCIÓN DE RIESGOS LABORALES (PRL)"/>
    <n v="384599"/>
    <s v="MARTINEZ COBA MARLON DANIEL"/>
    <n v="20"/>
    <d v="2023-10-23T00:00:00"/>
    <d v="2023-10-24T00:00:00"/>
    <s v="CASES DOS BOCAS"/>
    <x v="6"/>
  </r>
  <r>
    <n v="47964"/>
    <m/>
    <s v="SMLIC"/>
    <s v="GERENCIA DE MANTENIMIENTO E INFRAESTRUCTURA COMPLEMENTARIA MARINA"/>
    <s v="PREVENCIÓN DE RIESGOS LABORALES (PRL)"/>
    <n v="445938"/>
    <s v="MARTINEZ GONZALEZ EDUARDO"/>
    <n v="22"/>
    <d v="2023-08-09T00:00:00"/>
    <d v="2023-08-10T00:00:00"/>
    <s v="CASES DOS BOCAS"/>
    <x v="1"/>
  </r>
  <r>
    <n v="48025"/>
    <m/>
    <s v="SMLIC"/>
    <s v="GERENCIA DE MANTENIMIENTO E INFRAESTRUCTURA COMPLEMENTARIA MARINA"/>
    <s v="PREVENCIÓN DE RIESGOS LABORALES (PRL)"/>
    <n v="445938"/>
    <s v="MARTINEZ GONZALEZ EDUARDO"/>
    <n v="20"/>
    <d v="2023-09-06T00:00:00"/>
    <d v="2023-09-07T00:00:00"/>
    <s v="CASES DOS BOCAS"/>
    <x v="3"/>
  </r>
  <r>
    <n v="48273"/>
    <m/>
    <s v="SMLIC"/>
    <s v="GERENCIA DE MANTENIMIENTO E INFRAESTRUCTURA COMPLEMENTARIA MARINA"/>
    <s v="PLANEACIÓN Y SUPERVISIÓN SEGURA DE LOS TRABAJOS (PSST)"/>
    <n v="384599"/>
    <s v="MARTINEZ COBA MARLON DANIEL"/>
    <n v="13"/>
    <d v="2023-06-13T00:00:00"/>
    <d v="2023-06-14T00:00:00"/>
    <s v="CASES DOS BOCAS"/>
    <x v="0"/>
  </r>
  <r>
    <n v="48037"/>
    <m/>
    <s v="SMLIC"/>
    <s v="GERENCIA DE MANTENIMIENTO E INFRAESTRUCTURA COMPLEMENTARIA MARINA"/>
    <s v="PREVENCIÓN DE RIESGOS LABORALES (PRL)"/>
    <n v="445938"/>
    <s v="MARTINEZ GONZALEZ EDUARDO"/>
    <n v="20"/>
    <d v="2023-09-20T00:00:00"/>
    <d v="2023-09-21T00:00:00"/>
    <s v="CASES DOS BOCAS"/>
    <x v="3"/>
  </r>
  <r>
    <n v="58527"/>
    <m/>
    <s v="SMLIC"/>
    <s v="GERENCIA DE MANTENIMIENTO E INFRAESTRUCTURA COMPLEMENTARIA TERRESTRE"/>
    <s v="SALUD EN EL TRABAJO (ST)"/>
    <n v="322353"/>
    <s v="CANTU CURA OLIVIA"/>
    <n v="11"/>
    <d v="2023-02-07T00:00:00"/>
    <d v="2023-02-09T00:00:00"/>
    <s v="VILLAHERMOSA, TABASCO"/>
    <x v="4"/>
  </r>
  <r>
    <n v="47972"/>
    <m/>
    <s v="SMLIC"/>
    <s v="GERENCIA DE MANTENIMIENTO E INFRAESTRUCTURA COMPLEMENTARIA MARINA"/>
    <s v="PREVENCIÓN DE RIESGOS LABORALES (PRL)"/>
    <n v="322115"/>
    <s v="MOHENO TORRES EDUARDO"/>
    <n v="21"/>
    <d v="2023-08-15T00:00:00"/>
    <d v="2023-08-16T00:00:00"/>
    <s v="CASES DOS BOCAS"/>
    <x v="1"/>
  </r>
  <r>
    <n v="48065"/>
    <m/>
    <s v="SMLIC"/>
    <s v="GERENCIA DE MANTENIMIENTO E INFRAESTRUCTURA COMPLEMENTARIA MARINA"/>
    <s v="PREVENCIÓN DE RIESGOS LABORALES (PRL)"/>
    <n v="384599"/>
    <s v="MARTINEZ COBA MARLON DANIEL"/>
    <n v="21"/>
    <d v="2023-11-14T00:00:00"/>
    <d v="2023-11-15T00:00:00"/>
    <s v="CASES DOS BOCAS"/>
    <x v="2"/>
  </r>
  <r>
    <n v="48132"/>
    <m/>
    <s v="SMLIC"/>
    <s v="GERENCIA DE MANTENIMIENTO E INFRAESTRUCTURA COMPLEMENTARIA MARINA"/>
    <s v="VERIFICADOR DE GAS (VG)"/>
    <n v="971841"/>
    <s v="MAGAÑA RUIZ TOBIAS"/>
    <n v="14"/>
    <d v="2023-08-07T00:00:00"/>
    <d v="2023-08-07T00:00:00"/>
    <s v="CASES DOS BOCAS"/>
    <x v="1"/>
  </r>
  <r>
    <n v="48107"/>
    <m/>
    <s v="SMLIC"/>
    <s v="GERENCIA DE MANTENIMIENTO E INFRAESTRUCTURA COMPLEMENTARIA MARINA"/>
    <s v="REVALIDACIÓN BÁSICO DE SEGURIDAD (BS)"/>
    <n v="245435"/>
    <s v="VALENCIA VIVEROS CESAR"/>
    <n v="19"/>
    <d v="2023-06-20T00:00:00"/>
    <d v="2023-06-20T00:00:00"/>
    <s v="CASES DOS BOCAS"/>
    <x v="0"/>
  </r>
  <r>
    <n v="48056"/>
    <m/>
    <s v="SMLIC"/>
    <s v="GERENCIA DE MANTENIMIENTO E INFRAESTRUCTURA COMPLEMENTARIA MARINA"/>
    <s v="PREVENCIÓN DE RIESGOS LABORALES (PRL)"/>
    <n v="445938"/>
    <s v="MARTINEZ GONZALEZ EDUARDO"/>
    <n v="20"/>
    <d v="2023-10-05T00:00:00"/>
    <d v="2023-10-06T00:00:00"/>
    <s v="CASES DOS BOCAS"/>
    <x v="6"/>
  </r>
  <r>
    <n v="49159"/>
    <m/>
    <s v="SMLIC"/>
    <s v="GERENCIA DE SERVICIOS DE LOGÍSTICA TERRESTRE"/>
    <s v="PROCEDIMIENTOS CRÍTICOS (PC)"/>
    <n v="315766"/>
    <s v="RANGEL RIVAS ROCIO"/>
    <n v="6"/>
    <d v="2023-06-19T00:00:00"/>
    <d v="2023-06-20T00:00:00"/>
    <s v="ALTAMIRA, TAMAULIPAS"/>
    <x v="0"/>
  </r>
  <r>
    <n v="53131"/>
    <m/>
    <s v="SMLIC"/>
    <s v="GERENCIA DE SERVICIOS DE LOGÍSTICA TERRESTRE"/>
    <s v="SISTEMA DE PERMISOS PARA TRABAJOS CON RIESGO (SPTR)"/>
    <n v="196157"/>
    <s v="POSADAS RAMÍREZ LUCIO ALFONSO"/>
    <n v="3"/>
    <d v="2023-11-07T00:00:00"/>
    <d v="2023-11-09T00:00:00"/>
    <s v="VERACRUZ,VERACRUZ"/>
    <x v="2"/>
  </r>
  <r>
    <n v="47328"/>
    <m/>
    <s v="SMLIC"/>
    <s v="GERENCIA DE SERVICIOS DE LOGÍSTICA TERRESTRE"/>
    <s v="MANEJO A LA DEFENSIVA (MD)"/>
    <n v="352720"/>
    <s v="ROSAS HERNANDEZ ROBERTO AUGUSTO"/>
    <n v="14"/>
    <d v="2023-06-06T00:00:00"/>
    <d v="2023-06-06T00:00:00"/>
    <s v="POZA RICA DE HIDALGO,VERACRUZ"/>
    <x v="0"/>
  </r>
  <r>
    <n v="49299"/>
    <m/>
    <s v="SMLIC"/>
    <s v="GERENCIA DE SERVICIOS DE LOGÍSTICA TERRESTRE"/>
    <s v="RESPUESTA A EMERGENCIAS CON MATERIALES PELIGROSOS (REMP)"/>
    <n v="449433"/>
    <s v="MORAL JORDAN GONZALO"/>
    <n v="10"/>
    <d v="2023-05-17T00:00:00"/>
    <d v="2023-05-18T00:00:00"/>
    <s v="ALTAMIRA, TAMAULIPAS"/>
    <x v="5"/>
  </r>
  <r>
    <n v="50378"/>
    <m/>
    <s v="SMLIC"/>
    <s v="GERENCIA DE SERVICIOS DE LOGÍSTICA TERRESTRE"/>
    <s v="DISCIPLINA OPERATIVA (DO)"/>
    <n v="510960"/>
    <s v="QUEVEDO LOPEZ ROONY JOANATHAN"/>
    <n v="9"/>
    <d v="2023-06-06T00:00:00"/>
    <d v="2023-06-07T00:00:00"/>
    <s v="AGUA DULCE, VERACRUZ"/>
    <x v="0"/>
  </r>
  <r>
    <n v="50490"/>
    <m/>
    <s v="SMLIC"/>
    <s v="GERENCIA DE SERVICIOS DE LOGÍSTICA TERRESTRE"/>
    <s v="MANEJO A LA DEFENSIVA (MD)"/>
    <n v="510960"/>
    <s v="QUEVEDO LOPEZ ROONY JOANATHAN"/>
    <n v="10"/>
    <d v="2023-11-07T00:00:00"/>
    <d v="2023-11-07T00:00:00"/>
    <s v="AGUA DULCE, VERACRUZ"/>
    <x v="2"/>
  </r>
  <r>
    <n v="49835"/>
    <m/>
    <s v="SMLIC"/>
    <s v="GERENCIA DE SERVICIOS DE LOGÍSTICA TERRESTRE"/>
    <s v="PROCEDIMIENTOS CRÍTICOS (PC)"/>
    <n v="408659"/>
    <s v="ROJAS DIAZ JUAN"/>
    <n v="13"/>
    <d v="2023-09-26T00:00:00"/>
    <d v="2023-09-27T00:00:00"/>
    <s v="AGUA DULCE, VERACRUZ"/>
    <x v="3"/>
  </r>
  <r>
    <n v="49113"/>
    <m/>
    <s v="SMLIC"/>
    <s v="GERENCIA DE SERVICIOS DE LOGÍSTICA TERRESTRE"/>
    <s v="PLANEACIÓN Y SUPERVISIÓN SEGURA DE LOS TRABAJOS (PSST)"/>
    <n v="451509"/>
    <s v="BORJAS ENRIQUEZ PABLO JESUS"/>
    <n v="8"/>
    <d v="2023-06-14T00:00:00"/>
    <d v="2023-06-15T00:00:00"/>
    <s v="ALTAMIRA, TAMAULIPAS"/>
    <x v="0"/>
  </r>
  <r>
    <n v="49097"/>
    <m/>
    <s v="SMLIC"/>
    <s v="GERENCIA DE SERVICIOS DE LOGÍSTICA TERRESTRE"/>
    <s v="PLANEACIÓN Y SUPERVISIÓN SEGURA DE LOS TRABAJOS (PSST)"/>
    <n v="451509"/>
    <s v="BORJAS ENRIQUEZ PABLO JESUS"/>
    <n v="8"/>
    <d v="2023-06-12T00:00:00"/>
    <d v="2023-06-13T00:00:00"/>
    <s v="ALTAMIRA, TAMAULIPAS"/>
    <x v="0"/>
  </r>
  <r>
    <n v="49292"/>
    <m/>
    <s v="SMLIC"/>
    <s v="GERENCIA DE SERVICIOS DE LOGÍSTICA TERRESTRE"/>
    <s v="RESPUESTA A EMERGENCIAS CON MATERIALES PELIGROSOS (REMP)"/>
    <n v="449433"/>
    <s v="MORAL JORDAN GONZALO"/>
    <n v="11"/>
    <d v="2023-05-15T00:00:00"/>
    <d v="2023-05-16T00:00:00"/>
    <s v="ALTAMIRA, TAMAULIPAS"/>
    <x v="5"/>
  </r>
  <r>
    <n v="49073"/>
    <m/>
    <s v="SMLIC"/>
    <s v="GERENCIA DE SERVICIOS DE LOGÍSTICA TERRESTRE"/>
    <s v="BÁSICO DE SEGURIDAD (BS)"/>
    <n v="449433"/>
    <s v="MORAL JORDAN GONZALO"/>
    <n v="5"/>
    <d v="2023-05-02T00:00:00"/>
    <d v="2023-05-03T00:00:00"/>
    <s v="ALTAMIRA, TAMAULIPAS"/>
    <x v="5"/>
  </r>
  <r>
    <n v="51355"/>
    <m/>
    <s v="SMLIC"/>
    <s v="GERENCIA DE SERVICIOS DE LOGÍSTICA TERRESTRE"/>
    <s v="SISTEMA DE PERMISOS PARA TRABAJOS CON RIESGO (SPTR)"/>
    <n v="196157"/>
    <s v="POSADAS RAMÍREZ LUCIO ALFONSO"/>
    <n v="11"/>
    <d v="2023-09-12T00:00:00"/>
    <d v="2023-09-14T00:00:00"/>
    <s v="REYNOSA, TAMAULIPAS"/>
    <x v="3"/>
  </r>
  <r>
    <n v="47700"/>
    <m/>
    <s v="SMLIC"/>
    <s v="GERENCIA DE SERVICIOS DE LOGÍSTICA TERRESTRE"/>
    <s v="PLANEACIÓN Y SUPERVISIÓN SEGURA DE LOS TRABAJOS (PSST)"/>
    <n v="352720"/>
    <s v="ROSAS HERNANDEZ ROBERTO AUGUSTO"/>
    <n v="9"/>
    <d v="2023-09-19T00:00:00"/>
    <d v="2023-09-20T00:00:00"/>
    <s v="POZA RICA DE HIDALGO,VERACRUZ"/>
    <x v="3"/>
  </r>
  <r>
    <n v="47957"/>
    <m/>
    <s v="SMLIC"/>
    <s v="GERENCIA DE SERVICIOS DE LOGÍSTICA TERRESTRE"/>
    <s v="MANEJO A LA DEFENSIVA (MD)"/>
    <n v="372624"/>
    <s v="CARRILLO CABELLO JAIR DE JESUS"/>
    <n v="12"/>
    <d v="2023-04-04T00:00:00"/>
    <d v="2023-04-04T00:00:00"/>
    <s v="CERRO AZUL,VERACRUZ"/>
    <x v="10"/>
  </r>
  <r>
    <n v="48077"/>
    <m/>
    <s v="SMLIC"/>
    <s v="GERENCIA DE SERVICIOS DE LOGÍSTICA TERRESTRE"/>
    <s v="BÁSICO DE SEGURIDAD (BS)"/>
    <n v="196853"/>
    <s v="DEL ANGEL DEL ANGEL JUSTO JESUS"/>
    <n v="17"/>
    <d v="2023-09-12T00:00:00"/>
    <d v="2023-09-13T00:00:00"/>
    <s v="NARANJOS"/>
    <x v="3"/>
  </r>
  <r>
    <n v="53942"/>
    <m/>
    <s v="SMLIC"/>
    <s v="GERENCIA DE MANTENIMIENTO E INFRAESTRUCTURA COMPLEMENTARIA TERRESTRE"/>
    <s v="PROCEDIMIENTOS CRÍTICOS (PC)"/>
    <n v="322353"/>
    <s v="CANTU CURA OLIVIA"/>
    <n v="24"/>
    <d v="2023-06-27T00:00:00"/>
    <d v="2023-06-28T00:00:00"/>
    <s v="TABASCO"/>
    <x v="0"/>
  </r>
  <r>
    <n v="48632"/>
    <m/>
    <s v="SMLIC"/>
    <s v="GERENCIA DE MANTENIMIENTO E INFRAESTRUCTURA COMPLEMENTARIA TERRESTRE"/>
    <s v="ENTRENAMIENTO BÁSICO EN SISTEMA PEMEX SSPA (EB SSPA)"/>
    <n v="322353"/>
    <s v="CANTU CURA OLIVIA"/>
    <n v="17"/>
    <d v="2023-03-06T00:00:00"/>
    <d v="2023-03-07T00:00:00"/>
    <s v="CHIAPAS"/>
    <x v="11"/>
  </r>
  <r>
    <n v="51360"/>
    <m/>
    <s v="SMLIC"/>
    <s v="GERENCIA DE SERVICIOS DE LOGÍSTICA TERRESTRE"/>
    <s v="VERIFICADOR DE GAS (VG)"/>
    <n v="196157"/>
    <s v="POSADAS RAMÍREZ LUCIO ALFONSO"/>
    <n v="7"/>
    <d v="2023-10-17T00:00:00"/>
    <d v="2023-10-17T00:00:00"/>
    <s v="REYNOSA, TAMAULIPAS"/>
    <x v="6"/>
  </r>
  <r>
    <n v="52961"/>
    <m/>
    <s v="SMLIC"/>
    <s v="GERENCIA DE SERVICIOS DE LOGÍSTICA TERRESTRE"/>
    <s v="INVESTIGACIÓN DE INCIDENTES Y ANÁLISIS DE CAUSA RAÍZ (IIACR)"/>
    <n v="457409"/>
    <s v="SAVINO COMSILLE MARIA GUADALUPE"/>
    <n v="4"/>
    <d v="2023-09-12T00:00:00"/>
    <d v="2023-09-13T00:00:00"/>
    <s v="VERACRUZ,VERACRUZ"/>
    <x v="3"/>
  </r>
  <r>
    <n v="49456"/>
    <m/>
    <s v="SMLIC"/>
    <s v="GERENCIA DE SERVICIOS DE LOGÍSTICA TERRESTRE"/>
    <s v="BÁSICO DE SEGURIDAD (BS)"/>
    <n v="372624"/>
    <s v="CARRILLO CABELLO JAIR DE JESUS"/>
    <n v="11"/>
    <d v="2023-09-05T00:00:00"/>
    <d v="2023-09-06T00:00:00"/>
    <s v="CERRO AZUL,VERACRUZ"/>
    <x v="3"/>
  </r>
  <r>
    <n v="47335"/>
    <m/>
    <s v="SMLIC"/>
    <s v="GERENCIA DE SERVICIOS DE LOGÍSTICA TERRESTRE"/>
    <s v="MANEJO A LA DEFENSIVA (MD)"/>
    <n v="352720"/>
    <s v="ROSAS HERNANDEZ ROBERTO AUGUSTO"/>
    <n v="12"/>
    <d v="2023-08-08T00:00:00"/>
    <d v="2023-08-08T00:00:00"/>
    <s v="POZA RICA DE HIDALGO,VERACRUZ"/>
    <x v="1"/>
  </r>
  <r>
    <n v="49311"/>
    <m/>
    <s v="SMLIC"/>
    <s v="GERENCIA DE SERVICIOS DE LOGÍSTICA TERRESTRE"/>
    <s v="MANEJO A LA DEFENSIVA (MD)"/>
    <n v="408659"/>
    <s v="ROJAS DIAZ JUAN"/>
    <n v="12"/>
    <d v="2023-06-28T00:00:00"/>
    <d v="2023-06-28T00:00:00"/>
    <s v="REYNOSA, TAMAULIPAS"/>
    <x v="0"/>
  </r>
  <r>
    <n v="49739"/>
    <m/>
    <s v="SMLIC"/>
    <s v="GERENCIA DE SERVICIOS DE LOGÍSTICA TERRESTRE"/>
    <s v="PREVENCIÓN DE RIESGOS LABORALES (PRL)"/>
    <n v="408659"/>
    <s v="ROJAS DIAZ JUAN"/>
    <n v="14"/>
    <d v="2023-06-29T00:00:00"/>
    <d v="2023-06-30T00:00:00"/>
    <s v="REYNOSA, TAMAULIPAS"/>
    <x v="0"/>
  </r>
  <r>
    <n v="49212"/>
    <m/>
    <s v="SMLIC"/>
    <s v="GERENCIA DE SERVICIOS DE LOGÍSTICA TERRESTRE"/>
    <s v="PROCEDIMIENTOS CRÍTICOS (PC)"/>
    <n v="408659"/>
    <s v="ROJAS DIAZ JUAN"/>
    <n v="11"/>
    <d v="2023-06-15T00:00:00"/>
    <d v="2023-06-16T00:00:00"/>
    <s v="REYNOSA, TAMAULIPAS"/>
    <x v="0"/>
  </r>
  <r>
    <n v="49323"/>
    <m/>
    <s v="SMLIC"/>
    <s v="GERENCIA DE SERVICIOS DE LOGÍSTICA TERRESTRE"/>
    <s v="REVALIDACIÓN BÁSICO DE SEGURIDAD (BS)"/>
    <n v="457409"/>
    <s v="SAVINO COMSILLE MARIA GUADALUPE"/>
    <n v="10"/>
    <d v="2023-09-21T00:00:00"/>
    <d v="2023-09-21T00:00:00"/>
    <s v="ALTAMIRA, TAMAULIPAS"/>
    <x v="3"/>
  </r>
  <r>
    <n v="49126"/>
    <m/>
    <s v="SMLIC"/>
    <s v="GERENCIA DE SERVICIOS DE LOGÍSTICA TERRESTRE"/>
    <s v="PREVENCIÓN DE RIESGOS LABORALES (PRL)"/>
    <n v="457409"/>
    <s v="SAVINO COMSILLE MARIA GUADALUPE"/>
    <n v="5"/>
    <d v="2023-07-03T00:00:00"/>
    <d v="2023-07-04T00:00:00"/>
    <s v="ALTAMIRA, TAMAULIPAS"/>
    <x v="7"/>
  </r>
  <r>
    <n v="47325"/>
    <m/>
    <s v="SMLIC"/>
    <s v="GERENCIA DE SERVICIOS DE LOGÍSTICA TERRESTRE"/>
    <s v="MANEJO A LA DEFENSIVA (MD)"/>
    <n v="352720"/>
    <s v="ROSAS HERNANDEZ ROBERTO AUGUSTO"/>
    <n v="13"/>
    <d v="2023-06-01T00:00:00"/>
    <d v="2023-06-01T00:00:00"/>
    <s v="POZA RICA DE HIDALGO,VERACRUZ"/>
    <x v="0"/>
  </r>
  <r>
    <n v="47544"/>
    <m/>
    <s v="SMLIC"/>
    <s v="GERENCIA DE SERVICIOS DE LOGÍSTICA TERRESTRE"/>
    <s v="MANEJO A LA DEFENSIVA (MD)"/>
    <n v="352720"/>
    <s v="ROSAS HERNANDEZ ROBERTO AUGUSTO"/>
    <n v="13"/>
    <d v="2023-08-09T00:00:00"/>
    <d v="2023-08-09T00:00:00"/>
    <s v="POZA RICA DE HIDALGO,VERACRUZ"/>
    <x v="1"/>
  </r>
  <r>
    <n v="47331"/>
    <m/>
    <s v="SMLIC"/>
    <s v="GERENCIA DE SERVICIOS DE LOGÍSTICA TERRESTRE"/>
    <s v="MANEJO A LA DEFENSIVA (MD)"/>
    <n v="352720"/>
    <s v="ROSAS HERNANDEZ ROBERTO AUGUSTO"/>
    <n v="13"/>
    <d v="2023-05-31T00:00:00"/>
    <d v="2023-05-31T00:00:00"/>
    <s v="POZA RICA DE HIDALGO,VERACRUZ"/>
    <x v="5"/>
  </r>
  <r>
    <n v="49326"/>
    <m/>
    <s v="SMLIC"/>
    <s v="GERENCIA DE SERVICIOS DE LOGÍSTICA TERRESTRE"/>
    <s v="REVALIDACIÓN BÁSICO DE SEGURIDAD (BS)"/>
    <n v="457409"/>
    <s v="SAVINO COMSILLE MARIA GUADALUPE"/>
    <n v="10"/>
    <d v="2023-09-25T00:00:00"/>
    <d v="2023-09-25T00:00:00"/>
    <s v="ALTAMIRA, TAMAULIPAS"/>
    <x v="3"/>
  </r>
  <r>
    <n v="48994"/>
    <m/>
    <s v="SMLIC"/>
    <s v="GERENCIA DE SERVICIOS DE LOGÍSTICA TERRESTRE"/>
    <s v="REVALIDACIÓN BÁSICO DE SEGURIDAD (BS)"/>
    <n v="408659"/>
    <s v="ROJAS DIAZ JUAN"/>
    <n v="13"/>
    <d v="2023-06-14T00:00:00"/>
    <d v="2023-06-14T00:00:00"/>
    <s v="REYNOSA, TAMAULIPAS"/>
    <x v="0"/>
  </r>
  <r>
    <n v="47979"/>
    <m/>
    <s v="SMLIC"/>
    <s v="GERENCIA DE SERVICIOS DE LOGÍSTICA TERRESTRE"/>
    <s v="MANEJO A LA DEFENSIVA (MD)"/>
    <n v="196853"/>
    <s v="DEL ANGEL DEL ANGEL JUSTO JESUS"/>
    <n v="10"/>
    <d v="2023-09-07T00:00:00"/>
    <d v="2023-09-07T00:00:00"/>
    <s v="NARANJOS"/>
    <x v="3"/>
  </r>
  <r>
    <n v="48244"/>
    <m/>
    <s v="SMLIC"/>
    <s v="GERENCIA DE SERVICIOS DE LOGÍSTICA TERRESTRE"/>
    <s v="REVALIDACIÓN BÁSICO DE SEGURIDAD (BS)"/>
    <n v="408659"/>
    <s v="ROJAS DIAZ JUAN"/>
    <n v="15"/>
    <d v="2023-06-07T00:00:00"/>
    <d v="2023-06-07T00:00:00"/>
    <s v="REYNOSA, TAMAULIPAS"/>
    <x v="0"/>
  </r>
  <r>
    <n v="52169"/>
    <m/>
    <s v="SMLIC"/>
    <s v="GERENCIA DE SERVICIOS DE LOGÍSTICA TERRESTRE"/>
    <s v="MANEJO A LA DEFENSIVA (MD)"/>
    <n v="408659"/>
    <s v="ROJAS DIAZ JUAN"/>
    <n v="5"/>
    <d v="2023-06-13T00:00:00"/>
    <d v="2023-06-13T00:00:00"/>
    <s v="VERACRUZ,VERACRUZ"/>
    <x v="0"/>
  </r>
  <r>
    <n v="48642"/>
    <m/>
    <s v="SMLIC"/>
    <s v="GERENCIA DE MANTENIMIENTO E INFRAESTRUCTURA COMPLEMENTARIA TERRESTRE"/>
    <s v="PROCEDIMIENTOS CRÍTICOS (PC)"/>
    <n v="322353"/>
    <s v="CANTU CURA OLIVIA"/>
    <n v="16"/>
    <d v="2023-02-27T00:00:00"/>
    <d v="2023-02-28T00:00:00"/>
    <s v="CHIAPAS"/>
    <x v="4"/>
  </r>
  <r>
    <n v="50726"/>
    <m/>
    <s v="SMLIC"/>
    <s v="GERENCIA DE MANTENIMIENTO E INFRAESTRUCTURA COMPLEMENTARIA TERRESTRE"/>
    <s v="SEGURIDAD EN CENTROS ADMINISTRATIVOS (SCA)"/>
    <n v="322353"/>
    <s v="CANTU CURA OLIVIA"/>
    <n v="6"/>
    <d v="2023-06-05T00:00:00"/>
    <d v="2023-06-05T00:00:00"/>
    <s v="CARDENAS, TABASCO"/>
    <x v="0"/>
  </r>
  <r>
    <n v="48608"/>
    <m/>
    <s v="SMLIC"/>
    <s v="GERENCIA DE MANTENIMIENTO E INFRAESTRUCTURA COMPLEMENTARIA TERRESTRE"/>
    <s v="ENTRENAMIENTO BÁSICO EN SISTEMA PEMEX SSPA (EB SSPA)"/>
    <n v="322353"/>
    <s v="CANTU CURA OLIVIA"/>
    <n v="16"/>
    <d v="2023-02-20T00:00:00"/>
    <d v="2023-02-21T00:00:00"/>
    <s v="CHIAPAS"/>
    <x v="4"/>
  </r>
  <r>
    <n v="47975"/>
    <m/>
    <s v="SMLIC"/>
    <s v="GERENCIA DE SERVICIOS DE LOGÍSTICA TERRESTRE"/>
    <s v="MANEJO A LA DEFENSIVA (MD)"/>
    <n v="372624"/>
    <s v="CARRILLO CABELLO JAIR DE JESUS"/>
    <n v="10"/>
    <d v="2023-04-03T00:00:00"/>
    <d v="2023-04-03T00:00:00"/>
    <s v="NARANJOS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1049C-7D2F-4596-BC9F-83504F30E13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5" firstHeaderRow="1" firstDataRow="2" firstDataCol="1"/>
  <pivotFields count="12">
    <pivotField numFmtId="1" showAll="0"/>
    <pivotField showAll="0"/>
    <pivotField showAll="0"/>
    <pivotField showAll="0"/>
    <pivotField showAll="0"/>
    <pivotField numFmtId="1" showAll="0"/>
    <pivotField showAll="0"/>
    <pivotField numFmtId="1" showAll="0"/>
    <pivotField numFmtId="14" showAll="0"/>
    <pivotField numFmtId="14" showAll="0"/>
    <pivotField showAll="0"/>
    <pivotField axis="axisCol" dataField="1" showAll="0">
      <items count="13">
        <item x="8"/>
        <item x="4"/>
        <item x="11"/>
        <item x="10"/>
        <item x="5"/>
        <item x="0"/>
        <item x="7"/>
        <item x="1"/>
        <item x="3"/>
        <item x="6"/>
        <item x="2"/>
        <item x="9"/>
        <item t="default"/>
      </items>
    </pivotField>
  </pivotFields>
  <rowItems count="1">
    <i/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uenta de Mes" fld="11" subtotal="count" baseField="11" baseItem="0"/>
  </dataFields>
  <formats count="10">
    <format dxfId="188">
      <pivotArea outline="0" collapsedLevelsAreSubtotals="1" fieldPosition="0"/>
    </format>
    <format dxfId="187">
      <pivotArea field="11" type="button" dataOnly="0" labelOnly="1" outline="0" axis="axisCol" fieldPosition="0"/>
    </format>
    <format dxfId="186">
      <pivotArea type="topRight" dataOnly="0" labelOnly="1" outline="0" fieldPosition="0"/>
    </format>
    <format dxfId="185">
      <pivotArea dataOnly="0" labelOnly="1" fieldPosition="0">
        <references count="1">
          <reference field="11" count="0"/>
        </references>
      </pivotArea>
    </format>
    <format dxfId="184">
      <pivotArea dataOnly="0" labelOnly="1" grandCol="1" outline="0" fieldPosition="0"/>
    </format>
    <format dxfId="183">
      <pivotArea outline="0" collapsedLevelsAreSubtotals="1" fieldPosition="0"/>
    </format>
    <format dxfId="182">
      <pivotArea field="11" type="button" dataOnly="0" labelOnly="1" outline="0" axis="axisCol" fieldPosition="0"/>
    </format>
    <format dxfId="181">
      <pivotArea type="topRight" dataOnly="0" labelOnly="1" outline="0" fieldPosition="0"/>
    </format>
    <format dxfId="180">
      <pivotArea dataOnly="0" labelOnly="1" fieldPosition="0">
        <references count="1">
          <reference field="11" count="0"/>
        </references>
      </pivotArea>
    </format>
    <format dxfId="17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1B5B1-113D-45CB-9826-C0A5FE60167F}" name="Padrón" displayName="Padrón" ref="B3:P2089" totalsRowShown="0" headerRowDxfId="178" dataDxfId="177" dataCellStyle="Number">
  <autoFilter ref="B3:P2089" xr:uid="{1BE1B5B1-113D-45CB-9826-C0A5FE60167F}">
    <filterColumn colId="6">
      <filters>
        <filter val="PEP"/>
      </filters>
    </filterColumn>
    <filterColumn colId="12">
      <filters>
        <filter val="SUBDIR. SEG. SALUD EN EL TRAB Y PROT AMB"/>
      </filters>
    </filterColumn>
  </autoFilter>
  <tableColumns count="15">
    <tableColumn id="70" xr3:uid="{F173C7E0-008B-41A6-A7C1-4C6F32D8E08E}" name="REGION" dataDxfId="176" totalsRowDxfId="175"/>
    <tableColumn id="2" xr3:uid="{6F42BEDE-B359-4FF0-8567-C9FF529A4556}" name="Ficha" dataDxfId="174" totalsRowDxfId="173" dataCellStyle="Time"/>
    <tableColumn id="6" xr3:uid="{7A24157B-EAC0-404C-8971-50BB0A692DC7}" name="Nombre" dataDxfId="172" totalsRowDxfId="171"/>
    <tableColumn id="7" xr3:uid="{73FC9492-D4D8-45FF-8446-458396966DA5}" name="Regimen" dataDxfId="170" totalsRowDxfId="169"/>
    <tableColumn id="8" xr3:uid="{8FB0FC3E-1B89-4352-B21F-9E9FE16B326A}" name="Edad" dataDxfId="168" totalsRowDxfId="167"/>
    <tableColumn id="10" xr3:uid="{F3C46981-0440-46B5-BA2F-0DD834FCB82B}" name="Antigüedad" dataDxfId="166" totalsRowDxfId="165"/>
    <tableColumn id="12" xr3:uid="{9B8DA27A-317E-42A3-8EF3-D1A329212A8A}" name="EPS" dataDxfId="164" totalsRowDxfId="163"/>
    <tableColumn id="14" xr3:uid="{4D79459F-768B-42A7-BAB2-6A675C44AB37}" name="Depto" dataDxfId="162" totalsRowDxfId="161"/>
    <tableColumn id="15" xr3:uid="{95E5CF5E-5773-412A-A0E8-161ACD19DCFA}" name="Nivel" dataDxfId="160" totalsRowDxfId="159"/>
    <tableColumn id="18" xr3:uid="{34E299EE-06BE-42A8-B510-F839CCE87AE2}" name="Clasificación" dataDxfId="158" totalsRowDxfId="157"/>
    <tableColumn id="19" xr3:uid="{9DED8708-514F-4B26-82CB-9458F37CCE57}" name="Categoria" dataDxfId="156" totalsRowDxfId="155"/>
    <tableColumn id="20" xr3:uid="{071A1815-61C6-4663-9FC4-4008A79EF8ED}" name="Dirección" dataDxfId="154" totalsRowDxfId="153"/>
    <tableColumn id="21" xr3:uid="{D3366CD8-AEDB-453B-83F7-B98BEB14E195}" name="Subdirección" dataDxfId="152" totalsRowDxfId="151"/>
    <tableColumn id="22" xr3:uid="{BD27DFAB-EB08-4E4B-98CA-39CA5A2BF404}" name="Gerencia" dataDxfId="150" totalsRowDxfId="149"/>
    <tableColumn id="9" xr3:uid="{89DF5076-4DB0-4A97-B3D3-1DC00C7FB4D0}" name="Correo" dataDxfId="148" totalsRowDxfId="147" dataCellStyle="Number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Enter diet information such as date, time, description, calories, carbohydrates, protein, fat and any notes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24" dT="2023-09-18T15:37:09.99" personId="{A7A8330C-F3C2-4474-8EF9-7B204E54F753}" id="{1B9FB106-0458-439C-AA06-831B12D242C9}">
    <text>Instructor: Marco Antonio Tovar López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mailto:lina.berenice.martinez@pemex.com" TargetMode="External"/><Relationship Id="rId18" Type="http://schemas.openxmlformats.org/officeDocument/2006/relationships/hyperlink" Target="mailto:erick.gabriel.caballero@pemex.com" TargetMode="External"/><Relationship Id="rId26" Type="http://schemas.openxmlformats.org/officeDocument/2006/relationships/hyperlink" Target="mailto:cintia.margarita.juarez@pemex.com" TargetMode="External"/><Relationship Id="rId39" Type="http://schemas.openxmlformats.org/officeDocument/2006/relationships/hyperlink" Target="mailto:ignacio.villalobos@pemex.com" TargetMode="External"/><Relationship Id="rId21" Type="http://schemas.openxmlformats.org/officeDocument/2006/relationships/hyperlink" Target="mailto:javier.delatorre@pemex.com" TargetMode="External"/><Relationship Id="rId34" Type="http://schemas.openxmlformats.org/officeDocument/2006/relationships/hyperlink" Target="mailto:WILLIAMS.RODRIGUEZC@PEMEX.COM" TargetMode="External"/><Relationship Id="rId42" Type="http://schemas.openxmlformats.org/officeDocument/2006/relationships/hyperlink" Target="mailto:victor.hugo.cruz@pemex.com" TargetMode="External"/><Relationship Id="rId47" Type="http://schemas.openxmlformats.org/officeDocument/2006/relationships/hyperlink" Target="mailto:hectorcomunic@gmail.com" TargetMode="External"/><Relationship Id="rId50" Type="http://schemas.openxmlformats.org/officeDocument/2006/relationships/hyperlink" Target="mailto:yoshio.garcia@pemex.com" TargetMode="External"/><Relationship Id="rId55" Type="http://schemas.openxmlformats.org/officeDocument/2006/relationships/hyperlink" Target="mailto:luis.alberto.gomezh@pemex.com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tomas.adolfo.rodriguez@pemex.com" TargetMode="External"/><Relationship Id="rId2" Type="http://schemas.openxmlformats.org/officeDocument/2006/relationships/hyperlink" Target="mailto:bernardo.pulido@pemex.com" TargetMode="External"/><Relationship Id="rId16" Type="http://schemas.openxmlformats.org/officeDocument/2006/relationships/hyperlink" Target="mailto:francisco.illescas@pemex.com" TargetMode="External"/><Relationship Id="rId29" Type="http://schemas.openxmlformats.org/officeDocument/2006/relationships/hyperlink" Target="mailto:carlos.miguel.cano@pemex.com" TargetMode="External"/><Relationship Id="rId11" Type="http://schemas.openxmlformats.org/officeDocument/2006/relationships/hyperlink" Target="mailto:roberto.moraless@pemex.com" TargetMode="External"/><Relationship Id="rId24" Type="http://schemas.openxmlformats.org/officeDocument/2006/relationships/hyperlink" Target="mailto:jose.alfredo.palma@pemex.com" TargetMode="External"/><Relationship Id="rId32" Type="http://schemas.openxmlformats.org/officeDocument/2006/relationships/hyperlink" Target="mailto:marcos.gabriel.moscoso@pemex.com" TargetMode="External"/><Relationship Id="rId37" Type="http://schemas.openxmlformats.org/officeDocument/2006/relationships/hyperlink" Target="mailto:cisneros.jcl@gmail.com" TargetMode="External"/><Relationship Id="rId40" Type="http://schemas.openxmlformats.org/officeDocument/2006/relationships/hyperlink" Target="mailto:mbarriosv22@hotmail.com" TargetMode="External"/><Relationship Id="rId45" Type="http://schemas.openxmlformats.org/officeDocument/2006/relationships/hyperlink" Target="mailto:netoben7787@gmail.com" TargetMode="External"/><Relationship Id="rId53" Type="http://schemas.openxmlformats.org/officeDocument/2006/relationships/hyperlink" Target="mailto:carlos.balleza@pemex.com" TargetMode="External"/><Relationship Id="rId58" Type="http://schemas.openxmlformats.org/officeDocument/2006/relationships/hyperlink" Target="mailto:sandra.ivonne.mancilla@pemex.com" TargetMode="External"/><Relationship Id="rId5" Type="http://schemas.openxmlformats.org/officeDocument/2006/relationships/hyperlink" Target="mailto:joyce.denisse.rosales@pemex.com" TargetMode="External"/><Relationship Id="rId61" Type="http://schemas.openxmlformats.org/officeDocument/2006/relationships/hyperlink" Target="mailto:eduardo.juarez@pemex.com" TargetMode="External"/><Relationship Id="rId19" Type="http://schemas.openxmlformats.org/officeDocument/2006/relationships/hyperlink" Target="mailto:raymundo.flores@pemex.com" TargetMode="External"/><Relationship Id="rId14" Type="http://schemas.openxmlformats.org/officeDocument/2006/relationships/hyperlink" Target="mailto:ilse.guillermina.delgado@PEMEX.COM" TargetMode="External"/><Relationship Id="rId22" Type="http://schemas.openxmlformats.org/officeDocument/2006/relationships/hyperlink" Target="mailto:fredy.antonio.gordillo@pemex.com" TargetMode="External"/><Relationship Id="rId27" Type="http://schemas.openxmlformats.org/officeDocument/2006/relationships/hyperlink" Target="mailto:jose.alberto.penafiel@pemex.com" TargetMode="External"/><Relationship Id="rId30" Type="http://schemas.openxmlformats.org/officeDocument/2006/relationships/hyperlink" Target="mailto:cinthia.janet.herver@pemex.com" TargetMode="External"/><Relationship Id="rId35" Type="http://schemas.openxmlformats.org/officeDocument/2006/relationships/hyperlink" Target="mailto:ricardo.najera@pemex.com" TargetMode="External"/><Relationship Id="rId43" Type="http://schemas.openxmlformats.org/officeDocument/2006/relationships/hyperlink" Target="mailto:luz.abril.hernandez@pemex.com" TargetMode="External"/><Relationship Id="rId48" Type="http://schemas.openxmlformats.org/officeDocument/2006/relationships/hyperlink" Target="mailto:jose.antinio.oseguera@pemex.com" TargetMode="External"/><Relationship Id="rId56" Type="http://schemas.openxmlformats.org/officeDocument/2006/relationships/hyperlink" Target="mailto:ana.paola.segura@pemex.com" TargetMode="External"/><Relationship Id="rId8" Type="http://schemas.openxmlformats.org/officeDocument/2006/relationships/hyperlink" Target="mailto:edgaretm21@hotmail.com" TargetMode="External"/><Relationship Id="rId51" Type="http://schemas.openxmlformats.org/officeDocument/2006/relationships/hyperlink" Target="mailto:ignacio.dominguezf@pemex.com" TargetMode="External"/><Relationship Id="rId3" Type="http://schemas.openxmlformats.org/officeDocument/2006/relationships/hyperlink" Target="mailto:diego.ortiz@pemex.com" TargetMode="External"/><Relationship Id="rId12" Type="http://schemas.openxmlformats.org/officeDocument/2006/relationships/hyperlink" Target="mailto:edgar.javier.hernandez@pemex.com" TargetMode="External"/><Relationship Id="rId17" Type="http://schemas.openxmlformats.org/officeDocument/2006/relationships/hyperlink" Target="mailto:penelope.jazmin.gonzalez@pemex.com" TargetMode="External"/><Relationship Id="rId25" Type="http://schemas.openxmlformats.org/officeDocument/2006/relationships/hyperlink" Target="mailto:ninon.geovana@pemex.com" TargetMode="External"/><Relationship Id="rId33" Type="http://schemas.openxmlformats.org/officeDocument/2006/relationships/hyperlink" Target="mailto:maloerda@me.com" TargetMode="External"/><Relationship Id="rId38" Type="http://schemas.openxmlformats.org/officeDocument/2006/relationships/hyperlink" Target="mailto:hamrtauro85@gmail.com" TargetMode="External"/><Relationship Id="rId46" Type="http://schemas.openxmlformats.org/officeDocument/2006/relationships/hyperlink" Target="mailto:graciela.demariay@pemex.com" TargetMode="External"/><Relationship Id="rId59" Type="http://schemas.openxmlformats.org/officeDocument/2006/relationships/hyperlink" Target="mailto:pagaal536312@gmail.com" TargetMode="External"/><Relationship Id="rId20" Type="http://schemas.openxmlformats.org/officeDocument/2006/relationships/hyperlink" Target="mailto:cesar.nicolas@pemex.com" TargetMode="External"/><Relationship Id="rId41" Type="http://schemas.openxmlformats.org/officeDocument/2006/relationships/hyperlink" Target="mailto:jose.federico.flores@pemex.com" TargetMode="External"/><Relationship Id="rId54" Type="http://schemas.openxmlformats.org/officeDocument/2006/relationships/hyperlink" Target="mailto:miriram.eunice.rojas@pemex.com" TargetMode="External"/><Relationship Id="rId62" Type="http://schemas.openxmlformats.org/officeDocument/2006/relationships/printerSettings" Target="../printerSettings/printerSettings10.bin"/><Relationship Id="rId1" Type="http://schemas.openxmlformats.org/officeDocument/2006/relationships/hyperlink" Target="mailto:ilicia.gonzalez@pemex.com" TargetMode="External"/><Relationship Id="rId6" Type="http://schemas.openxmlformats.org/officeDocument/2006/relationships/hyperlink" Target="mailto:urano.cv@hotmail.com" TargetMode="External"/><Relationship Id="rId15" Type="http://schemas.openxmlformats.org/officeDocument/2006/relationships/hyperlink" Target="mailto:Nelly.azuara@pemex.com" TargetMode="External"/><Relationship Id="rId23" Type="http://schemas.openxmlformats.org/officeDocument/2006/relationships/hyperlink" Target="mailto:deymos.meza@pemex.com" TargetMode="External"/><Relationship Id="rId28" Type="http://schemas.openxmlformats.org/officeDocument/2006/relationships/hyperlink" Target="mailto:carlos.antonio.reyna@pemex.com" TargetMode="External"/><Relationship Id="rId36" Type="http://schemas.openxmlformats.org/officeDocument/2006/relationships/hyperlink" Target="mailto:juanfaa@hotmail.com" TargetMode="External"/><Relationship Id="rId49" Type="http://schemas.openxmlformats.org/officeDocument/2006/relationships/hyperlink" Target="mailto:aluminioycristalesremeyni@hotmail.com" TargetMode="External"/><Relationship Id="rId57" Type="http://schemas.openxmlformats.org/officeDocument/2006/relationships/hyperlink" Target="mailto:miguel.tizoc.castro@pemex.com" TargetMode="External"/><Relationship Id="rId10" Type="http://schemas.openxmlformats.org/officeDocument/2006/relationships/hyperlink" Target="mailto:carlosurbinadeloj@gmail.com" TargetMode="External"/><Relationship Id="rId31" Type="http://schemas.openxmlformats.org/officeDocument/2006/relationships/hyperlink" Target="mailto:jose.edgar.lara@pemex.com" TargetMode="External"/><Relationship Id="rId44" Type="http://schemas.openxmlformats.org/officeDocument/2006/relationships/hyperlink" Target="mailto:he_chavarin@hotmail.com" TargetMode="External"/><Relationship Id="rId52" Type="http://schemas.openxmlformats.org/officeDocument/2006/relationships/hyperlink" Target="mailto:cynthia.hernandezb@pemex.com" TargetMode="External"/><Relationship Id="rId60" Type="http://schemas.openxmlformats.org/officeDocument/2006/relationships/hyperlink" Target="mailto:isabel.santiagom.@pemex.com" TargetMode="External"/><Relationship Id="rId4" Type="http://schemas.openxmlformats.org/officeDocument/2006/relationships/hyperlink" Target="mailto:israel.zamora@pemex.com" TargetMode="External"/><Relationship Id="rId9" Type="http://schemas.openxmlformats.org/officeDocument/2006/relationships/hyperlink" Target="mailto:erasmo.armando.torres@pemex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074A-46F4-42CF-AA21-94A1604A4A1E}">
  <sheetPr codeName="Hoja1"/>
  <dimension ref="A3:N15"/>
  <sheetViews>
    <sheetView workbookViewId="0">
      <selection activeCell="K21" sqref="K21"/>
    </sheetView>
  </sheetViews>
  <sheetFormatPr baseColWidth="10" defaultColWidth="11.42578125" defaultRowHeight="15" x14ac:dyDescent="0.25"/>
  <cols>
    <col min="1" max="1" width="14.28515625" bestFit="1" customWidth="1"/>
    <col min="2" max="2" width="24.7109375" style="15" bestFit="1" customWidth="1"/>
    <col min="3" max="3" width="3" style="15" bestFit="1" customWidth="1"/>
    <col min="4" max="10" width="4" style="15" bestFit="1" customWidth="1"/>
    <col min="11" max="13" width="3" style="15" bestFit="1" customWidth="1"/>
    <col min="14" max="14" width="12.5703125" style="15" bestFit="1" customWidth="1"/>
  </cols>
  <sheetData>
    <row r="3" spans="1:14" x14ac:dyDescent="0.25">
      <c r="B3" s="96" t="s">
        <v>0</v>
      </c>
    </row>
    <row r="4" spans="1:14" x14ac:dyDescent="0.25"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15">
        <v>6</v>
      </c>
      <c r="H4" s="15">
        <v>7</v>
      </c>
      <c r="I4" s="15">
        <v>8</v>
      </c>
      <c r="J4" s="15">
        <v>9</v>
      </c>
      <c r="K4" s="15">
        <v>10</v>
      </c>
      <c r="L4" s="15">
        <v>11</v>
      </c>
      <c r="M4" s="15">
        <v>12</v>
      </c>
      <c r="N4" s="15" t="s">
        <v>1</v>
      </c>
    </row>
    <row r="5" spans="1:14" x14ac:dyDescent="0.25">
      <c r="A5" t="s">
        <v>2</v>
      </c>
      <c r="B5" s="15">
        <v>29</v>
      </c>
      <c r="C5" s="15">
        <v>87</v>
      </c>
      <c r="D5" s="15">
        <v>143</v>
      </c>
      <c r="E5" s="15">
        <v>143</v>
      </c>
      <c r="F5" s="15">
        <v>206</v>
      </c>
      <c r="G5" s="15">
        <v>208</v>
      </c>
      <c r="H5" s="15">
        <v>124</v>
      </c>
      <c r="I5" s="15">
        <v>104</v>
      </c>
      <c r="J5" s="15">
        <v>146</v>
      </c>
      <c r="K5" s="15">
        <v>98</v>
      </c>
      <c r="L5" s="15">
        <v>85</v>
      </c>
      <c r="M5" s="15">
        <v>26</v>
      </c>
      <c r="N5" s="15">
        <v>1399</v>
      </c>
    </row>
    <row r="11" spans="1:14" x14ac:dyDescent="0.25">
      <c r="B11" s="15">
        <v>1</v>
      </c>
      <c r="C11" s="15">
        <v>2</v>
      </c>
      <c r="D11" s="15">
        <v>3</v>
      </c>
      <c r="E11" s="15">
        <v>4</v>
      </c>
      <c r="F11" s="15">
        <v>5</v>
      </c>
      <c r="G11" s="15">
        <v>6</v>
      </c>
      <c r="H11" s="15">
        <v>7</v>
      </c>
      <c r="I11" s="15">
        <v>8</v>
      </c>
      <c r="J11" s="15">
        <v>9</v>
      </c>
      <c r="K11" s="15">
        <v>10</v>
      </c>
      <c r="L11" s="15">
        <v>11</v>
      </c>
      <c r="M11" s="15">
        <v>12</v>
      </c>
      <c r="N11" s="15" t="s">
        <v>1</v>
      </c>
    </row>
    <row r="12" spans="1:14" x14ac:dyDescent="0.25">
      <c r="A12" t="s">
        <v>2</v>
      </c>
      <c r="B12" s="15">
        <v>29</v>
      </c>
      <c r="C12" s="15">
        <v>87</v>
      </c>
      <c r="D12" s="15">
        <v>143</v>
      </c>
      <c r="E12" s="15">
        <v>143</v>
      </c>
      <c r="F12" s="15">
        <v>206</v>
      </c>
      <c r="G12" s="15">
        <v>208</v>
      </c>
      <c r="H12" s="15">
        <v>124</v>
      </c>
      <c r="I12" s="15">
        <v>104</v>
      </c>
      <c r="J12" s="15">
        <v>146</v>
      </c>
      <c r="K12" s="15">
        <v>98</v>
      </c>
      <c r="L12" s="15">
        <v>85</v>
      </c>
      <c r="M12" s="15">
        <v>26</v>
      </c>
      <c r="N12" s="15">
        <v>1399</v>
      </c>
    </row>
    <row r="14" spans="1:14" x14ac:dyDescent="0.25">
      <c r="B14" s="97">
        <f>B12*100/$N$12</f>
        <v>2.0729092208720514</v>
      </c>
      <c r="C14" s="97">
        <f t="shared" ref="C14:N14" si="0">C12*100/$N$12</f>
        <v>6.2187276626161543</v>
      </c>
      <c r="D14" s="97">
        <f t="shared" si="0"/>
        <v>10.221586847748391</v>
      </c>
      <c r="E14" s="97">
        <f t="shared" si="0"/>
        <v>10.221586847748391</v>
      </c>
      <c r="F14" s="97">
        <f t="shared" si="0"/>
        <v>14.724803431022158</v>
      </c>
      <c r="G14" s="97">
        <f t="shared" si="0"/>
        <v>14.867762687634023</v>
      </c>
      <c r="H14" s="97">
        <f t="shared" si="0"/>
        <v>8.863473909935669</v>
      </c>
      <c r="I14" s="97">
        <f t="shared" si="0"/>
        <v>7.4338813438170117</v>
      </c>
      <c r="J14" s="97">
        <f t="shared" si="0"/>
        <v>10.43602573266619</v>
      </c>
      <c r="K14" s="97">
        <f t="shared" si="0"/>
        <v>7.0050035739814156</v>
      </c>
      <c r="L14" s="97">
        <f t="shared" si="0"/>
        <v>6.0757684060042889</v>
      </c>
      <c r="M14" s="97">
        <f t="shared" si="0"/>
        <v>1.8584703359542529</v>
      </c>
      <c r="N14" s="97">
        <f t="shared" si="0"/>
        <v>100</v>
      </c>
    </row>
    <row r="15" spans="1:14" x14ac:dyDescent="0.25">
      <c r="B15" s="94">
        <f>B14</f>
        <v>2.0729092208720514</v>
      </c>
      <c r="C15" s="94">
        <f>C14+B15</f>
        <v>8.2916368834882057</v>
      </c>
      <c r="D15" s="94">
        <f t="shared" ref="D15:M15" si="1">D14+C15</f>
        <v>18.513223731236597</v>
      </c>
      <c r="E15" s="94">
        <f t="shared" si="1"/>
        <v>28.734810578984987</v>
      </c>
      <c r="F15" s="94">
        <f t="shared" si="1"/>
        <v>43.459614010007144</v>
      </c>
      <c r="G15" s="94">
        <f t="shared" si="1"/>
        <v>58.327376697641171</v>
      </c>
      <c r="H15" s="94">
        <f t="shared" si="1"/>
        <v>67.190850607576834</v>
      </c>
      <c r="I15" s="94">
        <f t="shared" si="1"/>
        <v>74.624731951393841</v>
      </c>
      <c r="J15" s="94">
        <f t="shared" si="1"/>
        <v>85.060757684060036</v>
      </c>
      <c r="K15" s="94">
        <f t="shared" si="1"/>
        <v>92.065761258041448</v>
      </c>
      <c r="L15" s="94">
        <f t="shared" si="1"/>
        <v>98.141529664045734</v>
      </c>
      <c r="M15" s="94">
        <f t="shared" si="1"/>
        <v>99.999999999999986</v>
      </c>
      <c r="N15" s="9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1400"/>
  <sheetViews>
    <sheetView zoomScaleNormal="100" workbookViewId="0">
      <pane ySplit="1" topLeftCell="A238" activePane="bottomLeft" state="frozen"/>
      <selection activeCell="N66" sqref="N66"/>
      <selection pane="bottomLeft" activeCell="E1421" sqref="E1421"/>
    </sheetView>
  </sheetViews>
  <sheetFormatPr baseColWidth="10" defaultColWidth="11" defaultRowHeight="12.75" x14ac:dyDescent="0.25"/>
  <cols>
    <col min="1" max="1" width="11" style="2" customWidth="1"/>
    <col min="2" max="2" width="11" style="3" customWidth="1"/>
    <col min="3" max="3" width="11" style="1" customWidth="1"/>
    <col min="4" max="4" width="61.42578125" style="1" hidden="1" customWidth="1"/>
    <col min="5" max="5" width="61.42578125" style="1" customWidth="1"/>
    <col min="6" max="6" width="9.28515625" style="8" customWidth="1"/>
    <col min="7" max="7" width="36.5703125" style="1" customWidth="1"/>
    <col min="8" max="8" width="13.85546875" style="7" customWidth="1"/>
    <col min="9" max="10" width="12.140625" style="4" customWidth="1"/>
    <col min="11" max="11" width="34.42578125" style="1" customWidth="1"/>
    <col min="12" max="12" width="11" style="95" customWidth="1"/>
    <col min="13" max="16384" width="11" style="1"/>
  </cols>
  <sheetData>
    <row r="1" spans="1:12" s="9" customFormat="1" ht="30" customHeight="1" x14ac:dyDescent="0.15">
      <c r="A1" s="10" t="s">
        <v>3</v>
      </c>
      <c r="B1" s="11" t="s">
        <v>4</v>
      </c>
      <c r="C1" s="10" t="s">
        <v>5</v>
      </c>
      <c r="D1" s="10" t="s">
        <v>6</v>
      </c>
      <c r="E1" s="10" t="s">
        <v>7</v>
      </c>
      <c r="F1" s="12" t="s">
        <v>8</v>
      </c>
      <c r="G1" s="10" t="s">
        <v>9</v>
      </c>
      <c r="H1" s="13" t="s">
        <v>10</v>
      </c>
      <c r="I1" s="10" t="s">
        <v>11</v>
      </c>
      <c r="J1" s="10" t="s">
        <v>12</v>
      </c>
      <c r="K1" s="10" t="s">
        <v>13</v>
      </c>
      <c r="L1" s="10" t="s">
        <v>14</v>
      </c>
    </row>
    <row r="2" spans="1:12" ht="13.5" customHeight="1" x14ac:dyDescent="0.25">
      <c r="A2" s="6">
        <v>56466</v>
      </c>
      <c r="C2" s="1" t="s">
        <v>15</v>
      </c>
      <c r="D2" s="9" t="s">
        <v>16</v>
      </c>
      <c r="E2" s="1" t="s">
        <v>17</v>
      </c>
      <c r="F2" s="8">
        <v>457409</v>
      </c>
      <c r="G2" s="1" t="s">
        <v>18</v>
      </c>
      <c r="H2" s="7">
        <v>9</v>
      </c>
      <c r="I2" s="5">
        <v>45103</v>
      </c>
      <c r="J2" s="5">
        <v>45103</v>
      </c>
      <c r="K2" s="1" t="s">
        <v>19</v>
      </c>
      <c r="L2" s="95">
        <f>MONTH(J2)</f>
        <v>6</v>
      </c>
    </row>
    <row r="3" spans="1:12" ht="13.5" customHeight="1" x14ac:dyDescent="0.25">
      <c r="A3" s="6">
        <v>48052</v>
      </c>
      <c r="C3" s="1" t="s">
        <v>15</v>
      </c>
      <c r="D3" s="9" t="s">
        <v>16</v>
      </c>
      <c r="E3" s="1" t="s">
        <v>20</v>
      </c>
      <c r="F3" s="8">
        <v>449433</v>
      </c>
      <c r="G3" s="1" t="s">
        <v>21</v>
      </c>
      <c r="H3" s="7">
        <v>15</v>
      </c>
      <c r="I3" s="5">
        <v>45168</v>
      </c>
      <c r="J3" s="5">
        <v>45169</v>
      </c>
      <c r="K3" s="1" t="s">
        <v>19</v>
      </c>
      <c r="L3" s="95">
        <f t="shared" ref="L3:L66" si="0">MONTH(J3)</f>
        <v>8</v>
      </c>
    </row>
    <row r="4" spans="1:12" ht="13.5" customHeight="1" x14ac:dyDescent="0.25">
      <c r="A4" s="6">
        <v>53782</v>
      </c>
      <c r="C4" s="1" t="s">
        <v>15</v>
      </c>
      <c r="D4" s="9" t="s">
        <v>16</v>
      </c>
      <c r="E4" s="1" t="s">
        <v>22</v>
      </c>
      <c r="F4" s="8">
        <v>449433</v>
      </c>
      <c r="G4" s="1" t="s">
        <v>21</v>
      </c>
      <c r="H4" s="7">
        <v>18</v>
      </c>
      <c r="I4" s="5">
        <v>45243</v>
      </c>
      <c r="J4" s="5">
        <v>45245</v>
      </c>
      <c r="K4" s="1" t="s">
        <v>19</v>
      </c>
      <c r="L4" s="95">
        <f t="shared" si="0"/>
        <v>11</v>
      </c>
    </row>
    <row r="5" spans="1:12" ht="13.5" customHeight="1" x14ac:dyDescent="0.25">
      <c r="A5" s="6">
        <v>51027</v>
      </c>
      <c r="C5" s="1" t="s">
        <v>15</v>
      </c>
      <c r="D5" s="9" t="s">
        <v>16</v>
      </c>
      <c r="E5" s="1" t="s">
        <v>23</v>
      </c>
      <c r="F5" s="8">
        <v>457409</v>
      </c>
      <c r="G5" s="1" t="s">
        <v>18</v>
      </c>
      <c r="H5" s="7">
        <v>9</v>
      </c>
      <c r="I5" s="5">
        <v>45173</v>
      </c>
      <c r="J5" s="5">
        <v>45174</v>
      </c>
      <c r="K5" s="1" t="s">
        <v>19</v>
      </c>
      <c r="L5" s="95">
        <f t="shared" si="0"/>
        <v>9</v>
      </c>
    </row>
    <row r="6" spans="1:12" ht="13.5" customHeight="1" x14ac:dyDescent="0.25">
      <c r="A6" s="6">
        <v>55346</v>
      </c>
      <c r="C6" s="1" t="s">
        <v>15</v>
      </c>
      <c r="D6" s="9" t="s">
        <v>16</v>
      </c>
      <c r="E6" s="1" t="s">
        <v>24</v>
      </c>
      <c r="F6" s="8">
        <v>196853</v>
      </c>
      <c r="G6" s="1" t="s">
        <v>25</v>
      </c>
      <c r="H6" s="7">
        <v>18</v>
      </c>
      <c r="I6" s="5">
        <v>44966</v>
      </c>
      <c r="J6" s="5">
        <v>44966</v>
      </c>
      <c r="K6" s="1" t="s">
        <v>26</v>
      </c>
      <c r="L6" s="95">
        <f t="shared" si="0"/>
        <v>2</v>
      </c>
    </row>
    <row r="7" spans="1:12" ht="13.5" customHeight="1" x14ac:dyDescent="0.25">
      <c r="A7" s="6">
        <v>50466</v>
      </c>
      <c r="C7" s="1" t="s">
        <v>15</v>
      </c>
      <c r="D7" s="9" t="s">
        <v>16</v>
      </c>
      <c r="E7" s="1" t="s">
        <v>27</v>
      </c>
      <c r="F7" s="8">
        <v>449433</v>
      </c>
      <c r="G7" s="1" t="s">
        <v>21</v>
      </c>
      <c r="H7" s="7">
        <v>14</v>
      </c>
      <c r="I7" s="5">
        <v>45054</v>
      </c>
      <c r="J7" s="5">
        <v>45054</v>
      </c>
      <c r="K7" s="1" t="s">
        <v>19</v>
      </c>
      <c r="L7" s="95">
        <f t="shared" si="0"/>
        <v>5</v>
      </c>
    </row>
    <row r="8" spans="1:12" ht="13.5" customHeight="1" x14ac:dyDescent="0.25">
      <c r="A8" s="6">
        <v>53740</v>
      </c>
      <c r="C8" s="1" t="s">
        <v>15</v>
      </c>
      <c r="D8" s="9" t="s">
        <v>16</v>
      </c>
      <c r="E8" s="1" t="s">
        <v>28</v>
      </c>
      <c r="F8" s="8">
        <v>449433</v>
      </c>
      <c r="G8" s="1" t="s">
        <v>21</v>
      </c>
      <c r="H8" s="7">
        <v>14</v>
      </c>
      <c r="I8" s="5">
        <v>45225</v>
      </c>
      <c r="J8" s="5">
        <v>45226</v>
      </c>
      <c r="K8" s="1" t="s">
        <v>19</v>
      </c>
      <c r="L8" s="95">
        <f t="shared" si="0"/>
        <v>10</v>
      </c>
    </row>
    <row r="9" spans="1:12" ht="13.5" customHeight="1" x14ac:dyDescent="0.25">
      <c r="A9" s="6">
        <v>58434</v>
      </c>
      <c r="C9" s="1" t="s">
        <v>15</v>
      </c>
      <c r="D9" s="9" t="s">
        <v>16</v>
      </c>
      <c r="E9" s="1" t="s">
        <v>17</v>
      </c>
      <c r="F9" s="8">
        <v>457409</v>
      </c>
      <c r="G9" s="1" t="s">
        <v>18</v>
      </c>
      <c r="H9" s="7">
        <v>14</v>
      </c>
      <c r="I9" s="5">
        <v>45170</v>
      </c>
      <c r="J9" s="5">
        <v>45170</v>
      </c>
      <c r="K9" s="1" t="s">
        <v>29</v>
      </c>
      <c r="L9" s="95">
        <f t="shared" si="0"/>
        <v>9</v>
      </c>
    </row>
    <row r="10" spans="1:12" ht="13.5" customHeight="1" x14ac:dyDescent="0.25">
      <c r="A10" s="6">
        <v>47731</v>
      </c>
      <c r="C10" s="1" t="s">
        <v>15</v>
      </c>
      <c r="D10" s="9" t="s">
        <v>16</v>
      </c>
      <c r="E10" s="1" t="s">
        <v>27</v>
      </c>
      <c r="F10" s="8">
        <v>449433</v>
      </c>
      <c r="G10" s="1" t="s">
        <v>21</v>
      </c>
      <c r="H10" s="7">
        <v>12</v>
      </c>
      <c r="I10" s="5">
        <v>45079</v>
      </c>
      <c r="J10" s="5">
        <v>45079</v>
      </c>
      <c r="K10" s="1" t="s">
        <v>19</v>
      </c>
      <c r="L10" s="95">
        <f t="shared" si="0"/>
        <v>6</v>
      </c>
    </row>
    <row r="11" spans="1:12" ht="13.5" customHeight="1" x14ac:dyDescent="0.25">
      <c r="A11" s="6">
        <v>47721</v>
      </c>
      <c r="C11" s="1" t="s">
        <v>15</v>
      </c>
      <c r="D11" s="9" t="s">
        <v>16</v>
      </c>
      <c r="E11" s="1" t="s">
        <v>30</v>
      </c>
      <c r="F11" s="8">
        <v>315766</v>
      </c>
      <c r="G11" s="1" t="s">
        <v>31</v>
      </c>
      <c r="H11" s="7">
        <v>13</v>
      </c>
      <c r="I11" s="5">
        <v>45071</v>
      </c>
      <c r="J11" s="5">
        <v>45071</v>
      </c>
      <c r="K11" s="1" t="s">
        <v>19</v>
      </c>
      <c r="L11" s="95">
        <f t="shared" si="0"/>
        <v>5</v>
      </c>
    </row>
    <row r="12" spans="1:12" ht="13.5" customHeight="1" x14ac:dyDescent="0.25">
      <c r="A12" s="6">
        <v>59718</v>
      </c>
      <c r="C12" s="1" t="s">
        <v>15</v>
      </c>
      <c r="D12" s="9" t="s">
        <v>16</v>
      </c>
      <c r="E12" s="1" t="s">
        <v>17</v>
      </c>
      <c r="F12" s="8">
        <v>457409</v>
      </c>
      <c r="G12" s="1" t="s">
        <v>18</v>
      </c>
      <c r="H12" s="7">
        <v>10</v>
      </c>
      <c r="I12" s="5">
        <v>45233</v>
      </c>
      <c r="J12" s="5">
        <v>45233</v>
      </c>
      <c r="K12" s="1" t="s">
        <v>29</v>
      </c>
      <c r="L12" s="95">
        <f t="shared" si="0"/>
        <v>11</v>
      </c>
    </row>
    <row r="13" spans="1:12" ht="13.5" customHeight="1" x14ac:dyDescent="0.25">
      <c r="A13" s="6">
        <v>55768</v>
      </c>
      <c r="C13" s="1" t="s">
        <v>15</v>
      </c>
      <c r="D13" s="9" t="s">
        <v>16</v>
      </c>
      <c r="E13" s="1" t="s">
        <v>24</v>
      </c>
      <c r="F13" s="8">
        <v>372624</v>
      </c>
      <c r="G13" s="1" t="s">
        <v>32</v>
      </c>
      <c r="H13" s="7">
        <v>18</v>
      </c>
      <c r="I13" s="5">
        <v>45064</v>
      </c>
      <c r="J13" s="5">
        <v>45064</v>
      </c>
      <c r="K13" s="1" t="s">
        <v>33</v>
      </c>
      <c r="L13" s="95">
        <f t="shared" si="0"/>
        <v>5</v>
      </c>
    </row>
    <row r="14" spans="1:12" ht="13.5" customHeight="1" x14ac:dyDescent="0.25">
      <c r="A14" s="6">
        <v>55782</v>
      </c>
      <c r="C14" s="1" t="s">
        <v>15</v>
      </c>
      <c r="D14" s="9" t="s">
        <v>16</v>
      </c>
      <c r="E14" s="1" t="s">
        <v>24</v>
      </c>
      <c r="F14" s="8">
        <v>372624</v>
      </c>
      <c r="G14" s="1" t="s">
        <v>32</v>
      </c>
      <c r="H14" s="7">
        <v>18</v>
      </c>
      <c r="I14" s="5">
        <v>45091</v>
      </c>
      <c r="J14" s="5">
        <v>45091</v>
      </c>
      <c r="K14" s="1" t="s">
        <v>33</v>
      </c>
      <c r="L14" s="95">
        <f t="shared" si="0"/>
        <v>6</v>
      </c>
    </row>
    <row r="15" spans="1:12" ht="13.5" customHeight="1" x14ac:dyDescent="0.25">
      <c r="A15" s="6">
        <v>50635</v>
      </c>
      <c r="C15" s="1" t="s">
        <v>15</v>
      </c>
      <c r="D15" s="9" t="s">
        <v>16</v>
      </c>
      <c r="E15" s="1" t="s">
        <v>27</v>
      </c>
      <c r="F15" s="8">
        <v>449433</v>
      </c>
      <c r="G15" s="1" t="s">
        <v>21</v>
      </c>
      <c r="H15" s="7">
        <v>13</v>
      </c>
      <c r="I15" s="5">
        <v>45055</v>
      </c>
      <c r="J15" s="5">
        <v>45055</v>
      </c>
      <c r="K15" s="1" t="s">
        <v>19</v>
      </c>
      <c r="L15" s="95">
        <f t="shared" si="0"/>
        <v>5</v>
      </c>
    </row>
    <row r="16" spans="1:12" ht="13.5" customHeight="1" x14ac:dyDescent="0.25">
      <c r="A16" s="6">
        <v>59767</v>
      </c>
      <c r="C16" s="1" t="s">
        <v>15</v>
      </c>
      <c r="D16" s="9" t="s">
        <v>16</v>
      </c>
      <c r="E16" s="1" t="s">
        <v>17</v>
      </c>
      <c r="F16" s="8">
        <v>457409</v>
      </c>
      <c r="G16" s="1" t="s">
        <v>18</v>
      </c>
      <c r="H16" s="7">
        <v>14</v>
      </c>
      <c r="I16" s="5">
        <v>45240</v>
      </c>
      <c r="J16" s="5">
        <v>45240</v>
      </c>
      <c r="K16" s="1" t="s">
        <v>29</v>
      </c>
      <c r="L16" s="95">
        <f t="shared" si="0"/>
        <v>11</v>
      </c>
    </row>
    <row r="17" spans="1:12" ht="13.5" customHeight="1" x14ac:dyDescent="0.25">
      <c r="A17" s="6">
        <v>57063</v>
      </c>
      <c r="C17" s="1" t="s">
        <v>15</v>
      </c>
      <c r="D17" s="9" t="s">
        <v>16</v>
      </c>
      <c r="E17" s="1" t="s">
        <v>34</v>
      </c>
      <c r="F17" s="8">
        <v>196853</v>
      </c>
      <c r="G17" s="1" t="s">
        <v>25</v>
      </c>
      <c r="H17" s="7">
        <v>12</v>
      </c>
      <c r="I17" s="5">
        <v>45057</v>
      </c>
      <c r="J17" s="5">
        <v>45058</v>
      </c>
      <c r="K17" s="1" t="s">
        <v>29</v>
      </c>
      <c r="L17" s="95">
        <f t="shared" si="0"/>
        <v>5</v>
      </c>
    </row>
    <row r="18" spans="1:12" ht="13.5" customHeight="1" x14ac:dyDescent="0.25">
      <c r="A18" s="6">
        <v>51127</v>
      </c>
      <c r="C18" s="1" t="s">
        <v>15</v>
      </c>
      <c r="D18" s="9" t="s">
        <v>16</v>
      </c>
      <c r="E18" s="1" t="s">
        <v>35</v>
      </c>
      <c r="F18" s="8">
        <v>451509</v>
      </c>
      <c r="G18" s="1" t="s">
        <v>36</v>
      </c>
      <c r="H18" s="7">
        <v>9</v>
      </c>
      <c r="I18" s="5">
        <v>45110</v>
      </c>
      <c r="J18" s="5">
        <v>45112</v>
      </c>
      <c r="K18" s="1" t="s">
        <v>19</v>
      </c>
      <c r="L18" s="95">
        <f t="shared" si="0"/>
        <v>7</v>
      </c>
    </row>
    <row r="19" spans="1:12" ht="13.5" customHeight="1" x14ac:dyDescent="0.25">
      <c r="A19" s="6">
        <v>58421</v>
      </c>
      <c r="C19" s="1" t="s">
        <v>15</v>
      </c>
      <c r="D19" s="9" t="s">
        <v>16</v>
      </c>
      <c r="E19" s="1" t="s">
        <v>17</v>
      </c>
      <c r="F19" s="8">
        <v>457409</v>
      </c>
      <c r="G19" s="1" t="s">
        <v>18</v>
      </c>
      <c r="H19" s="7">
        <v>14</v>
      </c>
      <c r="I19" s="5">
        <v>45153</v>
      </c>
      <c r="J19" s="5">
        <v>45153</v>
      </c>
      <c r="K19" s="1" t="s">
        <v>29</v>
      </c>
      <c r="L19" s="95">
        <f t="shared" si="0"/>
        <v>8</v>
      </c>
    </row>
    <row r="20" spans="1:12" ht="13.5" customHeight="1" x14ac:dyDescent="0.25">
      <c r="A20" s="6">
        <v>58047</v>
      </c>
      <c r="C20" s="1" t="s">
        <v>37</v>
      </c>
      <c r="D20" s="9" t="s">
        <v>38</v>
      </c>
      <c r="E20" s="1" t="s">
        <v>35</v>
      </c>
      <c r="F20" s="8">
        <v>354951</v>
      </c>
      <c r="G20" s="1" t="s">
        <v>39</v>
      </c>
      <c r="H20" s="7">
        <v>8</v>
      </c>
      <c r="I20" s="5">
        <v>45062</v>
      </c>
      <c r="J20" s="5">
        <v>45063</v>
      </c>
      <c r="K20" s="1" t="s">
        <v>40</v>
      </c>
      <c r="L20" s="95">
        <f t="shared" si="0"/>
        <v>5</v>
      </c>
    </row>
    <row r="21" spans="1:12" ht="13.5" customHeight="1" x14ac:dyDescent="0.25">
      <c r="A21" s="6">
        <v>59966</v>
      </c>
      <c r="C21" s="1" t="s">
        <v>37</v>
      </c>
      <c r="D21" s="9" t="s">
        <v>38</v>
      </c>
      <c r="E21" s="1" t="s">
        <v>41</v>
      </c>
      <c r="F21" s="8">
        <v>354951</v>
      </c>
      <c r="G21" s="1" t="s">
        <v>39</v>
      </c>
      <c r="H21" s="7">
        <v>6</v>
      </c>
      <c r="I21" s="5">
        <v>44953</v>
      </c>
      <c r="J21" s="5">
        <v>44954</v>
      </c>
      <c r="K21" s="1" t="s">
        <v>42</v>
      </c>
      <c r="L21" s="95">
        <f t="shared" si="0"/>
        <v>1</v>
      </c>
    </row>
    <row r="22" spans="1:12" ht="13.5" customHeight="1" x14ac:dyDescent="0.25">
      <c r="A22" s="6">
        <v>58579</v>
      </c>
      <c r="C22" s="1" t="s">
        <v>37</v>
      </c>
      <c r="D22" s="9" t="s">
        <v>38</v>
      </c>
      <c r="E22" s="1" t="s">
        <v>43</v>
      </c>
      <c r="F22" s="8">
        <v>354951</v>
      </c>
      <c r="G22" s="1" t="s">
        <v>39</v>
      </c>
      <c r="H22" s="7">
        <v>13</v>
      </c>
      <c r="I22" s="5">
        <v>45239</v>
      </c>
      <c r="J22" s="5">
        <v>45239</v>
      </c>
      <c r="K22" s="1" t="s">
        <v>40</v>
      </c>
      <c r="L22" s="95">
        <f t="shared" si="0"/>
        <v>11</v>
      </c>
    </row>
    <row r="23" spans="1:12" ht="13.5" customHeight="1" x14ac:dyDescent="0.25">
      <c r="A23" s="6">
        <v>59366</v>
      </c>
      <c r="C23" s="1" t="s">
        <v>37</v>
      </c>
      <c r="D23" s="9" t="s">
        <v>38</v>
      </c>
      <c r="E23" s="1" t="s">
        <v>43</v>
      </c>
      <c r="F23" s="8">
        <v>354951</v>
      </c>
      <c r="G23" s="1" t="s">
        <v>39</v>
      </c>
      <c r="H23" s="7">
        <v>10</v>
      </c>
      <c r="I23" s="5">
        <v>45266</v>
      </c>
      <c r="J23" s="5">
        <v>45268</v>
      </c>
      <c r="K23" s="1" t="s">
        <v>42</v>
      </c>
      <c r="L23" s="95">
        <f t="shared" si="0"/>
        <v>12</v>
      </c>
    </row>
    <row r="24" spans="1:12" ht="13.5" customHeight="1" x14ac:dyDescent="0.25">
      <c r="A24" s="6">
        <v>58350</v>
      </c>
      <c r="C24" s="1" t="s">
        <v>37</v>
      </c>
      <c r="D24" s="9" t="s">
        <v>38</v>
      </c>
      <c r="E24" s="1" t="s">
        <v>35</v>
      </c>
      <c r="F24" s="8">
        <v>354951</v>
      </c>
      <c r="G24" s="1" t="s">
        <v>39</v>
      </c>
      <c r="H24" s="7">
        <v>9</v>
      </c>
      <c r="I24" s="5">
        <v>45148</v>
      </c>
      <c r="J24" s="5">
        <v>45148</v>
      </c>
      <c r="K24" s="1" t="s">
        <v>40</v>
      </c>
      <c r="L24" s="95">
        <f t="shared" si="0"/>
        <v>8</v>
      </c>
    </row>
    <row r="25" spans="1:12" ht="13.5" customHeight="1" x14ac:dyDescent="0.25">
      <c r="A25" s="6">
        <v>57775</v>
      </c>
      <c r="C25" s="1" t="s">
        <v>37</v>
      </c>
      <c r="D25" s="9" t="s">
        <v>38</v>
      </c>
      <c r="E25" s="1" t="s">
        <v>44</v>
      </c>
      <c r="F25" s="8">
        <v>354951</v>
      </c>
      <c r="G25" s="1" t="s">
        <v>39</v>
      </c>
      <c r="H25" s="7">
        <v>9</v>
      </c>
      <c r="I25" s="5">
        <v>45155</v>
      </c>
      <c r="J25" s="5">
        <v>45156</v>
      </c>
      <c r="K25" s="1" t="s">
        <v>45</v>
      </c>
      <c r="L25" s="95">
        <f t="shared" si="0"/>
        <v>8</v>
      </c>
    </row>
    <row r="26" spans="1:12" ht="13.5" customHeight="1" x14ac:dyDescent="0.25">
      <c r="A26" s="6">
        <v>57785</v>
      </c>
      <c r="C26" s="1" t="s">
        <v>37</v>
      </c>
      <c r="D26" s="9" t="s">
        <v>38</v>
      </c>
      <c r="E26" s="1" t="s">
        <v>35</v>
      </c>
      <c r="F26" s="8">
        <v>354951</v>
      </c>
      <c r="G26" s="1" t="s">
        <v>39</v>
      </c>
      <c r="H26" s="7">
        <v>6</v>
      </c>
      <c r="I26" s="5">
        <v>45244</v>
      </c>
      <c r="J26" s="5">
        <v>45246</v>
      </c>
      <c r="K26" s="1" t="s">
        <v>40</v>
      </c>
      <c r="L26" s="95">
        <f t="shared" si="0"/>
        <v>11</v>
      </c>
    </row>
    <row r="27" spans="1:12" ht="13.5" customHeight="1" x14ac:dyDescent="0.25">
      <c r="A27" s="6">
        <v>59958</v>
      </c>
      <c r="C27" s="1" t="s">
        <v>37</v>
      </c>
      <c r="D27" s="9" t="s">
        <v>38</v>
      </c>
      <c r="E27" s="1" t="s">
        <v>41</v>
      </c>
      <c r="F27" s="8">
        <v>354951</v>
      </c>
      <c r="G27" s="1" t="s">
        <v>39</v>
      </c>
      <c r="H27" s="7">
        <v>6</v>
      </c>
      <c r="I27" s="5">
        <v>45023</v>
      </c>
      <c r="J27" s="5">
        <v>45024</v>
      </c>
      <c r="K27" s="1" t="s">
        <v>42</v>
      </c>
      <c r="L27" s="95">
        <f t="shared" si="0"/>
        <v>4</v>
      </c>
    </row>
    <row r="28" spans="1:12" ht="13.5" customHeight="1" x14ac:dyDescent="0.25">
      <c r="A28" s="6">
        <v>59324</v>
      </c>
      <c r="C28" s="1" t="s">
        <v>37</v>
      </c>
      <c r="D28" s="9" t="s">
        <v>38</v>
      </c>
      <c r="E28" s="1" t="s">
        <v>43</v>
      </c>
      <c r="F28" s="8">
        <v>354951</v>
      </c>
      <c r="G28" s="1" t="s">
        <v>39</v>
      </c>
      <c r="H28" s="7">
        <v>10</v>
      </c>
      <c r="I28" s="5">
        <v>45218</v>
      </c>
      <c r="J28" s="5">
        <v>45222</v>
      </c>
      <c r="K28" s="1" t="s">
        <v>42</v>
      </c>
      <c r="L28" s="95">
        <f t="shared" si="0"/>
        <v>10</v>
      </c>
    </row>
    <row r="29" spans="1:12" ht="13.5" customHeight="1" x14ac:dyDescent="0.25">
      <c r="A29" s="6">
        <v>57784</v>
      </c>
      <c r="C29" s="1" t="s">
        <v>37</v>
      </c>
      <c r="D29" s="9" t="s">
        <v>38</v>
      </c>
      <c r="E29" s="1" t="s">
        <v>46</v>
      </c>
      <c r="F29" s="8">
        <v>354951</v>
      </c>
      <c r="G29" s="1" t="s">
        <v>39</v>
      </c>
      <c r="H29" s="7">
        <v>8</v>
      </c>
      <c r="I29" s="5">
        <v>45168</v>
      </c>
      <c r="J29" s="5">
        <v>45168</v>
      </c>
      <c r="K29" s="1" t="s">
        <v>40</v>
      </c>
      <c r="L29" s="95">
        <f t="shared" si="0"/>
        <v>8</v>
      </c>
    </row>
    <row r="30" spans="1:12" ht="13.5" customHeight="1" x14ac:dyDescent="0.25">
      <c r="A30" s="6">
        <v>59517</v>
      </c>
      <c r="C30" s="1" t="s">
        <v>37</v>
      </c>
      <c r="D30" s="9" t="s">
        <v>38</v>
      </c>
      <c r="E30" s="1" t="s">
        <v>47</v>
      </c>
      <c r="F30" s="8">
        <v>354951</v>
      </c>
      <c r="G30" s="1" t="s">
        <v>39</v>
      </c>
      <c r="H30" s="7">
        <v>10</v>
      </c>
      <c r="I30" s="5">
        <v>45286</v>
      </c>
      <c r="J30" s="5">
        <v>45288</v>
      </c>
      <c r="K30" s="1" t="s">
        <v>42</v>
      </c>
      <c r="L30" s="95">
        <f t="shared" si="0"/>
        <v>12</v>
      </c>
    </row>
    <row r="31" spans="1:12" ht="13.5" customHeight="1" x14ac:dyDescent="0.25">
      <c r="A31" s="6">
        <v>59479</v>
      </c>
      <c r="C31" s="1" t="s">
        <v>37</v>
      </c>
      <c r="D31" s="9" t="s">
        <v>38</v>
      </c>
      <c r="E31" s="1" t="s">
        <v>47</v>
      </c>
      <c r="F31" s="8">
        <v>354951</v>
      </c>
      <c r="G31" s="1" t="s">
        <v>39</v>
      </c>
      <c r="H31" s="7">
        <v>7</v>
      </c>
      <c r="I31" s="5">
        <v>44943</v>
      </c>
      <c r="J31" s="5">
        <v>44945</v>
      </c>
      <c r="K31" s="1" t="s">
        <v>42</v>
      </c>
      <c r="L31" s="95">
        <f t="shared" si="0"/>
        <v>1</v>
      </c>
    </row>
    <row r="32" spans="1:12" ht="13.5" customHeight="1" x14ac:dyDescent="0.25">
      <c r="A32" s="6">
        <v>59580</v>
      </c>
      <c r="C32" s="1" t="s">
        <v>37</v>
      </c>
      <c r="D32" s="9" t="s">
        <v>38</v>
      </c>
      <c r="E32" s="1" t="s">
        <v>47</v>
      </c>
      <c r="F32" s="8">
        <v>354951</v>
      </c>
      <c r="G32" s="1" t="s">
        <v>39</v>
      </c>
      <c r="H32" s="7">
        <v>7</v>
      </c>
      <c r="I32" s="5">
        <v>44950</v>
      </c>
      <c r="J32" s="5">
        <v>44952</v>
      </c>
      <c r="K32" s="1" t="s">
        <v>42</v>
      </c>
      <c r="L32" s="95">
        <f t="shared" si="0"/>
        <v>1</v>
      </c>
    </row>
    <row r="33" spans="1:12" ht="13.5" customHeight="1" x14ac:dyDescent="0.25">
      <c r="A33" s="6">
        <v>59945</v>
      </c>
      <c r="C33" s="1" t="s">
        <v>37</v>
      </c>
      <c r="D33" s="9" t="s">
        <v>38</v>
      </c>
      <c r="E33" s="1" t="s">
        <v>41</v>
      </c>
      <c r="F33" s="8">
        <v>354951</v>
      </c>
      <c r="G33" s="1" t="s">
        <v>39</v>
      </c>
      <c r="H33" s="7">
        <v>6</v>
      </c>
      <c r="I33" s="5">
        <v>45079</v>
      </c>
      <c r="J33" s="5">
        <v>45082</v>
      </c>
      <c r="K33" s="1" t="s">
        <v>42</v>
      </c>
      <c r="L33" s="95">
        <f t="shared" si="0"/>
        <v>6</v>
      </c>
    </row>
    <row r="34" spans="1:12" ht="13.5" customHeight="1" x14ac:dyDescent="0.25">
      <c r="A34" s="6">
        <v>58058</v>
      </c>
      <c r="C34" s="1" t="s">
        <v>37</v>
      </c>
      <c r="D34" s="9" t="s">
        <v>38</v>
      </c>
      <c r="E34" s="1" t="s">
        <v>28</v>
      </c>
      <c r="F34" s="8">
        <v>354951</v>
      </c>
      <c r="G34" s="1" t="s">
        <v>39</v>
      </c>
      <c r="H34" s="7">
        <v>11</v>
      </c>
      <c r="I34" s="5">
        <v>45223</v>
      </c>
      <c r="J34" s="5">
        <v>45223</v>
      </c>
      <c r="K34" s="1" t="s">
        <v>40</v>
      </c>
      <c r="L34" s="95">
        <f t="shared" si="0"/>
        <v>10</v>
      </c>
    </row>
    <row r="35" spans="1:12" ht="13.5" customHeight="1" x14ac:dyDescent="0.25">
      <c r="A35" s="6">
        <v>59535</v>
      </c>
      <c r="C35" s="1" t="s">
        <v>37</v>
      </c>
      <c r="D35" s="9" t="s">
        <v>38</v>
      </c>
      <c r="E35" s="1" t="s">
        <v>47</v>
      </c>
      <c r="F35" s="8">
        <v>354951</v>
      </c>
      <c r="G35" s="1" t="s">
        <v>39</v>
      </c>
      <c r="H35" s="7">
        <v>14</v>
      </c>
      <c r="I35" s="5">
        <v>44935</v>
      </c>
      <c r="J35" s="5">
        <v>44937</v>
      </c>
      <c r="K35" s="1" t="s">
        <v>42</v>
      </c>
      <c r="L35" s="95">
        <f t="shared" si="0"/>
        <v>1</v>
      </c>
    </row>
    <row r="36" spans="1:12" ht="13.5" customHeight="1" x14ac:dyDescent="0.25">
      <c r="A36" s="6">
        <v>57786</v>
      </c>
      <c r="C36" s="1" t="s">
        <v>37</v>
      </c>
      <c r="D36" s="9" t="s">
        <v>38</v>
      </c>
      <c r="E36" s="1" t="s">
        <v>28</v>
      </c>
      <c r="F36" s="8">
        <v>354951</v>
      </c>
      <c r="G36" s="1" t="s">
        <v>39</v>
      </c>
      <c r="H36" s="7">
        <v>8</v>
      </c>
      <c r="I36" s="5">
        <v>45252</v>
      </c>
      <c r="J36" s="5">
        <v>45253</v>
      </c>
      <c r="K36" s="1" t="s">
        <v>40</v>
      </c>
      <c r="L36" s="95">
        <f t="shared" si="0"/>
        <v>11</v>
      </c>
    </row>
    <row r="37" spans="1:12" ht="13.5" customHeight="1" x14ac:dyDescent="0.25">
      <c r="A37" s="6">
        <v>57915</v>
      </c>
      <c r="C37" s="1" t="s">
        <v>48</v>
      </c>
      <c r="D37" s="9" t="s">
        <v>49</v>
      </c>
      <c r="E37" s="1" t="s">
        <v>23</v>
      </c>
      <c r="F37" s="8">
        <v>395269</v>
      </c>
      <c r="G37" s="1" t="s">
        <v>50</v>
      </c>
      <c r="H37" s="7">
        <v>16</v>
      </c>
      <c r="I37" s="5">
        <v>45096</v>
      </c>
      <c r="J37" s="5">
        <v>45097</v>
      </c>
      <c r="K37" s="1" t="s">
        <v>51</v>
      </c>
      <c r="L37" s="95">
        <f t="shared" si="0"/>
        <v>6</v>
      </c>
    </row>
    <row r="38" spans="1:12" ht="13.5" customHeight="1" x14ac:dyDescent="0.25">
      <c r="A38" s="6">
        <v>59341</v>
      </c>
      <c r="C38" s="1" t="s">
        <v>37</v>
      </c>
      <c r="D38" s="9" t="s">
        <v>38</v>
      </c>
      <c r="E38" s="1" t="s">
        <v>43</v>
      </c>
      <c r="F38" s="8">
        <v>354951</v>
      </c>
      <c r="G38" s="1" t="s">
        <v>39</v>
      </c>
      <c r="H38" s="7">
        <v>11</v>
      </c>
      <c r="I38" s="5">
        <v>45257</v>
      </c>
      <c r="J38" s="5">
        <v>45259</v>
      </c>
      <c r="K38" s="1" t="s">
        <v>42</v>
      </c>
      <c r="L38" s="95">
        <f t="shared" si="0"/>
        <v>11</v>
      </c>
    </row>
    <row r="39" spans="1:12" ht="13.5" customHeight="1" x14ac:dyDescent="0.25">
      <c r="A39" s="6">
        <v>57582</v>
      </c>
      <c r="C39" s="1" t="s">
        <v>37</v>
      </c>
      <c r="D39" s="9" t="s">
        <v>38</v>
      </c>
      <c r="E39" s="1" t="s">
        <v>46</v>
      </c>
      <c r="F39" s="8">
        <v>354951</v>
      </c>
      <c r="G39" s="1" t="s">
        <v>39</v>
      </c>
      <c r="H39" s="7">
        <v>13</v>
      </c>
      <c r="I39" s="5">
        <v>45182</v>
      </c>
      <c r="J39" s="5">
        <v>45182</v>
      </c>
      <c r="K39" s="1" t="s">
        <v>40</v>
      </c>
      <c r="L39" s="95">
        <f t="shared" si="0"/>
        <v>9</v>
      </c>
    </row>
    <row r="40" spans="1:12" ht="13.5" customHeight="1" x14ac:dyDescent="0.25">
      <c r="A40" s="6">
        <v>57525</v>
      </c>
      <c r="C40" s="1" t="s">
        <v>37</v>
      </c>
      <c r="D40" s="9" t="s">
        <v>52</v>
      </c>
      <c r="E40" s="1" t="s">
        <v>28</v>
      </c>
      <c r="F40" s="8">
        <v>354951</v>
      </c>
      <c r="G40" s="1" t="s">
        <v>39</v>
      </c>
      <c r="H40" s="7">
        <v>9</v>
      </c>
      <c r="I40" s="5">
        <v>44992</v>
      </c>
      <c r="J40" s="5">
        <v>44998</v>
      </c>
      <c r="K40" s="1" t="s">
        <v>42</v>
      </c>
      <c r="L40" s="95">
        <f t="shared" si="0"/>
        <v>3</v>
      </c>
    </row>
    <row r="41" spans="1:12" ht="13.5" customHeight="1" x14ac:dyDescent="0.25">
      <c r="A41" s="6">
        <v>58454</v>
      </c>
      <c r="C41" s="1" t="s">
        <v>37</v>
      </c>
      <c r="D41" s="9" t="s">
        <v>38</v>
      </c>
      <c r="E41" s="1" t="s">
        <v>43</v>
      </c>
      <c r="F41" s="8">
        <v>354951</v>
      </c>
      <c r="G41" s="1" t="s">
        <v>39</v>
      </c>
      <c r="H41" s="7">
        <v>12</v>
      </c>
      <c r="I41" s="5">
        <v>45029</v>
      </c>
      <c r="J41" s="5">
        <v>45029</v>
      </c>
      <c r="K41" s="1" t="s">
        <v>40</v>
      </c>
      <c r="L41" s="95">
        <f t="shared" si="0"/>
        <v>4</v>
      </c>
    </row>
    <row r="42" spans="1:12" ht="13.5" customHeight="1" x14ac:dyDescent="0.25">
      <c r="A42" s="6">
        <v>58410</v>
      </c>
      <c r="C42" s="1" t="s">
        <v>53</v>
      </c>
      <c r="D42" s="9" t="s">
        <v>54</v>
      </c>
      <c r="E42" s="1" t="s">
        <v>55</v>
      </c>
      <c r="F42" s="8">
        <v>510745</v>
      </c>
      <c r="G42" s="1" t="s">
        <v>56</v>
      </c>
      <c r="H42" s="7">
        <v>4</v>
      </c>
      <c r="I42" s="5">
        <v>45159</v>
      </c>
      <c r="J42" s="5">
        <v>45160</v>
      </c>
      <c r="K42" s="1" t="s">
        <v>57</v>
      </c>
      <c r="L42" s="95">
        <f t="shared" si="0"/>
        <v>8</v>
      </c>
    </row>
    <row r="43" spans="1:12" ht="13.5" customHeight="1" x14ac:dyDescent="0.25">
      <c r="A43" s="6">
        <v>58614</v>
      </c>
      <c r="C43" s="1" t="s">
        <v>53</v>
      </c>
      <c r="D43" s="9" t="s">
        <v>58</v>
      </c>
      <c r="E43" s="1" t="s">
        <v>34</v>
      </c>
      <c r="F43" s="8">
        <v>626472</v>
      </c>
      <c r="G43" s="1" t="s">
        <v>59</v>
      </c>
      <c r="H43" s="7">
        <v>10</v>
      </c>
      <c r="I43" s="5">
        <v>44959</v>
      </c>
      <c r="J43" s="5">
        <v>44960</v>
      </c>
      <c r="K43" s="1" t="s">
        <v>60</v>
      </c>
      <c r="L43" s="95">
        <f t="shared" si="0"/>
        <v>2</v>
      </c>
    </row>
    <row r="44" spans="1:12" ht="13.5" customHeight="1" x14ac:dyDescent="0.25">
      <c r="A44" s="6">
        <v>58045</v>
      </c>
      <c r="C44" s="1" t="s">
        <v>53</v>
      </c>
      <c r="D44" s="9" t="s">
        <v>54</v>
      </c>
      <c r="E44" s="1" t="s">
        <v>23</v>
      </c>
      <c r="F44" s="8">
        <v>214350</v>
      </c>
      <c r="G44" s="1" t="s">
        <v>61</v>
      </c>
      <c r="H44" s="7">
        <v>13</v>
      </c>
      <c r="I44" s="5">
        <v>45264</v>
      </c>
      <c r="J44" s="5">
        <v>45265</v>
      </c>
      <c r="K44" s="1" t="s">
        <v>60</v>
      </c>
      <c r="L44" s="95">
        <f t="shared" si="0"/>
        <v>12</v>
      </c>
    </row>
    <row r="45" spans="1:12" ht="13.5" customHeight="1" x14ac:dyDescent="0.25">
      <c r="A45" s="6">
        <v>54726</v>
      </c>
      <c r="C45" s="1" t="s">
        <v>53</v>
      </c>
      <c r="D45" s="9" t="s">
        <v>54</v>
      </c>
      <c r="E45" s="1" t="s">
        <v>23</v>
      </c>
      <c r="F45" s="8">
        <v>214350</v>
      </c>
      <c r="G45" s="1" t="s">
        <v>61</v>
      </c>
      <c r="H45" s="7">
        <v>7</v>
      </c>
      <c r="I45" s="5">
        <v>45152</v>
      </c>
      <c r="J45" s="5">
        <v>45153</v>
      </c>
      <c r="K45" s="1" t="s">
        <v>51</v>
      </c>
      <c r="L45" s="95">
        <f t="shared" si="0"/>
        <v>8</v>
      </c>
    </row>
    <row r="46" spans="1:12" ht="13.5" customHeight="1" x14ac:dyDescent="0.25">
      <c r="A46" s="6">
        <v>58127</v>
      </c>
      <c r="C46" s="1" t="s">
        <v>53</v>
      </c>
      <c r="D46" s="9" t="s">
        <v>54</v>
      </c>
      <c r="E46" s="1" t="s">
        <v>47</v>
      </c>
      <c r="F46" s="8">
        <v>510960</v>
      </c>
      <c r="G46" s="1" t="s">
        <v>62</v>
      </c>
      <c r="H46" s="7">
        <v>12</v>
      </c>
      <c r="I46" s="5">
        <v>45103</v>
      </c>
      <c r="J46" s="5">
        <v>45105</v>
      </c>
      <c r="K46" s="1" t="s">
        <v>60</v>
      </c>
      <c r="L46" s="95">
        <f t="shared" si="0"/>
        <v>6</v>
      </c>
    </row>
    <row r="47" spans="1:12" ht="13.5" customHeight="1" x14ac:dyDescent="0.25">
      <c r="A47" s="6">
        <v>50529</v>
      </c>
      <c r="C47" s="1" t="s">
        <v>53</v>
      </c>
      <c r="D47" s="9" t="s">
        <v>54</v>
      </c>
      <c r="E47" s="1" t="s">
        <v>43</v>
      </c>
      <c r="F47" s="8">
        <v>600496</v>
      </c>
      <c r="G47" s="1" t="s">
        <v>63</v>
      </c>
      <c r="H47" s="7">
        <v>19</v>
      </c>
      <c r="I47" s="5">
        <v>45251</v>
      </c>
      <c r="J47" s="5">
        <v>45253</v>
      </c>
      <c r="K47" s="1" t="s">
        <v>42</v>
      </c>
      <c r="L47" s="95">
        <f t="shared" si="0"/>
        <v>11</v>
      </c>
    </row>
    <row r="48" spans="1:12" ht="13.5" customHeight="1" x14ac:dyDescent="0.25">
      <c r="A48" s="6">
        <v>57092</v>
      </c>
      <c r="C48" s="1" t="s">
        <v>53</v>
      </c>
      <c r="D48" s="9" t="s">
        <v>64</v>
      </c>
      <c r="E48" s="1" t="s">
        <v>47</v>
      </c>
      <c r="F48" s="8">
        <v>491912</v>
      </c>
      <c r="G48" s="1" t="s">
        <v>65</v>
      </c>
      <c r="H48" s="7">
        <v>10</v>
      </c>
      <c r="I48" s="5">
        <v>45022</v>
      </c>
      <c r="J48" s="5">
        <v>45024</v>
      </c>
      <c r="K48" s="1" t="s">
        <v>40</v>
      </c>
      <c r="L48" s="95">
        <f t="shared" si="0"/>
        <v>4</v>
      </c>
    </row>
    <row r="49" spans="1:12" ht="13.5" customHeight="1" x14ac:dyDescent="0.25">
      <c r="A49" s="6">
        <v>49810</v>
      </c>
      <c r="C49" s="1" t="s">
        <v>15</v>
      </c>
      <c r="D49" s="9" t="s">
        <v>16</v>
      </c>
      <c r="E49" s="1" t="s">
        <v>46</v>
      </c>
      <c r="F49" s="8">
        <v>352720</v>
      </c>
      <c r="G49" s="1" t="s">
        <v>66</v>
      </c>
      <c r="H49" s="7">
        <v>12</v>
      </c>
      <c r="I49" s="5">
        <v>45252</v>
      </c>
      <c r="J49" s="5">
        <v>45252</v>
      </c>
      <c r="K49" s="1" t="s">
        <v>29</v>
      </c>
      <c r="L49" s="95">
        <f t="shared" si="0"/>
        <v>11</v>
      </c>
    </row>
    <row r="50" spans="1:12" ht="13.5" customHeight="1" x14ac:dyDescent="0.25">
      <c r="A50" s="6">
        <v>50654</v>
      </c>
      <c r="C50" s="1" t="s">
        <v>53</v>
      </c>
      <c r="D50" s="9" t="s">
        <v>54</v>
      </c>
      <c r="E50" s="1" t="s">
        <v>43</v>
      </c>
      <c r="F50" s="8">
        <v>600496</v>
      </c>
      <c r="G50" s="1" t="s">
        <v>63</v>
      </c>
      <c r="H50" s="7">
        <v>24</v>
      </c>
      <c r="I50" s="5">
        <v>45034</v>
      </c>
      <c r="J50" s="5">
        <v>45036</v>
      </c>
      <c r="K50" s="1" t="s">
        <v>42</v>
      </c>
      <c r="L50" s="95">
        <f t="shared" si="0"/>
        <v>4</v>
      </c>
    </row>
    <row r="51" spans="1:12" ht="13.5" customHeight="1" x14ac:dyDescent="0.25">
      <c r="A51" s="6">
        <v>49926</v>
      </c>
      <c r="C51" s="1" t="s">
        <v>15</v>
      </c>
      <c r="D51" s="9" t="s">
        <v>16</v>
      </c>
      <c r="E51" s="1" t="s">
        <v>30</v>
      </c>
      <c r="F51" s="8">
        <v>196853</v>
      </c>
      <c r="G51" s="1" t="s">
        <v>25</v>
      </c>
      <c r="H51" s="7">
        <v>12</v>
      </c>
      <c r="I51" s="5">
        <v>45049</v>
      </c>
      <c r="J51" s="5">
        <v>45049</v>
      </c>
      <c r="K51" s="1" t="s">
        <v>29</v>
      </c>
      <c r="L51" s="95">
        <f t="shared" si="0"/>
        <v>5</v>
      </c>
    </row>
    <row r="52" spans="1:12" ht="13.5" customHeight="1" x14ac:dyDescent="0.25">
      <c r="A52" s="6">
        <v>58625</v>
      </c>
      <c r="C52" s="1" t="s">
        <v>53</v>
      </c>
      <c r="D52" s="9" t="s">
        <v>58</v>
      </c>
      <c r="E52" s="1" t="s">
        <v>34</v>
      </c>
      <c r="F52" s="8">
        <v>567481</v>
      </c>
      <c r="G52" s="1" t="s">
        <v>67</v>
      </c>
      <c r="H52" s="7">
        <v>7</v>
      </c>
      <c r="I52" s="5">
        <v>45047</v>
      </c>
      <c r="J52" s="5">
        <v>45048</v>
      </c>
      <c r="K52" s="1" t="s">
        <v>51</v>
      </c>
      <c r="L52" s="95">
        <f t="shared" si="0"/>
        <v>5</v>
      </c>
    </row>
    <row r="53" spans="1:12" ht="13.5" customHeight="1" x14ac:dyDescent="0.25">
      <c r="A53" s="6">
        <v>58146</v>
      </c>
      <c r="C53" s="1" t="s">
        <v>53</v>
      </c>
      <c r="D53" s="9" t="s">
        <v>54</v>
      </c>
      <c r="E53" s="1" t="s">
        <v>47</v>
      </c>
      <c r="F53" s="8">
        <v>510960</v>
      </c>
      <c r="G53" s="1" t="s">
        <v>62</v>
      </c>
      <c r="H53" s="7">
        <v>13</v>
      </c>
      <c r="I53" s="5">
        <v>45110</v>
      </c>
      <c r="J53" s="5">
        <v>45112</v>
      </c>
      <c r="K53" s="1" t="s">
        <v>60</v>
      </c>
      <c r="L53" s="95">
        <f t="shared" si="0"/>
        <v>7</v>
      </c>
    </row>
    <row r="54" spans="1:12" ht="13.5" customHeight="1" x14ac:dyDescent="0.25">
      <c r="A54" s="6">
        <v>58482</v>
      </c>
      <c r="C54" s="1" t="s">
        <v>15</v>
      </c>
      <c r="D54" s="9" t="s">
        <v>16</v>
      </c>
      <c r="E54" s="1" t="s">
        <v>30</v>
      </c>
      <c r="F54" s="8">
        <v>196853</v>
      </c>
      <c r="G54" s="1" t="s">
        <v>25</v>
      </c>
      <c r="H54" s="7">
        <v>10</v>
      </c>
      <c r="I54" s="5">
        <v>45184</v>
      </c>
      <c r="J54" s="5">
        <v>45184</v>
      </c>
      <c r="K54" s="1" t="s">
        <v>29</v>
      </c>
      <c r="L54" s="95">
        <f t="shared" si="0"/>
        <v>9</v>
      </c>
    </row>
    <row r="55" spans="1:12" ht="13.5" customHeight="1" x14ac:dyDescent="0.25">
      <c r="A55" s="6">
        <v>57035</v>
      </c>
      <c r="C55" s="1" t="s">
        <v>15</v>
      </c>
      <c r="D55" s="9" t="s">
        <v>16</v>
      </c>
      <c r="E55" s="1" t="s">
        <v>23</v>
      </c>
      <c r="F55" s="8">
        <v>457409</v>
      </c>
      <c r="G55" s="1" t="s">
        <v>18</v>
      </c>
      <c r="H55" s="7">
        <v>15</v>
      </c>
      <c r="I55" s="5">
        <v>45048</v>
      </c>
      <c r="J55" s="5">
        <v>45049</v>
      </c>
      <c r="K55" s="1" t="s">
        <v>29</v>
      </c>
      <c r="L55" s="95">
        <f t="shared" si="0"/>
        <v>5</v>
      </c>
    </row>
    <row r="56" spans="1:12" ht="13.5" customHeight="1" x14ac:dyDescent="0.25">
      <c r="A56" s="6">
        <v>59814</v>
      </c>
      <c r="C56" s="1" t="s">
        <v>15</v>
      </c>
      <c r="D56" s="9" t="s">
        <v>16</v>
      </c>
      <c r="E56" s="1" t="s">
        <v>34</v>
      </c>
      <c r="F56" s="8">
        <v>196853</v>
      </c>
      <c r="G56" s="1" t="s">
        <v>25</v>
      </c>
      <c r="H56" s="7">
        <v>13</v>
      </c>
      <c r="I56" s="5">
        <v>45253</v>
      </c>
      <c r="J56" s="5">
        <v>45254</v>
      </c>
      <c r="K56" s="1" t="s">
        <v>29</v>
      </c>
      <c r="L56" s="95">
        <f t="shared" si="0"/>
        <v>11</v>
      </c>
    </row>
    <row r="57" spans="1:12" ht="13.5" customHeight="1" x14ac:dyDescent="0.25">
      <c r="A57" s="6">
        <v>54624</v>
      </c>
      <c r="C57" s="1" t="s">
        <v>53</v>
      </c>
      <c r="D57" s="9" t="s">
        <v>64</v>
      </c>
      <c r="E57" s="1" t="s">
        <v>28</v>
      </c>
      <c r="F57" s="8">
        <v>411339</v>
      </c>
      <c r="G57" s="1" t="s">
        <v>68</v>
      </c>
      <c r="H57" s="7">
        <v>16</v>
      </c>
      <c r="I57" s="5">
        <v>45224</v>
      </c>
      <c r="J57" s="5">
        <v>45226</v>
      </c>
      <c r="K57" s="1" t="s">
        <v>40</v>
      </c>
      <c r="L57" s="95">
        <f t="shared" si="0"/>
        <v>10</v>
      </c>
    </row>
    <row r="58" spans="1:12" ht="13.5" customHeight="1" x14ac:dyDescent="0.25">
      <c r="A58" s="6">
        <v>50871</v>
      </c>
      <c r="C58" s="1" t="s">
        <v>53</v>
      </c>
      <c r="D58" s="9" t="s">
        <v>54</v>
      </c>
      <c r="E58" s="1" t="s">
        <v>43</v>
      </c>
      <c r="F58" s="8">
        <v>600496</v>
      </c>
      <c r="G58" s="1" t="s">
        <v>63</v>
      </c>
      <c r="H58" s="7">
        <v>17</v>
      </c>
      <c r="I58" s="5">
        <v>45082</v>
      </c>
      <c r="J58" s="5">
        <v>45084</v>
      </c>
      <c r="K58" s="1" t="s">
        <v>42</v>
      </c>
      <c r="L58" s="95">
        <f t="shared" si="0"/>
        <v>6</v>
      </c>
    </row>
    <row r="59" spans="1:12" ht="13.5" customHeight="1" x14ac:dyDescent="0.25">
      <c r="A59" s="6">
        <v>49930</v>
      </c>
      <c r="C59" s="1" t="s">
        <v>15</v>
      </c>
      <c r="D59" s="9" t="s">
        <v>16</v>
      </c>
      <c r="E59" s="1" t="s">
        <v>30</v>
      </c>
      <c r="F59" s="8">
        <v>352720</v>
      </c>
      <c r="G59" s="1" t="s">
        <v>66</v>
      </c>
      <c r="H59" s="7">
        <v>12</v>
      </c>
      <c r="I59" s="5">
        <v>45205</v>
      </c>
      <c r="J59" s="5">
        <v>45205</v>
      </c>
      <c r="K59" s="1" t="s">
        <v>29</v>
      </c>
      <c r="L59" s="95">
        <f t="shared" si="0"/>
        <v>10</v>
      </c>
    </row>
    <row r="60" spans="1:12" ht="13.5" customHeight="1" x14ac:dyDescent="0.25">
      <c r="A60" s="6">
        <v>49932</v>
      </c>
      <c r="C60" s="1" t="s">
        <v>15</v>
      </c>
      <c r="D60" s="9" t="s">
        <v>16</v>
      </c>
      <c r="E60" s="1" t="s">
        <v>30</v>
      </c>
      <c r="F60" s="8">
        <v>352720</v>
      </c>
      <c r="G60" s="1" t="s">
        <v>66</v>
      </c>
      <c r="H60" s="7">
        <v>12</v>
      </c>
      <c r="I60" s="5">
        <v>45233</v>
      </c>
      <c r="J60" s="5">
        <v>45233</v>
      </c>
      <c r="K60" s="1" t="s">
        <v>29</v>
      </c>
      <c r="L60" s="95">
        <f t="shared" si="0"/>
        <v>11</v>
      </c>
    </row>
    <row r="61" spans="1:12" ht="13.5" customHeight="1" x14ac:dyDescent="0.25">
      <c r="A61" s="6">
        <v>58615</v>
      </c>
      <c r="C61" s="1" t="s">
        <v>53</v>
      </c>
      <c r="D61" s="9" t="s">
        <v>58</v>
      </c>
      <c r="E61" s="1" t="s">
        <v>34</v>
      </c>
      <c r="F61" s="8">
        <v>567481</v>
      </c>
      <c r="G61" s="1" t="s">
        <v>67</v>
      </c>
      <c r="H61" s="7">
        <v>10</v>
      </c>
      <c r="I61" s="5">
        <v>45029</v>
      </c>
      <c r="J61" s="5">
        <v>45030</v>
      </c>
      <c r="K61" s="1" t="s">
        <v>51</v>
      </c>
      <c r="L61" s="95">
        <f t="shared" si="0"/>
        <v>4</v>
      </c>
    </row>
    <row r="62" spans="1:12" ht="13.5" customHeight="1" x14ac:dyDescent="0.25">
      <c r="A62" s="6">
        <v>50430</v>
      </c>
      <c r="C62" s="1" t="s">
        <v>53</v>
      </c>
      <c r="D62" s="9" t="s">
        <v>54</v>
      </c>
      <c r="E62" s="1" t="s">
        <v>47</v>
      </c>
      <c r="F62" s="8">
        <v>451904</v>
      </c>
      <c r="G62" s="1" t="s">
        <v>69</v>
      </c>
      <c r="H62" s="7">
        <v>24</v>
      </c>
      <c r="I62" s="5">
        <v>45151</v>
      </c>
      <c r="J62" s="5">
        <v>45153</v>
      </c>
      <c r="K62" s="1" t="s">
        <v>42</v>
      </c>
      <c r="L62" s="95">
        <f t="shared" si="0"/>
        <v>8</v>
      </c>
    </row>
    <row r="63" spans="1:12" ht="13.5" customHeight="1" x14ac:dyDescent="0.25">
      <c r="A63" s="6">
        <v>58568</v>
      </c>
      <c r="C63" s="1" t="s">
        <v>53</v>
      </c>
      <c r="D63" s="9" t="s">
        <v>58</v>
      </c>
      <c r="E63" s="1" t="s">
        <v>47</v>
      </c>
      <c r="F63" s="8">
        <v>626472</v>
      </c>
      <c r="G63" s="1" t="s">
        <v>59</v>
      </c>
      <c r="H63" s="7">
        <v>9</v>
      </c>
      <c r="I63" s="5">
        <v>44963</v>
      </c>
      <c r="J63" s="5">
        <v>44965</v>
      </c>
      <c r="K63" s="1" t="s">
        <v>60</v>
      </c>
      <c r="L63" s="95">
        <f t="shared" si="0"/>
        <v>2</v>
      </c>
    </row>
    <row r="64" spans="1:12" ht="13.5" customHeight="1" x14ac:dyDescent="0.25">
      <c r="A64" s="6">
        <v>60673</v>
      </c>
      <c r="C64" s="1" t="s">
        <v>53</v>
      </c>
      <c r="D64" s="9" t="s">
        <v>58</v>
      </c>
      <c r="E64" s="1" t="s">
        <v>47</v>
      </c>
      <c r="F64" s="8">
        <v>679358</v>
      </c>
      <c r="G64" s="1" t="s">
        <v>70</v>
      </c>
      <c r="H64" s="7">
        <v>5</v>
      </c>
      <c r="I64" s="5">
        <v>44984</v>
      </c>
      <c r="J64" s="5">
        <v>44986</v>
      </c>
      <c r="K64" s="1" t="s">
        <v>71</v>
      </c>
      <c r="L64" s="95">
        <f t="shared" si="0"/>
        <v>3</v>
      </c>
    </row>
    <row r="65" spans="1:12" ht="13.5" customHeight="1" x14ac:dyDescent="0.25">
      <c r="A65" s="6">
        <v>60634</v>
      </c>
      <c r="C65" s="1" t="s">
        <v>53</v>
      </c>
      <c r="D65" s="9" t="s">
        <v>58</v>
      </c>
      <c r="E65" s="1" t="s">
        <v>34</v>
      </c>
      <c r="F65" s="8">
        <v>626472</v>
      </c>
      <c r="G65" s="1" t="s">
        <v>59</v>
      </c>
      <c r="H65" s="7">
        <v>8</v>
      </c>
      <c r="I65" s="5">
        <v>45021</v>
      </c>
      <c r="J65" s="5">
        <v>45022</v>
      </c>
      <c r="K65" s="1" t="s">
        <v>60</v>
      </c>
      <c r="L65" s="95">
        <f t="shared" si="0"/>
        <v>4</v>
      </c>
    </row>
    <row r="66" spans="1:12" ht="13.5" customHeight="1" x14ac:dyDescent="0.25">
      <c r="A66" s="6">
        <v>56155</v>
      </c>
      <c r="C66" s="1" t="s">
        <v>53</v>
      </c>
      <c r="D66" s="9" t="s">
        <v>54</v>
      </c>
      <c r="E66" s="1" t="s">
        <v>27</v>
      </c>
      <c r="F66" s="8">
        <v>365499</v>
      </c>
      <c r="G66" s="1" t="s">
        <v>72</v>
      </c>
      <c r="H66" s="7">
        <v>6</v>
      </c>
      <c r="I66" s="5">
        <v>45038</v>
      </c>
      <c r="J66" s="5">
        <v>45038</v>
      </c>
      <c r="K66" s="1" t="s">
        <v>73</v>
      </c>
      <c r="L66" s="95">
        <f t="shared" si="0"/>
        <v>4</v>
      </c>
    </row>
    <row r="67" spans="1:12" ht="13.5" customHeight="1" x14ac:dyDescent="0.25">
      <c r="A67" s="6">
        <v>58496</v>
      </c>
      <c r="C67" s="1" t="s">
        <v>53</v>
      </c>
      <c r="D67" s="9" t="s">
        <v>54</v>
      </c>
      <c r="E67" s="1" t="s">
        <v>34</v>
      </c>
      <c r="F67" s="8">
        <v>432495</v>
      </c>
      <c r="G67" s="1" t="s">
        <v>74</v>
      </c>
      <c r="H67" s="7">
        <v>6</v>
      </c>
      <c r="I67" s="5">
        <v>45166</v>
      </c>
      <c r="J67" s="5">
        <v>45167</v>
      </c>
      <c r="K67" s="1" t="s">
        <v>57</v>
      </c>
      <c r="L67" s="95">
        <f t="shared" ref="L67:L130" si="1">MONTH(J67)</f>
        <v>8</v>
      </c>
    </row>
    <row r="68" spans="1:12" ht="13.5" customHeight="1" x14ac:dyDescent="0.25">
      <c r="A68" s="6">
        <v>50696</v>
      </c>
      <c r="C68" s="1" t="s">
        <v>53</v>
      </c>
      <c r="D68" s="9" t="s">
        <v>54</v>
      </c>
      <c r="E68" s="1" t="s">
        <v>43</v>
      </c>
      <c r="F68" s="8">
        <v>600496</v>
      </c>
      <c r="G68" s="1" t="s">
        <v>63</v>
      </c>
      <c r="H68" s="7">
        <v>24</v>
      </c>
      <c r="I68" s="5">
        <v>45237</v>
      </c>
      <c r="J68" s="5">
        <v>45239</v>
      </c>
      <c r="K68" s="1" t="s">
        <v>42</v>
      </c>
      <c r="L68" s="95">
        <f t="shared" si="1"/>
        <v>11</v>
      </c>
    </row>
    <row r="69" spans="1:12" ht="13.5" customHeight="1" x14ac:dyDescent="0.25">
      <c r="A69" s="6">
        <v>57315</v>
      </c>
      <c r="C69" s="1" t="s">
        <v>37</v>
      </c>
      <c r="D69" s="9" t="s">
        <v>52</v>
      </c>
      <c r="E69" s="1" t="s">
        <v>23</v>
      </c>
      <c r="F69" s="8">
        <v>510745</v>
      </c>
      <c r="G69" s="1" t="s">
        <v>56</v>
      </c>
      <c r="H69" s="7">
        <v>11</v>
      </c>
      <c r="I69" s="5">
        <v>45162</v>
      </c>
      <c r="J69" s="5">
        <v>45163</v>
      </c>
      <c r="K69" s="1" t="s">
        <v>42</v>
      </c>
      <c r="L69" s="95">
        <f t="shared" si="1"/>
        <v>8</v>
      </c>
    </row>
    <row r="70" spans="1:12" ht="13.5" customHeight="1" x14ac:dyDescent="0.25">
      <c r="A70" s="6">
        <v>54927</v>
      </c>
      <c r="C70" s="1" t="s">
        <v>53</v>
      </c>
      <c r="D70" s="9" t="s">
        <v>64</v>
      </c>
      <c r="E70" s="1" t="s">
        <v>28</v>
      </c>
      <c r="F70" s="8">
        <v>411339</v>
      </c>
      <c r="G70" s="1" t="s">
        <v>68</v>
      </c>
      <c r="H70" s="7">
        <v>13</v>
      </c>
      <c r="I70" s="5">
        <v>45270</v>
      </c>
      <c r="J70" s="5">
        <v>45272</v>
      </c>
      <c r="K70" s="1" t="s">
        <v>40</v>
      </c>
      <c r="L70" s="95">
        <f t="shared" si="1"/>
        <v>12</v>
      </c>
    </row>
    <row r="71" spans="1:12" ht="13.5" customHeight="1" x14ac:dyDescent="0.25">
      <c r="A71" s="6">
        <v>58539</v>
      </c>
      <c r="C71" s="1" t="s">
        <v>53</v>
      </c>
      <c r="D71" s="9" t="s">
        <v>58</v>
      </c>
      <c r="E71" s="1" t="s">
        <v>47</v>
      </c>
      <c r="F71" s="8">
        <v>567481</v>
      </c>
      <c r="G71" s="1" t="s">
        <v>67</v>
      </c>
      <c r="H71" s="7">
        <v>6</v>
      </c>
      <c r="I71" s="5">
        <v>45026</v>
      </c>
      <c r="J71" s="5">
        <v>45028</v>
      </c>
      <c r="K71" s="1" t="s">
        <v>51</v>
      </c>
      <c r="L71" s="95">
        <f t="shared" si="1"/>
        <v>4</v>
      </c>
    </row>
    <row r="72" spans="1:12" ht="13.5" customHeight="1" x14ac:dyDescent="0.25">
      <c r="A72" s="6">
        <v>55919</v>
      </c>
      <c r="C72" s="1" t="s">
        <v>37</v>
      </c>
      <c r="D72" s="9" t="s">
        <v>52</v>
      </c>
      <c r="E72" s="1" t="s">
        <v>22</v>
      </c>
      <c r="F72" s="8">
        <v>354951</v>
      </c>
      <c r="G72" s="1" t="s">
        <v>39</v>
      </c>
      <c r="H72" s="7">
        <v>14</v>
      </c>
      <c r="I72" s="5">
        <v>44973</v>
      </c>
      <c r="J72" s="5">
        <v>44975</v>
      </c>
      <c r="K72" s="1" t="s">
        <v>42</v>
      </c>
      <c r="L72" s="95">
        <f t="shared" si="1"/>
        <v>2</v>
      </c>
    </row>
    <row r="73" spans="1:12" ht="13.5" customHeight="1" x14ac:dyDescent="0.25">
      <c r="A73" s="6">
        <v>57141</v>
      </c>
      <c r="C73" s="1" t="s">
        <v>53</v>
      </c>
      <c r="D73" s="9" t="s">
        <v>58</v>
      </c>
      <c r="E73" s="1" t="s">
        <v>17</v>
      </c>
      <c r="F73" s="8">
        <v>679358</v>
      </c>
      <c r="G73" s="1" t="s">
        <v>70</v>
      </c>
      <c r="H73" s="7">
        <v>11</v>
      </c>
      <c r="I73" s="5">
        <v>45082</v>
      </c>
      <c r="J73" s="5">
        <v>45082</v>
      </c>
      <c r="K73" s="1" t="s">
        <v>57</v>
      </c>
      <c r="L73" s="95">
        <f t="shared" si="1"/>
        <v>6</v>
      </c>
    </row>
    <row r="74" spans="1:12" ht="13.5" customHeight="1" x14ac:dyDescent="0.25">
      <c r="A74" s="6">
        <v>52823</v>
      </c>
      <c r="C74" s="1" t="s">
        <v>53</v>
      </c>
      <c r="D74" s="9" t="s">
        <v>54</v>
      </c>
      <c r="E74" s="1" t="s">
        <v>47</v>
      </c>
      <c r="F74" s="8">
        <v>380292</v>
      </c>
      <c r="G74" s="1" t="s">
        <v>75</v>
      </c>
      <c r="H74" s="7">
        <v>8</v>
      </c>
      <c r="I74" s="5">
        <v>44979</v>
      </c>
      <c r="J74" s="5">
        <v>44981</v>
      </c>
      <c r="K74" s="1" t="s">
        <v>19</v>
      </c>
      <c r="L74" s="95">
        <f t="shared" si="1"/>
        <v>2</v>
      </c>
    </row>
    <row r="75" spans="1:12" ht="13.5" customHeight="1" x14ac:dyDescent="0.25">
      <c r="A75" s="6">
        <v>49904</v>
      </c>
      <c r="C75" s="1" t="s">
        <v>15</v>
      </c>
      <c r="D75" s="9" t="s">
        <v>16</v>
      </c>
      <c r="E75" s="1" t="s">
        <v>47</v>
      </c>
      <c r="F75" s="8">
        <v>352720</v>
      </c>
      <c r="G75" s="1" t="s">
        <v>66</v>
      </c>
      <c r="H75" s="7">
        <v>12</v>
      </c>
      <c r="I75" s="5">
        <v>45029</v>
      </c>
      <c r="J75" s="5">
        <v>45031</v>
      </c>
      <c r="K75" s="1" t="s">
        <v>29</v>
      </c>
      <c r="L75" s="95">
        <f t="shared" si="1"/>
        <v>4</v>
      </c>
    </row>
    <row r="76" spans="1:12" ht="13.5" customHeight="1" x14ac:dyDescent="0.25">
      <c r="A76" s="6">
        <v>49942</v>
      </c>
      <c r="C76" s="1" t="s">
        <v>15</v>
      </c>
      <c r="D76" s="9" t="s">
        <v>16</v>
      </c>
      <c r="E76" s="1" t="s">
        <v>30</v>
      </c>
      <c r="F76" s="8">
        <v>352720</v>
      </c>
      <c r="G76" s="1" t="s">
        <v>66</v>
      </c>
      <c r="H76" s="7">
        <v>16</v>
      </c>
      <c r="I76" s="5">
        <v>44970</v>
      </c>
      <c r="J76" s="5">
        <v>44970</v>
      </c>
      <c r="K76" s="1" t="s">
        <v>29</v>
      </c>
      <c r="L76" s="95">
        <f t="shared" si="1"/>
        <v>2</v>
      </c>
    </row>
    <row r="77" spans="1:12" ht="13.5" customHeight="1" x14ac:dyDescent="0.25">
      <c r="A77" s="6">
        <v>56966</v>
      </c>
      <c r="C77" s="1" t="s">
        <v>53</v>
      </c>
      <c r="D77" s="9" t="s">
        <v>58</v>
      </c>
      <c r="E77" s="1" t="s">
        <v>47</v>
      </c>
      <c r="F77" s="8">
        <v>510960</v>
      </c>
      <c r="G77" s="1" t="s">
        <v>62</v>
      </c>
      <c r="H77" s="7">
        <v>10</v>
      </c>
      <c r="I77" s="5">
        <v>44991</v>
      </c>
      <c r="J77" s="5">
        <v>44993</v>
      </c>
      <c r="K77" s="1" t="s">
        <v>57</v>
      </c>
      <c r="L77" s="95">
        <f t="shared" si="1"/>
        <v>3</v>
      </c>
    </row>
    <row r="78" spans="1:12" ht="13.5" customHeight="1" x14ac:dyDescent="0.25">
      <c r="A78" s="6">
        <v>57113</v>
      </c>
      <c r="C78" s="1" t="s">
        <v>53</v>
      </c>
      <c r="D78" s="9" t="s">
        <v>58</v>
      </c>
      <c r="E78" s="1" t="s">
        <v>17</v>
      </c>
      <c r="F78" s="8">
        <v>679358</v>
      </c>
      <c r="G78" s="1" t="s">
        <v>70</v>
      </c>
      <c r="H78" s="7">
        <v>7</v>
      </c>
      <c r="I78" s="5">
        <v>45071</v>
      </c>
      <c r="J78" s="5">
        <v>45071</v>
      </c>
      <c r="K78" s="1" t="s">
        <v>57</v>
      </c>
      <c r="L78" s="95">
        <f t="shared" si="1"/>
        <v>5</v>
      </c>
    </row>
    <row r="79" spans="1:12" ht="13.5" customHeight="1" x14ac:dyDescent="0.25">
      <c r="A79" s="6">
        <v>49806</v>
      </c>
      <c r="C79" s="1" t="s">
        <v>15</v>
      </c>
      <c r="D79" s="9" t="s">
        <v>16</v>
      </c>
      <c r="E79" s="1" t="s">
        <v>46</v>
      </c>
      <c r="F79" s="8">
        <v>352720</v>
      </c>
      <c r="G79" s="1" t="s">
        <v>66</v>
      </c>
      <c r="H79" s="7">
        <v>12</v>
      </c>
      <c r="I79" s="5">
        <v>45182</v>
      </c>
      <c r="J79" s="5">
        <v>45182</v>
      </c>
      <c r="K79" s="1" t="s">
        <v>29</v>
      </c>
      <c r="L79" s="95">
        <f t="shared" si="1"/>
        <v>9</v>
      </c>
    </row>
    <row r="80" spans="1:12" ht="13.5" customHeight="1" x14ac:dyDescent="0.25">
      <c r="A80" s="6">
        <v>60638</v>
      </c>
      <c r="C80" s="1" t="s">
        <v>53</v>
      </c>
      <c r="D80" s="9" t="s">
        <v>58</v>
      </c>
      <c r="E80" s="1" t="s">
        <v>34</v>
      </c>
      <c r="F80" s="8">
        <v>626472</v>
      </c>
      <c r="G80" s="1" t="s">
        <v>59</v>
      </c>
      <c r="H80" s="7">
        <v>10</v>
      </c>
      <c r="I80" s="5">
        <v>45099</v>
      </c>
      <c r="J80" s="5">
        <v>45100</v>
      </c>
      <c r="K80" s="1" t="s">
        <v>60</v>
      </c>
      <c r="L80" s="95">
        <f t="shared" si="1"/>
        <v>6</v>
      </c>
    </row>
    <row r="81" spans="1:12" ht="13.5" customHeight="1" x14ac:dyDescent="0.25">
      <c r="A81" s="6">
        <v>58321</v>
      </c>
      <c r="C81" s="1" t="s">
        <v>53</v>
      </c>
      <c r="D81" s="9" t="s">
        <v>54</v>
      </c>
      <c r="E81" s="1" t="s">
        <v>20</v>
      </c>
      <c r="F81" s="8">
        <v>365499</v>
      </c>
      <c r="G81" s="1" t="s">
        <v>72</v>
      </c>
      <c r="H81" s="7">
        <v>13</v>
      </c>
      <c r="I81" s="5">
        <v>45063</v>
      </c>
      <c r="J81" s="5">
        <v>45064</v>
      </c>
      <c r="K81" s="1" t="s">
        <v>57</v>
      </c>
      <c r="L81" s="95">
        <f t="shared" si="1"/>
        <v>5</v>
      </c>
    </row>
    <row r="82" spans="1:12" ht="13.5" customHeight="1" x14ac:dyDescent="0.25">
      <c r="A82" s="6">
        <v>57875</v>
      </c>
      <c r="C82" s="1" t="s">
        <v>15</v>
      </c>
      <c r="D82" s="9" t="s">
        <v>16</v>
      </c>
      <c r="E82" s="1" t="s">
        <v>76</v>
      </c>
      <c r="F82" s="8">
        <v>196853</v>
      </c>
      <c r="G82" s="1" t="s">
        <v>25</v>
      </c>
      <c r="H82" s="7">
        <v>15</v>
      </c>
      <c r="I82" s="5">
        <v>45068</v>
      </c>
      <c r="J82" s="5">
        <v>45069</v>
      </c>
      <c r="K82" s="1" t="s">
        <v>29</v>
      </c>
      <c r="L82" s="95">
        <f t="shared" si="1"/>
        <v>5</v>
      </c>
    </row>
    <row r="83" spans="1:12" ht="13.5" customHeight="1" x14ac:dyDescent="0.25">
      <c r="A83" s="6">
        <v>50813</v>
      </c>
      <c r="C83" s="1" t="s">
        <v>53</v>
      </c>
      <c r="D83" s="9" t="s">
        <v>54</v>
      </c>
      <c r="E83" s="1" t="s">
        <v>43</v>
      </c>
      <c r="F83" s="8">
        <v>600496</v>
      </c>
      <c r="G83" s="1" t="s">
        <v>63</v>
      </c>
      <c r="H83" s="7">
        <v>16</v>
      </c>
      <c r="I83" s="5">
        <v>45195</v>
      </c>
      <c r="J83" s="5">
        <v>45197</v>
      </c>
      <c r="K83" s="1" t="s">
        <v>42</v>
      </c>
      <c r="L83" s="95">
        <f t="shared" si="1"/>
        <v>9</v>
      </c>
    </row>
    <row r="84" spans="1:12" ht="13.5" customHeight="1" x14ac:dyDescent="0.25">
      <c r="A84" s="6">
        <v>57892</v>
      </c>
      <c r="C84" s="1" t="s">
        <v>15</v>
      </c>
      <c r="D84" s="9" t="s">
        <v>16</v>
      </c>
      <c r="E84" s="1" t="s">
        <v>76</v>
      </c>
      <c r="F84" s="8">
        <v>196853</v>
      </c>
      <c r="G84" s="1" t="s">
        <v>25</v>
      </c>
      <c r="H84" s="7">
        <v>15</v>
      </c>
      <c r="I84" s="5">
        <v>45082</v>
      </c>
      <c r="J84" s="5">
        <v>45083</v>
      </c>
      <c r="K84" s="1" t="s">
        <v>29</v>
      </c>
      <c r="L84" s="95">
        <f t="shared" si="1"/>
        <v>6</v>
      </c>
    </row>
    <row r="85" spans="1:12" ht="13.5" customHeight="1" x14ac:dyDescent="0.25">
      <c r="A85" s="6">
        <v>58187</v>
      </c>
      <c r="C85" s="1" t="s">
        <v>53</v>
      </c>
      <c r="D85" s="9" t="s">
        <v>54</v>
      </c>
      <c r="E85" s="1" t="s">
        <v>27</v>
      </c>
      <c r="F85" s="8">
        <v>567481</v>
      </c>
      <c r="G85" s="1" t="s">
        <v>67</v>
      </c>
      <c r="H85" s="7">
        <v>14</v>
      </c>
      <c r="I85" s="5">
        <v>45173</v>
      </c>
      <c r="J85" s="5">
        <v>45173</v>
      </c>
      <c r="K85" s="1" t="s">
        <v>57</v>
      </c>
      <c r="L85" s="95">
        <f t="shared" si="1"/>
        <v>9</v>
      </c>
    </row>
    <row r="86" spans="1:12" ht="13.5" customHeight="1" x14ac:dyDescent="0.25">
      <c r="A86" s="6">
        <v>58554</v>
      </c>
      <c r="C86" s="1" t="s">
        <v>53</v>
      </c>
      <c r="D86" s="9" t="s">
        <v>58</v>
      </c>
      <c r="E86" s="1" t="s">
        <v>47</v>
      </c>
      <c r="F86" s="8">
        <v>567481</v>
      </c>
      <c r="G86" s="1" t="s">
        <v>67</v>
      </c>
      <c r="H86" s="7">
        <v>7</v>
      </c>
      <c r="I86" s="5">
        <v>45082</v>
      </c>
      <c r="J86" s="5">
        <v>45084</v>
      </c>
      <c r="K86" s="1" t="s">
        <v>51</v>
      </c>
      <c r="L86" s="95">
        <f t="shared" si="1"/>
        <v>6</v>
      </c>
    </row>
    <row r="87" spans="1:12" ht="13.5" customHeight="1" x14ac:dyDescent="0.25">
      <c r="A87" s="6">
        <v>58544</v>
      </c>
      <c r="C87" s="1" t="s">
        <v>53</v>
      </c>
      <c r="D87" s="9" t="s">
        <v>58</v>
      </c>
      <c r="E87" s="1" t="s">
        <v>47</v>
      </c>
      <c r="F87" s="8">
        <v>567481</v>
      </c>
      <c r="G87" s="1" t="s">
        <v>67</v>
      </c>
      <c r="H87" s="7">
        <v>7</v>
      </c>
      <c r="I87" s="5">
        <v>45040</v>
      </c>
      <c r="J87" s="5">
        <v>45042</v>
      </c>
      <c r="K87" s="1" t="s">
        <v>51</v>
      </c>
      <c r="L87" s="95">
        <f t="shared" si="1"/>
        <v>4</v>
      </c>
    </row>
    <row r="88" spans="1:12" ht="13.5" customHeight="1" x14ac:dyDescent="0.25">
      <c r="A88" s="6">
        <v>58514</v>
      </c>
      <c r="C88" s="1" t="s">
        <v>53</v>
      </c>
      <c r="D88" s="9" t="s">
        <v>54</v>
      </c>
      <c r="E88" s="1" t="s">
        <v>47</v>
      </c>
      <c r="F88" s="8">
        <v>432495</v>
      </c>
      <c r="G88" s="1" t="s">
        <v>74</v>
      </c>
      <c r="H88" s="7">
        <v>6</v>
      </c>
      <c r="I88" s="5">
        <v>45180</v>
      </c>
      <c r="J88" s="5">
        <v>45182</v>
      </c>
      <c r="K88" s="1" t="s">
        <v>57</v>
      </c>
      <c r="L88" s="95">
        <f t="shared" si="1"/>
        <v>9</v>
      </c>
    </row>
    <row r="89" spans="1:12" ht="13.5" customHeight="1" x14ac:dyDescent="0.25">
      <c r="A89" s="6">
        <v>54614</v>
      </c>
      <c r="C89" s="1" t="s">
        <v>53</v>
      </c>
      <c r="D89" s="9" t="s">
        <v>54</v>
      </c>
      <c r="E89" s="1" t="s">
        <v>27</v>
      </c>
      <c r="F89" s="8">
        <v>510960</v>
      </c>
      <c r="G89" s="1" t="s">
        <v>62</v>
      </c>
      <c r="H89" s="7">
        <v>8</v>
      </c>
      <c r="I89" s="5">
        <v>45037</v>
      </c>
      <c r="J89" s="5">
        <v>45037</v>
      </c>
      <c r="K89" s="1" t="s">
        <v>51</v>
      </c>
      <c r="L89" s="95">
        <f t="shared" si="1"/>
        <v>4</v>
      </c>
    </row>
    <row r="90" spans="1:12" ht="13.5" customHeight="1" x14ac:dyDescent="0.25">
      <c r="A90" s="6">
        <v>53899</v>
      </c>
      <c r="C90" s="1" t="s">
        <v>53</v>
      </c>
      <c r="D90" s="9" t="s">
        <v>54</v>
      </c>
      <c r="E90" s="1" t="s">
        <v>47</v>
      </c>
      <c r="F90" s="8">
        <v>510960</v>
      </c>
      <c r="G90" s="1" t="s">
        <v>62</v>
      </c>
      <c r="H90" s="7">
        <v>10</v>
      </c>
      <c r="I90" s="5">
        <v>45026</v>
      </c>
      <c r="J90" s="5">
        <v>45028</v>
      </c>
      <c r="K90" s="1" t="s">
        <v>51</v>
      </c>
      <c r="L90" s="95">
        <f t="shared" si="1"/>
        <v>4</v>
      </c>
    </row>
    <row r="91" spans="1:12" ht="13.5" customHeight="1" x14ac:dyDescent="0.25">
      <c r="A91" s="6">
        <v>58070</v>
      </c>
      <c r="C91" s="1" t="s">
        <v>53</v>
      </c>
      <c r="D91" s="9" t="s">
        <v>54</v>
      </c>
      <c r="E91" s="1" t="s">
        <v>27</v>
      </c>
      <c r="F91" s="8">
        <v>679358</v>
      </c>
      <c r="G91" s="1" t="s">
        <v>70</v>
      </c>
      <c r="H91" s="7">
        <v>9</v>
      </c>
      <c r="I91" s="5">
        <v>45124</v>
      </c>
      <c r="J91" s="5">
        <v>45124</v>
      </c>
      <c r="K91" s="1" t="s">
        <v>60</v>
      </c>
      <c r="L91" s="95">
        <f t="shared" si="1"/>
        <v>7</v>
      </c>
    </row>
    <row r="92" spans="1:12" ht="13.5" customHeight="1" x14ac:dyDescent="0.25">
      <c r="A92" s="6">
        <v>55641</v>
      </c>
      <c r="C92" s="1" t="s">
        <v>53</v>
      </c>
      <c r="D92" s="9" t="s">
        <v>54</v>
      </c>
      <c r="E92" s="1" t="s">
        <v>27</v>
      </c>
      <c r="F92" s="8">
        <v>520919</v>
      </c>
      <c r="G92" s="1" t="s">
        <v>77</v>
      </c>
      <c r="H92" s="7">
        <v>10</v>
      </c>
      <c r="I92" s="5">
        <v>44984</v>
      </c>
      <c r="J92" s="5">
        <v>44984</v>
      </c>
      <c r="K92" s="1" t="s">
        <v>19</v>
      </c>
      <c r="L92" s="95">
        <f t="shared" si="1"/>
        <v>2</v>
      </c>
    </row>
    <row r="93" spans="1:12" ht="13.5" customHeight="1" x14ac:dyDescent="0.25">
      <c r="A93" s="6">
        <v>53924</v>
      </c>
      <c r="C93" s="1" t="s">
        <v>53</v>
      </c>
      <c r="D93" s="9" t="s">
        <v>54</v>
      </c>
      <c r="E93" s="1" t="s">
        <v>47</v>
      </c>
      <c r="F93" s="8">
        <v>510960</v>
      </c>
      <c r="G93" s="1" t="s">
        <v>62</v>
      </c>
      <c r="H93" s="7">
        <v>8</v>
      </c>
      <c r="I93" s="5">
        <v>45040</v>
      </c>
      <c r="J93" s="5">
        <v>45042</v>
      </c>
      <c r="K93" s="1" t="s">
        <v>51</v>
      </c>
      <c r="L93" s="95">
        <f t="shared" si="1"/>
        <v>4</v>
      </c>
    </row>
    <row r="94" spans="1:12" ht="13.5" customHeight="1" x14ac:dyDescent="0.25">
      <c r="A94" s="6">
        <v>59205</v>
      </c>
      <c r="C94" s="1" t="s">
        <v>53</v>
      </c>
      <c r="D94" s="9" t="s">
        <v>54</v>
      </c>
      <c r="E94" s="1" t="s">
        <v>35</v>
      </c>
      <c r="F94" s="8">
        <v>365499</v>
      </c>
      <c r="G94" s="1" t="s">
        <v>72</v>
      </c>
      <c r="H94" s="7">
        <v>9</v>
      </c>
      <c r="I94" s="5">
        <v>45082</v>
      </c>
      <c r="J94" s="5">
        <v>45084</v>
      </c>
      <c r="K94" s="1" t="s">
        <v>29</v>
      </c>
      <c r="L94" s="95">
        <f t="shared" si="1"/>
        <v>6</v>
      </c>
    </row>
    <row r="95" spans="1:12" ht="13.5" customHeight="1" x14ac:dyDescent="0.25">
      <c r="A95" s="6">
        <v>53979</v>
      </c>
      <c r="C95" s="1" t="s">
        <v>53</v>
      </c>
      <c r="D95" s="9" t="s">
        <v>54</v>
      </c>
      <c r="E95" s="1" t="s">
        <v>47</v>
      </c>
      <c r="F95" s="8">
        <v>510960</v>
      </c>
      <c r="G95" s="1" t="s">
        <v>62</v>
      </c>
      <c r="H95" s="7">
        <v>9</v>
      </c>
      <c r="I95" s="5">
        <v>45019</v>
      </c>
      <c r="J95" s="5">
        <v>45021</v>
      </c>
      <c r="K95" s="1" t="s">
        <v>51</v>
      </c>
      <c r="L95" s="95">
        <f t="shared" si="1"/>
        <v>4</v>
      </c>
    </row>
    <row r="96" spans="1:12" ht="13.5" customHeight="1" x14ac:dyDescent="0.25">
      <c r="A96" s="6">
        <v>59855</v>
      </c>
      <c r="C96" s="1" t="s">
        <v>15</v>
      </c>
      <c r="D96" s="9" t="s">
        <v>16</v>
      </c>
      <c r="E96" s="1" t="s">
        <v>78</v>
      </c>
      <c r="F96" s="8">
        <v>352720</v>
      </c>
      <c r="G96" s="1" t="s">
        <v>66</v>
      </c>
      <c r="H96" s="7">
        <v>12</v>
      </c>
      <c r="I96" s="5">
        <v>45261</v>
      </c>
      <c r="J96" s="5">
        <v>45261</v>
      </c>
      <c r="K96" s="1" t="s">
        <v>29</v>
      </c>
      <c r="L96" s="95">
        <f t="shared" si="1"/>
        <v>12</v>
      </c>
    </row>
    <row r="97" spans="1:12" ht="13.5" customHeight="1" x14ac:dyDescent="0.25">
      <c r="A97" s="6">
        <v>54876</v>
      </c>
      <c r="C97" s="1" t="s">
        <v>53</v>
      </c>
      <c r="D97" s="9" t="s">
        <v>64</v>
      </c>
      <c r="E97" s="1" t="s">
        <v>28</v>
      </c>
      <c r="F97" s="8">
        <v>411339</v>
      </c>
      <c r="G97" s="1" t="s">
        <v>68</v>
      </c>
      <c r="H97" s="7">
        <v>14</v>
      </c>
      <c r="I97" s="5">
        <v>45267</v>
      </c>
      <c r="J97" s="5">
        <v>45269</v>
      </c>
      <c r="K97" s="1" t="s">
        <v>40</v>
      </c>
      <c r="L97" s="95">
        <f t="shared" si="1"/>
        <v>12</v>
      </c>
    </row>
    <row r="98" spans="1:12" ht="13.5" customHeight="1" x14ac:dyDescent="0.25">
      <c r="A98" s="6">
        <v>58388</v>
      </c>
      <c r="C98" s="1" t="s">
        <v>15</v>
      </c>
      <c r="D98" s="9" t="s">
        <v>16</v>
      </c>
      <c r="E98" s="1" t="s">
        <v>30</v>
      </c>
      <c r="F98" s="8">
        <v>352720</v>
      </c>
      <c r="G98" s="1" t="s">
        <v>66</v>
      </c>
      <c r="H98" s="7">
        <v>10</v>
      </c>
      <c r="I98" s="5">
        <v>45149</v>
      </c>
      <c r="J98" s="5">
        <v>45149</v>
      </c>
      <c r="K98" s="1" t="s">
        <v>29</v>
      </c>
      <c r="L98" s="95">
        <f t="shared" si="1"/>
        <v>8</v>
      </c>
    </row>
    <row r="99" spans="1:12" ht="13.5" customHeight="1" x14ac:dyDescent="0.25">
      <c r="A99" s="6">
        <v>57162</v>
      </c>
      <c r="C99" s="1" t="s">
        <v>53</v>
      </c>
      <c r="D99" s="9" t="s">
        <v>58</v>
      </c>
      <c r="E99" s="1" t="s">
        <v>17</v>
      </c>
      <c r="F99" s="8">
        <v>679358</v>
      </c>
      <c r="G99" s="1" t="s">
        <v>70</v>
      </c>
      <c r="H99" s="7">
        <v>9</v>
      </c>
      <c r="I99" s="5">
        <v>45089</v>
      </c>
      <c r="J99" s="5">
        <v>45089</v>
      </c>
      <c r="K99" s="1" t="s">
        <v>57</v>
      </c>
      <c r="L99" s="95">
        <f t="shared" si="1"/>
        <v>6</v>
      </c>
    </row>
    <row r="100" spans="1:12" ht="13.5" customHeight="1" x14ac:dyDescent="0.25">
      <c r="A100" s="6">
        <v>57056</v>
      </c>
      <c r="C100" s="1" t="s">
        <v>53</v>
      </c>
      <c r="D100" s="9" t="s">
        <v>58</v>
      </c>
      <c r="E100" s="1" t="s">
        <v>47</v>
      </c>
      <c r="F100" s="8">
        <v>510960</v>
      </c>
      <c r="G100" s="1" t="s">
        <v>62</v>
      </c>
      <c r="H100" s="7">
        <v>9</v>
      </c>
      <c r="I100" s="5">
        <v>45229</v>
      </c>
      <c r="J100" s="5">
        <v>45231</v>
      </c>
      <c r="K100" s="1" t="s">
        <v>57</v>
      </c>
      <c r="L100" s="95">
        <f t="shared" si="1"/>
        <v>11</v>
      </c>
    </row>
    <row r="101" spans="1:12" ht="13.5" customHeight="1" x14ac:dyDescent="0.25">
      <c r="A101" s="6">
        <v>58631</v>
      </c>
      <c r="C101" s="1" t="s">
        <v>53</v>
      </c>
      <c r="D101" s="9" t="s">
        <v>58</v>
      </c>
      <c r="E101" s="1" t="s">
        <v>34</v>
      </c>
      <c r="F101" s="8">
        <v>567481</v>
      </c>
      <c r="G101" s="1" t="s">
        <v>67</v>
      </c>
      <c r="H101" s="7">
        <v>7</v>
      </c>
      <c r="I101" s="5">
        <v>45099</v>
      </c>
      <c r="J101" s="5">
        <v>45100</v>
      </c>
      <c r="K101" s="1" t="s">
        <v>51</v>
      </c>
      <c r="L101" s="95">
        <f t="shared" si="1"/>
        <v>6</v>
      </c>
    </row>
    <row r="102" spans="1:12" ht="13.5" customHeight="1" x14ac:dyDescent="0.25">
      <c r="A102" s="6">
        <v>60639</v>
      </c>
      <c r="C102" s="1" t="s">
        <v>53</v>
      </c>
      <c r="D102" s="9" t="s">
        <v>58</v>
      </c>
      <c r="E102" s="1" t="s">
        <v>34</v>
      </c>
      <c r="F102" s="8">
        <v>626472</v>
      </c>
      <c r="G102" s="1" t="s">
        <v>59</v>
      </c>
      <c r="H102" s="7">
        <v>9</v>
      </c>
      <c r="I102" s="5">
        <v>45146</v>
      </c>
      <c r="J102" s="5">
        <v>45147</v>
      </c>
      <c r="K102" s="1" t="s">
        <v>60</v>
      </c>
      <c r="L102" s="95">
        <f t="shared" si="1"/>
        <v>8</v>
      </c>
    </row>
    <row r="103" spans="1:12" ht="13.5" customHeight="1" x14ac:dyDescent="0.25">
      <c r="A103" s="6">
        <v>57334</v>
      </c>
      <c r="C103" s="1" t="s">
        <v>53</v>
      </c>
      <c r="D103" s="9" t="s">
        <v>54</v>
      </c>
      <c r="E103" s="1" t="s">
        <v>27</v>
      </c>
      <c r="F103" s="8">
        <v>679358</v>
      </c>
      <c r="G103" s="1" t="s">
        <v>70</v>
      </c>
      <c r="H103" s="7">
        <v>10</v>
      </c>
      <c r="I103" s="5">
        <v>45040</v>
      </c>
      <c r="J103" s="5">
        <v>45040</v>
      </c>
      <c r="K103" s="1" t="s">
        <v>60</v>
      </c>
      <c r="L103" s="95">
        <f t="shared" si="1"/>
        <v>4</v>
      </c>
    </row>
    <row r="104" spans="1:12" ht="13.5" customHeight="1" x14ac:dyDescent="0.25">
      <c r="A104" s="6">
        <v>52791</v>
      </c>
      <c r="C104" s="1" t="s">
        <v>53</v>
      </c>
      <c r="D104" s="9" t="s">
        <v>54</v>
      </c>
      <c r="E104" s="1" t="s">
        <v>46</v>
      </c>
      <c r="F104" s="8">
        <v>489671</v>
      </c>
      <c r="G104" s="1" t="s">
        <v>79</v>
      </c>
      <c r="H104" s="7">
        <v>9</v>
      </c>
      <c r="I104" s="5">
        <v>44977</v>
      </c>
      <c r="J104" s="5">
        <v>44977</v>
      </c>
      <c r="K104" s="1" t="s">
        <v>19</v>
      </c>
      <c r="L104" s="95">
        <f t="shared" si="1"/>
        <v>2</v>
      </c>
    </row>
    <row r="105" spans="1:12" ht="13.5" customHeight="1" x14ac:dyDescent="0.25">
      <c r="A105" s="6">
        <v>54689</v>
      </c>
      <c r="C105" s="1" t="s">
        <v>53</v>
      </c>
      <c r="D105" s="9" t="s">
        <v>54</v>
      </c>
      <c r="E105" s="1" t="s">
        <v>27</v>
      </c>
      <c r="F105" s="8">
        <v>510960</v>
      </c>
      <c r="G105" s="1" t="s">
        <v>62</v>
      </c>
      <c r="H105" s="7">
        <v>11</v>
      </c>
      <c r="I105" s="5">
        <v>45044</v>
      </c>
      <c r="J105" s="5">
        <v>45044</v>
      </c>
      <c r="K105" s="1" t="s">
        <v>51</v>
      </c>
      <c r="L105" s="95">
        <f t="shared" si="1"/>
        <v>4</v>
      </c>
    </row>
    <row r="106" spans="1:12" ht="13.5" customHeight="1" x14ac:dyDescent="0.25">
      <c r="A106" s="6">
        <v>56200</v>
      </c>
      <c r="C106" s="1" t="s">
        <v>53</v>
      </c>
      <c r="D106" s="9" t="s">
        <v>54</v>
      </c>
      <c r="E106" s="1" t="s">
        <v>47</v>
      </c>
      <c r="F106" s="8">
        <v>380292</v>
      </c>
      <c r="G106" s="1" t="s">
        <v>75</v>
      </c>
      <c r="H106" s="7">
        <v>8</v>
      </c>
      <c r="I106" s="5">
        <v>45001</v>
      </c>
      <c r="J106" s="5">
        <v>45003</v>
      </c>
      <c r="K106" s="1" t="s">
        <v>73</v>
      </c>
      <c r="L106" s="95">
        <f t="shared" si="1"/>
        <v>3</v>
      </c>
    </row>
    <row r="107" spans="1:12" ht="13.5" customHeight="1" x14ac:dyDescent="0.25">
      <c r="A107" s="6">
        <v>51088</v>
      </c>
      <c r="C107" s="1" t="s">
        <v>53</v>
      </c>
      <c r="D107" s="9" t="s">
        <v>54</v>
      </c>
      <c r="E107" s="1" t="s">
        <v>47</v>
      </c>
      <c r="F107" s="8">
        <v>451904</v>
      </c>
      <c r="G107" s="1" t="s">
        <v>69</v>
      </c>
      <c r="H107" s="7">
        <v>25</v>
      </c>
      <c r="I107" s="5">
        <v>45123</v>
      </c>
      <c r="J107" s="5">
        <v>45125</v>
      </c>
      <c r="K107" s="1" t="s">
        <v>42</v>
      </c>
      <c r="L107" s="95">
        <f t="shared" si="1"/>
        <v>7</v>
      </c>
    </row>
    <row r="108" spans="1:12" ht="13.5" customHeight="1" x14ac:dyDescent="0.25">
      <c r="A108" s="6">
        <v>59213</v>
      </c>
      <c r="C108" s="1" t="s">
        <v>53</v>
      </c>
      <c r="D108" s="9" t="s">
        <v>54</v>
      </c>
      <c r="E108" s="1" t="s">
        <v>22</v>
      </c>
      <c r="F108" s="8">
        <v>451904</v>
      </c>
      <c r="G108" s="1" t="s">
        <v>69</v>
      </c>
      <c r="H108" s="7">
        <v>9</v>
      </c>
      <c r="I108" s="5">
        <v>45096</v>
      </c>
      <c r="J108" s="5">
        <v>45098</v>
      </c>
      <c r="K108" s="1" t="s">
        <v>29</v>
      </c>
      <c r="L108" s="95">
        <f t="shared" si="1"/>
        <v>6</v>
      </c>
    </row>
    <row r="109" spans="1:12" ht="13.5" customHeight="1" x14ac:dyDescent="0.25">
      <c r="A109" s="6">
        <v>54799</v>
      </c>
      <c r="C109" s="1" t="s">
        <v>53</v>
      </c>
      <c r="D109" s="9" t="s">
        <v>54</v>
      </c>
      <c r="E109" s="1" t="s">
        <v>23</v>
      </c>
      <c r="F109" s="8">
        <v>214350</v>
      </c>
      <c r="G109" s="1" t="s">
        <v>61</v>
      </c>
      <c r="H109" s="7">
        <v>11</v>
      </c>
      <c r="I109" s="5">
        <v>45181</v>
      </c>
      <c r="J109" s="5">
        <v>45182</v>
      </c>
      <c r="K109" s="1" t="s">
        <v>80</v>
      </c>
      <c r="L109" s="95">
        <f t="shared" si="1"/>
        <v>9</v>
      </c>
    </row>
    <row r="110" spans="1:12" ht="13.5" customHeight="1" x14ac:dyDescent="0.25">
      <c r="A110" s="6">
        <v>60926</v>
      </c>
      <c r="C110" s="1" t="s">
        <v>48</v>
      </c>
      <c r="D110" s="9" t="s">
        <v>81</v>
      </c>
      <c r="E110" s="1" t="s">
        <v>78</v>
      </c>
      <c r="F110" s="8">
        <v>395269</v>
      </c>
      <c r="G110" s="1" t="s">
        <v>50</v>
      </c>
      <c r="H110" s="7">
        <v>12</v>
      </c>
      <c r="I110" s="5">
        <v>45183</v>
      </c>
      <c r="J110" s="5">
        <v>45183</v>
      </c>
      <c r="K110" s="1" t="s">
        <v>51</v>
      </c>
      <c r="L110" s="95">
        <f t="shared" si="1"/>
        <v>9</v>
      </c>
    </row>
    <row r="111" spans="1:12" ht="13.5" customHeight="1" x14ac:dyDescent="0.25">
      <c r="A111" s="6">
        <v>59225</v>
      </c>
      <c r="C111" s="1" t="s">
        <v>53</v>
      </c>
      <c r="D111" s="9" t="s">
        <v>54</v>
      </c>
      <c r="E111" s="1" t="s">
        <v>28</v>
      </c>
      <c r="F111" s="8">
        <v>365499</v>
      </c>
      <c r="G111" s="1" t="s">
        <v>72</v>
      </c>
      <c r="H111" s="7">
        <v>8</v>
      </c>
      <c r="I111" s="5">
        <v>45085</v>
      </c>
      <c r="J111" s="5">
        <v>45086</v>
      </c>
      <c r="K111" s="1" t="s">
        <v>29</v>
      </c>
      <c r="L111" s="95">
        <f t="shared" si="1"/>
        <v>6</v>
      </c>
    </row>
    <row r="112" spans="1:12" ht="13.5" customHeight="1" x14ac:dyDescent="0.25">
      <c r="A112" s="6">
        <v>49801</v>
      </c>
      <c r="C112" s="1" t="s">
        <v>15</v>
      </c>
      <c r="D112" s="9" t="s">
        <v>16</v>
      </c>
      <c r="E112" s="1" t="s">
        <v>46</v>
      </c>
      <c r="F112" s="8">
        <v>352720</v>
      </c>
      <c r="G112" s="1" t="s">
        <v>66</v>
      </c>
      <c r="H112" s="7">
        <v>12</v>
      </c>
      <c r="I112" s="5">
        <v>45194</v>
      </c>
      <c r="J112" s="5">
        <v>45194</v>
      </c>
      <c r="K112" s="1" t="s">
        <v>29</v>
      </c>
      <c r="L112" s="95">
        <f t="shared" si="1"/>
        <v>9</v>
      </c>
    </row>
    <row r="113" spans="1:12" ht="13.5" customHeight="1" x14ac:dyDescent="0.25">
      <c r="A113" s="6">
        <v>50864</v>
      </c>
      <c r="C113" s="1" t="s">
        <v>53</v>
      </c>
      <c r="D113" s="9" t="s">
        <v>54</v>
      </c>
      <c r="E113" s="1" t="s">
        <v>43</v>
      </c>
      <c r="F113" s="8">
        <v>600496</v>
      </c>
      <c r="G113" s="1" t="s">
        <v>63</v>
      </c>
      <c r="H113" s="7">
        <v>24</v>
      </c>
      <c r="I113" s="5">
        <v>45054</v>
      </c>
      <c r="J113" s="5">
        <v>45056</v>
      </c>
      <c r="K113" s="1" t="s">
        <v>42</v>
      </c>
      <c r="L113" s="95">
        <f t="shared" si="1"/>
        <v>5</v>
      </c>
    </row>
    <row r="114" spans="1:12" ht="13.5" customHeight="1" x14ac:dyDescent="0.25">
      <c r="A114" s="6">
        <v>60158</v>
      </c>
      <c r="C114" s="1" t="s">
        <v>53</v>
      </c>
      <c r="D114" s="9" t="s">
        <v>54</v>
      </c>
      <c r="E114" s="1" t="s">
        <v>28</v>
      </c>
      <c r="F114" s="8">
        <v>451904</v>
      </c>
      <c r="G114" s="1" t="s">
        <v>69</v>
      </c>
      <c r="H114" s="7">
        <v>10</v>
      </c>
      <c r="I114" s="5">
        <v>45211</v>
      </c>
      <c r="J114" s="5">
        <v>45212</v>
      </c>
      <c r="K114" s="1" t="s">
        <v>82</v>
      </c>
      <c r="L114" s="95">
        <f t="shared" si="1"/>
        <v>10</v>
      </c>
    </row>
    <row r="115" spans="1:12" ht="13.5" customHeight="1" x14ac:dyDescent="0.25">
      <c r="A115" s="6">
        <v>59805</v>
      </c>
      <c r="C115" s="1" t="s">
        <v>15</v>
      </c>
      <c r="D115" s="9" t="s">
        <v>16</v>
      </c>
      <c r="E115" s="1" t="s">
        <v>76</v>
      </c>
      <c r="F115" s="8">
        <v>196853</v>
      </c>
      <c r="G115" s="1" t="s">
        <v>25</v>
      </c>
      <c r="H115" s="7">
        <v>15</v>
      </c>
      <c r="I115" s="5">
        <v>45243</v>
      </c>
      <c r="J115" s="5">
        <v>45244</v>
      </c>
      <c r="K115" s="1" t="s">
        <v>29</v>
      </c>
      <c r="L115" s="95">
        <f t="shared" si="1"/>
        <v>11</v>
      </c>
    </row>
    <row r="116" spans="1:12" ht="13.5" customHeight="1" x14ac:dyDescent="0.25">
      <c r="A116" s="6">
        <v>58621</v>
      </c>
      <c r="C116" s="1" t="s">
        <v>53</v>
      </c>
      <c r="D116" s="9" t="s">
        <v>58</v>
      </c>
      <c r="E116" s="1" t="s">
        <v>34</v>
      </c>
      <c r="F116" s="8">
        <v>567481</v>
      </c>
      <c r="G116" s="1" t="s">
        <v>67</v>
      </c>
      <c r="H116" s="7">
        <v>6</v>
      </c>
      <c r="I116" s="5">
        <v>45043</v>
      </c>
      <c r="J116" s="5">
        <v>45044</v>
      </c>
      <c r="K116" s="1" t="s">
        <v>51</v>
      </c>
      <c r="L116" s="95">
        <f t="shared" si="1"/>
        <v>4</v>
      </c>
    </row>
    <row r="117" spans="1:12" ht="13.5" customHeight="1" x14ac:dyDescent="0.25">
      <c r="A117" s="6">
        <v>57182</v>
      </c>
      <c r="C117" s="1" t="s">
        <v>53</v>
      </c>
      <c r="D117" s="9" t="s">
        <v>58</v>
      </c>
      <c r="E117" s="1" t="s">
        <v>17</v>
      </c>
      <c r="F117" s="8">
        <v>679358</v>
      </c>
      <c r="G117" s="1" t="s">
        <v>70</v>
      </c>
      <c r="H117" s="7">
        <v>10</v>
      </c>
      <c r="I117" s="5">
        <v>45092</v>
      </c>
      <c r="J117" s="5">
        <v>45092</v>
      </c>
      <c r="K117" s="1" t="s">
        <v>57</v>
      </c>
      <c r="L117" s="95">
        <f t="shared" si="1"/>
        <v>6</v>
      </c>
    </row>
    <row r="118" spans="1:12" ht="13.5" customHeight="1" x14ac:dyDescent="0.25">
      <c r="A118" s="6">
        <v>60674</v>
      </c>
      <c r="C118" s="1" t="s">
        <v>53</v>
      </c>
      <c r="D118" s="9" t="s">
        <v>58</v>
      </c>
      <c r="E118" s="1" t="s">
        <v>47</v>
      </c>
      <c r="F118" s="8">
        <v>679358</v>
      </c>
      <c r="G118" s="1" t="s">
        <v>70</v>
      </c>
      <c r="H118" s="7">
        <v>6</v>
      </c>
      <c r="I118" s="5">
        <v>44949</v>
      </c>
      <c r="J118" s="5">
        <v>44951</v>
      </c>
      <c r="K118" s="1" t="s">
        <v>71</v>
      </c>
      <c r="L118" s="95">
        <f t="shared" si="1"/>
        <v>1</v>
      </c>
    </row>
    <row r="119" spans="1:12" ht="13.5" customHeight="1" x14ac:dyDescent="0.25">
      <c r="A119" s="6">
        <v>57380</v>
      </c>
      <c r="C119" s="1" t="s">
        <v>53</v>
      </c>
      <c r="D119" s="9" t="s">
        <v>54</v>
      </c>
      <c r="E119" s="1" t="s">
        <v>47</v>
      </c>
      <c r="F119" s="8">
        <v>510960</v>
      </c>
      <c r="G119" s="1" t="s">
        <v>62</v>
      </c>
      <c r="H119" s="7">
        <v>13</v>
      </c>
      <c r="I119" s="5">
        <v>45075</v>
      </c>
      <c r="J119" s="5">
        <v>45077</v>
      </c>
      <c r="K119" s="1" t="s">
        <v>60</v>
      </c>
      <c r="L119" s="95">
        <f t="shared" si="1"/>
        <v>5</v>
      </c>
    </row>
    <row r="120" spans="1:12" ht="13.5" customHeight="1" x14ac:dyDescent="0.25">
      <c r="A120" s="6">
        <v>54699</v>
      </c>
      <c r="C120" s="1" t="s">
        <v>53</v>
      </c>
      <c r="D120" s="9" t="s">
        <v>54</v>
      </c>
      <c r="E120" s="1" t="s">
        <v>27</v>
      </c>
      <c r="F120" s="8">
        <v>510960</v>
      </c>
      <c r="G120" s="1" t="s">
        <v>62</v>
      </c>
      <c r="H120" s="7">
        <v>12</v>
      </c>
      <c r="I120" s="5">
        <v>45043</v>
      </c>
      <c r="J120" s="5">
        <v>45043</v>
      </c>
      <c r="K120" s="1" t="s">
        <v>51</v>
      </c>
      <c r="L120" s="95">
        <f t="shared" si="1"/>
        <v>4</v>
      </c>
    </row>
    <row r="121" spans="1:12" ht="13.5" customHeight="1" x14ac:dyDescent="0.25">
      <c r="A121" s="6">
        <v>58164</v>
      </c>
      <c r="C121" s="1" t="s">
        <v>53</v>
      </c>
      <c r="D121" s="9" t="s">
        <v>54</v>
      </c>
      <c r="E121" s="1" t="s">
        <v>47</v>
      </c>
      <c r="F121" s="8">
        <v>380292</v>
      </c>
      <c r="G121" s="1" t="s">
        <v>75</v>
      </c>
      <c r="H121" s="7">
        <v>9</v>
      </c>
      <c r="I121" s="5">
        <v>45063</v>
      </c>
      <c r="J121" s="5">
        <v>45065</v>
      </c>
      <c r="K121" s="1" t="s">
        <v>73</v>
      </c>
      <c r="L121" s="95">
        <f t="shared" si="1"/>
        <v>5</v>
      </c>
    </row>
    <row r="122" spans="1:12" ht="13.5" customHeight="1" x14ac:dyDescent="0.25">
      <c r="A122" s="6">
        <v>58637</v>
      </c>
      <c r="C122" s="1" t="s">
        <v>53</v>
      </c>
      <c r="D122" s="9" t="s">
        <v>58</v>
      </c>
      <c r="E122" s="1" t="s">
        <v>34</v>
      </c>
      <c r="F122" s="8">
        <v>567481</v>
      </c>
      <c r="G122" s="1" t="s">
        <v>67</v>
      </c>
      <c r="H122" s="7">
        <v>7</v>
      </c>
      <c r="I122" s="5">
        <v>45120</v>
      </c>
      <c r="J122" s="5">
        <v>45121</v>
      </c>
      <c r="K122" s="1" t="s">
        <v>51</v>
      </c>
      <c r="L122" s="95">
        <f t="shared" si="1"/>
        <v>7</v>
      </c>
    </row>
    <row r="123" spans="1:12" ht="13.5" customHeight="1" x14ac:dyDescent="0.25">
      <c r="A123" s="6">
        <v>58060</v>
      </c>
      <c r="C123" s="1" t="s">
        <v>53</v>
      </c>
      <c r="D123" s="9" t="s">
        <v>54</v>
      </c>
      <c r="E123" s="1" t="s">
        <v>20</v>
      </c>
      <c r="F123" s="8">
        <v>510960</v>
      </c>
      <c r="G123" s="1" t="s">
        <v>62</v>
      </c>
      <c r="H123" s="7">
        <v>9</v>
      </c>
      <c r="I123" s="5">
        <v>45208</v>
      </c>
      <c r="J123" s="5">
        <v>45209</v>
      </c>
      <c r="K123" s="1" t="s">
        <v>60</v>
      </c>
      <c r="L123" s="95">
        <f t="shared" si="1"/>
        <v>10</v>
      </c>
    </row>
    <row r="124" spans="1:12" ht="13.5" customHeight="1" x14ac:dyDescent="0.25">
      <c r="A124" s="6">
        <v>57085</v>
      </c>
      <c r="C124" s="1" t="s">
        <v>53</v>
      </c>
      <c r="D124" s="9" t="s">
        <v>58</v>
      </c>
      <c r="E124" s="1" t="s">
        <v>47</v>
      </c>
      <c r="F124" s="8">
        <v>432495</v>
      </c>
      <c r="G124" s="1" t="s">
        <v>74</v>
      </c>
      <c r="H124" s="7">
        <v>10</v>
      </c>
      <c r="I124" s="5">
        <v>45064</v>
      </c>
      <c r="J124" s="5">
        <v>45066</v>
      </c>
      <c r="K124" s="1" t="s">
        <v>57</v>
      </c>
      <c r="L124" s="95">
        <f t="shared" si="1"/>
        <v>5</v>
      </c>
    </row>
    <row r="125" spans="1:12" ht="13.5" customHeight="1" x14ac:dyDescent="0.25">
      <c r="A125" s="6">
        <v>60637</v>
      </c>
      <c r="C125" s="1" t="s">
        <v>53</v>
      </c>
      <c r="D125" s="9" t="s">
        <v>58</v>
      </c>
      <c r="E125" s="1" t="s">
        <v>34</v>
      </c>
      <c r="F125" s="8">
        <v>626472</v>
      </c>
      <c r="G125" s="1" t="s">
        <v>59</v>
      </c>
      <c r="H125" s="7">
        <v>9</v>
      </c>
      <c r="I125" s="5">
        <v>45063</v>
      </c>
      <c r="J125" s="5">
        <v>45064</v>
      </c>
      <c r="K125" s="1" t="s">
        <v>60</v>
      </c>
      <c r="L125" s="95">
        <f t="shared" si="1"/>
        <v>5</v>
      </c>
    </row>
    <row r="126" spans="1:12" ht="13.5" customHeight="1" x14ac:dyDescent="0.25">
      <c r="A126" s="6">
        <v>60672</v>
      </c>
      <c r="C126" s="1" t="s">
        <v>53</v>
      </c>
      <c r="D126" s="9" t="s">
        <v>58</v>
      </c>
      <c r="E126" s="1" t="s">
        <v>47</v>
      </c>
      <c r="F126" s="8">
        <v>679358</v>
      </c>
      <c r="G126" s="1" t="s">
        <v>70</v>
      </c>
      <c r="H126" s="7">
        <v>6</v>
      </c>
      <c r="I126" s="5">
        <v>44942</v>
      </c>
      <c r="J126" s="5">
        <v>44944</v>
      </c>
      <c r="K126" s="1" t="s">
        <v>71</v>
      </c>
      <c r="L126" s="95">
        <f t="shared" si="1"/>
        <v>1</v>
      </c>
    </row>
    <row r="127" spans="1:12" ht="13.5" customHeight="1" x14ac:dyDescent="0.25">
      <c r="A127" s="6">
        <v>57949</v>
      </c>
      <c r="C127" s="1" t="s">
        <v>53</v>
      </c>
      <c r="D127" s="9" t="s">
        <v>54</v>
      </c>
      <c r="E127" s="1" t="s">
        <v>47</v>
      </c>
      <c r="F127" s="8">
        <v>380292</v>
      </c>
      <c r="G127" s="1" t="s">
        <v>75</v>
      </c>
      <c r="H127" s="7">
        <v>9</v>
      </c>
      <c r="I127" s="5">
        <v>45166</v>
      </c>
      <c r="J127" s="5">
        <v>45168</v>
      </c>
      <c r="K127" s="1" t="s">
        <v>73</v>
      </c>
      <c r="L127" s="95">
        <f t="shared" si="1"/>
        <v>8</v>
      </c>
    </row>
    <row r="128" spans="1:12" ht="13.5" customHeight="1" x14ac:dyDescent="0.25">
      <c r="A128" s="6">
        <v>58087</v>
      </c>
      <c r="C128" s="1" t="s">
        <v>53</v>
      </c>
      <c r="D128" s="9" t="s">
        <v>54</v>
      </c>
      <c r="E128" s="1" t="s">
        <v>27</v>
      </c>
      <c r="F128" s="8">
        <v>679358</v>
      </c>
      <c r="G128" s="1" t="s">
        <v>70</v>
      </c>
      <c r="H128" s="7">
        <v>10</v>
      </c>
      <c r="I128" s="5">
        <v>45041</v>
      </c>
      <c r="J128" s="5">
        <v>45041</v>
      </c>
      <c r="K128" s="1" t="s">
        <v>60</v>
      </c>
      <c r="L128" s="95">
        <f t="shared" si="1"/>
        <v>4</v>
      </c>
    </row>
    <row r="129" spans="1:12" ht="13.5" customHeight="1" x14ac:dyDescent="0.25">
      <c r="A129" s="6">
        <v>60922</v>
      </c>
      <c r="C129" s="1" t="s">
        <v>48</v>
      </c>
      <c r="D129" s="9" t="s">
        <v>81</v>
      </c>
      <c r="E129" s="1" t="s">
        <v>78</v>
      </c>
      <c r="F129" s="8">
        <v>395269</v>
      </c>
      <c r="G129" s="1" t="s">
        <v>50</v>
      </c>
      <c r="H129" s="7">
        <v>9</v>
      </c>
      <c r="I129" s="5">
        <v>45197</v>
      </c>
      <c r="J129" s="5">
        <v>45197</v>
      </c>
      <c r="K129" s="1" t="s">
        <v>71</v>
      </c>
      <c r="L129" s="95">
        <f t="shared" si="1"/>
        <v>9</v>
      </c>
    </row>
    <row r="130" spans="1:12" ht="13.5" customHeight="1" x14ac:dyDescent="0.25">
      <c r="A130" s="6">
        <v>60713</v>
      </c>
      <c r="C130" s="1" t="s">
        <v>37</v>
      </c>
      <c r="D130" s="9" t="s">
        <v>83</v>
      </c>
      <c r="E130" s="1" t="s">
        <v>84</v>
      </c>
      <c r="F130" s="8">
        <v>354951</v>
      </c>
      <c r="G130" s="1" t="s">
        <v>39</v>
      </c>
      <c r="H130" s="7">
        <v>7</v>
      </c>
      <c r="I130" s="5">
        <v>45162</v>
      </c>
      <c r="J130" s="5">
        <v>45163</v>
      </c>
      <c r="K130" s="1" t="s">
        <v>40</v>
      </c>
      <c r="L130" s="95">
        <f t="shared" si="1"/>
        <v>8</v>
      </c>
    </row>
    <row r="131" spans="1:12" ht="13.5" customHeight="1" x14ac:dyDescent="0.25">
      <c r="A131" s="6">
        <v>60912</v>
      </c>
      <c r="C131" s="1" t="s">
        <v>37</v>
      </c>
      <c r="D131" s="9" t="s">
        <v>83</v>
      </c>
      <c r="E131" s="1" t="s">
        <v>28</v>
      </c>
      <c r="F131" s="8">
        <v>354951</v>
      </c>
      <c r="G131" s="1" t="s">
        <v>39</v>
      </c>
      <c r="H131" s="7">
        <v>6</v>
      </c>
      <c r="I131" s="5">
        <v>44977</v>
      </c>
      <c r="J131" s="5">
        <v>44978</v>
      </c>
      <c r="K131" s="1" t="s">
        <v>42</v>
      </c>
      <c r="L131" s="95">
        <f t="shared" ref="L131:L194" si="2">MONTH(J131)</f>
        <v>2</v>
      </c>
    </row>
    <row r="132" spans="1:12" ht="13.5" customHeight="1" x14ac:dyDescent="0.25">
      <c r="A132" s="6">
        <v>60660</v>
      </c>
      <c r="C132" s="1" t="s">
        <v>53</v>
      </c>
      <c r="D132" s="9" t="s">
        <v>58</v>
      </c>
      <c r="E132" s="1" t="s">
        <v>47</v>
      </c>
      <c r="F132" s="8">
        <v>626472</v>
      </c>
      <c r="G132" s="1" t="s">
        <v>59</v>
      </c>
      <c r="H132" s="7">
        <v>7</v>
      </c>
      <c r="I132" s="5">
        <v>45229</v>
      </c>
      <c r="J132" s="5">
        <v>45231</v>
      </c>
      <c r="K132" s="1" t="s">
        <v>71</v>
      </c>
      <c r="L132" s="95">
        <f t="shared" si="2"/>
        <v>11</v>
      </c>
    </row>
    <row r="133" spans="1:12" ht="13.5" customHeight="1" x14ac:dyDescent="0.25">
      <c r="A133" s="6">
        <v>57556</v>
      </c>
      <c r="C133" s="1" t="s">
        <v>53</v>
      </c>
      <c r="D133" s="9" t="s">
        <v>54</v>
      </c>
      <c r="E133" s="1" t="s">
        <v>28</v>
      </c>
      <c r="F133" s="8">
        <v>365499</v>
      </c>
      <c r="G133" s="1" t="s">
        <v>72</v>
      </c>
      <c r="H133" s="7">
        <v>4</v>
      </c>
      <c r="I133" s="5">
        <v>45078</v>
      </c>
      <c r="J133" s="5">
        <v>45079</v>
      </c>
      <c r="K133" s="1" t="s">
        <v>85</v>
      </c>
      <c r="L133" s="95">
        <f t="shared" si="2"/>
        <v>6</v>
      </c>
    </row>
    <row r="134" spans="1:12" ht="13.5" customHeight="1" x14ac:dyDescent="0.25">
      <c r="A134" s="6">
        <v>50618</v>
      </c>
      <c r="C134" s="1" t="s">
        <v>48</v>
      </c>
      <c r="D134" s="9" t="s">
        <v>86</v>
      </c>
      <c r="E134" s="1" t="s">
        <v>27</v>
      </c>
      <c r="F134" s="8">
        <v>420560</v>
      </c>
      <c r="G134" s="1" t="s">
        <v>87</v>
      </c>
      <c r="H134" s="7">
        <v>21</v>
      </c>
      <c r="I134" s="5">
        <v>45061</v>
      </c>
      <c r="J134" s="5">
        <v>45061</v>
      </c>
      <c r="K134" s="1" t="s">
        <v>88</v>
      </c>
      <c r="L134" s="95">
        <f t="shared" si="2"/>
        <v>5</v>
      </c>
    </row>
    <row r="135" spans="1:12" ht="13.5" customHeight="1" x14ac:dyDescent="0.25">
      <c r="A135" s="6">
        <v>60519</v>
      </c>
      <c r="C135" s="1" t="s">
        <v>37</v>
      </c>
      <c r="D135" s="9" t="s">
        <v>83</v>
      </c>
      <c r="E135" s="1" t="s">
        <v>41</v>
      </c>
      <c r="F135" s="8">
        <v>354951</v>
      </c>
      <c r="G135" s="1" t="s">
        <v>39</v>
      </c>
      <c r="H135" s="7">
        <v>7</v>
      </c>
      <c r="I135" s="5">
        <v>45190</v>
      </c>
      <c r="J135" s="5">
        <v>45191</v>
      </c>
      <c r="K135" s="1" t="s">
        <v>42</v>
      </c>
      <c r="L135" s="95">
        <f t="shared" si="2"/>
        <v>9</v>
      </c>
    </row>
    <row r="136" spans="1:12" ht="13.5" customHeight="1" x14ac:dyDescent="0.25">
      <c r="A136" s="6">
        <v>60893</v>
      </c>
      <c r="C136" s="1" t="s">
        <v>37</v>
      </c>
      <c r="D136" s="9" t="s">
        <v>83</v>
      </c>
      <c r="E136" s="1" t="s">
        <v>35</v>
      </c>
      <c r="F136" s="8">
        <v>458886</v>
      </c>
      <c r="G136" s="1" t="s">
        <v>89</v>
      </c>
      <c r="H136" s="7">
        <v>9</v>
      </c>
      <c r="I136" s="5">
        <v>45160</v>
      </c>
      <c r="J136" s="5">
        <v>45167</v>
      </c>
      <c r="K136" s="1" t="s">
        <v>42</v>
      </c>
      <c r="L136" s="95">
        <f t="shared" si="2"/>
        <v>8</v>
      </c>
    </row>
    <row r="137" spans="1:12" ht="13.5" customHeight="1" x14ac:dyDescent="0.25">
      <c r="A137" s="6">
        <v>58556</v>
      </c>
      <c r="C137" s="1" t="s">
        <v>53</v>
      </c>
      <c r="D137" s="9" t="s">
        <v>58</v>
      </c>
      <c r="E137" s="1" t="s">
        <v>47</v>
      </c>
      <c r="F137" s="8">
        <v>567481</v>
      </c>
      <c r="G137" s="1" t="s">
        <v>67</v>
      </c>
      <c r="H137" s="7">
        <v>7</v>
      </c>
      <c r="I137" s="5">
        <v>45110</v>
      </c>
      <c r="J137" s="5">
        <v>45112</v>
      </c>
      <c r="K137" s="1" t="s">
        <v>51</v>
      </c>
      <c r="L137" s="95">
        <f t="shared" si="2"/>
        <v>7</v>
      </c>
    </row>
    <row r="138" spans="1:12" ht="13.5" customHeight="1" x14ac:dyDescent="0.25">
      <c r="A138" s="6">
        <v>49905</v>
      </c>
      <c r="C138" s="1" t="s">
        <v>15</v>
      </c>
      <c r="D138" s="9" t="s">
        <v>16</v>
      </c>
      <c r="E138" s="1" t="s">
        <v>47</v>
      </c>
      <c r="F138" s="8">
        <v>352720</v>
      </c>
      <c r="G138" s="1" t="s">
        <v>66</v>
      </c>
      <c r="H138" s="7">
        <v>12</v>
      </c>
      <c r="I138" s="5">
        <v>45071</v>
      </c>
      <c r="J138" s="5">
        <v>45073</v>
      </c>
      <c r="K138" s="1" t="s">
        <v>29</v>
      </c>
      <c r="L138" s="95">
        <f t="shared" si="2"/>
        <v>5</v>
      </c>
    </row>
    <row r="139" spans="1:12" ht="13.5" customHeight="1" x14ac:dyDescent="0.25">
      <c r="A139" s="6">
        <v>58552</v>
      </c>
      <c r="C139" s="1" t="s">
        <v>53</v>
      </c>
      <c r="D139" s="9" t="s">
        <v>58</v>
      </c>
      <c r="E139" s="1" t="s">
        <v>47</v>
      </c>
      <c r="F139" s="8">
        <v>567481</v>
      </c>
      <c r="G139" s="1" t="s">
        <v>67</v>
      </c>
      <c r="H139" s="7">
        <v>7</v>
      </c>
      <c r="I139" s="5">
        <v>45054</v>
      </c>
      <c r="J139" s="5">
        <v>45056</v>
      </c>
      <c r="K139" s="1" t="s">
        <v>51</v>
      </c>
      <c r="L139" s="95">
        <f t="shared" si="2"/>
        <v>5</v>
      </c>
    </row>
    <row r="140" spans="1:12" ht="13.5" customHeight="1" x14ac:dyDescent="0.25">
      <c r="A140" s="6">
        <v>60675</v>
      </c>
      <c r="C140" s="1" t="s">
        <v>53</v>
      </c>
      <c r="D140" s="9" t="s">
        <v>58</v>
      </c>
      <c r="E140" s="1" t="s">
        <v>47</v>
      </c>
      <c r="F140" s="8">
        <v>679358</v>
      </c>
      <c r="G140" s="1" t="s">
        <v>70</v>
      </c>
      <c r="H140" s="7">
        <v>6</v>
      </c>
      <c r="I140" s="5">
        <v>44977</v>
      </c>
      <c r="J140" s="5">
        <v>44979</v>
      </c>
      <c r="K140" s="1" t="s">
        <v>71</v>
      </c>
      <c r="L140" s="95">
        <f t="shared" si="2"/>
        <v>2</v>
      </c>
    </row>
    <row r="141" spans="1:12" ht="13.5" customHeight="1" x14ac:dyDescent="0.25">
      <c r="A141" s="6">
        <v>56226</v>
      </c>
      <c r="C141" s="1" t="s">
        <v>53</v>
      </c>
      <c r="D141" s="9" t="s">
        <v>54</v>
      </c>
      <c r="E141" s="1" t="s">
        <v>27</v>
      </c>
      <c r="F141" s="8">
        <v>365499</v>
      </c>
      <c r="G141" s="1" t="s">
        <v>72</v>
      </c>
      <c r="H141" s="7">
        <v>5</v>
      </c>
      <c r="I141" s="5">
        <v>45068</v>
      </c>
      <c r="J141" s="5">
        <v>45068</v>
      </c>
      <c r="K141" s="1" t="s">
        <v>73</v>
      </c>
      <c r="L141" s="95">
        <f t="shared" si="2"/>
        <v>5</v>
      </c>
    </row>
    <row r="142" spans="1:12" ht="13.5" customHeight="1" x14ac:dyDescent="0.25">
      <c r="A142" s="6">
        <v>60621</v>
      </c>
      <c r="C142" s="1" t="s">
        <v>53</v>
      </c>
      <c r="D142" s="9" t="s">
        <v>58</v>
      </c>
      <c r="E142" s="1" t="s">
        <v>47</v>
      </c>
      <c r="F142" s="8">
        <v>626472</v>
      </c>
      <c r="G142" s="1" t="s">
        <v>59</v>
      </c>
      <c r="H142" s="7">
        <v>6</v>
      </c>
      <c r="I142" s="5">
        <v>45033</v>
      </c>
      <c r="J142" s="5">
        <v>45035</v>
      </c>
      <c r="K142" s="1" t="s">
        <v>60</v>
      </c>
      <c r="L142" s="95">
        <f t="shared" si="2"/>
        <v>4</v>
      </c>
    </row>
    <row r="143" spans="1:12" ht="13.5" customHeight="1" x14ac:dyDescent="0.25">
      <c r="A143" s="6">
        <v>57884</v>
      </c>
      <c r="C143" s="1" t="s">
        <v>15</v>
      </c>
      <c r="D143" s="9" t="s">
        <v>16</v>
      </c>
      <c r="E143" s="1" t="s">
        <v>23</v>
      </c>
      <c r="F143" s="8">
        <v>457409</v>
      </c>
      <c r="G143" s="1" t="s">
        <v>18</v>
      </c>
      <c r="H143" s="7">
        <v>14</v>
      </c>
      <c r="I143" s="5">
        <v>45078</v>
      </c>
      <c r="J143" s="5">
        <v>45079</v>
      </c>
      <c r="K143" s="1" t="s">
        <v>29</v>
      </c>
      <c r="L143" s="95">
        <f t="shared" si="2"/>
        <v>6</v>
      </c>
    </row>
    <row r="144" spans="1:12" ht="13.5" customHeight="1" x14ac:dyDescent="0.25">
      <c r="A144" s="6">
        <v>54783</v>
      </c>
      <c r="C144" s="1" t="s">
        <v>53</v>
      </c>
      <c r="D144" s="9" t="s">
        <v>64</v>
      </c>
      <c r="E144" s="1" t="s">
        <v>28</v>
      </c>
      <c r="F144" s="8">
        <v>411339</v>
      </c>
      <c r="G144" s="1" t="s">
        <v>68</v>
      </c>
      <c r="H144" s="7">
        <v>10</v>
      </c>
      <c r="I144" s="5">
        <v>45227</v>
      </c>
      <c r="J144" s="5">
        <v>45229</v>
      </c>
      <c r="K144" s="1" t="s">
        <v>40</v>
      </c>
      <c r="L144" s="95">
        <f t="shared" si="2"/>
        <v>10</v>
      </c>
    </row>
    <row r="145" spans="1:12" ht="13.5" customHeight="1" x14ac:dyDescent="0.25">
      <c r="A145" s="6">
        <v>50834</v>
      </c>
      <c r="C145" s="1" t="s">
        <v>53</v>
      </c>
      <c r="D145" s="9" t="s">
        <v>54</v>
      </c>
      <c r="E145" s="1" t="s">
        <v>43</v>
      </c>
      <c r="F145" s="8">
        <v>451904</v>
      </c>
      <c r="G145" s="1" t="s">
        <v>69</v>
      </c>
      <c r="H145" s="7">
        <v>16</v>
      </c>
      <c r="I145" s="5">
        <v>45181</v>
      </c>
      <c r="J145" s="5">
        <v>45183</v>
      </c>
      <c r="K145" s="1" t="s">
        <v>42</v>
      </c>
      <c r="L145" s="95">
        <f t="shared" si="2"/>
        <v>9</v>
      </c>
    </row>
    <row r="146" spans="1:12" ht="13.5" customHeight="1" x14ac:dyDescent="0.25">
      <c r="A146" s="6">
        <v>49815</v>
      </c>
      <c r="C146" s="1" t="s">
        <v>15</v>
      </c>
      <c r="D146" s="9" t="s">
        <v>16</v>
      </c>
      <c r="E146" s="1" t="s">
        <v>46</v>
      </c>
      <c r="F146" s="8">
        <v>352720</v>
      </c>
      <c r="G146" s="1" t="s">
        <v>66</v>
      </c>
      <c r="H146" s="7">
        <v>12</v>
      </c>
      <c r="I146" s="5">
        <v>45236</v>
      </c>
      <c r="J146" s="5">
        <v>45236</v>
      </c>
      <c r="K146" s="1" t="s">
        <v>29</v>
      </c>
      <c r="L146" s="95">
        <f t="shared" si="2"/>
        <v>11</v>
      </c>
    </row>
    <row r="147" spans="1:12" ht="13.5" customHeight="1" x14ac:dyDescent="0.25">
      <c r="A147" s="6">
        <v>50769</v>
      </c>
      <c r="C147" s="1" t="s">
        <v>53</v>
      </c>
      <c r="D147" s="9" t="s">
        <v>54</v>
      </c>
      <c r="E147" s="1" t="s">
        <v>43</v>
      </c>
      <c r="F147" s="8">
        <v>600496</v>
      </c>
      <c r="G147" s="1" t="s">
        <v>63</v>
      </c>
      <c r="H147" s="7">
        <v>20</v>
      </c>
      <c r="I147" s="5">
        <v>45216</v>
      </c>
      <c r="J147" s="5">
        <v>45218</v>
      </c>
      <c r="K147" s="1" t="s">
        <v>42</v>
      </c>
      <c r="L147" s="95">
        <f t="shared" si="2"/>
        <v>10</v>
      </c>
    </row>
    <row r="148" spans="1:12" ht="13.5" customHeight="1" x14ac:dyDescent="0.25">
      <c r="A148" s="6">
        <v>60152</v>
      </c>
      <c r="C148" s="1" t="s">
        <v>53</v>
      </c>
      <c r="D148" s="9" t="s">
        <v>54</v>
      </c>
      <c r="E148" s="1" t="s">
        <v>28</v>
      </c>
      <c r="F148" s="8">
        <v>451904</v>
      </c>
      <c r="G148" s="1" t="s">
        <v>69</v>
      </c>
      <c r="H148" s="7">
        <v>9</v>
      </c>
      <c r="I148" s="5">
        <v>45117</v>
      </c>
      <c r="J148" s="5">
        <v>45118</v>
      </c>
      <c r="K148" s="1" t="s">
        <v>82</v>
      </c>
      <c r="L148" s="95">
        <f t="shared" si="2"/>
        <v>7</v>
      </c>
    </row>
    <row r="149" spans="1:12" ht="13.5" customHeight="1" x14ac:dyDescent="0.25">
      <c r="A149" s="6">
        <v>57473</v>
      </c>
      <c r="C149" s="1" t="s">
        <v>53</v>
      </c>
      <c r="D149" s="9" t="s">
        <v>54</v>
      </c>
      <c r="E149" s="1" t="s">
        <v>20</v>
      </c>
      <c r="F149" s="8">
        <v>510960</v>
      </c>
      <c r="G149" s="1" t="s">
        <v>62</v>
      </c>
      <c r="H149" s="7">
        <v>9</v>
      </c>
      <c r="I149" s="5">
        <v>45201</v>
      </c>
      <c r="J149" s="5">
        <v>45202</v>
      </c>
      <c r="K149" s="1" t="s">
        <v>60</v>
      </c>
      <c r="L149" s="95">
        <f t="shared" si="2"/>
        <v>10</v>
      </c>
    </row>
    <row r="150" spans="1:12" ht="13.5" customHeight="1" x14ac:dyDescent="0.25">
      <c r="A150" s="6">
        <v>57407</v>
      </c>
      <c r="C150" s="1" t="s">
        <v>53</v>
      </c>
      <c r="D150" s="9" t="s">
        <v>54</v>
      </c>
      <c r="E150" s="1" t="s">
        <v>47</v>
      </c>
      <c r="F150" s="8">
        <v>510960</v>
      </c>
      <c r="G150" s="1" t="s">
        <v>62</v>
      </c>
      <c r="H150" s="7">
        <v>12</v>
      </c>
      <c r="I150" s="5">
        <v>45210</v>
      </c>
      <c r="J150" s="5">
        <v>45212</v>
      </c>
      <c r="K150" s="1" t="s">
        <v>60</v>
      </c>
      <c r="L150" s="95">
        <f t="shared" si="2"/>
        <v>10</v>
      </c>
    </row>
    <row r="151" spans="1:12" ht="13.5" customHeight="1" x14ac:dyDescent="0.25">
      <c r="A151" s="6">
        <v>57016</v>
      </c>
      <c r="C151" s="1" t="s">
        <v>53</v>
      </c>
      <c r="D151" s="9" t="s">
        <v>58</v>
      </c>
      <c r="E151" s="1" t="s">
        <v>47</v>
      </c>
      <c r="F151" s="8">
        <v>510960</v>
      </c>
      <c r="G151" s="1" t="s">
        <v>62</v>
      </c>
      <c r="H151" s="7">
        <v>11</v>
      </c>
      <c r="I151" s="5">
        <v>44994</v>
      </c>
      <c r="J151" s="5">
        <v>44996</v>
      </c>
      <c r="K151" s="1" t="s">
        <v>57</v>
      </c>
      <c r="L151" s="95">
        <f t="shared" si="2"/>
        <v>3</v>
      </c>
    </row>
    <row r="152" spans="1:12" ht="13.5" customHeight="1" x14ac:dyDescent="0.25">
      <c r="A152" s="6">
        <v>60642</v>
      </c>
      <c r="C152" s="1" t="s">
        <v>53</v>
      </c>
      <c r="D152" s="9" t="s">
        <v>58</v>
      </c>
      <c r="E152" s="1" t="s">
        <v>34</v>
      </c>
      <c r="F152" s="8">
        <v>626472</v>
      </c>
      <c r="G152" s="1" t="s">
        <v>59</v>
      </c>
      <c r="H152" s="7">
        <v>10</v>
      </c>
      <c r="I152" s="5">
        <v>45188</v>
      </c>
      <c r="J152" s="5">
        <v>45189</v>
      </c>
      <c r="K152" s="1" t="s">
        <v>60</v>
      </c>
      <c r="L152" s="95">
        <f t="shared" si="2"/>
        <v>9</v>
      </c>
    </row>
    <row r="153" spans="1:12" ht="13.5" customHeight="1" x14ac:dyDescent="0.25">
      <c r="A153" s="6">
        <v>52802</v>
      </c>
      <c r="C153" s="1" t="s">
        <v>53</v>
      </c>
      <c r="D153" s="9" t="s">
        <v>54</v>
      </c>
      <c r="E153" s="1" t="s">
        <v>46</v>
      </c>
      <c r="F153" s="8">
        <v>489671</v>
      </c>
      <c r="G153" s="1" t="s">
        <v>79</v>
      </c>
      <c r="H153" s="7">
        <v>9</v>
      </c>
      <c r="I153" s="5">
        <v>44978</v>
      </c>
      <c r="J153" s="5">
        <v>44978</v>
      </c>
      <c r="K153" s="1" t="s">
        <v>19</v>
      </c>
      <c r="L153" s="95">
        <f t="shared" si="2"/>
        <v>2</v>
      </c>
    </row>
    <row r="154" spans="1:12" ht="13.5" customHeight="1" x14ac:dyDescent="0.25">
      <c r="A154" s="6">
        <v>57912</v>
      </c>
      <c r="C154" s="1" t="s">
        <v>48</v>
      </c>
      <c r="D154" s="9" t="s">
        <v>49</v>
      </c>
      <c r="E154" s="1" t="s">
        <v>78</v>
      </c>
      <c r="F154" s="8">
        <v>375253</v>
      </c>
      <c r="G154" s="1" t="s">
        <v>90</v>
      </c>
      <c r="H154" s="7">
        <v>8</v>
      </c>
      <c r="I154" s="5">
        <v>45233</v>
      </c>
      <c r="J154" s="5">
        <v>45233</v>
      </c>
      <c r="K154" s="1" t="s">
        <v>57</v>
      </c>
      <c r="L154" s="95">
        <f t="shared" si="2"/>
        <v>11</v>
      </c>
    </row>
    <row r="155" spans="1:12" ht="13.5" customHeight="1" x14ac:dyDescent="0.25">
      <c r="A155" s="6">
        <v>58183</v>
      </c>
      <c r="C155" s="1" t="s">
        <v>48</v>
      </c>
      <c r="D155" s="9" t="s">
        <v>49</v>
      </c>
      <c r="E155" s="1" t="s">
        <v>84</v>
      </c>
      <c r="F155" s="8">
        <v>570530</v>
      </c>
      <c r="G155" s="1" t="s">
        <v>91</v>
      </c>
      <c r="H155" s="7">
        <v>12</v>
      </c>
      <c r="I155" s="5">
        <v>45243</v>
      </c>
      <c r="J155" s="5">
        <v>45244</v>
      </c>
      <c r="K155" s="1" t="s">
        <v>80</v>
      </c>
      <c r="L155" s="95">
        <f t="shared" si="2"/>
        <v>11</v>
      </c>
    </row>
    <row r="156" spans="1:12" ht="13.5" customHeight="1" x14ac:dyDescent="0.25">
      <c r="A156" s="6">
        <v>55953</v>
      </c>
      <c r="C156" s="1" t="s">
        <v>37</v>
      </c>
      <c r="D156" s="9" t="s">
        <v>52</v>
      </c>
      <c r="E156" s="1" t="s">
        <v>47</v>
      </c>
      <c r="F156" s="8">
        <v>354951</v>
      </c>
      <c r="G156" s="1" t="s">
        <v>39</v>
      </c>
      <c r="H156" s="7">
        <v>8</v>
      </c>
      <c r="I156" s="5">
        <v>45097</v>
      </c>
      <c r="J156" s="5">
        <v>45099</v>
      </c>
      <c r="K156" s="1" t="s">
        <v>42</v>
      </c>
      <c r="L156" s="95">
        <f t="shared" si="2"/>
        <v>6</v>
      </c>
    </row>
    <row r="157" spans="1:12" ht="13.5" customHeight="1" x14ac:dyDescent="0.25">
      <c r="A157" s="6">
        <v>58964</v>
      </c>
      <c r="C157" s="1" t="s">
        <v>48</v>
      </c>
      <c r="D157" s="9" t="s">
        <v>92</v>
      </c>
      <c r="E157" s="1" t="s">
        <v>34</v>
      </c>
      <c r="F157" s="8">
        <v>523589</v>
      </c>
      <c r="G157" s="1" t="s">
        <v>93</v>
      </c>
      <c r="H157" s="7">
        <v>12</v>
      </c>
      <c r="I157" s="5">
        <v>45173</v>
      </c>
      <c r="J157" s="5">
        <v>45174</v>
      </c>
      <c r="K157" s="1" t="s">
        <v>60</v>
      </c>
      <c r="L157" s="95">
        <f t="shared" si="2"/>
        <v>9</v>
      </c>
    </row>
    <row r="158" spans="1:12" ht="13.5" customHeight="1" x14ac:dyDescent="0.25">
      <c r="A158" s="6">
        <v>58299</v>
      </c>
      <c r="C158" s="1" t="s">
        <v>48</v>
      </c>
      <c r="D158" s="9" t="s">
        <v>49</v>
      </c>
      <c r="E158" s="1" t="s">
        <v>22</v>
      </c>
      <c r="F158" s="8">
        <v>375253</v>
      </c>
      <c r="G158" s="1" t="s">
        <v>90</v>
      </c>
      <c r="H158" s="7">
        <v>17</v>
      </c>
      <c r="I158" s="5">
        <v>45014</v>
      </c>
      <c r="J158" s="5">
        <v>45016</v>
      </c>
      <c r="K158" s="1" t="s">
        <v>57</v>
      </c>
      <c r="L158" s="95">
        <f t="shared" si="2"/>
        <v>3</v>
      </c>
    </row>
    <row r="159" spans="1:12" ht="13.5" customHeight="1" x14ac:dyDescent="0.25">
      <c r="A159" s="6">
        <v>58832</v>
      </c>
      <c r="C159" s="1" t="s">
        <v>48</v>
      </c>
      <c r="D159" s="9" t="s">
        <v>92</v>
      </c>
      <c r="E159" s="1" t="s">
        <v>34</v>
      </c>
      <c r="F159" s="8">
        <v>523589</v>
      </c>
      <c r="G159" s="1" t="s">
        <v>93</v>
      </c>
      <c r="H159" s="7">
        <v>15</v>
      </c>
      <c r="I159" s="5">
        <v>45076</v>
      </c>
      <c r="J159" s="5">
        <v>45077</v>
      </c>
      <c r="K159" s="1" t="s">
        <v>94</v>
      </c>
      <c r="L159" s="95">
        <f t="shared" si="2"/>
        <v>5</v>
      </c>
    </row>
    <row r="160" spans="1:12" ht="13.5" customHeight="1" x14ac:dyDescent="0.25">
      <c r="A160" s="6">
        <v>58385</v>
      </c>
      <c r="C160" s="1" t="s">
        <v>48</v>
      </c>
      <c r="D160" s="9" t="s">
        <v>92</v>
      </c>
      <c r="E160" s="1" t="s">
        <v>23</v>
      </c>
      <c r="F160" s="8">
        <v>335177</v>
      </c>
      <c r="G160" s="1" t="s">
        <v>95</v>
      </c>
      <c r="H160" s="7">
        <v>14</v>
      </c>
      <c r="I160" s="5">
        <v>45110</v>
      </c>
      <c r="J160" s="5">
        <v>45111</v>
      </c>
      <c r="K160" s="1" t="s">
        <v>94</v>
      </c>
      <c r="L160" s="95">
        <f t="shared" si="2"/>
        <v>7</v>
      </c>
    </row>
    <row r="161" spans="1:12" ht="13.5" customHeight="1" x14ac:dyDescent="0.25">
      <c r="A161" s="6">
        <v>58108</v>
      </c>
      <c r="C161" s="1" t="s">
        <v>48</v>
      </c>
      <c r="D161" s="9" t="s">
        <v>49</v>
      </c>
      <c r="E161" s="1" t="s">
        <v>78</v>
      </c>
      <c r="F161" s="8">
        <v>414443</v>
      </c>
      <c r="G161" s="1" t="s">
        <v>96</v>
      </c>
      <c r="H161" s="7">
        <v>15</v>
      </c>
      <c r="I161" s="5">
        <v>45166</v>
      </c>
      <c r="J161" s="5">
        <v>45166</v>
      </c>
      <c r="K161" s="1" t="s">
        <v>71</v>
      </c>
      <c r="L161" s="95">
        <f t="shared" si="2"/>
        <v>8</v>
      </c>
    </row>
    <row r="162" spans="1:12" ht="13.5" customHeight="1" x14ac:dyDescent="0.25">
      <c r="A162" s="6">
        <v>58491</v>
      </c>
      <c r="C162" s="1" t="s">
        <v>48</v>
      </c>
      <c r="D162" s="9" t="s">
        <v>92</v>
      </c>
      <c r="E162" s="1" t="s">
        <v>27</v>
      </c>
      <c r="F162" s="8">
        <v>342974</v>
      </c>
      <c r="G162" s="1" t="s">
        <v>97</v>
      </c>
      <c r="H162" s="7">
        <v>15</v>
      </c>
      <c r="I162" s="5">
        <v>45101</v>
      </c>
      <c r="J162" s="5">
        <v>45101</v>
      </c>
      <c r="K162" s="1" t="s">
        <v>94</v>
      </c>
      <c r="L162" s="95">
        <f t="shared" si="2"/>
        <v>6</v>
      </c>
    </row>
    <row r="163" spans="1:12" ht="13.5" customHeight="1" x14ac:dyDescent="0.25">
      <c r="A163" s="6">
        <v>57924</v>
      </c>
      <c r="C163" s="1" t="s">
        <v>48</v>
      </c>
      <c r="D163" s="9" t="s">
        <v>49</v>
      </c>
      <c r="E163" s="1" t="s">
        <v>23</v>
      </c>
      <c r="F163" s="8">
        <v>536181</v>
      </c>
      <c r="G163" s="1" t="s">
        <v>98</v>
      </c>
      <c r="H163" s="7">
        <v>21</v>
      </c>
      <c r="I163" s="5">
        <v>44966</v>
      </c>
      <c r="J163" s="5">
        <v>44967</v>
      </c>
      <c r="K163" s="1" t="s">
        <v>57</v>
      </c>
      <c r="L163" s="95">
        <f t="shared" si="2"/>
        <v>2</v>
      </c>
    </row>
    <row r="164" spans="1:12" ht="13.5" customHeight="1" x14ac:dyDescent="0.25">
      <c r="A164" s="6">
        <v>59022</v>
      </c>
      <c r="C164" s="1" t="s">
        <v>48</v>
      </c>
      <c r="D164" s="9" t="s">
        <v>92</v>
      </c>
      <c r="E164" s="1" t="s">
        <v>23</v>
      </c>
      <c r="F164" s="8">
        <v>335177</v>
      </c>
      <c r="G164" s="1" t="s">
        <v>95</v>
      </c>
      <c r="H164" s="7">
        <v>13</v>
      </c>
      <c r="I164" s="5">
        <v>45131</v>
      </c>
      <c r="J164" s="5">
        <v>45132</v>
      </c>
      <c r="K164" s="1" t="s">
        <v>60</v>
      </c>
      <c r="L164" s="95">
        <f t="shared" si="2"/>
        <v>7</v>
      </c>
    </row>
    <row r="165" spans="1:12" ht="13.5" customHeight="1" x14ac:dyDescent="0.25">
      <c r="A165" s="6">
        <v>55328</v>
      </c>
      <c r="C165" s="1" t="s">
        <v>53</v>
      </c>
      <c r="D165" s="9" t="s">
        <v>99</v>
      </c>
      <c r="E165" s="1" t="s">
        <v>84</v>
      </c>
      <c r="F165" s="8">
        <v>324620</v>
      </c>
      <c r="G165" s="1" t="s">
        <v>100</v>
      </c>
      <c r="H165" s="7">
        <v>7</v>
      </c>
      <c r="I165" s="5">
        <v>45082</v>
      </c>
      <c r="J165" s="5">
        <v>45083</v>
      </c>
      <c r="K165" s="1" t="s">
        <v>40</v>
      </c>
      <c r="L165" s="95">
        <f t="shared" si="2"/>
        <v>6</v>
      </c>
    </row>
    <row r="166" spans="1:12" ht="13.5" customHeight="1" x14ac:dyDescent="0.25">
      <c r="A166" s="6">
        <v>57005</v>
      </c>
      <c r="C166" s="1" t="s">
        <v>48</v>
      </c>
      <c r="D166" s="9" t="s">
        <v>49</v>
      </c>
      <c r="E166" s="1" t="s">
        <v>46</v>
      </c>
      <c r="F166" s="8">
        <v>570530</v>
      </c>
      <c r="G166" s="1" t="s">
        <v>91</v>
      </c>
      <c r="H166" s="7">
        <v>18</v>
      </c>
      <c r="I166" s="5">
        <v>45082</v>
      </c>
      <c r="J166" s="5">
        <v>45082</v>
      </c>
      <c r="K166" s="1" t="s">
        <v>88</v>
      </c>
      <c r="L166" s="95">
        <f t="shared" si="2"/>
        <v>6</v>
      </c>
    </row>
    <row r="167" spans="1:12" ht="13.5" customHeight="1" x14ac:dyDescent="0.25">
      <c r="A167" s="6">
        <v>51702</v>
      </c>
      <c r="C167" s="1" t="s">
        <v>48</v>
      </c>
      <c r="D167" s="9" t="s">
        <v>86</v>
      </c>
      <c r="E167" s="1" t="s">
        <v>23</v>
      </c>
      <c r="F167" s="8">
        <v>374778</v>
      </c>
      <c r="G167" s="1" t="s">
        <v>101</v>
      </c>
      <c r="H167" s="7">
        <v>17</v>
      </c>
      <c r="I167" s="5">
        <v>45196</v>
      </c>
      <c r="J167" s="5">
        <v>45197</v>
      </c>
      <c r="K167" s="1" t="s">
        <v>88</v>
      </c>
      <c r="L167" s="95">
        <f t="shared" si="2"/>
        <v>9</v>
      </c>
    </row>
    <row r="168" spans="1:12" ht="13.5" customHeight="1" x14ac:dyDescent="0.25">
      <c r="A168" s="6">
        <v>57925</v>
      </c>
      <c r="C168" s="1" t="s">
        <v>48</v>
      </c>
      <c r="D168" s="9" t="s">
        <v>49</v>
      </c>
      <c r="E168" s="1" t="s">
        <v>23</v>
      </c>
      <c r="F168" s="8">
        <v>414443</v>
      </c>
      <c r="G168" s="1" t="s">
        <v>96</v>
      </c>
      <c r="H168" s="7">
        <v>15</v>
      </c>
      <c r="I168" s="5">
        <v>45098</v>
      </c>
      <c r="J168" s="5">
        <v>45099</v>
      </c>
      <c r="K168" s="1" t="s">
        <v>71</v>
      </c>
      <c r="L168" s="95">
        <f t="shared" si="2"/>
        <v>6</v>
      </c>
    </row>
    <row r="169" spans="1:12" ht="13.5" customHeight="1" x14ac:dyDescent="0.25">
      <c r="A169" s="6">
        <v>57939</v>
      </c>
      <c r="C169" s="1" t="s">
        <v>48</v>
      </c>
      <c r="D169" s="9" t="s">
        <v>49</v>
      </c>
      <c r="E169" s="1" t="s">
        <v>23</v>
      </c>
      <c r="F169" s="8">
        <v>414443</v>
      </c>
      <c r="G169" s="1" t="s">
        <v>96</v>
      </c>
      <c r="H169" s="7">
        <v>15</v>
      </c>
      <c r="I169" s="5">
        <v>45043</v>
      </c>
      <c r="J169" s="5">
        <v>45044</v>
      </c>
      <c r="K169" s="1" t="s">
        <v>71</v>
      </c>
      <c r="L169" s="95">
        <f t="shared" si="2"/>
        <v>4</v>
      </c>
    </row>
    <row r="170" spans="1:12" ht="13.5" customHeight="1" x14ac:dyDescent="0.25">
      <c r="A170" s="6">
        <v>58022</v>
      </c>
      <c r="C170" s="1" t="s">
        <v>48</v>
      </c>
      <c r="D170" s="9" t="s">
        <v>49</v>
      </c>
      <c r="E170" s="1" t="s">
        <v>102</v>
      </c>
      <c r="F170" s="8">
        <v>570530</v>
      </c>
      <c r="G170" s="1" t="s">
        <v>91</v>
      </c>
      <c r="H170" s="7">
        <v>18</v>
      </c>
      <c r="I170" s="5">
        <v>45026</v>
      </c>
      <c r="J170" s="5">
        <v>45026</v>
      </c>
      <c r="K170" s="1" t="s">
        <v>88</v>
      </c>
      <c r="L170" s="95">
        <f t="shared" si="2"/>
        <v>4</v>
      </c>
    </row>
    <row r="171" spans="1:12" ht="13.5" customHeight="1" x14ac:dyDescent="0.25">
      <c r="A171" s="6">
        <v>48081</v>
      </c>
      <c r="C171" s="1" t="s">
        <v>15</v>
      </c>
      <c r="D171" s="9" t="s">
        <v>16</v>
      </c>
      <c r="E171" s="1" t="s">
        <v>103</v>
      </c>
      <c r="F171" s="8">
        <v>372624</v>
      </c>
      <c r="G171" s="1" t="s">
        <v>32</v>
      </c>
      <c r="H171" s="7">
        <v>11</v>
      </c>
      <c r="I171" s="5">
        <v>45033</v>
      </c>
      <c r="J171" s="5">
        <v>45034</v>
      </c>
      <c r="K171" s="1" t="s">
        <v>33</v>
      </c>
      <c r="L171" s="95">
        <f t="shared" si="2"/>
        <v>4</v>
      </c>
    </row>
    <row r="172" spans="1:12" ht="13.5" customHeight="1" x14ac:dyDescent="0.25">
      <c r="A172" s="6">
        <v>58157</v>
      </c>
      <c r="C172" s="1" t="s">
        <v>48</v>
      </c>
      <c r="D172" s="9" t="s">
        <v>49</v>
      </c>
      <c r="E172" s="1" t="s">
        <v>28</v>
      </c>
      <c r="F172" s="8">
        <v>144797</v>
      </c>
      <c r="G172" s="1" t="s">
        <v>104</v>
      </c>
      <c r="H172" s="7">
        <v>10</v>
      </c>
      <c r="I172" s="5">
        <v>45173</v>
      </c>
      <c r="J172" s="5">
        <v>45174</v>
      </c>
      <c r="K172" s="1" t="s">
        <v>80</v>
      </c>
      <c r="L172" s="95">
        <f t="shared" si="2"/>
        <v>9</v>
      </c>
    </row>
    <row r="173" spans="1:12" ht="13.5" customHeight="1" x14ac:dyDescent="0.25">
      <c r="A173" s="6">
        <v>50551</v>
      </c>
      <c r="C173" s="1" t="s">
        <v>48</v>
      </c>
      <c r="D173" s="9" t="s">
        <v>86</v>
      </c>
      <c r="E173" s="1" t="s">
        <v>78</v>
      </c>
      <c r="F173" s="8">
        <v>435876</v>
      </c>
      <c r="G173" s="1" t="s">
        <v>105</v>
      </c>
      <c r="H173" s="7">
        <v>18</v>
      </c>
      <c r="I173" s="5">
        <v>45194</v>
      </c>
      <c r="J173" s="5">
        <v>45194</v>
      </c>
      <c r="K173" s="1" t="s">
        <v>88</v>
      </c>
      <c r="L173" s="95">
        <f t="shared" si="2"/>
        <v>9</v>
      </c>
    </row>
    <row r="174" spans="1:12" ht="13.5" customHeight="1" x14ac:dyDescent="0.25">
      <c r="A174" s="6">
        <v>58825</v>
      </c>
      <c r="C174" s="1" t="s">
        <v>48</v>
      </c>
      <c r="D174" s="9" t="s">
        <v>92</v>
      </c>
      <c r="E174" s="1" t="s">
        <v>34</v>
      </c>
      <c r="F174" s="8">
        <v>523589</v>
      </c>
      <c r="G174" s="1" t="s">
        <v>93</v>
      </c>
      <c r="H174" s="7">
        <v>15</v>
      </c>
      <c r="I174" s="5">
        <v>45071</v>
      </c>
      <c r="J174" s="5">
        <v>45072</v>
      </c>
      <c r="K174" s="1" t="s">
        <v>94</v>
      </c>
      <c r="L174" s="95">
        <f t="shared" si="2"/>
        <v>5</v>
      </c>
    </row>
    <row r="175" spans="1:12" ht="13.5" customHeight="1" x14ac:dyDescent="0.25">
      <c r="A175" s="6">
        <v>58846</v>
      </c>
      <c r="C175" s="1" t="s">
        <v>48</v>
      </c>
      <c r="D175" s="9" t="s">
        <v>92</v>
      </c>
      <c r="E175" s="1" t="s">
        <v>102</v>
      </c>
      <c r="F175" s="8">
        <v>335177</v>
      </c>
      <c r="G175" s="1" t="s">
        <v>95</v>
      </c>
      <c r="H175" s="7">
        <v>14</v>
      </c>
      <c r="I175" s="5">
        <v>45128</v>
      </c>
      <c r="J175" s="5">
        <v>45128</v>
      </c>
      <c r="K175" s="1" t="s">
        <v>94</v>
      </c>
      <c r="L175" s="95">
        <f t="shared" si="2"/>
        <v>7</v>
      </c>
    </row>
    <row r="176" spans="1:12" ht="13.5" customHeight="1" x14ac:dyDescent="0.25">
      <c r="A176" s="6">
        <v>55347</v>
      </c>
      <c r="C176" s="1" t="s">
        <v>53</v>
      </c>
      <c r="D176" s="9" t="s">
        <v>99</v>
      </c>
      <c r="E176" s="1" t="s">
        <v>17</v>
      </c>
      <c r="F176" s="8">
        <v>324620</v>
      </c>
      <c r="G176" s="1" t="s">
        <v>100</v>
      </c>
      <c r="H176" s="7">
        <v>6</v>
      </c>
      <c r="I176" s="5">
        <v>45110</v>
      </c>
      <c r="J176" s="5">
        <v>45110</v>
      </c>
      <c r="K176" s="1" t="s">
        <v>40</v>
      </c>
      <c r="L176" s="95">
        <f t="shared" si="2"/>
        <v>7</v>
      </c>
    </row>
    <row r="177" spans="1:12" ht="13.5" customHeight="1" x14ac:dyDescent="0.25">
      <c r="A177" s="6">
        <v>58916</v>
      </c>
      <c r="C177" s="1" t="s">
        <v>48</v>
      </c>
      <c r="D177" s="9" t="s">
        <v>92</v>
      </c>
      <c r="E177" s="1" t="s">
        <v>46</v>
      </c>
      <c r="F177" s="8">
        <v>675132</v>
      </c>
      <c r="G177" s="1" t="s">
        <v>106</v>
      </c>
      <c r="H177" s="7">
        <v>15</v>
      </c>
      <c r="I177" s="5">
        <v>45119</v>
      </c>
      <c r="J177" s="5">
        <v>45119</v>
      </c>
      <c r="K177" s="1" t="s">
        <v>60</v>
      </c>
      <c r="L177" s="95">
        <f t="shared" si="2"/>
        <v>7</v>
      </c>
    </row>
    <row r="178" spans="1:12" ht="13.5" customHeight="1" x14ac:dyDescent="0.25">
      <c r="A178" s="6">
        <v>58445</v>
      </c>
      <c r="C178" s="1" t="s">
        <v>48</v>
      </c>
      <c r="D178" s="9" t="s">
        <v>92</v>
      </c>
      <c r="E178" s="1" t="s">
        <v>23</v>
      </c>
      <c r="F178" s="8">
        <v>335177</v>
      </c>
      <c r="G178" s="1" t="s">
        <v>95</v>
      </c>
      <c r="H178" s="7">
        <v>15</v>
      </c>
      <c r="I178" s="5">
        <v>45120</v>
      </c>
      <c r="J178" s="5">
        <v>45121</v>
      </c>
      <c r="K178" s="1" t="s">
        <v>94</v>
      </c>
      <c r="L178" s="95">
        <f t="shared" si="2"/>
        <v>7</v>
      </c>
    </row>
    <row r="179" spans="1:12" ht="13.5" customHeight="1" x14ac:dyDescent="0.25">
      <c r="A179" s="6">
        <v>49163</v>
      </c>
      <c r="C179" s="1" t="s">
        <v>48</v>
      </c>
      <c r="D179" s="9" t="s">
        <v>92</v>
      </c>
      <c r="E179" s="1" t="s">
        <v>46</v>
      </c>
      <c r="F179" s="8">
        <v>375253</v>
      </c>
      <c r="G179" s="1" t="s">
        <v>90</v>
      </c>
      <c r="H179" s="7">
        <v>9</v>
      </c>
      <c r="I179" s="5">
        <v>45062</v>
      </c>
      <c r="J179" s="5">
        <v>45062</v>
      </c>
      <c r="K179" s="1" t="s">
        <v>107</v>
      </c>
      <c r="L179" s="95">
        <f t="shared" si="2"/>
        <v>5</v>
      </c>
    </row>
    <row r="180" spans="1:12" ht="13.5" customHeight="1" x14ac:dyDescent="0.25">
      <c r="A180" s="6">
        <v>59017</v>
      </c>
      <c r="C180" s="1" t="s">
        <v>48</v>
      </c>
      <c r="D180" s="9" t="s">
        <v>92</v>
      </c>
      <c r="E180" s="1" t="s">
        <v>35</v>
      </c>
      <c r="F180" s="8">
        <v>466794</v>
      </c>
      <c r="G180" s="1" t="s">
        <v>108</v>
      </c>
      <c r="H180" s="7">
        <v>10</v>
      </c>
      <c r="I180" s="5">
        <v>45166</v>
      </c>
      <c r="J180" s="5">
        <v>45168</v>
      </c>
      <c r="K180" s="1" t="s">
        <v>60</v>
      </c>
      <c r="L180" s="95">
        <f t="shared" si="2"/>
        <v>8</v>
      </c>
    </row>
    <row r="181" spans="1:12" ht="13.5" customHeight="1" x14ac:dyDescent="0.25">
      <c r="A181" s="6">
        <v>49035</v>
      </c>
      <c r="C181" s="1" t="s">
        <v>109</v>
      </c>
      <c r="D181" s="9" t="s">
        <v>110</v>
      </c>
      <c r="E181" s="1" t="s">
        <v>46</v>
      </c>
      <c r="F181" s="8">
        <v>318770</v>
      </c>
      <c r="G181" s="1" t="s">
        <v>111</v>
      </c>
      <c r="H181" s="7">
        <v>7</v>
      </c>
      <c r="I181" s="5">
        <v>45086</v>
      </c>
      <c r="J181" s="5">
        <v>45086</v>
      </c>
      <c r="K181" s="1" t="s">
        <v>40</v>
      </c>
      <c r="L181" s="95">
        <f t="shared" si="2"/>
        <v>6</v>
      </c>
    </row>
    <row r="182" spans="1:12" ht="13.5" customHeight="1" x14ac:dyDescent="0.25">
      <c r="A182" s="6">
        <v>58265</v>
      </c>
      <c r="C182" s="1" t="s">
        <v>48</v>
      </c>
      <c r="D182" s="9" t="s">
        <v>49</v>
      </c>
      <c r="E182" s="1" t="s">
        <v>28</v>
      </c>
      <c r="F182" s="8">
        <v>375253</v>
      </c>
      <c r="G182" s="1" t="s">
        <v>90</v>
      </c>
      <c r="H182" s="7">
        <v>24</v>
      </c>
      <c r="I182" s="5">
        <v>44994</v>
      </c>
      <c r="J182" s="5">
        <v>44995</v>
      </c>
      <c r="K182" s="1" t="s">
        <v>57</v>
      </c>
      <c r="L182" s="95">
        <f t="shared" si="2"/>
        <v>3</v>
      </c>
    </row>
    <row r="183" spans="1:12" ht="13.5" customHeight="1" x14ac:dyDescent="0.25">
      <c r="A183" s="6">
        <v>57817</v>
      </c>
      <c r="C183" s="1" t="s">
        <v>48</v>
      </c>
      <c r="D183" s="9" t="s">
        <v>49</v>
      </c>
      <c r="E183" s="1" t="s">
        <v>23</v>
      </c>
      <c r="F183" s="8">
        <v>570530</v>
      </c>
      <c r="G183" s="1" t="s">
        <v>91</v>
      </c>
      <c r="H183" s="7">
        <v>22</v>
      </c>
      <c r="I183" s="5">
        <v>45000</v>
      </c>
      <c r="J183" s="5">
        <v>45001</v>
      </c>
      <c r="K183" s="1" t="s">
        <v>88</v>
      </c>
      <c r="L183" s="95">
        <f t="shared" si="2"/>
        <v>3</v>
      </c>
    </row>
    <row r="184" spans="1:12" ht="13.5" customHeight="1" x14ac:dyDescent="0.25">
      <c r="A184" s="6">
        <v>58178</v>
      </c>
      <c r="C184" s="1" t="s">
        <v>48</v>
      </c>
      <c r="D184" s="9" t="s">
        <v>49</v>
      </c>
      <c r="E184" s="1" t="s">
        <v>84</v>
      </c>
      <c r="F184" s="8">
        <v>570530</v>
      </c>
      <c r="G184" s="1" t="s">
        <v>91</v>
      </c>
      <c r="H184" s="7">
        <v>10</v>
      </c>
      <c r="I184" s="5">
        <v>45250</v>
      </c>
      <c r="J184" s="5">
        <v>45251</v>
      </c>
      <c r="K184" s="1" t="s">
        <v>60</v>
      </c>
      <c r="L184" s="95">
        <f t="shared" si="2"/>
        <v>11</v>
      </c>
    </row>
    <row r="185" spans="1:12" ht="13.5" customHeight="1" x14ac:dyDescent="0.25">
      <c r="A185" s="6">
        <v>51845</v>
      </c>
      <c r="C185" s="1" t="s">
        <v>48</v>
      </c>
      <c r="D185" s="9" t="s">
        <v>86</v>
      </c>
      <c r="E185" s="1" t="s">
        <v>34</v>
      </c>
      <c r="F185" s="8">
        <v>374778</v>
      </c>
      <c r="G185" s="1" t="s">
        <v>101</v>
      </c>
      <c r="H185" s="7">
        <v>9</v>
      </c>
      <c r="I185" s="5">
        <v>45159</v>
      </c>
      <c r="J185" s="5">
        <v>45160</v>
      </c>
      <c r="K185" s="1" t="s">
        <v>88</v>
      </c>
      <c r="L185" s="95">
        <f t="shared" si="2"/>
        <v>8</v>
      </c>
    </row>
    <row r="186" spans="1:12" ht="13.5" customHeight="1" x14ac:dyDescent="0.25">
      <c r="A186" s="6">
        <v>58356</v>
      </c>
      <c r="C186" s="1" t="s">
        <v>48</v>
      </c>
      <c r="D186" s="9" t="s">
        <v>49</v>
      </c>
      <c r="E186" s="1" t="s">
        <v>22</v>
      </c>
      <c r="F186" s="8">
        <v>375253</v>
      </c>
      <c r="G186" s="1" t="s">
        <v>90</v>
      </c>
      <c r="H186" s="7">
        <v>25</v>
      </c>
      <c r="I186" s="5">
        <v>45021</v>
      </c>
      <c r="J186" s="5">
        <v>45023</v>
      </c>
      <c r="K186" s="1" t="s">
        <v>57</v>
      </c>
      <c r="L186" s="95">
        <f t="shared" si="2"/>
        <v>4</v>
      </c>
    </row>
    <row r="187" spans="1:12" ht="13.5" customHeight="1" x14ac:dyDescent="0.25">
      <c r="A187" s="6">
        <v>49059</v>
      </c>
      <c r="C187" s="1" t="s">
        <v>109</v>
      </c>
      <c r="D187" s="9" t="s">
        <v>110</v>
      </c>
      <c r="E187" s="1" t="s">
        <v>43</v>
      </c>
      <c r="F187" s="8">
        <v>386534</v>
      </c>
      <c r="G187" s="1" t="s">
        <v>112</v>
      </c>
      <c r="H187" s="7">
        <v>8</v>
      </c>
      <c r="I187" s="5">
        <v>45128</v>
      </c>
      <c r="J187" s="5">
        <v>45130</v>
      </c>
      <c r="K187" s="1" t="s">
        <v>40</v>
      </c>
      <c r="L187" s="95">
        <f t="shared" si="2"/>
        <v>7</v>
      </c>
    </row>
    <row r="188" spans="1:12" ht="13.5" customHeight="1" x14ac:dyDescent="0.25">
      <c r="A188" s="6">
        <v>57812</v>
      </c>
      <c r="C188" s="1" t="s">
        <v>48</v>
      </c>
      <c r="D188" s="9" t="s">
        <v>49</v>
      </c>
      <c r="E188" s="1" t="s">
        <v>23</v>
      </c>
      <c r="F188" s="8">
        <v>570530</v>
      </c>
      <c r="G188" s="1" t="s">
        <v>91</v>
      </c>
      <c r="H188" s="7">
        <v>23</v>
      </c>
      <c r="I188" s="5">
        <v>44984</v>
      </c>
      <c r="J188" s="5">
        <v>44985</v>
      </c>
      <c r="K188" s="1" t="s">
        <v>88</v>
      </c>
      <c r="L188" s="95">
        <f t="shared" si="2"/>
        <v>2</v>
      </c>
    </row>
    <row r="189" spans="1:12" ht="13.5" customHeight="1" x14ac:dyDescent="0.25">
      <c r="A189" s="6">
        <v>58197</v>
      </c>
      <c r="C189" s="1" t="s">
        <v>48</v>
      </c>
      <c r="D189" s="9" t="s">
        <v>92</v>
      </c>
      <c r="E189" s="1" t="s">
        <v>24</v>
      </c>
      <c r="F189" s="8">
        <v>335177</v>
      </c>
      <c r="G189" s="1" t="s">
        <v>95</v>
      </c>
      <c r="H189" s="7">
        <v>10</v>
      </c>
      <c r="I189" s="5">
        <v>45180</v>
      </c>
      <c r="J189" s="5">
        <v>45180</v>
      </c>
      <c r="K189" s="1" t="s">
        <v>60</v>
      </c>
      <c r="L189" s="95">
        <f t="shared" si="2"/>
        <v>9</v>
      </c>
    </row>
    <row r="190" spans="1:12" ht="13.5" customHeight="1" x14ac:dyDescent="0.25">
      <c r="A190" s="6">
        <v>58763</v>
      </c>
      <c r="C190" s="1" t="s">
        <v>48</v>
      </c>
      <c r="D190" s="9" t="s">
        <v>92</v>
      </c>
      <c r="E190" s="1" t="s">
        <v>55</v>
      </c>
      <c r="F190" s="8">
        <v>335177</v>
      </c>
      <c r="G190" s="1" t="s">
        <v>95</v>
      </c>
      <c r="H190" s="7">
        <v>15</v>
      </c>
      <c r="I190" s="5">
        <v>45103</v>
      </c>
      <c r="J190" s="5">
        <v>45104</v>
      </c>
      <c r="K190" s="1" t="s">
        <v>94</v>
      </c>
      <c r="L190" s="95">
        <f t="shared" si="2"/>
        <v>6</v>
      </c>
    </row>
    <row r="191" spans="1:12" ht="13.5" customHeight="1" x14ac:dyDescent="0.25">
      <c r="A191" s="6">
        <v>57468</v>
      </c>
      <c r="C191" s="1" t="s">
        <v>53</v>
      </c>
      <c r="D191" s="9" t="s">
        <v>99</v>
      </c>
      <c r="E191" s="1" t="s">
        <v>113</v>
      </c>
      <c r="F191" s="8">
        <v>413600</v>
      </c>
      <c r="G191" s="1" t="s">
        <v>114</v>
      </c>
      <c r="H191" s="7">
        <v>7</v>
      </c>
      <c r="I191" s="5">
        <v>45113</v>
      </c>
      <c r="J191" s="5">
        <v>45114</v>
      </c>
      <c r="K191" s="1" t="s">
        <v>40</v>
      </c>
      <c r="L191" s="95">
        <f t="shared" si="2"/>
        <v>7</v>
      </c>
    </row>
    <row r="192" spans="1:12" ht="13.5" customHeight="1" x14ac:dyDescent="0.25">
      <c r="A192" s="6">
        <v>55296</v>
      </c>
      <c r="C192" s="1" t="s">
        <v>37</v>
      </c>
      <c r="D192" s="9" t="s">
        <v>52</v>
      </c>
      <c r="E192" s="1" t="s">
        <v>115</v>
      </c>
      <c r="F192" s="8">
        <v>361756</v>
      </c>
      <c r="G192" s="1" t="s">
        <v>116</v>
      </c>
      <c r="H192" s="7">
        <v>9</v>
      </c>
      <c r="I192" s="5">
        <v>45239</v>
      </c>
      <c r="J192" s="5">
        <v>45239</v>
      </c>
      <c r="K192" s="1" t="s">
        <v>42</v>
      </c>
      <c r="L192" s="95">
        <f t="shared" si="2"/>
        <v>11</v>
      </c>
    </row>
    <row r="193" spans="1:12" ht="13.5" customHeight="1" x14ac:dyDescent="0.25">
      <c r="A193" s="6">
        <v>57826</v>
      </c>
      <c r="C193" s="1" t="s">
        <v>48</v>
      </c>
      <c r="D193" s="9" t="s">
        <v>49</v>
      </c>
      <c r="E193" s="1" t="s">
        <v>78</v>
      </c>
      <c r="F193" s="8">
        <v>570530</v>
      </c>
      <c r="G193" s="1" t="s">
        <v>91</v>
      </c>
      <c r="H193" s="7">
        <v>14</v>
      </c>
      <c r="I193" s="5">
        <v>45013</v>
      </c>
      <c r="J193" s="5">
        <v>45013</v>
      </c>
      <c r="K193" s="1" t="s">
        <v>88</v>
      </c>
      <c r="L193" s="95">
        <f t="shared" si="2"/>
        <v>3</v>
      </c>
    </row>
    <row r="194" spans="1:12" ht="13.5" customHeight="1" x14ac:dyDescent="0.25">
      <c r="A194" s="6">
        <v>57876</v>
      </c>
      <c r="C194" s="1" t="s">
        <v>48</v>
      </c>
      <c r="D194" s="9" t="s">
        <v>49</v>
      </c>
      <c r="E194" s="1" t="s">
        <v>23</v>
      </c>
      <c r="F194" s="8">
        <v>414443</v>
      </c>
      <c r="G194" s="1" t="s">
        <v>96</v>
      </c>
      <c r="H194" s="7">
        <v>15</v>
      </c>
      <c r="I194" s="5">
        <v>45057</v>
      </c>
      <c r="J194" s="5">
        <v>45058</v>
      </c>
      <c r="K194" s="1" t="s">
        <v>71</v>
      </c>
      <c r="L194" s="95">
        <f t="shared" si="2"/>
        <v>5</v>
      </c>
    </row>
    <row r="195" spans="1:12" ht="13.5" customHeight="1" x14ac:dyDescent="0.25">
      <c r="A195" s="6">
        <v>57439</v>
      </c>
      <c r="C195" s="1" t="s">
        <v>53</v>
      </c>
      <c r="D195" s="9" t="s">
        <v>99</v>
      </c>
      <c r="E195" s="1" t="s">
        <v>115</v>
      </c>
      <c r="F195" s="8">
        <v>679358</v>
      </c>
      <c r="G195" s="1" t="s">
        <v>70</v>
      </c>
      <c r="H195" s="7">
        <v>9</v>
      </c>
      <c r="I195" s="5">
        <v>45087</v>
      </c>
      <c r="J195" s="5">
        <v>45087</v>
      </c>
      <c r="K195" s="1" t="s">
        <v>94</v>
      </c>
      <c r="L195" s="95">
        <f t="shared" ref="L195:L258" si="3">MONTH(J195)</f>
        <v>6</v>
      </c>
    </row>
    <row r="196" spans="1:12" ht="13.5" customHeight="1" x14ac:dyDescent="0.25">
      <c r="A196" s="6">
        <v>58399</v>
      </c>
      <c r="C196" s="1" t="s">
        <v>48</v>
      </c>
      <c r="D196" s="9" t="s">
        <v>92</v>
      </c>
      <c r="E196" s="1" t="s">
        <v>23</v>
      </c>
      <c r="F196" s="8">
        <v>335177</v>
      </c>
      <c r="G196" s="1" t="s">
        <v>95</v>
      </c>
      <c r="H196" s="7">
        <v>15</v>
      </c>
      <c r="I196" s="5">
        <v>45113</v>
      </c>
      <c r="J196" s="5">
        <v>45114</v>
      </c>
      <c r="K196" s="1" t="s">
        <v>94</v>
      </c>
      <c r="L196" s="95">
        <f t="shared" si="3"/>
        <v>7</v>
      </c>
    </row>
    <row r="197" spans="1:12" ht="13.5" customHeight="1" x14ac:dyDescent="0.25">
      <c r="A197" s="6">
        <v>55294</v>
      </c>
      <c r="C197" s="1" t="s">
        <v>37</v>
      </c>
      <c r="D197" s="9" t="s">
        <v>52</v>
      </c>
      <c r="E197" s="1" t="s">
        <v>115</v>
      </c>
      <c r="F197" s="8">
        <v>361756</v>
      </c>
      <c r="G197" s="1" t="s">
        <v>116</v>
      </c>
      <c r="H197" s="7">
        <v>10</v>
      </c>
      <c r="I197" s="5">
        <v>45069</v>
      </c>
      <c r="J197" s="5">
        <v>45070</v>
      </c>
      <c r="K197" s="1" t="s">
        <v>40</v>
      </c>
      <c r="L197" s="95">
        <f t="shared" si="3"/>
        <v>5</v>
      </c>
    </row>
    <row r="198" spans="1:12" ht="13.5" customHeight="1" x14ac:dyDescent="0.25">
      <c r="A198" s="6">
        <v>55003</v>
      </c>
      <c r="C198" s="1" t="s">
        <v>37</v>
      </c>
      <c r="D198" s="9" t="s">
        <v>52</v>
      </c>
      <c r="E198" s="1" t="s">
        <v>117</v>
      </c>
      <c r="F198" s="8">
        <v>353019</v>
      </c>
      <c r="G198" s="1" t="s">
        <v>118</v>
      </c>
      <c r="H198" s="7">
        <v>6</v>
      </c>
      <c r="I198" s="5">
        <v>44978</v>
      </c>
      <c r="J198" s="5">
        <v>44979</v>
      </c>
      <c r="K198" s="1" t="s">
        <v>40</v>
      </c>
      <c r="L198" s="95">
        <f t="shared" si="3"/>
        <v>2</v>
      </c>
    </row>
    <row r="199" spans="1:12" ht="13.5" customHeight="1" x14ac:dyDescent="0.25">
      <c r="A199" s="6">
        <v>58814</v>
      </c>
      <c r="C199" s="1" t="s">
        <v>48</v>
      </c>
      <c r="D199" s="9" t="s">
        <v>92</v>
      </c>
      <c r="E199" s="1" t="s">
        <v>34</v>
      </c>
      <c r="F199" s="8">
        <v>523589</v>
      </c>
      <c r="G199" s="1" t="s">
        <v>93</v>
      </c>
      <c r="H199" s="7">
        <v>14</v>
      </c>
      <c r="I199" s="5">
        <v>45082</v>
      </c>
      <c r="J199" s="5">
        <v>45083</v>
      </c>
      <c r="K199" s="1" t="s">
        <v>94</v>
      </c>
      <c r="L199" s="95">
        <f t="shared" si="3"/>
        <v>6</v>
      </c>
    </row>
    <row r="200" spans="1:12" ht="13.5" customHeight="1" x14ac:dyDescent="0.25">
      <c r="A200" s="6">
        <v>58119</v>
      </c>
      <c r="C200" s="1" t="s">
        <v>15</v>
      </c>
      <c r="D200" s="9" t="s">
        <v>119</v>
      </c>
      <c r="E200" s="1" t="s">
        <v>115</v>
      </c>
      <c r="F200" s="8">
        <v>375324</v>
      </c>
      <c r="G200" s="1" t="s">
        <v>120</v>
      </c>
      <c r="H200" s="7">
        <v>7</v>
      </c>
      <c r="I200" s="5">
        <v>45054</v>
      </c>
      <c r="J200" s="5">
        <v>45054</v>
      </c>
      <c r="K200" s="1" t="s">
        <v>82</v>
      </c>
      <c r="L200" s="95">
        <f t="shared" si="3"/>
        <v>5</v>
      </c>
    </row>
    <row r="201" spans="1:12" ht="13.5" customHeight="1" x14ac:dyDescent="0.25">
      <c r="A201" s="6">
        <v>50785</v>
      </c>
      <c r="C201" s="1" t="s">
        <v>48</v>
      </c>
      <c r="D201" s="9" t="s">
        <v>86</v>
      </c>
      <c r="E201" s="1" t="s">
        <v>28</v>
      </c>
      <c r="F201" s="8">
        <v>466794</v>
      </c>
      <c r="G201" s="1" t="s">
        <v>108</v>
      </c>
      <c r="H201" s="7">
        <v>15</v>
      </c>
      <c r="I201" s="5">
        <v>45148</v>
      </c>
      <c r="J201" s="5">
        <v>45149</v>
      </c>
      <c r="K201" s="1" t="s">
        <v>88</v>
      </c>
      <c r="L201" s="95">
        <f t="shared" si="3"/>
        <v>8</v>
      </c>
    </row>
    <row r="202" spans="1:12" ht="13.5" customHeight="1" x14ac:dyDescent="0.25">
      <c r="A202" s="6">
        <v>58513</v>
      </c>
      <c r="C202" s="1" t="s">
        <v>48</v>
      </c>
      <c r="D202" s="9" t="s">
        <v>92</v>
      </c>
      <c r="E202" s="1" t="s">
        <v>27</v>
      </c>
      <c r="F202" s="8">
        <v>342974</v>
      </c>
      <c r="G202" s="1" t="s">
        <v>97</v>
      </c>
      <c r="H202" s="7">
        <v>15</v>
      </c>
      <c r="I202" s="5">
        <v>45041</v>
      </c>
      <c r="J202" s="5">
        <v>45041</v>
      </c>
      <c r="K202" s="1" t="s">
        <v>94</v>
      </c>
      <c r="L202" s="95">
        <f t="shared" si="3"/>
        <v>4</v>
      </c>
    </row>
    <row r="203" spans="1:12" ht="13.5" customHeight="1" x14ac:dyDescent="0.25">
      <c r="A203" s="6">
        <v>58933</v>
      </c>
      <c r="C203" s="1" t="s">
        <v>48</v>
      </c>
      <c r="D203" s="9" t="s">
        <v>92</v>
      </c>
      <c r="E203" s="1" t="s">
        <v>46</v>
      </c>
      <c r="F203" s="8">
        <v>675132</v>
      </c>
      <c r="G203" s="1" t="s">
        <v>106</v>
      </c>
      <c r="H203" s="7">
        <v>13</v>
      </c>
      <c r="I203" s="5">
        <v>45120</v>
      </c>
      <c r="J203" s="5">
        <v>45120</v>
      </c>
      <c r="K203" s="1" t="s">
        <v>60</v>
      </c>
      <c r="L203" s="95">
        <f t="shared" si="3"/>
        <v>7</v>
      </c>
    </row>
    <row r="204" spans="1:12" ht="13.5" customHeight="1" x14ac:dyDescent="0.25">
      <c r="A204" s="6">
        <v>58992</v>
      </c>
      <c r="C204" s="1" t="s">
        <v>121</v>
      </c>
      <c r="D204" s="9" t="s">
        <v>122</v>
      </c>
      <c r="E204" s="1" t="s">
        <v>43</v>
      </c>
      <c r="F204" s="8">
        <v>384599</v>
      </c>
      <c r="G204" s="1" t="s">
        <v>123</v>
      </c>
      <c r="H204" s="7">
        <v>11</v>
      </c>
      <c r="I204" s="5">
        <v>45205</v>
      </c>
      <c r="J204" s="5">
        <v>45207</v>
      </c>
      <c r="K204" s="1" t="s">
        <v>45</v>
      </c>
      <c r="L204" s="95">
        <f t="shared" si="3"/>
        <v>10</v>
      </c>
    </row>
    <row r="205" spans="1:12" ht="13.5" customHeight="1" x14ac:dyDescent="0.25">
      <c r="A205" s="6">
        <v>57859</v>
      </c>
      <c r="C205" s="1" t="s">
        <v>15</v>
      </c>
      <c r="D205" s="9" t="s">
        <v>119</v>
      </c>
      <c r="E205" s="1" t="s">
        <v>30</v>
      </c>
      <c r="F205" s="8">
        <v>317251</v>
      </c>
      <c r="G205" s="1" t="s">
        <v>124</v>
      </c>
      <c r="H205" s="7">
        <v>16</v>
      </c>
      <c r="I205" s="5">
        <v>45195</v>
      </c>
      <c r="J205" s="5">
        <v>45196</v>
      </c>
      <c r="K205" s="1" t="s">
        <v>82</v>
      </c>
      <c r="L205" s="95">
        <f t="shared" si="3"/>
        <v>9</v>
      </c>
    </row>
    <row r="206" spans="1:12" ht="13.5" customHeight="1" x14ac:dyDescent="0.25">
      <c r="A206" s="6">
        <v>58156</v>
      </c>
      <c r="C206" s="1" t="s">
        <v>48</v>
      </c>
      <c r="D206" s="9" t="s">
        <v>49</v>
      </c>
      <c r="E206" s="1" t="s">
        <v>28</v>
      </c>
      <c r="F206" s="8">
        <v>144797</v>
      </c>
      <c r="G206" s="1" t="s">
        <v>104</v>
      </c>
      <c r="H206" s="7">
        <v>14</v>
      </c>
      <c r="I206" s="5">
        <v>45187</v>
      </c>
      <c r="J206" s="5">
        <v>45188</v>
      </c>
      <c r="K206" s="1" t="s">
        <v>60</v>
      </c>
      <c r="L206" s="95">
        <f t="shared" si="3"/>
        <v>9</v>
      </c>
    </row>
    <row r="207" spans="1:12" ht="13.5" customHeight="1" x14ac:dyDescent="0.25">
      <c r="A207" s="6">
        <v>57358</v>
      </c>
      <c r="C207" s="1" t="s">
        <v>48</v>
      </c>
      <c r="D207" s="9" t="s">
        <v>49</v>
      </c>
      <c r="E207" s="1" t="s">
        <v>34</v>
      </c>
      <c r="F207" s="8">
        <v>414443</v>
      </c>
      <c r="G207" s="1" t="s">
        <v>96</v>
      </c>
      <c r="H207" s="7">
        <v>14</v>
      </c>
      <c r="I207" s="5">
        <v>45167</v>
      </c>
      <c r="J207" s="5">
        <v>45168</v>
      </c>
      <c r="K207" s="1" t="s">
        <v>71</v>
      </c>
      <c r="L207" s="95">
        <f t="shared" si="3"/>
        <v>8</v>
      </c>
    </row>
    <row r="208" spans="1:12" ht="13.5" customHeight="1" x14ac:dyDescent="0.25">
      <c r="A208" s="6">
        <v>49398</v>
      </c>
      <c r="C208" s="1" t="s">
        <v>109</v>
      </c>
      <c r="D208" s="9" t="s">
        <v>110</v>
      </c>
      <c r="E208" s="1" t="s">
        <v>46</v>
      </c>
      <c r="F208" s="8">
        <v>318770</v>
      </c>
      <c r="G208" s="1" t="s">
        <v>111</v>
      </c>
      <c r="H208" s="7">
        <v>7</v>
      </c>
      <c r="I208" s="5">
        <v>44973</v>
      </c>
      <c r="J208" s="5">
        <v>44973</v>
      </c>
      <c r="K208" s="1" t="s">
        <v>40</v>
      </c>
      <c r="L208" s="95">
        <f t="shared" si="3"/>
        <v>2</v>
      </c>
    </row>
    <row r="209" spans="1:12" ht="13.5" customHeight="1" x14ac:dyDescent="0.25">
      <c r="A209" s="6">
        <v>57850</v>
      </c>
      <c r="C209" s="1" t="s">
        <v>15</v>
      </c>
      <c r="D209" s="9" t="s">
        <v>119</v>
      </c>
      <c r="E209" s="1" t="s">
        <v>30</v>
      </c>
      <c r="F209" s="8">
        <v>317251</v>
      </c>
      <c r="G209" s="1" t="s">
        <v>124</v>
      </c>
      <c r="H209" s="7">
        <v>17</v>
      </c>
      <c r="I209" s="5">
        <v>45069</v>
      </c>
      <c r="J209" s="5">
        <v>45070</v>
      </c>
      <c r="K209" s="1" t="s">
        <v>82</v>
      </c>
      <c r="L209" s="95">
        <f t="shared" si="3"/>
        <v>5</v>
      </c>
    </row>
    <row r="210" spans="1:12" ht="13.5" customHeight="1" x14ac:dyDescent="0.25">
      <c r="A210" s="6">
        <v>59034</v>
      </c>
      <c r="C210" s="1" t="s">
        <v>48</v>
      </c>
      <c r="D210" s="9" t="s">
        <v>92</v>
      </c>
      <c r="E210" s="1" t="s">
        <v>27</v>
      </c>
      <c r="F210" s="8">
        <v>342974</v>
      </c>
      <c r="G210" s="1" t="s">
        <v>97</v>
      </c>
      <c r="H210" s="7">
        <v>11</v>
      </c>
      <c r="I210" s="5">
        <v>45126</v>
      </c>
      <c r="J210" s="5">
        <v>45126</v>
      </c>
      <c r="K210" s="1" t="s">
        <v>60</v>
      </c>
      <c r="L210" s="95">
        <f t="shared" si="3"/>
        <v>7</v>
      </c>
    </row>
    <row r="211" spans="1:12" ht="13.5" customHeight="1" x14ac:dyDescent="0.25">
      <c r="A211" s="6">
        <v>56711</v>
      </c>
      <c r="C211" s="1" t="s">
        <v>37</v>
      </c>
      <c r="D211" s="9" t="s">
        <v>52</v>
      </c>
      <c r="E211" s="1" t="s">
        <v>84</v>
      </c>
      <c r="F211" s="8">
        <v>361756</v>
      </c>
      <c r="G211" s="1" t="s">
        <v>116</v>
      </c>
      <c r="H211" s="7">
        <v>7</v>
      </c>
      <c r="I211" s="5">
        <v>45145</v>
      </c>
      <c r="J211" s="5">
        <v>45146</v>
      </c>
      <c r="K211" s="1" t="s">
        <v>42</v>
      </c>
      <c r="L211" s="95">
        <f t="shared" si="3"/>
        <v>8</v>
      </c>
    </row>
    <row r="212" spans="1:12" ht="13.5" customHeight="1" x14ac:dyDescent="0.25">
      <c r="A212" s="6">
        <v>57968</v>
      </c>
      <c r="C212" s="1" t="s">
        <v>48</v>
      </c>
      <c r="D212" s="9" t="s">
        <v>49</v>
      </c>
      <c r="E212" s="1" t="s">
        <v>47</v>
      </c>
      <c r="F212" s="8">
        <v>414443</v>
      </c>
      <c r="G212" s="1" t="s">
        <v>96</v>
      </c>
      <c r="H212" s="7">
        <v>14</v>
      </c>
      <c r="I212" s="5">
        <v>45132</v>
      </c>
      <c r="J212" s="5">
        <v>45134</v>
      </c>
      <c r="K212" s="1" t="s">
        <v>71</v>
      </c>
      <c r="L212" s="95">
        <f t="shared" si="3"/>
        <v>7</v>
      </c>
    </row>
    <row r="213" spans="1:12" ht="13.5" customHeight="1" x14ac:dyDescent="0.25">
      <c r="A213" s="6">
        <v>50749</v>
      </c>
      <c r="C213" s="1" t="s">
        <v>48</v>
      </c>
      <c r="D213" s="9" t="s">
        <v>86</v>
      </c>
      <c r="E213" s="1" t="s">
        <v>28</v>
      </c>
      <c r="F213" s="8">
        <v>466794</v>
      </c>
      <c r="G213" s="1" t="s">
        <v>108</v>
      </c>
      <c r="H213" s="7">
        <v>16</v>
      </c>
      <c r="I213" s="5">
        <v>45162</v>
      </c>
      <c r="J213" s="5">
        <v>45163</v>
      </c>
      <c r="K213" s="1" t="s">
        <v>88</v>
      </c>
      <c r="L213" s="95">
        <f t="shared" si="3"/>
        <v>8</v>
      </c>
    </row>
    <row r="214" spans="1:12" ht="13.5" customHeight="1" x14ac:dyDescent="0.25">
      <c r="A214" s="6">
        <v>58930</v>
      </c>
      <c r="C214" s="1" t="s">
        <v>48</v>
      </c>
      <c r="D214" s="9" t="s">
        <v>92</v>
      </c>
      <c r="E214" s="1" t="s">
        <v>78</v>
      </c>
      <c r="F214" s="8">
        <v>342974</v>
      </c>
      <c r="G214" s="1" t="s">
        <v>97</v>
      </c>
      <c r="H214" s="7">
        <v>15</v>
      </c>
      <c r="I214" s="5">
        <v>45056</v>
      </c>
      <c r="J214" s="5">
        <v>45056</v>
      </c>
      <c r="K214" s="1" t="s">
        <v>94</v>
      </c>
      <c r="L214" s="95">
        <f t="shared" si="3"/>
        <v>5</v>
      </c>
    </row>
    <row r="215" spans="1:12" ht="13.5" customHeight="1" x14ac:dyDescent="0.25">
      <c r="A215" s="6">
        <v>58479</v>
      </c>
      <c r="C215" s="1" t="s">
        <v>48</v>
      </c>
      <c r="D215" s="9" t="s">
        <v>49</v>
      </c>
      <c r="E215" s="1" t="s">
        <v>102</v>
      </c>
      <c r="F215" s="8">
        <v>329969</v>
      </c>
      <c r="G215" s="1" t="s">
        <v>125</v>
      </c>
      <c r="H215" s="7">
        <v>17</v>
      </c>
      <c r="I215" s="5">
        <v>45239</v>
      </c>
      <c r="J215" s="5">
        <v>45239</v>
      </c>
      <c r="K215" s="1" t="s">
        <v>80</v>
      </c>
      <c r="L215" s="95">
        <f t="shared" si="3"/>
        <v>11</v>
      </c>
    </row>
    <row r="216" spans="1:12" ht="13.5" customHeight="1" x14ac:dyDescent="0.25">
      <c r="A216" s="6">
        <v>57860</v>
      </c>
      <c r="C216" s="1" t="s">
        <v>48</v>
      </c>
      <c r="D216" s="9" t="s">
        <v>49</v>
      </c>
      <c r="E216" s="1" t="s">
        <v>23</v>
      </c>
      <c r="F216" s="8">
        <v>536181</v>
      </c>
      <c r="G216" s="1" t="s">
        <v>98</v>
      </c>
      <c r="H216" s="7">
        <v>17</v>
      </c>
      <c r="I216" s="5">
        <v>44964</v>
      </c>
      <c r="J216" s="5">
        <v>44965</v>
      </c>
      <c r="K216" s="1" t="s">
        <v>57</v>
      </c>
      <c r="L216" s="95">
        <f t="shared" si="3"/>
        <v>2</v>
      </c>
    </row>
    <row r="217" spans="1:12" ht="13.5" customHeight="1" x14ac:dyDescent="0.25">
      <c r="A217" s="6">
        <v>58528</v>
      </c>
      <c r="C217" s="1" t="s">
        <v>48</v>
      </c>
      <c r="D217" s="9" t="s">
        <v>92</v>
      </c>
      <c r="E217" s="1" t="s">
        <v>27</v>
      </c>
      <c r="F217" s="8">
        <v>342974</v>
      </c>
      <c r="G217" s="1" t="s">
        <v>97</v>
      </c>
      <c r="H217" s="7">
        <v>14</v>
      </c>
      <c r="I217" s="5">
        <v>45043</v>
      </c>
      <c r="J217" s="5">
        <v>45043</v>
      </c>
      <c r="K217" s="1" t="s">
        <v>94</v>
      </c>
      <c r="L217" s="95">
        <f t="shared" si="3"/>
        <v>4</v>
      </c>
    </row>
    <row r="218" spans="1:12" ht="13.5" customHeight="1" x14ac:dyDescent="0.25">
      <c r="A218" s="6">
        <v>55577</v>
      </c>
      <c r="C218" s="1" t="s">
        <v>37</v>
      </c>
      <c r="D218" s="9" t="s">
        <v>52</v>
      </c>
      <c r="E218" s="1" t="s">
        <v>46</v>
      </c>
      <c r="F218" s="8">
        <v>354951</v>
      </c>
      <c r="G218" s="1" t="s">
        <v>39</v>
      </c>
      <c r="H218" s="7">
        <v>14</v>
      </c>
      <c r="I218" s="5">
        <v>45084</v>
      </c>
      <c r="J218" s="5">
        <v>45084</v>
      </c>
      <c r="K218" s="1" t="s">
        <v>42</v>
      </c>
      <c r="L218" s="95">
        <f t="shared" si="3"/>
        <v>6</v>
      </c>
    </row>
    <row r="219" spans="1:12" ht="13.5" customHeight="1" x14ac:dyDescent="0.25">
      <c r="A219" s="6">
        <v>50465</v>
      </c>
      <c r="C219" s="1" t="s">
        <v>48</v>
      </c>
      <c r="D219" s="9" t="s">
        <v>86</v>
      </c>
      <c r="E219" s="1" t="s">
        <v>17</v>
      </c>
      <c r="F219" s="8">
        <v>374778</v>
      </c>
      <c r="G219" s="1" t="s">
        <v>101</v>
      </c>
      <c r="H219" s="7">
        <v>21</v>
      </c>
      <c r="I219" s="5">
        <v>44991</v>
      </c>
      <c r="J219" s="5">
        <v>44991</v>
      </c>
      <c r="K219" s="1" t="s">
        <v>88</v>
      </c>
      <c r="L219" s="95">
        <f t="shared" si="3"/>
        <v>3</v>
      </c>
    </row>
    <row r="220" spans="1:12" ht="13.5" customHeight="1" x14ac:dyDescent="0.25">
      <c r="A220" s="6">
        <v>57023</v>
      </c>
      <c r="C220" s="1" t="s">
        <v>48</v>
      </c>
      <c r="D220" s="9" t="s">
        <v>49</v>
      </c>
      <c r="E220" s="1" t="s">
        <v>46</v>
      </c>
      <c r="F220" s="8">
        <v>570530</v>
      </c>
      <c r="G220" s="1" t="s">
        <v>91</v>
      </c>
      <c r="H220" s="7">
        <v>18</v>
      </c>
      <c r="I220" s="5">
        <v>45110</v>
      </c>
      <c r="J220" s="5">
        <v>45110</v>
      </c>
      <c r="K220" s="1" t="s">
        <v>88</v>
      </c>
      <c r="L220" s="95">
        <f t="shared" si="3"/>
        <v>7</v>
      </c>
    </row>
    <row r="221" spans="1:12" ht="13.5" customHeight="1" x14ac:dyDescent="0.25">
      <c r="A221" s="6">
        <v>58054</v>
      </c>
      <c r="C221" s="1" t="s">
        <v>48</v>
      </c>
      <c r="D221" s="9" t="s">
        <v>49</v>
      </c>
      <c r="E221" s="1" t="s">
        <v>76</v>
      </c>
      <c r="F221" s="8">
        <v>322353</v>
      </c>
      <c r="G221" s="1" t="s">
        <v>126</v>
      </c>
      <c r="H221" s="7">
        <v>15</v>
      </c>
      <c r="I221" s="5">
        <v>45113</v>
      </c>
      <c r="J221" s="5">
        <v>45114</v>
      </c>
      <c r="K221" s="1" t="s">
        <v>60</v>
      </c>
      <c r="L221" s="95">
        <f t="shared" si="3"/>
        <v>7</v>
      </c>
    </row>
    <row r="222" spans="1:12" ht="13.5" customHeight="1" x14ac:dyDescent="0.25">
      <c r="A222" s="6">
        <v>58256</v>
      </c>
      <c r="C222" s="1" t="s">
        <v>48</v>
      </c>
      <c r="D222" s="9" t="s">
        <v>49</v>
      </c>
      <c r="E222" s="1" t="s">
        <v>28</v>
      </c>
      <c r="F222" s="8">
        <v>375253</v>
      </c>
      <c r="G222" s="1" t="s">
        <v>90</v>
      </c>
      <c r="H222" s="7">
        <v>25</v>
      </c>
      <c r="I222" s="5">
        <v>44987</v>
      </c>
      <c r="J222" s="5">
        <v>44988</v>
      </c>
      <c r="K222" s="1" t="s">
        <v>57</v>
      </c>
      <c r="L222" s="95">
        <f t="shared" si="3"/>
        <v>3</v>
      </c>
    </row>
    <row r="223" spans="1:12" ht="13.5" customHeight="1" x14ac:dyDescent="0.25">
      <c r="A223" s="6">
        <v>51724</v>
      </c>
      <c r="C223" s="1" t="s">
        <v>48</v>
      </c>
      <c r="D223" s="9" t="s">
        <v>86</v>
      </c>
      <c r="E223" s="1" t="s">
        <v>23</v>
      </c>
      <c r="F223" s="8">
        <v>374778</v>
      </c>
      <c r="G223" s="1" t="s">
        <v>101</v>
      </c>
      <c r="H223" s="7">
        <v>15</v>
      </c>
      <c r="I223" s="5">
        <v>45036</v>
      </c>
      <c r="J223" s="5">
        <v>45037</v>
      </c>
      <c r="K223" s="1" t="s">
        <v>88</v>
      </c>
      <c r="L223" s="95">
        <f t="shared" si="3"/>
        <v>4</v>
      </c>
    </row>
    <row r="224" spans="1:12" ht="13.5" customHeight="1" x14ac:dyDescent="0.25">
      <c r="A224" s="6">
        <v>51710</v>
      </c>
      <c r="C224" s="1" t="s">
        <v>48</v>
      </c>
      <c r="D224" s="9" t="s">
        <v>86</v>
      </c>
      <c r="E224" s="1" t="s">
        <v>23</v>
      </c>
      <c r="F224" s="8">
        <v>435876</v>
      </c>
      <c r="G224" s="1" t="s">
        <v>105</v>
      </c>
      <c r="H224" s="7">
        <v>17</v>
      </c>
      <c r="I224" s="5">
        <v>45075</v>
      </c>
      <c r="J224" s="5">
        <v>45076</v>
      </c>
      <c r="K224" s="1" t="s">
        <v>88</v>
      </c>
      <c r="L224" s="95">
        <f t="shared" si="3"/>
        <v>5</v>
      </c>
    </row>
    <row r="225" spans="1:12" ht="13.5" customHeight="1" x14ac:dyDescent="0.25">
      <c r="A225" s="6">
        <v>48207</v>
      </c>
      <c r="C225" s="1" t="s">
        <v>15</v>
      </c>
      <c r="D225" s="9" t="s">
        <v>16</v>
      </c>
      <c r="E225" s="1" t="s">
        <v>47</v>
      </c>
      <c r="F225" s="8">
        <v>352720</v>
      </c>
      <c r="G225" s="1" t="s">
        <v>66</v>
      </c>
      <c r="H225" s="7">
        <v>8</v>
      </c>
      <c r="I225" s="5">
        <v>45040</v>
      </c>
      <c r="J225" s="5">
        <v>45042</v>
      </c>
      <c r="K225" s="1" t="s">
        <v>26</v>
      </c>
      <c r="L225" s="95">
        <f t="shared" si="3"/>
        <v>4</v>
      </c>
    </row>
    <row r="226" spans="1:12" ht="13.5" customHeight="1" x14ac:dyDescent="0.25">
      <c r="A226" s="6">
        <v>58941</v>
      </c>
      <c r="C226" s="1" t="s">
        <v>48</v>
      </c>
      <c r="D226" s="9" t="s">
        <v>92</v>
      </c>
      <c r="E226" s="1" t="s">
        <v>46</v>
      </c>
      <c r="F226" s="8">
        <v>675132</v>
      </c>
      <c r="G226" s="1" t="s">
        <v>106</v>
      </c>
      <c r="H226" s="7">
        <v>11</v>
      </c>
      <c r="I226" s="5">
        <v>45121</v>
      </c>
      <c r="J226" s="5">
        <v>45121</v>
      </c>
      <c r="K226" s="1" t="s">
        <v>127</v>
      </c>
      <c r="L226" s="95">
        <f t="shared" si="3"/>
        <v>7</v>
      </c>
    </row>
    <row r="227" spans="1:12" ht="13.5" customHeight="1" x14ac:dyDescent="0.25">
      <c r="A227" s="6">
        <v>58027</v>
      </c>
      <c r="C227" s="1" t="s">
        <v>15</v>
      </c>
      <c r="D227" s="9" t="s">
        <v>119</v>
      </c>
      <c r="E227" s="1" t="s">
        <v>76</v>
      </c>
      <c r="F227" s="8">
        <v>196157</v>
      </c>
      <c r="G227" s="1" t="s">
        <v>128</v>
      </c>
      <c r="H227" s="7">
        <v>16</v>
      </c>
      <c r="I227" s="5">
        <v>45251</v>
      </c>
      <c r="J227" s="5">
        <v>45254</v>
      </c>
      <c r="K227" s="1" t="s">
        <v>82</v>
      </c>
      <c r="L227" s="95">
        <f t="shared" si="3"/>
        <v>11</v>
      </c>
    </row>
    <row r="228" spans="1:12" ht="13.5" customHeight="1" x14ac:dyDescent="0.25">
      <c r="A228" s="6">
        <v>58523</v>
      </c>
      <c r="C228" s="1" t="s">
        <v>48</v>
      </c>
      <c r="D228" s="9" t="s">
        <v>92</v>
      </c>
      <c r="E228" s="1" t="s">
        <v>27</v>
      </c>
      <c r="F228" s="8">
        <v>342974</v>
      </c>
      <c r="G228" s="1" t="s">
        <v>97</v>
      </c>
      <c r="H228" s="7">
        <v>15</v>
      </c>
      <c r="I228" s="5">
        <v>45042</v>
      </c>
      <c r="J228" s="5">
        <v>45042</v>
      </c>
      <c r="K228" s="1" t="s">
        <v>94</v>
      </c>
      <c r="L228" s="95">
        <f t="shared" si="3"/>
        <v>4</v>
      </c>
    </row>
    <row r="229" spans="1:12" ht="13.5" customHeight="1" x14ac:dyDescent="0.25">
      <c r="A229" s="6">
        <v>51825</v>
      </c>
      <c r="C229" s="1" t="s">
        <v>48</v>
      </c>
      <c r="D229" s="9" t="s">
        <v>86</v>
      </c>
      <c r="E229" s="1" t="s">
        <v>76</v>
      </c>
      <c r="F229" s="8">
        <v>514091</v>
      </c>
      <c r="G229" s="1" t="s">
        <v>129</v>
      </c>
      <c r="H229" s="7">
        <v>16</v>
      </c>
      <c r="I229" s="5">
        <v>45131</v>
      </c>
      <c r="J229" s="5">
        <v>45132</v>
      </c>
      <c r="K229" s="1" t="s">
        <v>88</v>
      </c>
      <c r="L229" s="95">
        <f t="shared" si="3"/>
        <v>7</v>
      </c>
    </row>
    <row r="230" spans="1:12" ht="13.5" customHeight="1" x14ac:dyDescent="0.25">
      <c r="A230" s="6">
        <v>58348</v>
      </c>
      <c r="C230" s="1" t="s">
        <v>48</v>
      </c>
      <c r="D230" s="9" t="s">
        <v>49</v>
      </c>
      <c r="E230" s="1" t="s">
        <v>22</v>
      </c>
      <c r="F230" s="8">
        <v>375253</v>
      </c>
      <c r="G230" s="1" t="s">
        <v>90</v>
      </c>
      <c r="H230" s="7">
        <v>16</v>
      </c>
      <c r="I230" s="5">
        <v>45271</v>
      </c>
      <c r="J230" s="5">
        <v>45273</v>
      </c>
      <c r="K230" s="1" t="s">
        <v>57</v>
      </c>
      <c r="L230" s="95">
        <f t="shared" si="3"/>
        <v>12</v>
      </c>
    </row>
    <row r="231" spans="1:12" ht="13.5" customHeight="1" x14ac:dyDescent="0.25">
      <c r="A231" s="6">
        <v>50373</v>
      </c>
      <c r="C231" s="1" t="s">
        <v>37</v>
      </c>
      <c r="D231" s="9" t="s">
        <v>52</v>
      </c>
      <c r="E231" s="1" t="s">
        <v>20</v>
      </c>
      <c r="F231" s="8">
        <v>374253</v>
      </c>
      <c r="G231" s="1" t="s">
        <v>130</v>
      </c>
      <c r="H231" s="7">
        <v>12</v>
      </c>
      <c r="I231" s="5">
        <v>45048</v>
      </c>
      <c r="J231" s="5">
        <v>45049</v>
      </c>
      <c r="K231" s="1" t="s">
        <v>40</v>
      </c>
      <c r="L231" s="95">
        <f t="shared" si="3"/>
        <v>5</v>
      </c>
    </row>
    <row r="232" spans="1:12" ht="13.5" customHeight="1" x14ac:dyDescent="0.25">
      <c r="A232" s="6">
        <v>58056</v>
      </c>
      <c r="C232" s="1" t="s">
        <v>48</v>
      </c>
      <c r="D232" s="9" t="s">
        <v>49</v>
      </c>
      <c r="E232" s="1" t="s">
        <v>76</v>
      </c>
      <c r="F232" s="8">
        <v>322353</v>
      </c>
      <c r="G232" s="1" t="s">
        <v>126</v>
      </c>
      <c r="H232" s="7">
        <v>13</v>
      </c>
      <c r="I232" s="5">
        <v>45099</v>
      </c>
      <c r="J232" s="5">
        <v>45100</v>
      </c>
      <c r="K232" s="1" t="s">
        <v>60</v>
      </c>
      <c r="L232" s="95">
        <f t="shared" si="3"/>
        <v>6</v>
      </c>
    </row>
    <row r="233" spans="1:12" ht="13.5" customHeight="1" x14ac:dyDescent="0.25">
      <c r="A233" s="6">
        <v>48448</v>
      </c>
      <c r="C233" s="1" t="s">
        <v>109</v>
      </c>
      <c r="D233" s="9" t="s">
        <v>110</v>
      </c>
      <c r="E233" s="1" t="s">
        <v>103</v>
      </c>
      <c r="F233" s="8">
        <v>357383</v>
      </c>
      <c r="G233" s="1" t="s">
        <v>131</v>
      </c>
      <c r="H233" s="7">
        <v>13</v>
      </c>
      <c r="I233" s="5">
        <v>45092</v>
      </c>
      <c r="J233" s="5">
        <v>45093</v>
      </c>
      <c r="K233" s="1" t="s">
        <v>94</v>
      </c>
      <c r="L233" s="95">
        <f t="shared" si="3"/>
        <v>6</v>
      </c>
    </row>
    <row r="234" spans="1:12" ht="13.5" customHeight="1" x14ac:dyDescent="0.25">
      <c r="A234" s="6">
        <v>57821</v>
      </c>
      <c r="C234" s="1" t="s">
        <v>48</v>
      </c>
      <c r="D234" s="9" t="s">
        <v>49</v>
      </c>
      <c r="E234" s="1" t="s">
        <v>78</v>
      </c>
      <c r="F234" s="8">
        <v>570530</v>
      </c>
      <c r="G234" s="1" t="s">
        <v>91</v>
      </c>
      <c r="H234" s="7">
        <v>14</v>
      </c>
      <c r="I234" s="5">
        <v>44988</v>
      </c>
      <c r="J234" s="5">
        <v>44988</v>
      </c>
      <c r="K234" s="1" t="s">
        <v>88</v>
      </c>
      <c r="L234" s="95">
        <f t="shared" si="3"/>
        <v>3</v>
      </c>
    </row>
    <row r="235" spans="1:12" ht="13.5" customHeight="1" x14ac:dyDescent="0.25">
      <c r="A235" s="6">
        <v>49176</v>
      </c>
      <c r="C235" s="1" t="s">
        <v>48</v>
      </c>
      <c r="D235" s="9" t="s">
        <v>92</v>
      </c>
      <c r="E235" s="1" t="s">
        <v>46</v>
      </c>
      <c r="F235" s="8">
        <v>375253</v>
      </c>
      <c r="G235" s="1" t="s">
        <v>90</v>
      </c>
      <c r="H235" s="7">
        <v>9</v>
      </c>
      <c r="I235" s="5">
        <v>45078</v>
      </c>
      <c r="J235" s="5">
        <v>45078</v>
      </c>
      <c r="K235" s="1" t="s">
        <v>107</v>
      </c>
      <c r="L235" s="95">
        <f t="shared" si="3"/>
        <v>6</v>
      </c>
    </row>
    <row r="236" spans="1:12" ht="13.5" customHeight="1" x14ac:dyDescent="0.25">
      <c r="A236" s="6">
        <v>48178</v>
      </c>
      <c r="C236" s="1" t="s">
        <v>15</v>
      </c>
      <c r="D236" s="9" t="s">
        <v>16</v>
      </c>
      <c r="E236" s="1" t="s">
        <v>46</v>
      </c>
      <c r="F236" s="8">
        <v>352720</v>
      </c>
      <c r="G236" s="1" t="s">
        <v>66</v>
      </c>
      <c r="H236" s="7">
        <v>15</v>
      </c>
      <c r="I236" s="5">
        <v>45068</v>
      </c>
      <c r="J236" s="5">
        <v>45068</v>
      </c>
      <c r="K236" s="1" t="s">
        <v>26</v>
      </c>
      <c r="L236" s="95">
        <f t="shared" si="3"/>
        <v>5</v>
      </c>
    </row>
    <row r="237" spans="1:12" ht="13.5" customHeight="1" x14ac:dyDescent="0.25">
      <c r="A237" s="6">
        <v>51746</v>
      </c>
      <c r="C237" s="1" t="s">
        <v>48</v>
      </c>
      <c r="D237" s="9" t="s">
        <v>86</v>
      </c>
      <c r="E237" s="1" t="s">
        <v>23</v>
      </c>
      <c r="F237" s="8">
        <v>374778</v>
      </c>
      <c r="G237" s="1" t="s">
        <v>101</v>
      </c>
      <c r="H237" s="7">
        <v>17</v>
      </c>
      <c r="I237" s="5">
        <v>44994</v>
      </c>
      <c r="J237" s="5">
        <v>44995</v>
      </c>
      <c r="K237" s="1" t="s">
        <v>88</v>
      </c>
      <c r="L237" s="95">
        <f t="shared" si="3"/>
        <v>3</v>
      </c>
    </row>
    <row r="238" spans="1:12" ht="13.5" customHeight="1" x14ac:dyDescent="0.25">
      <c r="A238" s="6">
        <v>51869</v>
      </c>
      <c r="C238" s="1" t="s">
        <v>48</v>
      </c>
      <c r="D238" s="9" t="s">
        <v>86</v>
      </c>
      <c r="E238" s="1" t="s">
        <v>132</v>
      </c>
      <c r="F238" s="8">
        <v>435876</v>
      </c>
      <c r="G238" s="1" t="s">
        <v>105</v>
      </c>
      <c r="H238" s="7">
        <v>16</v>
      </c>
      <c r="I238" s="5">
        <v>44979</v>
      </c>
      <c r="J238" s="5">
        <v>44981</v>
      </c>
      <c r="K238" s="1" t="s">
        <v>88</v>
      </c>
      <c r="L238" s="95">
        <f t="shared" si="3"/>
        <v>2</v>
      </c>
    </row>
    <row r="239" spans="1:12" ht="13.5" customHeight="1" x14ac:dyDescent="0.25">
      <c r="A239" s="6">
        <v>52339</v>
      </c>
      <c r="C239" s="1" t="s">
        <v>15</v>
      </c>
      <c r="D239" s="9" t="s">
        <v>119</v>
      </c>
      <c r="E239" s="1" t="s">
        <v>24</v>
      </c>
      <c r="F239" s="8">
        <v>375324</v>
      </c>
      <c r="G239" s="1" t="s">
        <v>120</v>
      </c>
      <c r="H239" s="7">
        <v>12</v>
      </c>
      <c r="I239" s="5">
        <v>44958</v>
      </c>
      <c r="J239" s="5">
        <v>44958</v>
      </c>
      <c r="K239" s="1" t="s">
        <v>82</v>
      </c>
      <c r="L239" s="95">
        <f t="shared" si="3"/>
        <v>2</v>
      </c>
    </row>
    <row r="240" spans="1:12" ht="13.5" customHeight="1" x14ac:dyDescent="0.25">
      <c r="A240" s="6">
        <v>58797</v>
      </c>
      <c r="C240" s="1" t="s">
        <v>48</v>
      </c>
      <c r="D240" s="9" t="s">
        <v>92</v>
      </c>
      <c r="E240" s="1" t="s">
        <v>34</v>
      </c>
      <c r="F240" s="8">
        <v>523589</v>
      </c>
      <c r="G240" s="1" t="s">
        <v>93</v>
      </c>
      <c r="H240" s="7">
        <v>13</v>
      </c>
      <c r="I240" s="5">
        <v>45048</v>
      </c>
      <c r="J240" s="5">
        <v>45049</v>
      </c>
      <c r="K240" s="1" t="s">
        <v>94</v>
      </c>
      <c r="L240" s="95">
        <f t="shared" si="3"/>
        <v>5</v>
      </c>
    </row>
    <row r="241" spans="1:12" ht="13.5" customHeight="1" x14ac:dyDescent="0.25">
      <c r="A241" s="6">
        <v>57397</v>
      </c>
      <c r="C241" s="1" t="s">
        <v>15</v>
      </c>
      <c r="D241" s="9" t="s">
        <v>119</v>
      </c>
      <c r="E241" s="1" t="s">
        <v>17</v>
      </c>
      <c r="F241" s="8">
        <v>196157</v>
      </c>
      <c r="G241" s="1" t="s">
        <v>128</v>
      </c>
      <c r="H241" s="7">
        <v>4</v>
      </c>
      <c r="I241" s="5">
        <v>45106</v>
      </c>
      <c r="J241" s="5">
        <v>45106</v>
      </c>
      <c r="K241" s="1" t="s">
        <v>82</v>
      </c>
      <c r="L241" s="95">
        <f t="shared" si="3"/>
        <v>6</v>
      </c>
    </row>
    <row r="242" spans="1:12" ht="13.5" customHeight="1" x14ac:dyDescent="0.25">
      <c r="A242" s="6">
        <v>49390</v>
      </c>
      <c r="C242" s="1" t="s">
        <v>109</v>
      </c>
      <c r="D242" s="9" t="s">
        <v>110</v>
      </c>
      <c r="E242" s="1" t="s">
        <v>46</v>
      </c>
      <c r="F242" s="8">
        <v>318770</v>
      </c>
      <c r="G242" s="1" t="s">
        <v>111</v>
      </c>
      <c r="H242" s="7">
        <v>8</v>
      </c>
      <c r="I242" s="5">
        <v>45043</v>
      </c>
      <c r="J242" s="5">
        <v>45043</v>
      </c>
      <c r="K242" s="1" t="s">
        <v>40</v>
      </c>
      <c r="L242" s="95">
        <f t="shared" si="3"/>
        <v>4</v>
      </c>
    </row>
    <row r="243" spans="1:12" ht="13.5" customHeight="1" x14ac:dyDescent="0.25">
      <c r="A243" s="6">
        <v>59005</v>
      </c>
      <c r="C243" s="1" t="s">
        <v>48</v>
      </c>
      <c r="D243" s="9" t="s">
        <v>92</v>
      </c>
      <c r="E243" s="1" t="s">
        <v>55</v>
      </c>
      <c r="F243" s="8">
        <v>335177</v>
      </c>
      <c r="G243" s="1" t="s">
        <v>95</v>
      </c>
      <c r="H243" s="7">
        <v>7</v>
      </c>
      <c r="I243" s="5">
        <v>45155</v>
      </c>
      <c r="J243" s="5">
        <v>45156</v>
      </c>
      <c r="K243" s="1" t="s">
        <v>127</v>
      </c>
      <c r="L243" s="95">
        <f t="shared" si="3"/>
        <v>8</v>
      </c>
    </row>
    <row r="244" spans="1:12" ht="13.5" customHeight="1" x14ac:dyDescent="0.25">
      <c r="A244" s="6">
        <v>58969</v>
      </c>
      <c r="C244" s="1" t="s">
        <v>48</v>
      </c>
      <c r="D244" s="9" t="s">
        <v>92</v>
      </c>
      <c r="E244" s="1" t="s">
        <v>34</v>
      </c>
      <c r="F244" s="8">
        <v>523589</v>
      </c>
      <c r="G244" s="1" t="s">
        <v>93</v>
      </c>
      <c r="H244" s="7">
        <v>7</v>
      </c>
      <c r="I244" s="5">
        <v>45176</v>
      </c>
      <c r="J244" s="5">
        <v>45177</v>
      </c>
      <c r="K244" s="1" t="s">
        <v>127</v>
      </c>
      <c r="L244" s="95">
        <f t="shared" si="3"/>
        <v>9</v>
      </c>
    </row>
    <row r="245" spans="1:12" ht="13.5" customHeight="1" x14ac:dyDescent="0.25">
      <c r="A245" s="6">
        <v>58818</v>
      </c>
      <c r="C245" s="1" t="s">
        <v>48</v>
      </c>
      <c r="D245" s="9" t="s">
        <v>92</v>
      </c>
      <c r="E245" s="1" t="s">
        <v>102</v>
      </c>
      <c r="F245" s="8">
        <v>335177</v>
      </c>
      <c r="G245" s="1" t="s">
        <v>95</v>
      </c>
      <c r="H245" s="7">
        <v>15</v>
      </c>
      <c r="I245" s="5">
        <v>45124</v>
      </c>
      <c r="J245" s="5">
        <v>45124</v>
      </c>
      <c r="K245" s="1" t="s">
        <v>94</v>
      </c>
      <c r="L245" s="95">
        <f t="shared" si="3"/>
        <v>7</v>
      </c>
    </row>
    <row r="246" spans="1:12" ht="13.5" customHeight="1" x14ac:dyDescent="0.25">
      <c r="A246" s="6">
        <v>52150</v>
      </c>
      <c r="C246" s="1" t="s">
        <v>37</v>
      </c>
      <c r="D246" s="9" t="s">
        <v>52</v>
      </c>
      <c r="E246" s="1" t="s">
        <v>115</v>
      </c>
      <c r="F246" s="8">
        <v>361756</v>
      </c>
      <c r="G246" s="1" t="s">
        <v>116</v>
      </c>
      <c r="H246" s="7">
        <v>9</v>
      </c>
      <c r="I246" s="5">
        <v>45147</v>
      </c>
      <c r="J246" s="5">
        <v>45148</v>
      </c>
      <c r="K246" s="1" t="s">
        <v>40</v>
      </c>
      <c r="L246" s="95">
        <f t="shared" si="3"/>
        <v>8</v>
      </c>
    </row>
    <row r="247" spans="1:12" ht="13.5" customHeight="1" x14ac:dyDescent="0.25">
      <c r="A247" s="6">
        <v>59041</v>
      </c>
      <c r="C247" s="1" t="s">
        <v>53</v>
      </c>
      <c r="D247" s="9" t="s">
        <v>133</v>
      </c>
      <c r="E247" s="1" t="s">
        <v>47</v>
      </c>
      <c r="F247" s="8">
        <v>433424</v>
      </c>
      <c r="G247" s="1" t="s">
        <v>134</v>
      </c>
      <c r="H247" s="7">
        <v>6</v>
      </c>
      <c r="I247" s="5">
        <v>45217</v>
      </c>
      <c r="J247" s="5">
        <v>45219</v>
      </c>
      <c r="K247" s="1" t="s">
        <v>85</v>
      </c>
      <c r="L247" s="95">
        <f t="shared" si="3"/>
        <v>10</v>
      </c>
    </row>
    <row r="248" spans="1:12" ht="13.5" customHeight="1" x14ac:dyDescent="0.25">
      <c r="A248" s="6">
        <v>51320</v>
      </c>
      <c r="C248" s="1" t="s">
        <v>37</v>
      </c>
      <c r="D248" s="9" t="s">
        <v>52</v>
      </c>
      <c r="E248" s="1" t="s">
        <v>135</v>
      </c>
      <c r="F248" s="8">
        <v>374361</v>
      </c>
      <c r="G248" s="1" t="s">
        <v>136</v>
      </c>
      <c r="H248" s="7">
        <v>15</v>
      </c>
      <c r="I248" s="5">
        <v>45097</v>
      </c>
      <c r="J248" s="5">
        <v>45098</v>
      </c>
      <c r="K248" s="1" t="s">
        <v>40</v>
      </c>
      <c r="L248" s="95">
        <f t="shared" si="3"/>
        <v>6</v>
      </c>
    </row>
    <row r="249" spans="1:12" ht="13.5" customHeight="1" x14ac:dyDescent="0.25">
      <c r="A249" s="6">
        <v>48191</v>
      </c>
      <c r="C249" s="1" t="s">
        <v>15</v>
      </c>
      <c r="D249" s="9" t="s">
        <v>16</v>
      </c>
      <c r="E249" s="1" t="s">
        <v>76</v>
      </c>
      <c r="F249" s="8">
        <v>352720</v>
      </c>
      <c r="G249" s="1" t="s">
        <v>66</v>
      </c>
      <c r="H249" s="7">
        <v>17</v>
      </c>
      <c r="I249" s="5">
        <v>45075</v>
      </c>
      <c r="J249" s="5">
        <v>45076</v>
      </c>
      <c r="K249" s="1" t="s">
        <v>33</v>
      </c>
      <c r="L249" s="95">
        <f t="shared" si="3"/>
        <v>5</v>
      </c>
    </row>
    <row r="250" spans="1:12" ht="13.5" customHeight="1" x14ac:dyDescent="0.25">
      <c r="A250" s="6">
        <v>49144</v>
      </c>
      <c r="C250" s="1" t="s">
        <v>48</v>
      </c>
      <c r="D250" s="9" t="s">
        <v>92</v>
      </c>
      <c r="E250" s="1" t="s">
        <v>46</v>
      </c>
      <c r="F250" s="8">
        <v>375253</v>
      </c>
      <c r="G250" s="1" t="s">
        <v>90</v>
      </c>
      <c r="H250" s="7">
        <v>8</v>
      </c>
      <c r="I250" s="5">
        <v>45061</v>
      </c>
      <c r="J250" s="5">
        <v>45061</v>
      </c>
      <c r="K250" s="1" t="s">
        <v>107</v>
      </c>
      <c r="L250" s="95">
        <f t="shared" si="3"/>
        <v>5</v>
      </c>
    </row>
    <row r="251" spans="1:12" ht="13.5" customHeight="1" x14ac:dyDescent="0.25">
      <c r="A251" s="6">
        <v>60413</v>
      </c>
      <c r="C251" s="1" t="s">
        <v>48</v>
      </c>
      <c r="D251" s="9" t="s">
        <v>49</v>
      </c>
      <c r="E251" s="1" t="s">
        <v>17</v>
      </c>
      <c r="F251" s="8">
        <v>395269</v>
      </c>
      <c r="G251" s="1" t="s">
        <v>50</v>
      </c>
      <c r="H251" s="7">
        <v>11</v>
      </c>
      <c r="I251" s="5">
        <v>44993</v>
      </c>
      <c r="J251" s="5">
        <v>44993</v>
      </c>
      <c r="K251" s="1" t="s">
        <v>71</v>
      </c>
      <c r="L251" s="95">
        <f t="shared" si="3"/>
        <v>3</v>
      </c>
    </row>
    <row r="252" spans="1:12" ht="13.5" customHeight="1" x14ac:dyDescent="0.25">
      <c r="A252" s="6">
        <v>50686</v>
      </c>
      <c r="C252" s="1" t="s">
        <v>48</v>
      </c>
      <c r="D252" s="9" t="s">
        <v>86</v>
      </c>
      <c r="E252" s="1" t="s">
        <v>35</v>
      </c>
      <c r="F252" s="8">
        <v>201275</v>
      </c>
      <c r="G252" s="1" t="s">
        <v>137</v>
      </c>
      <c r="H252" s="7">
        <v>11</v>
      </c>
      <c r="I252" s="5">
        <v>45091</v>
      </c>
      <c r="J252" s="5">
        <v>45093</v>
      </c>
      <c r="K252" s="1" t="s">
        <v>88</v>
      </c>
      <c r="L252" s="95">
        <f t="shared" si="3"/>
        <v>6</v>
      </c>
    </row>
    <row r="253" spans="1:12" ht="13.5" customHeight="1" x14ac:dyDescent="0.25">
      <c r="A253" s="6">
        <v>57918</v>
      </c>
      <c r="C253" s="1" t="s">
        <v>48</v>
      </c>
      <c r="D253" s="9" t="s">
        <v>49</v>
      </c>
      <c r="E253" s="1" t="s">
        <v>47</v>
      </c>
      <c r="F253" s="8">
        <v>570530</v>
      </c>
      <c r="G253" s="1" t="s">
        <v>91</v>
      </c>
      <c r="H253" s="7">
        <v>20</v>
      </c>
      <c r="I253" s="5">
        <v>45091</v>
      </c>
      <c r="J253" s="5">
        <v>45093</v>
      </c>
      <c r="K253" s="1" t="s">
        <v>88</v>
      </c>
      <c r="L253" s="95">
        <f t="shared" si="3"/>
        <v>6</v>
      </c>
    </row>
    <row r="254" spans="1:12" ht="13.5" customHeight="1" x14ac:dyDescent="0.25">
      <c r="A254" s="6">
        <v>58478</v>
      </c>
      <c r="C254" s="1" t="s">
        <v>48</v>
      </c>
      <c r="D254" s="9" t="s">
        <v>49</v>
      </c>
      <c r="E254" s="1" t="s">
        <v>102</v>
      </c>
      <c r="F254" s="8">
        <v>329969</v>
      </c>
      <c r="G254" s="1" t="s">
        <v>125</v>
      </c>
      <c r="H254" s="7">
        <v>9</v>
      </c>
      <c r="I254" s="5">
        <v>45225</v>
      </c>
      <c r="J254" s="5">
        <v>45225</v>
      </c>
      <c r="K254" s="1" t="s">
        <v>60</v>
      </c>
      <c r="L254" s="95">
        <f t="shared" si="3"/>
        <v>10</v>
      </c>
    </row>
    <row r="255" spans="1:12" ht="13.5" customHeight="1" x14ac:dyDescent="0.25">
      <c r="A255" s="6">
        <v>50449</v>
      </c>
      <c r="C255" s="1" t="s">
        <v>53</v>
      </c>
      <c r="D255" s="9" t="s">
        <v>133</v>
      </c>
      <c r="E255" s="1" t="s">
        <v>76</v>
      </c>
      <c r="F255" s="8">
        <v>686135</v>
      </c>
      <c r="G255" s="1" t="s">
        <v>138</v>
      </c>
      <c r="H255" s="7">
        <v>13</v>
      </c>
      <c r="I255" s="5">
        <v>45162</v>
      </c>
      <c r="J255" s="5">
        <v>45163</v>
      </c>
      <c r="K255" s="1" t="s">
        <v>19</v>
      </c>
      <c r="L255" s="95">
        <f t="shared" si="3"/>
        <v>8</v>
      </c>
    </row>
    <row r="256" spans="1:12" ht="13.5" customHeight="1" x14ac:dyDescent="0.25">
      <c r="A256" s="6">
        <v>59013</v>
      </c>
      <c r="C256" s="1" t="s">
        <v>48</v>
      </c>
      <c r="D256" s="9" t="s">
        <v>139</v>
      </c>
      <c r="E256" s="1" t="s">
        <v>30</v>
      </c>
      <c r="F256" s="8">
        <v>322353</v>
      </c>
      <c r="G256" s="1" t="s">
        <v>126</v>
      </c>
      <c r="H256" s="7">
        <v>7</v>
      </c>
      <c r="I256" s="5">
        <v>44970</v>
      </c>
      <c r="J256" s="5">
        <v>44971</v>
      </c>
      <c r="K256" s="1" t="s">
        <v>94</v>
      </c>
      <c r="L256" s="95">
        <f t="shared" si="3"/>
        <v>2</v>
      </c>
    </row>
    <row r="257" spans="1:12" ht="13.5" customHeight="1" x14ac:dyDescent="0.25">
      <c r="A257" s="6">
        <v>57979</v>
      </c>
      <c r="C257" s="1" t="s">
        <v>15</v>
      </c>
      <c r="D257" s="9" t="s">
        <v>119</v>
      </c>
      <c r="E257" s="1" t="s">
        <v>76</v>
      </c>
      <c r="F257" s="8">
        <v>196157</v>
      </c>
      <c r="G257" s="1" t="s">
        <v>128</v>
      </c>
      <c r="H257" s="7">
        <v>14</v>
      </c>
      <c r="I257" s="5">
        <v>45006</v>
      </c>
      <c r="J257" s="5">
        <v>45009</v>
      </c>
      <c r="K257" s="1" t="s">
        <v>82</v>
      </c>
      <c r="L257" s="95">
        <f t="shared" si="3"/>
        <v>3</v>
      </c>
    </row>
    <row r="258" spans="1:12" ht="13.5" customHeight="1" x14ac:dyDescent="0.25">
      <c r="A258" s="6">
        <v>59077</v>
      </c>
      <c r="C258" s="1" t="s">
        <v>48</v>
      </c>
      <c r="D258" s="9" t="s">
        <v>49</v>
      </c>
      <c r="E258" s="1" t="s">
        <v>17</v>
      </c>
      <c r="F258" s="8">
        <v>395269</v>
      </c>
      <c r="G258" s="1" t="s">
        <v>50</v>
      </c>
      <c r="H258" s="7">
        <v>13</v>
      </c>
      <c r="I258" s="5">
        <v>45054</v>
      </c>
      <c r="J258" s="5">
        <v>45054</v>
      </c>
      <c r="K258" s="1" t="s">
        <v>51</v>
      </c>
      <c r="L258" s="95">
        <f t="shared" si="3"/>
        <v>5</v>
      </c>
    </row>
    <row r="259" spans="1:12" ht="13.5" customHeight="1" x14ac:dyDescent="0.25">
      <c r="A259" s="6">
        <v>59396</v>
      </c>
      <c r="C259" s="1" t="s">
        <v>48</v>
      </c>
      <c r="D259" s="9" t="s">
        <v>49</v>
      </c>
      <c r="E259" s="1" t="s">
        <v>140</v>
      </c>
      <c r="F259" s="8">
        <v>329969</v>
      </c>
      <c r="G259" s="1" t="s">
        <v>125</v>
      </c>
      <c r="H259" s="7">
        <v>6</v>
      </c>
      <c r="I259" s="5">
        <v>45062</v>
      </c>
      <c r="J259" s="5">
        <v>45063</v>
      </c>
      <c r="K259" s="1" t="s">
        <v>80</v>
      </c>
      <c r="L259" s="95">
        <f t="shared" ref="L259:L322" si="4">MONTH(J259)</f>
        <v>5</v>
      </c>
    </row>
    <row r="260" spans="1:12" ht="13.5" customHeight="1" x14ac:dyDescent="0.25">
      <c r="A260" s="6">
        <v>51888</v>
      </c>
      <c r="C260" s="1" t="s">
        <v>48</v>
      </c>
      <c r="D260" s="9" t="s">
        <v>86</v>
      </c>
      <c r="E260" s="1" t="s">
        <v>132</v>
      </c>
      <c r="F260" s="8">
        <v>435876</v>
      </c>
      <c r="G260" s="1" t="s">
        <v>105</v>
      </c>
      <c r="H260" s="7">
        <v>15</v>
      </c>
      <c r="I260" s="5">
        <v>45173</v>
      </c>
      <c r="J260" s="5">
        <v>45175</v>
      </c>
      <c r="K260" s="1" t="s">
        <v>88</v>
      </c>
      <c r="L260" s="95">
        <f t="shared" si="4"/>
        <v>9</v>
      </c>
    </row>
    <row r="261" spans="1:12" ht="13.5" customHeight="1" x14ac:dyDescent="0.25">
      <c r="A261" s="6">
        <v>59026</v>
      </c>
      <c r="C261" s="1" t="s">
        <v>48</v>
      </c>
      <c r="D261" s="9" t="s">
        <v>92</v>
      </c>
      <c r="E261" s="1" t="s">
        <v>23</v>
      </c>
      <c r="F261" s="8">
        <v>335177</v>
      </c>
      <c r="G261" s="1" t="s">
        <v>95</v>
      </c>
      <c r="H261" s="7">
        <v>8</v>
      </c>
      <c r="I261" s="5">
        <v>45134</v>
      </c>
      <c r="J261" s="5">
        <v>45135</v>
      </c>
      <c r="K261" s="1" t="s">
        <v>127</v>
      </c>
      <c r="L261" s="95">
        <f t="shared" si="4"/>
        <v>7</v>
      </c>
    </row>
    <row r="262" spans="1:12" ht="13.5" customHeight="1" x14ac:dyDescent="0.25">
      <c r="A262" s="6">
        <v>57986</v>
      </c>
      <c r="C262" s="1" t="s">
        <v>48</v>
      </c>
      <c r="D262" s="9" t="s">
        <v>49</v>
      </c>
      <c r="E262" s="1" t="s">
        <v>46</v>
      </c>
      <c r="F262" s="8">
        <v>414443</v>
      </c>
      <c r="G262" s="1" t="s">
        <v>96</v>
      </c>
      <c r="H262" s="7">
        <v>14</v>
      </c>
      <c r="I262" s="5">
        <v>45082</v>
      </c>
      <c r="J262" s="5">
        <v>45082</v>
      </c>
      <c r="K262" s="1" t="s">
        <v>71</v>
      </c>
      <c r="L262" s="95">
        <f t="shared" si="4"/>
        <v>6</v>
      </c>
    </row>
    <row r="263" spans="1:12" ht="13.5" customHeight="1" x14ac:dyDescent="0.25">
      <c r="A263" s="6">
        <v>51714</v>
      </c>
      <c r="C263" s="1" t="s">
        <v>48</v>
      </c>
      <c r="D263" s="9" t="s">
        <v>86</v>
      </c>
      <c r="E263" s="1" t="s">
        <v>23</v>
      </c>
      <c r="F263" s="8">
        <v>374778</v>
      </c>
      <c r="G263" s="1" t="s">
        <v>101</v>
      </c>
      <c r="H263" s="7">
        <v>17</v>
      </c>
      <c r="I263" s="5">
        <v>45049</v>
      </c>
      <c r="J263" s="5">
        <v>45050</v>
      </c>
      <c r="K263" s="1" t="s">
        <v>88</v>
      </c>
      <c r="L263" s="95">
        <f t="shared" si="4"/>
        <v>5</v>
      </c>
    </row>
    <row r="264" spans="1:12" ht="13.5" customHeight="1" x14ac:dyDescent="0.25">
      <c r="A264" s="6">
        <v>57815</v>
      </c>
      <c r="C264" s="1" t="s">
        <v>48</v>
      </c>
      <c r="D264" s="9" t="s">
        <v>49</v>
      </c>
      <c r="E264" s="1" t="s">
        <v>23</v>
      </c>
      <c r="F264" s="8">
        <v>570530</v>
      </c>
      <c r="G264" s="1" t="s">
        <v>91</v>
      </c>
      <c r="H264" s="7">
        <v>22</v>
      </c>
      <c r="I264" s="5">
        <v>44991</v>
      </c>
      <c r="J264" s="5">
        <v>44992</v>
      </c>
      <c r="K264" s="1" t="s">
        <v>88</v>
      </c>
      <c r="L264" s="95">
        <f t="shared" si="4"/>
        <v>3</v>
      </c>
    </row>
    <row r="265" spans="1:12" ht="13.5" customHeight="1" x14ac:dyDescent="0.25">
      <c r="A265" s="6">
        <v>57932</v>
      </c>
      <c r="C265" s="1" t="s">
        <v>48</v>
      </c>
      <c r="D265" s="9" t="s">
        <v>49</v>
      </c>
      <c r="E265" s="1" t="s">
        <v>23</v>
      </c>
      <c r="F265" s="8">
        <v>536181</v>
      </c>
      <c r="G265" s="1" t="s">
        <v>98</v>
      </c>
      <c r="H265" s="7">
        <v>17</v>
      </c>
      <c r="I265" s="5">
        <v>44977</v>
      </c>
      <c r="J265" s="5">
        <v>44978</v>
      </c>
      <c r="K265" s="1" t="s">
        <v>57</v>
      </c>
      <c r="L265" s="95">
        <f t="shared" si="4"/>
        <v>2</v>
      </c>
    </row>
    <row r="266" spans="1:12" ht="13.5" customHeight="1" x14ac:dyDescent="0.25">
      <c r="A266" s="6">
        <v>58912</v>
      </c>
      <c r="C266" s="1" t="s">
        <v>48</v>
      </c>
      <c r="D266" s="9" t="s">
        <v>49</v>
      </c>
      <c r="E266" s="1" t="s">
        <v>41</v>
      </c>
      <c r="F266" s="8">
        <v>187186</v>
      </c>
      <c r="G266" s="1" t="s">
        <v>141</v>
      </c>
      <c r="H266" s="7">
        <v>6</v>
      </c>
      <c r="I266" s="5">
        <v>45000</v>
      </c>
      <c r="J266" s="5">
        <v>45001</v>
      </c>
      <c r="K266" s="1" t="s">
        <v>94</v>
      </c>
      <c r="L266" s="95">
        <f t="shared" si="4"/>
        <v>3</v>
      </c>
    </row>
    <row r="267" spans="1:12" ht="13.5" customHeight="1" x14ac:dyDescent="0.25">
      <c r="A267" s="6">
        <v>57070</v>
      </c>
      <c r="C267" s="1" t="s">
        <v>48</v>
      </c>
      <c r="D267" s="9" t="s">
        <v>49</v>
      </c>
      <c r="E267" s="1" t="s">
        <v>34</v>
      </c>
      <c r="F267" s="8">
        <v>374778</v>
      </c>
      <c r="G267" s="1" t="s">
        <v>101</v>
      </c>
      <c r="H267" s="7">
        <v>12</v>
      </c>
      <c r="I267" s="5">
        <v>45029</v>
      </c>
      <c r="J267" s="5">
        <v>45030</v>
      </c>
      <c r="K267" s="1" t="s">
        <v>88</v>
      </c>
      <c r="L267" s="95">
        <f t="shared" si="4"/>
        <v>4</v>
      </c>
    </row>
    <row r="268" spans="1:12" ht="13.5" customHeight="1" x14ac:dyDescent="0.25">
      <c r="A268" s="6">
        <v>58807</v>
      </c>
      <c r="C268" s="1" t="s">
        <v>53</v>
      </c>
      <c r="D268" s="9" t="s">
        <v>133</v>
      </c>
      <c r="E268" s="1" t="s">
        <v>23</v>
      </c>
      <c r="F268" s="8">
        <v>228486</v>
      </c>
      <c r="G268" s="1" t="s">
        <v>142</v>
      </c>
      <c r="H268" s="7">
        <v>6</v>
      </c>
      <c r="I268" s="5">
        <v>45197</v>
      </c>
      <c r="J268" s="5">
        <v>45198</v>
      </c>
      <c r="K268" s="1" t="s">
        <v>85</v>
      </c>
      <c r="L268" s="95">
        <f t="shared" si="4"/>
        <v>9</v>
      </c>
    </row>
    <row r="269" spans="1:12" ht="13.5" customHeight="1" x14ac:dyDescent="0.25">
      <c r="A269" s="6">
        <v>51812</v>
      </c>
      <c r="C269" s="1" t="s">
        <v>48</v>
      </c>
      <c r="D269" s="9" t="s">
        <v>86</v>
      </c>
      <c r="E269" s="1" t="s">
        <v>84</v>
      </c>
      <c r="F269" s="8">
        <v>322353</v>
      </c>
      <c r="G269" s="1" t="s">
        <v>126</v>
      </c>
      <c r="H269" s="7">
        <v>9</v>
      </c>
      <c r="I269" s="5">
        <v>45176</v>
      </c>
      <c r="J269" s="5">
        <v>45177</v>
      </c>
      <c r="K269" s="1" t="s">
        <v>88</v>
      </c>
      <c r="L269" s="95">
        <f t="shared" si="4"/>
        <v>9</v>
      </c>
    </row>
    <row r="270" spans="1:12" ht="13.5" customHeight="1" x14ac:dyDescent="0.25">
      <c r="A270" s="6">
        <v>49389</v>
      </c>
      <c r="C270" s="1" t="s">
        <v>109</v>
      </c>
      <c r="D270" s="9" t="s">
        <v>110</v>
      </c>
      <c r="E270" s="1" t="s">
        <v>43</v>
      </c>
      <c r="F270" s="8">
        <v>386534</v>
      </c>
      <c r="G270" s="1" t="s">
        <v>112</v>
      </c>
      <c r="H270" s="7">
        <v>10</v>
      </c>
      <c r="I270" s="5">
        <v>45091</v>
      </c>
      <c r="J270" s="5">
        <v>45093</v>
      </c>
      <c r="K270" s="1" t="s">
        <v>40</v>
      </c>
      <c r="L270" s="95">
        <f t="shared" si="4"/>
        <v>6</v>
      </c>
    </row>
    <row r="271" spans="1:12" ht="13.5" customHeight="1" x14ac:dyDescent="0.25">
      <c r="A271" s="6">
        <v>51878</v>
      </c>
      <c r="C271" s="1" t="s">
        <v>48</v>
      </c>
      <c r="D271" s="9" t="s">
        <v>86</v>
      </c>
      <c r="E271" s="1" t="s">
        <v>132</v>
      </c>
      <c r="F271" s="8">
        <v>435876</v>
      </c>
      <c r="G271" s="1" t="s">
        <v>105</v>
      </c>
      <c r="H271" s="7">
        <v>16</v>
      </c>
      <c r="I271" s="5">
        <v>45117</v>
      </c>
      <c r="J271" s="5">
        <v>45119</v>
      </c>
      <c r="K271" s="1" t="s">
        <v>88</v>
      </c>
      <c r="L271" s="95">
        <f t="shared" si="4"/>
        <v>7</v>
      </c>
    </row>
    <row r="272" spans="1:12" ht="13.5" customHeight="1" x14ac:dyDescent="0.25">
      <c r="A272" s="6">
        <v>48465</v>
      </c>
      <c r="C272" s="1" t="s">
        <v>109</v>
      </c>
      <c r="D272" s="9" t="s">
        <v>110</v>
      </c>
      <c r="E272" s="1" t="s">
        <v>113</v>
      </c>
      <c r="F272" s="8">
        <v>201741</v>
      </c>
      <c r="G272" s="1" t="s">
        <v>143</v>
      </c>
      <c r="H272" s="7">
        <v>19</v>
      </c>
      <c r="I272" s="5">
        <v>45008</v>
      </c>
      <c r="J272" s="5">
        <v>45009</v>
      </c>
      <c r="K272" s="1" t="s">
        <v>94</v>
      </c>
      <c r="L272" s="95">
        <f t="shared" si="4"/>
        <v>3</v>
      </c>
    </row>
    <row r="273" spans="1:12" ht="13.5" customHeight="1" x14ac:dyDescent="0.25">
      <c r="A273" s="6">
        <v>59090</v>
      </c>
      <c r="C273" s="1" t="s">
        <v>48</v>
      </c>
      <c r="D273" s="9" t="s">
        <v>92</v>
      </c>
      <c r="E273" s="1" t="s">
        <v>84</v>
      </c>
      <c r="F273" s="8">
        <v>820332</v>
      </c>
      <c r="G273" s="1" t="s">
        <v>144</v>
      </c>
      <c r="H273" s="7">
        <v>7</v>
      </c>
      <c r="I273" s="5">
        <v>45182</v>
      </c>
      <c r="J273" s="5">
        <v>45183</v>
      </c>
      <c r="K273" s="1" t="s">
        <v>127</v>
      </c>
      <c r="L273" s="95">
        <f t="shared" si="4"/>
        <v>9</v>
      </c>
    </row>
    <row r="274" spans="1:12" ht="13.5" customHeight="1" x14ac:dyDescent="0.25">
      <c r="A274" s="6">
        <v>58942</v>
      </c>
      <c r="C274" s="1" t="s">
        <v>48</v>
      </c>
      <c r="D274" s="9" t="s">
        <v>92</v>
      </c>
      <c r="E274" s="1" t="s">
        <v>78</v>
      </c>
      <c r="F274" s="8">
        <v>342974</v>
      </c>
      <c r="G274" s="1" t="s">
        <v>97</v>
      </c>
      <c r="H274" s="7">
        <v>15</v>
      </c>
      <c r="I274" s="5">
        <v>45070</v>
      </c>
      <c r="J274" s="5">
        <v>45070</v>
      </c>
      <c r="K274" s="1" t="s">
        <v>94</v>
      </c>
      <c r="L274" s="95">
        <f t="shared" si="4"/>
        <v>5</v>
      </c>
    </row>
    <row r="275" spans="1:12" ht="13.5" customHeight="1" x14ac:dyDescent="0.25">
      <c r="A275" s="6">
        <v>57905</v>
      </c>
      <c r="C275" s="1" t="s">
        <v>48</v>
      </c>
      <c r="D275" s="9" t="s">
        <v>49</v>
      </c>
      <c r="E275" s="1" t="s">
        <v>47</v>
      </c>
      <c r="F275" s="8">
        <v>536181</v>
      </c>
      <c r="G275" s="1" t="s">
        <v>98</v>
      </c>
      <c r="H275" s="7">
        <v>14</v>
      </c>
      <c r="I275" s="5">
        <v>44979</v>
      </c>
      <c r="J275" s="5">
        <v>44981</v>
      </c>
      <c r="K275" s="1" t="s">
        <v>57</v>
      </c>
      <c r="L275" s="95">
        <f t="shared" si="4"/>
        <v>2</v>
      </c>
    </row>
    <row r="276" spans="1:12" ht="13.5" customHeight="1" x14ac:dyDescent="0.25">
      <c r="A276" s="6">
        <v>58396</v>
      </c>
      <c r="C276" s="1" t="s">
        <v>48</v>
      </c>
      <c r="D276" s="9" t="s">
        <v>49</v>
      </c>
      <c r="E276" s="1" t="s">
        <v>46</v>
      </c>
      <c r="F276" s="8">
        <v>329969</v>
      </c>
      <c r="G276" s="1" t="s">
        <v>125</v>
      </c>
      <c r="H276" s="7">
        <v>14</v>
      </c>
      <c r="I276" s="5">
        <v>45126</v>
      </c>
      <c r="J276" s="5">
        <v>45126</v>
      </c>
      <c r="K276" s="1" t="s">
        <v>80</v>
      </c>
      <c r="L276" s="95">
        <f t="shared" si="4"/>
        <v>7</v>
      </c>
    </row>
    <row r="277" spans="1:12" ht="13.5" customHeight="1" x14ac:dyDescent="0.25">
      <c r="A277" s="6">
        <v>57930</v>
      </c>
      <c r="C277" s="1" t="s">
        <v>48</v>
      </c>
      <c r="D277" s="9" t="s">
        <v>49</v>
      </c>
      <c r="E277" s="1" t="s">
        <v>23</v>
      </c>
      <c r="F277" s="8">
        <v>536181</v>
      </c>
      <c r="G277" s="1" t="s">
        <v>98</v>
      </c>
      <c r="H277" s="7">
        <v>16</v>
      </c>
      <c r="I277" s="5">
        <v>44984</v>
      </c>
      <c r="J277" s="5">
        <v>44985</v>
      </c>
      <c r="K277" s="1" t="s">
        <v>57</v>
      </c>
      <c r="L277" s="95">
        <f t="shared" si="4"/>
        <v>2</v>
      </c>
    </row>
    <row r="278" spans="1:12" ht="13.5" customHeight="1" x14ac:dyDescent="0.25">
      <c r="A278" s="6">
        <v>58186</v>
      </c>
      <c r="C278" s="1" t="s">
        <v>48</v>
      </c>
      <c r="D278" s="9" t="s">
        <v>49</v>
      </c>
      <c r="E278" s="1" t="s">
        <v>84</v>
      </c>
      <c r="F278" s="8">
        <v>570530</v>
      </c>
      <c r="G278" s="1" t="s">
        <v>91</v>
      </c>
      <c r="H278" s="7">
        <v>10</v>
      </c>
      <c r="I278" s="5">
        <v>45236</v>
      </c>
      <c r="J278" s="5">
        <v>45237</v>
      </c>
      <c r="K278" s="1" t="s">
        <v>80</v>
      </c>
      <c r="L278" s="95">
        <f t="shared" si="4"/>
        <v>11</v>
      </c>
    </row>
    <row r="279" spans="1:12" ht="13.5" customHeight="1" x14ac:dyDescent="0.25">
      <c r="A279" s="6">
        <v>58798</v>
      </c>
      <c r="C279" s="1" t="s">
        <v>48</v>
      </c>
      <c r="D279" s="9" t="s">
        <v>92</v>
      </c>
      <c r="E279" s="1" t="s">
        <v>55</v>
      </c>
      <c r="F279" s="8">
        <v>335177</v>
      </c>
      <c r="G279" s="1" t="s">
        <v>95</v>
      </c>
      <c r="H279" s="7">
        <v>15</v>
      </c>
      <c r="I279" s="5">
        <v>45106</v>
      </c>
      <c r="J279" s="5">
        <v>45107</v>
      </c>
      <c r="K279" s="1" t="s">
        <v>94</v>
      </c>
      <c r="L279" s="95">
        <f t="shared" si="4"/>
        <v>6</v>
      </c>
    </row>
    <row r="280" spans="1:12" ht="13.5" customHeight="1" x14ac:dyDescent="0.25">
      <c r="A280" s="6">
        <v>58000</v>
      </c>
      <c r="C280" s="1" t="s">
        <v>48</v>
      </c>
      <c r="D280" s="9" t="s">
        <v>49</v>
      </c>
      <c r="E280" s="1" t="s">
        <v>78</v>
      </c>
      <c r="F280" s="8">
        <v>395269</v>
      </c>
      <c r="G280" s="1" t="s">
        <v>50</v>
      </c>
      <c r="H280" s="7">
        <v>14</v>
      </c>
      <c r="I280" s="5">
        <v>45131</v>
      </c>
      <c r="J280" s="5">
        <v>45131</v>
      </c>
      <c r="K280" s="1" t="s">
        <v>51</v>
      </c>
      <c r="L280" s="95">
        <f t="shared" si="4"/>
        <v>7</v>
      </c>
    </row>
    <row r="281" spans="1:12" ht="13.5" customHeight="1" x14ac:dyDescent="0.25">
      <c r="A281" s="6">
        <v>49520</v>
      </c>
      <c r="C281" s="1" t="s">
        <v>109</v>
      </c>
      <c r="D281" s="9" t="s">
        <v>110</v>
      </c>
      <c r="E281" s="1" t="s">
        <v>103</v>
      </c>
      <c r="F281" s="8">
        <v>357383</v>
      </c>
      <c r="G281" s="1" t="s">
        <v>131</v>
      </c>
      <c r="H281" s="7">
        <v>6</v>
      </c>
      <c r="I281" s="5">
        <v>45015</v>
      </c>
      <c r="J281" s="5">
        <v>45016</v>
      </c>
      <c r="K281" s="1" t="s">
        <v>94</v>
      </c>
      <c r="L281" s="95">
        <f t="shared" si="4"/>
        <v>3</v>
      </c>
    </row>
    <row r="282" spans="1:12" ht="13.5" customHeight="1" x14ac:dyDescent="0.25">
      <c r="A282" s="6">
        <v>51916</v>
      </c>
      <c r="C282" s="1" t="s">
        <v>48</v>
      </c>
      <c r="D282" s="9" t="s">
        <v>86</v>
      </c>
      <c r="E282" s="1" t="s">
        <v>47</v>
      </c>
      <c r="F282" s="8">
        <v>374778</v>
      </c>
      <c r="G282" s="1" t="s">
        <v>101</v>
      </c>
      <c r="H282" s="7">
        <v>11</v>
      </c>
      <c r="I282" s="5">
        <v>45187</v>
      </c>
      <c r="J282" s="5">
        <v>45189</v>
      </c>
      <c r="K282" s="1" t="s">
        <v>127</v>
      </c>
      <c r="L282" s="95">
        <f t="shared" si="4"/>
        <v>9</v>
      </c>
    </row>
    <row r="283" spans="1:12" ht="13.5" customHeight="1" x14ac:dyDescent="0.25">
      <c r="A283" s="6">
        <v>49641</v>
      </c>
      <c r="C283" s="1" t="s">
        <v>15</v>
      </c>
      <c r="D283" s="9" t="s">
        <v>16</v>
      </c>
      <c r="E283" s="1" t="s">
        <v>84</v>
      </c>
      <c r="F283" s="8">
        <v>449433</v>
      </c>
      <c r="G283" s="1" t="s">
        <v>21</v>
      </c>
      <c r="H283" s="7">
        <v>15</v>
      </c>
      <c r="I283" s="5">
        <v>45183</v>
      </c>
      <c r="J283" s="5">
        <v>45184</v>
      </c>
      <c r="K283" s="1" t="s">
        <v>33</v>
      </c>
      <c r="L283" s="95">
        <f t="shared" si="4"/>
        <v>9</v>
      </c>
    </row>
    <row r="284" spans="1:12" ht="13.5" customHeight="1" x14ac:dyDescent="0.25">
      <c r="A284" s="6">
        <v>59016</v>
      </c>
      <c r="C284" s="1" t="s">
        <v>48</v>
      </c>
      <c r="D284" s="9" t="s">
        <v>139</v>
      </c>
      <c r="E284" s="1" t="s">
        <v>30</v>
      </c>
      <c r="F284" s="8">
        <v>322353</v>
      </c>
      <c r="G284" s="1" t="s">
        <v>126</v>
      </c>
      <c r="H284" s="7">
        <v>6</v>
      </c>
      <c r="I284" s="5">
        <v>44987</v>
      </c>
      <c r="J284" s="5">
        <v>44988</v>
      </c>
      <c r="K284" s="1" t="s">
        <v>94</v>
      </c>
      <c r="L284" s="95">
        <f t="shared" si="4"/>
        <v>3</v>
      </c>
    </row>
    <row r="285" spans="1:12" ht="13.5" customHeight="1" x14ac:dyDescent="0.25">
      <c r="A285" s="6">
        <v>51689</v>
      </c>
      <c r="C285" s="1" t="s">
        <v>48</v>
      </c>
      <c r="D285" s="9" t="s">
        <v>86</v>
      </c>
      <c r="E285" s="1" t="s">
        <v>28</v>
      </c>
      <c r="F285" s="8">
        <v>466794</v>
      </c>
      <c r="G285" s="1" t="s">
        <v>108</v>
      </c>
      <c r="H285" s="7">
        <v>15</v>
      </c>
      <c r="I285" s="5">
        <v>45103</v>
      </c>
      <c r="J285" s="5">
        <v>45104</v>
      </c>
      <c r="K285" s="1" t="s">
        <v>88</v>
      </c>
      <c r="L285" s="95">
        <f t="shared" si="4"/>
        <v>6</v>
      </c>
    </row>
    <row r="286" spans="1:12" ht="13.5" customHeight="1" x14ac:dyDescent="0.25">
      <c r="A286" s="6">
        <v>57347</v>
      </c>
      <c r="C286" s="1" t="s">
        <v>48</v>
      </c>
      <c r="D286" s="9" t="s">
        <v>49</v>
      </c>
      <c r="E286" s="1" t="s">
        <v>34</v>
      </c>
      <c r="F286" s="8">
        <v>395269</v>
      </c>
      <c r="G286" s="1" t="s">
        <v>50</v>
      </c>
      <c r="H286" s="7">
        <v>15</v>
      </c>
      <c r="I286" s="5">
        <v>45162</v>
      </c>
      <c r="J286" s="5">
        <v>45163</v>
      </c>
      <c r="K286" s="1" t="s">
        <v>51</v>
      </c>
      <c r="L286" s="95">
        <f t="shared" si="4"/>
        <v>8</v>
      </c>
    </row>
    <row r="287" spans="1:12" ht="13.5" customHeight="1" x14ac:dyDescent="0.25">
      <c r="A287" s="6">
        <v>52498</v>
      </c>
      <c r="C287" s="1" t="s">
        <v>37</v>
      </c>
      <c r="D287" s="9" t="s">
        <v>52</v>
      </c>
      <c r="E287" s="1" t="s">
        <v>46</v>
      </c>
      <c r="F287" s="8">
        <v>354951</v>
      </c>
      <c r="G287" s="1" t="s">
        <v>39</v>
      </c>
      <c r="H287" s="7">
        <v>15</v>
      </c>
      <c r="I287" s="5">
        <v>45055</v>
      </c>
      <c r="J287" s="5">
        <v>45055</v>
      </c>
      <c r="K287" s="1" t="s">
        <v>42</v>
      </c>
      <c r="L287" s="95">
        <f t="shared" si="4"/>
        <v>5</v>
      </c>
    </row>
    <row r="288" spans="1:12" ht="13.5" customHeight="1" x14ac:dyDescent="0.25">
      <c r="A288" s="6">
        <v>48153</v>
      </c>
      <c r="C288" s="1" t="s">
        <v>15</v>
      </c>
      <c r="D288" s="9" t="s">
        <v>16</v>
      </c>
      <c r="E288" s="1" t="s">
        <v>103</v>
      </c>
      <c r="F288" s="8">
        <v>372624</v>
      </c>
      <c r="G288" s="1" t="s">
        <v>32</v>
      </c>
      <c r="H288" s="7">
        <v>18</v>
      </c>
      <c r="I288" s="5">
        <v>45035</v>
      </c>
      <c r="J288" s="5">
        <v>45036</v>
      </c>
      <c r="K288" s="1" t="s">
        <v>26</v>
      </c>
      <c r="L288" s="95">
        <f t="shared" si="4"/>
        <v>4</v>
      </c>
    </row>
    <row r="289" spans="1:12" ht="13.5" customHeight="1" x14ac:dyDescent="0.25">
      <c r="A289" s="6">
        <v>51686</v>
      </c>
      <c r="C289" s="1" t="s">
        <v>48</v>
      </c>
      <c r="D289" s="9" t="s">
        <v>86</v>
      </c>
      <c r="E289" s="1" t="s">
        <v>28</v>
      </c>
      <c r="F289" s="8">
        <v>466794</v>
      </c>
      <c r="G289" s="1" t="s">
        <v>108</v>
      </c>
      <c r="H289" s="7">
        <v>17</v>
      </c>
      <c r="I289" s="5">
        <v>45033</v>
      </c>
      <c r="J289" s="5">
        <v>45034</v>
      </c>
      <c r="K289" s="1" t="s">
        <v>88</v>
      </c>
      <c r="L289" s="95">
        <f t="shared" si="4"/>
        <v>4</v>
      </c>
    </row>
    <row r="290" spans="1:12" ht="13.5" customHeight="1" x14ac:dyDescent="0.25">
      <c r="A290" s="6">
        <v>49387</v>
      </c>
      <c r="C290" s="1" t="s">
        <v>109</v>
      </c>
      <c r="D290" s="9" t="s">
        <v>110</v>
      </c>
      <c r="E290" s="1" t="s">
        <v>43</v>
      </c>
      <c r="F290" s="8">
        <v>386534</v>
      </c>
      <c r="G290" s="1" t="s">
        <v>112</v>
      </c>
      <c r="H290" s="7">
        <v>8</v>
      </c>
      <c r="I290" s="5">
        <v>45142</v>
      </c>
      <c r="J290" s="5">
        <v>45144</v>
      </c>
      <c r="K290" s="1" t="s">
        <v>40</v>
      </c>
      <c r="L290" s="95">
        <f t="shared" si="4"/>
        <v>8</v>
      </c>
    </row>
    <row r="291" spans="1:12" ht="13.5" customHeight="1" x14ac:dyDescent="0.25">
      <c r="A291" s="6">
        <v>55320</v>
      </c>
      <c r="C291" s="1" t="s">
        <v>37</v>
      </c>
      <c r="D291" s="9" t="s">
        <v>52</v>
      </c>
      <c r="E291" s="1" t="s">
        <v>113</v>
      </c>
      <c r="F291" s="8">
        <v>206830</v>
      </c>
      <c r="G291" s="1" t="s">
        <v>145</v>
      </c>
      <c r="H291" s="7">
        <v>7</v>
      </c>
      <c r="I291" s="5">
        <v>45029</v>
      </c>
      <c r="J291" s="5">
        <v>45036</v>
      </c>
      <c r="K291" s="1" t="s">
        <v>40</v>
      </c>
      <c r="L291" s="95">
        <f t="shared" si="4"/>
        <v>4</v>
      </c>
    </row>
    <row r="292" spans="1:12" ht="13.5" customHeight="1" x14ac:dyDescent="0.25">
      <c r="A292" s="6">
        <v>57899</v>
      </c>
      <c r="C292" s="1" t="s">
        <v>48</v>
      </c>
      <c r="D292" s="9" t="s">
        <v>49</v>
      </c>
      <c r="E292" s="1" t="s">
        <v>47</v>
      </c>
      <c r="F292" s="8">
        <v>536181</v>
      </c>
      <c r="G292" s="1" t="s">
        <v>98</v>
      </c>
      <c r="H292" s="7">
        <v>15</v>
      </c>
      <c r="I292" s="5">
        <v>44972</v>
      </c>
      <c r="J292" s="5">
        <v>44974</v>
      </c>
      <c r="K292" s="1" t="s">
        <v>57</v>
      </c>
      <c r="L292" s="95">
        <f t="shared" si="4"/>
        <v>2</v>
      </c>
    </row>
    <row r="293" spans="1:12" ht="13.5" customHeight="1" x14ac:dyDescent="0.25">
      <c r="A293" s="6">
        <v>57947</v>
      </c>
      <c r="C293" s="1" t="s">
        <v>48</v>
      </c>
      <c r="D293" s="9" t="s">
        <v>49</v>
      </c>
      <c r="E293" s="1" t="s">
        <v>17</v>
      </c>
      <c r="F293" s="8">
        <v>570530</v>
      </c>
      <c r="G293" s="1" t="s">
        <v>91</v>
      </c>
      <c r="H293" s="7">
        <v>16</v>
      </c>
      <c r="I293" s="5">
        <v>45019</v>
      </c>
      <c r="J293" s="5">
        <v>45019</v>
      </c>
      <c r="K293" s="1" t="s">
        <v>88</v>
      </c>
      <c r="L293" s="95">
        <f t="shared" si="4"/>
        <v>4</v>
      </c>
    </row>
    <row r="294" spans="1:12" ht="13.5" customHeight="1" x14ac:dyDescent="0.25">
      <c r="A294" s="6">
        <v>57852</v>
      </c>
      <c r="C294" s="1" t="s">
        <v>48</v>
      </c>
      <c r="D294" s="9" t="s">
        <v>49</v>
      </c>
      <c r="E294" s="1" t="s">
        <v>23</v>
      </c>
      <c r="F294" s="8">
        <v>375253</v>
      </c>
      <c r="G294" s="1" t="s">
        <v>90</v>
      </c>
      <c r="H294" s="7">
        <v>18</v>
      </c>
      <c r="I294" s="5">
        <v>44959</v>
      </c>
      <c r="J294" s="5">
        <v>44960</v>
      </c>
      <c r="K294" s="1" t="s">
        <v>57</v>
      </c>
      <c r="L294" s="95">
        <f t="shared" si="4"/>
        <v>2</v>
      </c>
    </row>
    <row r="295" spans="1:12" ht="13.5" customHeight="1" x14ac:dyDescent="0.25">
      <c r="A295" s="6">
        <v>51903</v>
      </c>
      <c r="C295" s="1" t="s">
        <v>48</v>
      </c>
      <c r="D295" s="9" t="s">
        <v>86</v>
      </c>
      <c r="E295" s="1" t="s">
        <v>47</v>
      </c>
      <c r="F295" s="8">
        <v>374778</v>
      </c>
      <c r="G295" s="1" t="s">
        <v>101</v>
      </c>
      <c r="H295" s="7">
        <v>11</v>
      </c>
      <c r="I295" s="5">
        <v>45133</v>
      </c>
      <c r="J295" s="5">
        <v>45135</v>
      </c>
      <c r="K295" s="1" t="s">
        <v>127</v>
      </c>
      <c r="L295" s="95">
        <f t="shared" si="4"/>
        <v>7</v>
      </c>
    </row>
    <row r="296" spans="1:12" ht="13.5" customHeight="1" x14ac:dyDescent="0.25">
      <c r="A296" s="6">
        <v>58309</v>
      </c>
      <c r="C296" s="1" t="s">
        <v>48</v>
      </c>
      <c r="D296" s="9" t="s">
        <v>49</v>
      </c>
      <c r="E296" s="1" t="s">
        <v>22</v>
      </c>
      <c r="F296" s="8">
        <v>375253</v>
      </c>
      <c r="G296" s="1" t="s">
        <v>90</v>
      </c>
      <c r="H296" s="7">
        <v>16</v>
      </c>
      <c r="I296" s="5">
        <v>45252</v>
      </c>
      <c r="J296" s="5">
        <v>45254</v>
      </c>
      <c r="K296" s="1" t="s">
        <v>57</v>
      </c>
      <c r="L296" s="95">
        <f t="shared" si="4"/>
        <v>11</v>
      </c>
    </row>
    <row r="297" spans="1:12" ht="13.5" customHeight="1" x14ac:dyDescent="0.25">
      <c r="A297" s="6">
        <v>60297</v>
      </c>
      <c r="C297" s="1" t="s">
        <v>48</v>
      </c>
      <c r="D297" s="9" t="s">
        <v>49</v>
      </c>
      <c r="E297" s="1" t="s">
        <v>17</v>
      </c>
      <c r="F297" s="8">
        <v>570530</v>
      </c>
      <c r="G297" s="1" t="s">
        <v>91</v>
      </c>
      <c r="H297" s="7">
        <v>12</v>
      </c>
      <c r="I297" s="5">
        <v>45090</v>
      </c>
      <c r="J297" s="5">
        <v>45090</v>
      </c>
      <c r="K297" s="1" t="s">
        <v>71</v>
      </c>
      <c r="L297" s="95">
        <f t="shared" si="4"/>
        <v>6</v>
      </c>
    </row>
    <row r="298" spans="1:12" ht="13.5" customHeight="1" x14ac:dyDescent="0.25">
      <c r="A298" s="6">
        <v>57911</v>
      </c>
      <c r="C298" s="1" t="s">
        <v>48</v>
      </c>
      <c r="D298" s="9" t="s">
        <v>49</v>
      </c>
      <c r="E298" s="1" t="s">
        <v>23</v>
      </c>
      <c r="F298" s="8">
        <v>536181</v>
      </c>
      <c r="G298" s="1" t="s">
        <v>98</v>
      </c>
      <c r="H298" s="7">
        <v>21</v>
      </c>
      <c r="I298" s="5">
        <v>44970</v>
      </c>
      <c r="J298" s="5">
        <v>44971</v>
      </c>
      <c r="K298" s="1" t="s">
        <v>57</v>
      </c>
      <c r="L298" s="95">
        <f t="shared" si="4"/>
        <v>2</v>
      </c>
    </row>
    <row r="299" spans="1:12" ht="13.5" customHeight="1" x14ac:dyDescent="0.25">
      <c r="A299" s="6">
        <v>58417</v>
      </c>
      <c r="C299" s="1" t="s">
        <v>48</v>
      </c>
      <c r="D299" s="9" t="s">
        <v>92</v>
      </c>
      <c r="E299" s="1" t="s">
        <v>23</v>
      </c>
      <c r="F299" s="8">
        <v>335177</v>
      </c>
      <c r="G299" s="1" t="s">
        <v>95</v>
      </c>
      <c r="H299" s="7">
        <v>15</v>
      </c>
      <c r="I299" s="5">
        <v>45117</v>
      </c>
      <c r="J299" s="5">
        <v>45118</v>
      </c>
      <c r="K299" s="1" t="s">
        <v>94</v>
      </c>
      <c r="L299" s="95">
        <f t="shared" si="4"/>
        <v>7</v>
      </c>
    </row>
    <row r="300" spans="1:12" ht="13.5" customHeight="1" x14ac:dyDescent="0.25">
      <c r="A300" s="6">
        <v>49615</v>
      </c>
      <c r="C300" s="1" t="s">
        <v>15</v>
      </c>
      <c r="D300" s="9" t="s">
        <v>16</v>
      </c>
      <c r="E300" s="1" t="s">
        <v>78</v>
      </c>
      <c r="F300" s="8">
        <v>352720</v>
      </c>
      <c r="G300" s="1" t="s">
        <v>66</v>
      </c>
      <c r="H300" s="7">
        <v>9</v>
      </c>
      <c r="I300" s="5">
        <v>45064</v>
      </c>
      <c r="J300" s="5">
        <v>45064</v>
      </c>
      <c r="K300" s="1" t="s">
        <v>26</v>
      </c>
      <c r="L300" s="95">
        <f t="shared" si="4"/>
        <v>5</v>
      </c>
    </row>
    <row r="301" spans="1:12" ht="13.5" customHeight="1" x14ac:dyDescent="0.25">
      <c r="A301" s="6">
        <v>59000</v>
      </c>
      <c r="C301" s="1" t="s">
        <v>48</v>
      </c>
      <c r="D301" s="9" t="s">
        <v>92</v>
      </c>
      <c r="E301" s="1" t="s">
        <v>55</v>
      </c>
      <c r="F301" s="8">
        <v>335177</v>
      </c>
      <c r="G301" s="1" t="s">
        <v>95</v>
      </c>
      <c r="H301" s="7">
        <v>12</v>
      </c>
      <c r="I301" s="5">
        <v>45152</v>
      </c>
      <c r="J301" s="5">
        <v>45153</v>
      </c>
      <c r="K301" s="1" t="s">
        <v>60</v>
      </c>
      <c r="L301" s="95">
        <f t="shared" si="4"/>
        <v>8</v>
      </c>
    </row>
    <row r="302" spans="1:12" ht="13.5" customHeight="1" x14ac:dyDescent="0.25">
      <c r="A302" s="6">
        <v>57064</v>
      </c>
      <c r="C302" s="1" t="s">
        <v>48</v>
      </c>
      <c r="D302" s="9" t="s">
        <v>49</v>
      </c>
      <c r="E302" s="1" t="s">
        <v>34</v>
      </c>
      <c r="F302" s="8">
        <v>374778</v>
      </c>
      <c r="G302" s="1" t="s">
        <v>101</v>
      </c>
      <c r="H302" s="7">
        <v>12</v>
      </c>
      <c r="I302" s="5">
        <v>45201</v>
      </c>
      <c r="J302" s="5">
        <v>45202</v>
      </c>
      <c r="K302" s="1" t="s">
        <v>88</v>
      </c>
      <c r="L302" s="95">
        <f t="shared" si="4"/>
        <v>10</v>
      </c>
    </row>
    <row r="303" spans="1:12" ht="13.5" customHeight="1" x14ac:dyDescent="0.25">
      <c r="A303" s="6">
        <v>58402</v>
      </c>
      <c r="C303" s="1" t="s">
        <v>48</v>
      </c>
      <c r="D303" s="9" t="s">
        <v>49</v>
      </c>
      <c r="E303" s="1" t="s">
        <v>46</v>
      </c>
      <c r="F303" s="8">
        <v>329969</v>
      </c>
      <c r="G303" s="1" t="s">
        <v>125</v>
      </c>
      <c r="H303" s="7">
        <v>14</v>
      </c>
      <c r="I303" s="5">
        <v>45119</v>
      </c>
      <c r="J303" s="5">
        <v>45119</v>
      </c>
      <c r="K303" s="1" t="s">
        <v>80</v>
      </c>
      <c r="L303" s="95">
        <f t="shared" si="4"/>
        <v>7</v>
      </c>
    </row>
    <row r="304" spans="1:12" ht="13.5" customHeight="1" x14ac:dyDescent="0.25">
      <c r="A304" s="6">
        <v>58438</v>
      </c>
      <c r="C304" s="1" t="s">
        <v>48</v>
      </c>
      <c r="D304" s="9" t="s">
        <v>92</v>
      </c>
      <c r="E304" s="1" t="s">
        <v>46</v>
      </c>
      <c r="F304" s="8">
        <v>675132</v>
      </c>
      <c r="G304" s="1" t="s">
        <v>106</v>
      </c>
      <c r="H304" s="7">
        <v>15</v>
      </c>
      <c r="I304" s="5">
        <v>45118</v>
      </c>
      <c r="J304" s="5">
        <v>45118</v>
      </c>
      <c r="K304" s="1" t="s">
        <v>60</v>
      </c>
      <c r="L304" s="95">
        <f t="shared" si="4"/>
        <v>7</v>
      </c>
    </row>
    <row r="305" spans="1:12" ht="13.5" customHeight="1" x14ac:dyDescent="0.25">
      <c r="A305" s="6">
        <v>48168</v>
      </c>
      <c r="C305" s="1" t="s">
        <v>15</v>
      </c>
      <c r="D305" s="9" t="s">
        <v>16</v>
      </c>
      <c r="E305" s="1" t="s">
        <v>46</v>
      </c>
      <c r="F305" s="8">
        <v>352720</v>
      </c>
      <c r="G305" s="1" t="s">
        <v>66</v>
      </c>
      <c r="H305" s="7">
        <v>14</v>
      </c>
      <c r="I305" s="5">
        <v>45037</v>
      </c>
      <c r="J305" s="5">
        <v>45037</v>
      </c>
      <c r="K305" s="1" t="s">
        <v>33</v>
      </c>
      <c r="L305" s="95">
        <f t="shared" si="4"/>
        <v>4</v>
      </c>
    </row>
    <row r="306" spans="1:12" ht="13.5" customHeight="1" x14ac:dyDescent="0.25">
      <c r="A306" s="6">
        <v>59395</v>
      </c>
      <c r="C306" s="1" t="s">
        <v>48</v>
      </c>
      <c r="D306" s="9" t="s">
        <v>49</v>
      </c>
      <c r="E306" s="1" t="s">
        <v>140</v>
      </c>
      <c r="F306" s="8">
        <v>329969</v>
      </c>
      <c r="G306" s="1" t="s">
        <v>125</v>
      </c>
      <c r="H306" s="7">
        <v>12</v>
      </c>
      <c r="I306" s="5">
        <v>45076</v>
      </c>
      <c r="J306" s="5">
        <v>45077</v>
      </c>
      <c r="K306" s="1" t="s">
        <v>60</v>
      </c>
      <c r="L306" s="95">
        <f t="shared" si="4"/>
        <v>5</v>
      </c>
    </row>
    <row r="307" spans="1:12" ht="13.5" customHeight="1" x14ac:dyDescent="0.25">
      <c r="A307" s="6">
        <v>57977</v>
      </c>
      <c r="C307" s="1" t="s">
        <v>48</v>
      </c>
      <c r="D307" s="9" t="s">
        <v>49</v>
      </c>
      <c r="E307" s="1" t="s">
        <v>46</v>
      </c>
      <c r="F307" s="8">
        <v>395269</v>
      </c>
      <c r="G307" s="1" t="s">
        <v>50</v>
      </c>
      <c r="H307" s="7">
        <v>15</v>
      </c>
      <c r="I307" s="5">
        <v>45056</v>
      </c>
      <c r="J307" s="5">
        <v>45056</v>
      </c>
      <c r="K307" s="1" t="s">
        <v>51</v>
      </c>
      <c r="L307" s="95">
        <f t="shared" si="4"/>
        <v>5</v>
      </c>
    </row>
    <row r="308" spans="1:12" ht="13.5" customHeight="1" x14ac:dyDescent="0.25">
      <c r="A308" s="6">
        <v>54173</v>
      </c>
      <c r="C308" s="1" t="s">
        <v>48</v>
      </c>
      <c r="D308" s="9" t="s">
        <v>92</v>
      </c>
      <c r="E308" s="1" t="s">
        <v>78</v>
      </c>
      <c r="F308" s="8">
        <v>342974</v>
      </c>
      <c r="G308" s="1" t="s">
        <v>97</v>
      </c>
      <c r="H308" s="7">
        <v>10</v>
      </c>
      <c r="I308" s="5">
        <v>45125</v>
      </c>
      <c r="J308" s="5">
        <v>45125</v>
      </c>
      <c r="K308" s="1" t="s">
        <v>60</v>
      </c>
      <c r="L308" s="95">
        <f t="shared" si="4"/>
        <v>7</v>
      </c>
    </row>
    <row r="309" spans="1:12" ht="13.5" customHeight="1" x14ac:dyDescent="0.25">
      <c r="A309" s="6">
        <v>55297</v>
      </c>
      <c r="C309" s="1" t="s">
        <v>37</v>
      </c>
      <c r="D309" s="9" t="s">
        <v>52</v>
      </c>
      <c r="E309" s="1" t="s">
        <v>115</v>
      </c>
      <c r="F309" s="8">
        <v>361756</v>
      </c>
      <c r="G309" s="1" t="s">
        <v>116</v>
      </c>
      <c r="H309" s="7">
        <v>8</v>
      </c>
      <c r="I309" s="5">
        <v>45029</v>
      </c>
      <c r="J309" s="5">
        <v>45029</v>
      </c>
      <c r="K309" s="1" t="s">
        <v>42</v>
      </c>
      <c r="L309" s="95">
        <f t="shared" si="4"/>
        <v>4</v>
      </c>
    </row>
    <row r="310" spans="1:12" ht="13.5" customHeight="1" x14ac:dyDescent="0.25">
      <c r="A310" s="6">
        <v>51850</v>
      </c>
      <c r="C310" s="1" t="s">
        <v>48</v>
      </c>
      <c r="D310" s="9" t="s">
        <v>86</v>
      </c>
      <c r="E310" s="1" t="s">
        <v>46</v>
      </c>
      <c r="F310" s="8">
        <v>374778</v>
      </c>
      <c r="G310" s="1" t="s">
        <v>101</v>
      </c>
      <c r="H310" s="7">
        <v>18</v>
      </c>
      <c r="I310" s="5">
        <v>45107</v>
      </c>
      <c r="J310" s="5">
        <v>45107</v>
      </c>
      <c r="K310" s="1" t="s">
        <v>88</v>
      </c>
      <c r="L310" s="95">
        <f t="shared" si="4"/>
        <v>6</v>
      </c>
    </row>
    <row r="311" spans="1:12" ht="13.5" customHeight="1" x14ac:dyDescent="0.25">
      <c r="A311" s="6">
        <v>55566</v>
      </c>
      <c r="C311" s="1" t="s">
        <v>37</v>
      </c>
      <c r="D311" s="9" t="s">
        <v>52</v>
      </c>
      <c r="E311" s="1" t="s">
        <v>102</v>
      </c>
      <c r="F311" s="8">
        <v>405175</v>
      </c>
      <c r="G311" s="1" t="s">
        <v>146</v>
      </c>
      <c r="H311" s="7">
        <v>7</v>
      </c>
      <c r="I311" s="5">
        <v>45027</v>
      </c>
      <c r="J311" s="5">
        <v>45033</v>
      </c>
      <c r="K311" s="1" t="s">
        <v>40</v>
      </c>
      <c r="L311" s="95">
        <f t="shared" si="4"/>
        <v>4</v>
      </c>
    </row>
    <row r="312" spans="1:12" ht="13.5" customHeight="1" x14ac:dyDescent="0.25">
      <c r="A312" s="6">
        <v>57966</v>
      </c>
      <c r="C312" s="1" t="s">
        <v>48</v>
      </c>
      <c r="D312" s="9" t="s">
        <v>49</v>
      </c>
      <c r="E312" s="1" t="s">
        <v>20</v>
      </c>
      <c r="F312" s="8">
        <v>570530</v>
      </c>
      <c r="G312" s="1" t="s">
        <v>91</v>
      </c>
      <c r="H312" s="7">
        <v>17</v>
      </c>
      <c r="I312" s="5">
        <v>45229</v>
      </c>
      <c r="J312" s="5">
        <v>45230</v>
      </c>
      <c r="K312" s="1" t="s">
        <v>88</v>
      </c>
      <c r="L312" s="95">
        <f t="shared" si="4"/>
        <v>10</v>
      </c>
    </row>
    <row r="313" spans="1:12" ht="13.5" customHeight="1" x14ac:dyDescent="0.25">
      <c r="A313" s="6">
        <v>58829</v>
      </c>
      <c r="C313" s="1" t="s">
        <v>48</v>
      </c>
      <c r="D313" s="9" t="s">
        <v>92</v>
      </c>
      <c r="E313" s="1" t="s">
        <v>102</v>
      </c>
      <c r="F313" s="8">
        <v>335177</v>
      </c>
      <c r="G313" s="1" t="s">
        <v>95</v>
      </c>
      <c r="H313" s="7">
        <v>14</v>
      </c>
      <c r="I313" s="5">
        <v>45126</v>
      </c>
      <c r="J313" s="5">
        <v>45126</v>
      </c>
      <c r="K313" s="1" t="s">
        <v>94</v>
      </c>
      <c r="L313" s="95">
        <f t="shared" si="4"/>
        <v>7</v>
      </c>
    </row>
    <row r="314" spans="1:12" ht="13.5" customHeight="1" x14ac:dyDescent="0.25">
      <c r="A314" s="6">
        <v>57839</v>
      </c>
      <c r="C314" s="1" t="s">
        <v>48</v>
      </c>
      <c r="D314" s="9" t="s">
        <v>81</v>
      </c>
      <c r="E314" s="1" t="s">
        <v>34</v>
      </c>
      <c r="F314" s="8">
        <v>395269</v>
      </c>
      <c r="G314" s="1" t="s">
        <v>50</v>
      </c>
      <c r="H314" s="7">
        <v>12</v>
      </c>
      <c r="I314" s="5">
        <v>45068</v>
      </c>
      <c r="J314" s="5">
        <v>45069</v>
      </c>
      <c r="K314" s="1" t="s">
        <v>71</v>
      </c>
      <c r="L314" s="95">
        <f t="shared" si="4"/>
        <v>5</v>
      </c>
    </row>
    <row r="315" spans="1:12" ht="13.5" customHeight="1" x14ac:dyDescent="0.25">
      <c r="A315" s="6">
        <v>53591</v>
      </c>
      <c r="C315" s="1" t="s">
        <v>48</v>
      </c>
      <c r="D315" s="9" t="s">
        <v>81</v>
      </c>
      <c r="E315" s="1" t="s">
        <v>30</v>
      </c>
      <c r="F315" s="8">
        <v>414443</v>
      </c>
      <c r="G315" s="1" t="s">
        <v>96</v>
      </c>
      <c r="H315" s="7">
        <v>11</v>
      </c>
      <c r="I315" s="5">
        <v>45050</v>
      </c>
      <c r="J315" s="5">
        <v>45050</v>
      </c>
      <c r="K315" s="1" t="s">
        <v>71</v>
      </c>
      <c r="L315" s="95">
        <f t="shared" si="4"/>
        <v>5</v>
      </c>
    </row>
    <row r="316" spans="1:12" ht="13.5" customHeight="1" x14ac:dyDescent="0.25">
      <c r="A316" s="6">
        <v>59048</v>
      </c>
      <c r="C316" s="1" t="s">
        <v>53</v>
      </c>
      <c r="D316" s="9" t="s">
        <v>147</v>
      </c>
      <c r="E316" s="1" t="s">
        <v>23</v>
      </c>
      <c r="F316" s="8">
        <v>510960</v>
      </c>
      <c r="G316" s="1" t="s">
        <v>62</v>
      </c>
      <c r="H316" s="7">
        <v>6</v>
      </c>
      <c r="I316" s="5">
        <v>45205</v>
      </c>
      <c r="J316" s="5">
        <v>45206</v>
      </c>
      <c r="K316" s="1" t="s">
        <v>57</v>
      </c>
      <c r="L316" s="95">
        <f t="shared" si="4"/>
        <v>10</v>
      </c>
    </row>
    <row r="317" spans="1:12" ht="13.5" customHeight="1" x14ac:dyDescent="0.25">
      <c r="A317" s="6">
        <v>57713</v>
      </c>
      <c r="C317" s="1" t="s">
        <v>48</v>
      </c>
      <c r="D317" s="9" t="s">
        <v>81</v>
      </c>
      <c r="E317" s="1" t="s">
        <v>23</v>
      </c>
      <c r="F317" s="8">
        <v>414443</v>
      </c>
      <c r="G317" s="1" t="s">
        <v>96</v>
      </c>
      <c r="H317" s="7">
        <v>13</v>
      </c>
      <c r="I317" s="5">
        <v>45012</v>
      </c>
      <c r="J317" s="5">
        <v>45013</v>
      </c>
      <c r="K317" s="1" t="s">
        <v>71</v>
      </c>
      <c r="L317" s="95">
        <f t="shared" si="4"/>
        <v>3</v>
      </c>
    </row>
    <row r="318" spans="1:12" ht="13.5" customHeight="1" x14ac:dyDescent="0.25">
      <c r="A318" s="6">
        <v>57869</v>
      </c>
      <c r="C318" s="1" t="s">
        <v>48</v>
      </c>
      <c r="D318" s="9" t="s">
        <v>81</v>
      </c>
      <c r="E318" s="1" t="s">
        <v>34</v>
      </c>
      <c r="F318" s="8">
        <v>395269</v>
      </c>
      <c r="G318" s="1" t="s">
        <v>50</v>
      </c>
      <c r="H318" s="7">
        <v>10</v>
      </c>
      <c r="I318" s="5">
        <v>45041</v>
      </c>
      <c r="J318" s="5">
        <v>45042</v>
      </c>
      <c r="K318" s="1" t="s">
        <v>71</v>
      </c>
      <c r="L318" s="95">
        <f t="shared" si="4"/>
        <v>4</v>
      </c>
    </row>
    <row r="319" spans="1:12" ht="13.5" customHeight="1" x14ac:dyDescent="0.25">
      <c r="A319" s="6">
        <v>57036</v>
      </c>
      <c r="C319" s="1" t="s">
        <v>53</v>
      </c>
      <c r="D319" s="9" t="s">
        <v>64</v>
      </c>
      <c r="E319" s="1" t="s">
        <v>47</v>
      </c>
      <c r="F319" s="8">
        <v>491912</v>
      </c>
      <c r="G319" s="1" t="s">
        <v>65</v>
      </c>
      <c r="H319" s="7">
        <v>12</v>
      </c>
      <c r="I319" s="5">
        <v>45251</v>
      </c>
      <c r="J319" s="5">
        <v>45253</v>
      </c>
      <c r="K319" s="1" t="s">
        <v>40</v>
      </c>
      <c r="L319" s="95">
        <f t="shared" si="4"/>
        <v>11</v>
      </c>
    </row>
    <row r="320" spans="1:12" ht="13.5" customHeight="1" x14ac:dyDescent="0.25">
      <c r="A320" s="6">
        <v>56800</v>
      </c>
      <c r="C320" s="1" t="s">
        <v>53</v>
      </c>
      <c r="D320" s="9" t="s">
        <v>64</v>
      </c>
      <c r="E320" s="1" t="s">
        <v>47</v>
      </c>
      <c r="F320" s="8">
        <v>419491</v>
      </c>
      <c r="G320" s="1" t="s">
        <v>148</v>
      </c>
      <c r="H320" s="7">
        <v>12</v>
      </c>
      <c r="I320" s="5">
        <v>45146</v>
      </c>
      <c r="J320" s="5">
        <v>45148</v>
      </c>
      <c r="K320" s="1" t="s">
        <v>40</v>
      </c>
      <c r="L320" s="95">
        <f t="shared" si="4"/>
        <v>8</v>
      </c>
    </row>
    <row r="321" spans="1:12" ht="13.5" customHeight="1" x14ac:dyDescent="0.25">
      <c r="A321" s="6">
        <v>55870</v>
      </c>
      <c r="C321" s="1" t="s">
        <v>53</v>
      </c>
      <c r="D321" s="9" t="s">
        <v>64</v>
      </c>
      <c r="E321" s="1" t="s">
        <v>47</v>
      </c>
      <c r="F321" s="8">
        <v>489671</v>
      </c>
      <c r="G321" s="1" t="s">
        <v>79</v>
      </c>
      <c r="H321" s="7">
        <v>9</v>
      </c>
      <c r="I321" s="5">
        <v>45048</v>
      </c>
      <c r="J321" s="5">
        <v>45050</v>
      </c>
      <c r="K321" s="1" t="s">
        <v>40</v>
      </c>
      <c r="L321" s="95">
        <f t="shared" si="4"/>
        <v>5</v>
      </c>
    </row>
    <row r="322" spans="1:12" ht="13.5" customHeight="1" x14ac:dyDescent="0.25">
      <c r="A322" s="6">
        <v>60555</v>
      </c>
      <c r="C322" s="1" t="s">
        <v>53</v>
      </c>
      <c r="D322" s="9" t="s">
        <v>147</v>
      </c>
      <c r="E322" s="1" t="s">
        <v>47</v>
      </c>
      <c r="F322" s="8">
        <v>679358</v>
      </c>
      <c r="G322" s="1" t="s">
        <v>70</v>
      </c>
      <c r="H322" s="7">
        <v>7</v>
      </c>
      <c r="I322" s="5">
        <v>45257</v>
      </c>
      <c r="J322" s="5">
        <v>45259</v>
      </c>
      <c r="K322" s="1" t="s">
        <v>71</v>
      </c>
      <c r="L322" s="95">
        <f t="shared" si="4"/>
        <v>11</v>
      </c>
    </row>
    <row r="323" spans="1:12" ht="13.5" customHeight="1" x14ac:dyDescent="0.25">
      <c r="A323" s="6">
        <v>54390</v>
      </c>
      <c r="C323" s="1" t="s">
        <v>53</v>
      </c>
      <c r="D323" s="9" t="s">
        <v>64</v>
      </c>
      <c r="E323" s="1" t="s">
        <v>43</v>
      </c>
      <c r="F323" s="8">
        <v>491912</v>
      </c>
      <c r="G323" s="1" t="s">
        <v>65</v>
      </c>
      <c r="H323" s="7">
        <v>14</v>
      </c>
      <c r="I323" s="5">
        <v>45048</v>
      </c>
      <c r="J323" s="5">
        <v>45050</v>
      </c>
      <c r="K323" s="1" t="s">
        <v>40</v>
      </c>
      <c r="L323" s="95">
        <f t="shared" ref="L323:L386" si="5">MONTH(J323)</f>
        <v>5</v>
      </c>
    </row>
    <row r="324" spans="1:12" ht="13.5" customHeight="1" x14ac:dyDescent="0.25">
      <c r="A324" s="6">
        <v>55301</v>
      </c>
      <c r="C324" s="1" t="s">
        <v>53</v>
      </c>
      <c r="D324" s="9" t="s">
        <v>64</v>
      </c>
      <c r="E324" s="1" t="s">
        <v>43</v>
      </c>
      <c r="F324" s="8">
        <v>491912</v>
      </c>
      <c r="G324" s="1" t="s">
        <v>65</v>
      </c>
      <c r="H324" s="7">
        <v>12</v>
      </c>
      <c r="I324" s="5">
        <v>45083</v>
      </c>
      <c r="J324" s="5">
        <v>45085</v>
      </c>
      <c r="K324" s="1" t="s">
        <v>40</v>
      </c>
      <c r="L324" s="95">
        <f t="shared" si="5"/>
        <v>6</v>
      </c>
    </row>
    <row r="325" spans="1:12" ht="13.5" customHeight="1" x14ac:dyDescent="0.25">
      <c r="A325" s="6">
        <v>53327</v>
      </c>
      <c r="C325" s="1" t="s">
        <v>53</v>
      </c>
      <c r="D325" s="9" t="s">
        <v>147</v>
      </c>
      <c r="E325" s="1" t="s">
        <v>47</v>
      </c>
      <c r="F325" s="8">
        <v>507111</v>
      </c>
      <c r="G325" s="1" t="s">
        <v>149</v>
      </c>
      <c r="H325" s="7">
        <v>7</v>
      </c>
      <c r="I325" s="5">
        <v>45096</v>
      </c>
      <c r="J325" s="5">
        <v>45098</v>
      </c>
      <c r="K325" s="1" t="s">
        <v>45</v>
      </c>
      <c r="L325" s="95">
        <f t="shared" si="5"/>
        <v>6</v>
      </c>
    </row>
    <row r="326" spans="1:12" ht="13.5" customHeight="1" x14ac:dyDescent="0.25">
      <c r="A326" s="6">
        <v>56249</v>
      </c>
      <c r="C326" s="1" t="s">
        <v>53</v>
      </c>
      <c r="D326" s="9" t="s">
        <v>64</v>
      </c>
      <c r="E326" s="1" t="s">
        <v>47</v>
      </c>
      <c r="F326" s="8">
        <v>451904</v>
      </c>
      <c r="G326" s="1" t="s">
        <v>69</v>
      </c>
      <c r="H326" s="7">
        <v>12</v>
      </c>
      <c r="I326" s="5">
        <v>45027</v>
      </c>
      <c r="J326" s="5">
        <v>45029</v>
      </c>
      <c r="K326" s="1" t="s">
        <v>40</v>
      </c>
      <c r="L326" s="95">
        <f t="shared" si="5"/>
        <v>4</v>
      </c>
    </row>
    <row r="327" spans="1:12" ht="13.5" customHeight="1" x14ac:dyDescent="0.25">
      <c r="A327" s="6">
        <v>52430</v>
      </c>
      <c r="C327" s="1" t="s">
        <v>15</v>
      </c>
      <c r="D327" s="9" t="s">
        <v>119</v>
      </c>
      <c r="E327" s="1" t="s">
        <v>30</v>
      </c>
      <c r="F327" s="8">
        <v>317251</v>
      </c>
      <c r="G327" s="1" t="s">
        <v>124</v>
      </c>
      <c r="H327" s="7">
        <v>10</v>
      </c>
      <c r="I327" s="5">
        <v>45077</v>
      </c>
      <c r="J327" s="5">
        <v>45077</v>
      </c>
      <c r="K327" s="1" t="s">
        <v>82</v>
      </c>
      <c r="L327" s="95">
        <f t="shared" si="5"/>
        <v>5</v>
      </c>
    </row>
    <row r="328" spans="1:12" ht="13.5" customHeight="1" x14ac:dyDescent="0.25">
      <c r="A328" s="6">
        <v>59389</v>
      </c>
      <c r="C328" s="1" t="s">
        <v>121</v>
      </c>
      <c r="D328" s="9" t="s">
        <v>150</v>
      </c>
      <c r="E328" s="1" t="s">
        <v>47</v>
      </c>
      <c r="F328" s="8">
        <v>971841</v>
      </c>
      <c r="G328" s="1" t="s">
        <v>151</v>
      </c>
      <c r="H328" s="7">
        <v>10</v>
      </c>
      <c r="I328" s="5">
        <v>45238</v>
      </c>
      <c r="J328" s="5">
        <v>45240</v>
      </c>
      <c r="K328" s="1" t="s">
        <v>45</v>
      </c>
      <c r="L328" s="95">
        <f t="shared" si="5"/>
        <v>11</v>
      </c>
    </row>
    <row r="329" spans="1:12" ht="13.5" customHeight="1" x14ac:dyDescent="0.25">
      <c r="A329" s="6">
        <v>49058</v>
      </c>
      <c r="C329" s="1" t="s">
        <v>109</v>
      </c>
      <c r="D329" s="9" t="s">
        <v>110</v>
      </c>
      <c r="E329" s="1" t="s">
        <v>43</v>
      </c>
      <c r="F329" s="8">
        <v>386534</v>
      </c>
      <c r="G329" s="1" t="s">
        <v>112</v>
      </c>
      <c r="H329" s="7">
        <v>9</v>
      </c>
      <c r="I329" s="5">
        <v>45198</v>
      </c>
      <c r="J329" s="5">
        <v>45200</v>
      </c>
      <c r="K329" s="1" t="s">
        <v>40</v>
      </c>
      <c r="L329" s="95">
        <f t="shared" si="5"/>
        <v>10</v>
      </c>
    </row>
    <row r="330" spans="1:12" ht="13.5" customHeight="1" x14ac:dyDescent="0.25">
      <c r="A330" s="6">
        <v>55667</v>
      </c>
      <c r="C330" s="1" t="s">
        <v>53</v>
      </c>
      <c r="D330" s="9" t="s">
        <v>133</v>
      </c>
      <c r="E330" s="1" t="s">
        <v>47</v>
      </c>
      <c r="F330" s="8">
        <v>507111</v>
      </c>
      <c r="G330" s="1" t="s">
        <v>149</v>
      </c>
      <c r="H330" s="7">
        <v>10</v>
      </c>
      <c r="I330" s="5">
        <v>45085</v>
      </c>
      <c r="J330" s="5">
        <v>45087</v>
      </c>
      <c r="K330" s="1" t="s">
        <v>29</v>
      </c>
      <c r="L330" s="95">
        <f t="shared" si="5"/>
        <v>6</v>
      </c>
    </row>
    <row r="331" spans="1:12" ht="13.5" customHeight="1" x14ac:dyDescent="0.25">
      <c r="A331" s="6">
        <v>59128</v>
      </c>
      <c r="C331" s="1" t="s">
        <v>53</v>
      </c>
      <c r="D331" s="9" t="s">
        <v>147</v>
      </c>
      <c r="E331" s="1" t="s">
        <v>47</v>
      </c>
      <c r="F331" s="8">
        <v>679358</v>
      </c>
      <c r="G331" s="1" t="s">
        <v>70</v>
      </c>
      <c r="H331" s="7">
        <v>11</v>
      </c>
      <c r="I331" s="5">
        <v>45029</v>
      </c>
      <c r="J331" s="5">
        <v>45031</v>
      </c>
      <c r="K331" s="1" t="s">
        <v>71</v>
      </c>
      <c r="L331" s="95">
        <f t="shared" si="5"/>
        <v>4</v>
      </c>
    </row>
    <row r="332" spans="1:12" ht="13.5" customHeight="1" x14ac:dyDescent="0.25">
      <c r="A332" s="6">
        <v>58843</v>
      </c>
      <c r="C332" s="1" t="s">
        <v>53</v>
      </c>
      <c r="D332" s="9" t="s">
        <v>147</v>
      </c>
      <c r="E332" s="1" t="s">
        <v>22</v>
      </c>
      <c r="F332" s="8">
        <v>365499</v>
      </c>
      <c r="G332" s="1" t="s">
        <v>72</v>
      </c>
      <c r="H332" s="7">
        <v>6</v>
      </c>
      <c r="I332" s="5">
        <v>45257</v>
      </c>
      <c r="J332" s="5">
        <v>45259</v>
      </c>
      <c r="K332" s="1" t="s">
        <v>152</v>
      </c>
      <c r="L332" s="95">
        <f t="shared" si="5"/>
        <v>11</v>
      </c>
    </row>
    <row r="333" spans="1:12" ht="13.5" customHeight="1" x14ac:dyDescent="0.25">
      <c r="A333" s="6">
        <v>48045</v>
      </c>
      <c r="C333" s="1" t="s">
        <v>15</v>
      </c>
      <c r="D333" s="9" t="s">
        <v>119</v>
      </c>
      <c r="E333" s="1" t="s">
        <v>76</v>
      </c>
      <c r="F333" s="8">
        <v>196157</v>
      </c>
      <c r="G333" s="1" t="s">
        <v>128</v>
      </c>
      <c r="H333" s="7">
        <v>18</v>
      </c>
      <c r="I333" s="5">
        <v>45218</v>
      </c>
      <c r="J333" s="5">
        <v>45219</v>
      </c>
      <c r="K333" s="1" t="s">
        <v>82</v>
      </c>
      <c r="L333" s="95">
        <f t="shared" si="5"/>
        <v>10</v>
      </c>
    </row>
    <row r="334" spans="1:12" ht="13.5" customHeight="1" x14ac:dyDescent="0.25">
      <c r="A334" s="6">
        <v>47912</v>
      </c>
      <c r="C334" s="1" t="s">
        <v>53</v>
      </c>
      <c r="D334" s="9" t="s">
        <v>147</v>
      </c>
      <c r="E334" s="1" t="s">
        <v>47</v>
      </c>
      <c r="F334" s="8">
        <v>451904</v>
      </c>
      <c r="G334" s="1" t="s">
        <v>69</v>
      </c>
      <c r="H334" s="7">
        <v>22</v>
      </c>
      <c r="I334" s="5">
        <v>45090</v>
      </c>
      <c r="J334" s="5">
        <v>45092</v>
      </c>
      <c r="K334" s="1" t="s">
        <v>42</v>
      </c>
      <c r="L334" s="95">
        <f t="shared" si="5"/>
        <v>6</v>
      </c>
    </row>
    <row r="335" spans="1:12" ht="13.5" customHeight="1" x14ac:dyDescent="0.25">
      <c r="A335" s="6">
        <v>47795</v>
      </c>
      <c r="C335" s="1" t="s">
        <v>48</v>
      </c>
      <c r="D335" s="9" t="s">
        <v>86</v>
      </c>
      <c r="E335" s="1" t="s">
        <v>23</v>
      </c>
      <c r="F335" s="8">
        <v>435876</v>
      </c>
      <c r="G335" s="1" t="s">
        <v>105</v>
      </c>
      <c r="H335" s="7">
        <v>18</v>
      </c>
      <c r="I335" s="5">
        <v>44956</v>
      </c>
      <c r="J335" s="5">
        <v>44957</v>
      </c>
      <c r="K335" s="1" t="s">
        <v>88</v>
      </c>
      <c r="L335" s="95">
        <f t="shared" si="5"/>
        <v>1</v>
      </c>
    </row>
    <row r="336" spans="1:12" ht="13.5" customHeight="1" x14ac:dyDescent="0.25">
      <c r="A336" s="6">
        <v>54146</v>
      </c>
      <c r="C336" s="1" t="s">
        <v>48</v>
      </c>
      <c r="D336" s="9" t="s">
        <v>81</v>
      </c>
      <c r="E336" s="1" t="s">
        <v>47</v>
      </c>
      <c r="F336" s="8">
        <v>395269</v>
      </c>
      <c r="G336" s="1" t="s">
        <v>50</v>
      </c>
      <c r="H336" s="7">
        <v>18</v>
      </c>
      <c r="I336" s="5">
        <v>45070</v>
      </c>
      <c r="J336" s="5">
        <v>45072</v>
      </c>
      <c r="K336" s="1" t="s">
        <v>71</v>
      </c>
      <c r="L336" s="95">
        <f t="shared" si="5"/>
        <v>5</v>
      </c>
    </row>
    <row r="337" spans="1:12" ht="13.5" customHeight="1" x14ac:dyDescent="0.25">
      <c r="A337" s="6">
        <v>59358</v>
      </c>
      <c r="C337" s="1" t="s">
        <v>121</v>
      </c>
      <c r="D337" s="9" t="s">
        <v>122</v>
      </c>
      <c r="E337" s="1" t="s">
        <v>47</v>
      </c>
      <c r="F337" s="8">
        <v>322115</v>
      </c>
      <c r="G337" s="1" t="s">
        <v>153</v>
      </c>
      <c r="H337" s="7">
        <v>13</v>
      </c>
      <c r="I337" s="5">
        <v>44978</v>
      </c>
      <c r="J337" s="5">
        <v>44980</v>
      </c>
      <c r="K337" s="1" t="s">
        <v>45</v>
      </c>
      <c r="L337" s="95">
        <f t="shared" si="5"/>
        <v>2</v>
      </c>
    </row>
    <row r="338" spans="1:12" ht="13.5" customHeight="1" x14ac:dyDescent="0.25">
      <c r="A338" s="6">
        <v>56228</v>
      </c>
      <c r="C338" s="1" t="s">
        <v>53</v>
      </c>
      <c r="D338" s="9" t="s">
        <v>64</v>
      </c>
      <c r="E338" s="1" t="s">
        <v>132</v>
      </c>
      <c r="F338" s="8">
        <v>419491</v>
      </c>
      <c r="G338" s="1" t="s">
        <v>148</v>
      </c>
      <c r="H338" s="7">
        <v>9</v>
      </c>
      <c r="I338" s="5">
        <v>45085</v>
      </c>
      <c r="J338" s="5">
        <v>45087</v>
      </c>
      <c r="K338" s="1" t="s">
        <v>40</v>
      </c>
      <c r="L338" s="95">
        <f t="shared" si="5"/>
        <v>6</v>
      </c>
    </row>
    <row r="339" spans="1:12" ht="13.5" customHeight="1" x14ac:dyDescent="0.25">
      <c r="A339" s="6">
        <v>55321</v>
      </c>
      <c r="C339" s="1" t="s">
        <v>53</v>
      </c>
      <c r="D339" s="9" t="s">
        <v>64</v>
      </c>
      <c r="E339" s="1" t="s">
        <v>43</v>
      </c>
      <c r="F339" s="8">
        <v>329117</v>
      </c>
      <c r="G339" s="1" t="s">
        <v>154</v>
      </c>
      <c r="H339" s="7">
        <v>25</v>
      </c>
      <c r="I339" s="5">
        <v>45085</v>
      </c>
      <c r="J339" s="5">
        <v>45087</v>
      </c>
      <c r="K339" s="1" t="s">
        <v>40</v>
      </c>
      <c r="L339" s="95">
        <f t="shared" si="5"/>
        <v>6</v>
      </c>
    </row>
    <row r="340" spans="1:12" ht="13.5" customHeight="1" x14ac:dyDescent="0.25">
      <c r="A340" s="6">
        <v>48619</v>
      </c>
      <c r="C340" s="1" t="s">
        <v>48</v>
      </c>
      <c r="D340" s="9" t="s">
        <v>86</v>
      </c>
      <c r="E340" s="1" t="s">
        <v>46</v>
      </c>
      <c r="F340" s="8">
        <v>374778</v>
      </c>
      <c r="G340" s="1" t="s">
        <v>101</v>
      </c>
      <c r="H340" s="7">
        <v>20</v>
      </c>
      <c r="I340" s="5">
        <v>45002</v>
      </c>
      <c r="J340" s="5">
        <v>45002</v>
      </c>
      <c r="K340" s="1" t="s">
        <v>88</v>
      </c>
      <c r="L340" s="95">
        <f t="shared" si="5"/>
        <v>3</v>
      </c>
    </row>
    <row r="341" spans="1:12" ht="13.5" customHeight="1" x14ac:dyDescent="0.25">
      <c r="A341" s="6">
        <v>55879</v>
      </c>
      <c r="C341" s="1" t="s">
        <v>53</v>
      </c>
      <c r="D341" s="9" t="s">
        <v>64</v>
      </c>
      <c r="E341" s="1" t="s">
        <v>47</v>
      </c>
      <c r="F341" s="8">
        <v>489671</v>
      </c>
      <c r="G341" s="1" t="s">
        <v>79</v>
      </c>
      <c r="H341" s="7">
        <v>10</v>
      </c>
      <c r="I341" s="5">
        <v>45071</v>
      </c>
      <c r="J341" s="5">
        <v>45073</v>
      </c>
      <c r="K341" s="1" t="s">
        <v>40</v>
      </c>
      <c r="L341" s="95">
        <f t="shared" si="5"/>
        <v>5</v>
      </c>
    </row>
    <row r="342" spans="1:12" ht="13.5" customHeight="1" x14ac:dyDescent="0.25">
      <c r="A342" s="6">
        <v>56668</v>
      </c>
      <c r="C342" s="1" t="s">
        <v>53</v>
      </c>
      <c r="D342" s="9" t="s">
        <v>64</v>
      </c>
      <c r="E342" s="1" t="s">
        <v>47</v>
      </c>
      <c r="F342" s="8">
        <v>419491</v>
      </c>
      <c r="G342" s="1" t="s">
        <v>148</v>
      </c>
      <c r="H342" s="7">
        <v>7</v>
      </c>
      <c r="I342" s="5">
        <v>45121</v>
      </c>
      <c r="J342" s="5">
        <v>45123</v>
      </c>
      <c r="K342" s="1" t="s">
        <v>40</v>
      </c>
      <c r="L342" s="95">
        <f t="shared" si="5"/>
        <v>7</v>
      </c>
    </row>
    <row r="343" spans="1:12" ht="13.5" customHeight="1" x14ac:dyDescent="0.25">
      <c r="A343" s="6">
        <v>59325</v>
      </c>
      <c r="C343" s="1" t="s">
        <v>121</v>
      </c>
      <c r="D343" s="9" t="s">
        <v>150</v>
      </c>
      <c r="E343" s="1" t="s">
        <v>43</v>
      </c>
      <c r="F343" s="8">
        <v>384599</v>
      </c>
      <c r="G343" s="1" t="s">
        <v>123</v>
      </c>
      <c r="H343" s="7">
        <v>20</v>
      </c>
      <c r="I343" s="5">
        <v>45093</v>
      </c>
      <c r="J343" s="5">
        <v>45095</v>
      </c>
      <c r="K343" s="1" t="s">
        <v>45</v>
      </c>
      <c r="L343" s="95">
        <f t="shared" si="5"/>
        <v>6</v>
      </c>
    </row>
    <row r="344" spans="1:12" ht="13.5" customHeight="1" x14ac:dyDescent="0.25">
      <c r="A344" s="6">
        <v>57304</v>
      </c>
      <c r="C344" s="1" t="s">
        <v>37</v>
      </c>
      <c r="D344" s="9" t="s">
        <v>52</v>
      </c>
      <c r="E344" s="1" t="s">
        <v>23</v>
      </c>
      <c r="F344" s="8">
        <v>458886</v>
      </c>
      <c r="G344" s="1" t="s">
        <v>89</v>
      </c>
      <c r="H344" s="7">
        <v>12</v>
      </c>
      <c r="I344" s="5">
        <v>45063</v>
      </c>
      <c r="J344" s="5">
        <v>45064</v>
      </c>
      <c r="K344" s="1" t="s">
        <v>42</v>
      </c>
      <c r="L344" s="95">
        <f t="shared" si="5"/>
        <v>5</v>
      </c>
    </row>
    <row r="345" spans="1:12" ht="13.5" customHeight="1" x14ac:dyDescent="0.25">
      <c r="A345" s="6">
        <v>55398</v>
      </c>
      <c r="C345" s="1" t="s">
        <v>53</v>
      </c>
      <c r="D345" s="9" t="s">
        <v>64</v>
      </c>
      <c r="E345" s="1" t="s">
        <v>43</v>
      </c>
      <c r="F345" s="8">
        <v>491912</v>
      </c>
      <c r="G345" s="1" t="s">
        <v>65</v>
      </c>
      <c r="H345" s="7">
        <v>17</v>
      </c>
      <c r="I345" s="5">
        <v>45213</v>
      </c>
      <c r="J345" s="5">
        <v>45215</v>
      </c>
      <c r="K345" s="1" t="s">
        <v>40</v>
      </c>
      <c r="L345" s="95">
        <f t="shared" si="5"/>
        <v>10</v>
      </c>
    </row>
    <row r="346" spans="1:12" ht="13.5" customHeight="1" x14ac:dyDescent="0.25">
      <c r="A346" s="6">
        <v>56548</v>
      </c>
      <c r="C346" s="1" t="s">
        <v>53</v>
      </c>
      <c r="D346" s="9" t="s">
        <v>64</v>
      </c>
      <c r="E346" s="1" t="s">
        <v>47</v>
      </c>
      <c r="F346" s="8">
        <v>491912</v>
      </c>
      <c r="G346" s="1" t="s">
        <v>65</v>
      </c>
      <c r="H346" s="7">
        <v>14</v>
      </c>
      <c r="I346" s="5">
        <v>45073</v>
      </c>
      <c r="J346" s="5">
        <v>45075</v>
      </c>
      <c r="K346" s="1" t="s">
        <v>40</v>
      </c>
      <c r="L346" s="95">
        <f t="shared" si="5"/>
        <v>5</v>
      </c>
    </row>
    <row r="347" spans="1:12" ht="13.5" customHeight="1" x14ac:dyDescent="0.25">
      <c r="A347" s="6">
        <v>55384</v>
      </c>
      <c r="C347" s="1" t="s">
        <v>53</v>
      </c>
      <c r="D347" s="9" t="s">
        <v>64</v>
      </c>
      <c r="E347" s="1" t="s">
        <v>43</v>
      </c>
      <c r="F347" s="8">
        <v>329117</v>
      </c>
      <c r="G347" s="1" t="s">
        <v>154</v>
      </c>
      <c r="H347" s="7">
        <v>15</v>
      </c>
      <c r="I347" s="5">
        <v>45140</v>
      </c>
      <c r="J347" s="5">
        <v>45142</v>
      </c>
      <c r="K347" s="1" t="s">
        <v>40</v>
      </c>
      <c r="L347" s="95">
        <f t="shared" si="5"/>
        <v>8</v>
      </c>
    </row>
    <row r="348" spans="1:12" ht="13.5" customHeight="1" x14ac:dyDescent="0.25">
      <c r="A348" s="6">
        <v>56424</v>
      </c>
      <c r="C348" s="1" t="s">
        <v>53</v>
      </c>
      <c r="D348" s="9" t="s">
        <v>64</v>
      </c>
      <c r="E348" s="1" t="s">
        <v>47</v>
      </c>
      <c r="F348" s="8">
        <v>316048</v>
      </c>
      <c r="G348" s="1" t="s">
        <v>155</v>
      </c>
      <c r="H348" s="7">
        <v>9</v>
      </c>
      <c r="I348" s="5">
        <v>45056</v>
      </c>
      <c r="J348" s="5">
        <v>45058</v>
      </c>
      <c r="K348" s="1" t="s">
        <v>40</v>
      </c>
      <c r="L348" s="95">
        <f t="shared" si="5"/>
        <v>5</v>
      </c>
    </row>
    <row r="349" spans="1:12" ht="13.5" customHeight="1" x14ac:dyDescent="0.25">
      <c r="A349" s="6">
        <v>54474</v>
      </c>
      <c r="C349" s="1" t="s">
        <v>53</v>
      </c>
      <c r="D349" s="9" t="s">
        <v>64</v>
      </c>
      <c r="E349" s="1" t="s">
        <v>43</v>
      </c>
      <c r="F349" s="8">
        <v>491912</v>
      </c>
      <c r="G349" s="1" t="s">
        <v>65</v>
      </c>
      <c r="H349" s="7">
        <v>10</v>
      </c>
      <c r="I349" s="5">
        <v>45052</v>
      </c>
      <c r="J349" s="5">
        <v>45054</v>
      </c>
      <c r="K349" s="1" t="s">
        <v>40</v>
      </c>
      <c r="L349" s="95">
        <f t="shared" si="5"/>
        <v>5</v>
      </c>
    </row>
    <row r="350" spans="1:12" ht="13.5" customHeight="1" x14ac:dyDescent="0.25">
      <c r="A350" s="6">
        <v>55333</v>
      </c>
      <c r="C350" s="1" t="s">
        <v>53</v>
      </c>
      <c r="D350" s="9" t="s">
        <v>64</v>
      </c>
      <c r="E350" s="1" t="s">
        <v>43</v>
      </c>
      <c r="F350" s="8">
        <v>329117</v>
      </c>
      <c r="G350" s="1" t="s">
        <v>154</v>
      </c>
      <c r="H350" s="7">
        <v>8</v>
      </c>
      <c r="I350" s="5">
        <v>45094</v>
      </c>
      <c r="J350" s="5">
        <v>45096</v>
      </c>
      <c r="K350" s="1" t="s">
        <v>40</v>
      </c>
      <c r="L350" s="95">
        <f t="shared" si="5"/>
        <v>6</v>
      </c>
    </row>
    <row r="351" spans="1:12" ht="13.5" customHeight="1" x14ac:dyDescent="0.25">
      <c r="A351" s="6">
        <v>55368</v>
      </c>
      <c r="C351" s="1" t="s">
        <v>53</v>
      </c>
      <c r="D351" s="9" t="s">
        <v>64</v>
      </c>
      <c r="E351" s="1" t="s">
        <v>43</v>
      </c>
      <c r="F351" s="8">
        <v>329117</v>
      </c>
      <c r="G351" s="1" t="s">
        <v>154</v>
      </c>
      <c r="H351" s="7">
        <v>14</v>
      </c>
      <c r="I351" s="5">
        <v>45118</v>
      </c>
      <c r="J351" s="5">
        <v>45120</v>
      </c>
      <c r="K351" s="1" t="s">
        <v>40</v>
      </c>
      <c r="L351" s="95">
        <f t="shared" si="5"/>
        <v>7</v>
      </c>
    </row>
    <row r="352" spans="1:12" ht="13.5" customHeight="1" x14ac:dyDescent="0.25">
      <c r="A352" s="6">
        <v>57832</v>
      </c>
      <c r="C352" s="1" t="s">
        <v>48</v>
      </c>
      <c r="D352" s="9" t="s">
        <v>81</v>
      </c>
      <c r="E352" s="1" t="s">
        <v>34</v>
      </c>
      <c r="F352" s="8">
        <v>414443</v>
      </c>
      <c r="G352" s="1" t="s">
        <v>96</v>
      </c>
      <c r="H352" s="7">
        <v>14</v>
      </c>
      <c r="I352" s="5">
        <v>45041</v>
      </c>
      <c r="J352" s="5">
        <v>45042</v>
      </c>
      <c r="K352" s="1" t="s">
        <v>51</v>
      </c>
      <c r="L352" s="95">
        <f t="shared" si="5"/>
        <v>4</v>
      </c>
    </row>
    <row r="353" spans="1:12" ht="13.5" customHeight="1" x14ac:dyDescent="0.25">
      <c r="A353" s="6">
        <v>55393</v>
      </c>
      <c r="C353" s="1" t="s">
        <v>53</v>
      </c>
      <c r="D353" s="9" t="s">
        <v>64</v>
      </c>
      <c r="E353" s="1" t="s">
        <v>43</v>
      </c>
      <c r="F353" s="8">
        <v>491912</v>
      </c>
      <c r="G353" s="1" t="s">
        <v>65</v>
      </c>
      <c r="H353" s="7">
        <v>20</v>
      </c>
      <c r="I353" s="5">
        <v>45185</v>
      </c>
      <c r="J353" s="5">
        <v>45187</v>
      </c>
      <c r="K353" s="1" t="s">
        <v>40</v>
      </c>
      <c r="L353" s="95">
        <f t="shared" si="5"/>
        <v>9</v>
      </c>
    </row>
    <row r="354" spans="1:12" ht="13.5" customHeight="1" x14ac:dyDescent="0.25">
      <c r="A354" s="6">
        <v>53897</v>
      </c>
      <c r="C354" s="1" t="s">
        <v>53</v>
      </c>
      <c r="D354" s="9" t="s">
        <v>64</v>
      </c>
      <c r="E354" s="1" t="s">
        <v>41</v>
      </c>
      <c r="F354" s="8">
        <v>419491</v>
      </c>
      <c r="G354" s="1" t="s">
        <v>148</v>
      </c>
      <c r="H354" s="7">
        <v>16</v>
      </c>
      <c r="I354" s="5">
        <v>45230</v>
      </c>
      <c r="J354" s="5">
        <v>45231</v>
      </c>
      <c r="K354" s="1" t="s">
        <v>40</v>
      </c>
      <c r="L354" s="95">
        <f t="shared" si="5"/>
        <v>11</v>
      </c>
    </row>
    <row r="355" spans="1:12" ht="13.5" customHeight="1" x14ac:dyDescent="0.25">
      <c r="A355" s="6">
        <v>57024</v>
      </c>
      <c r="C355" s="1" t="s">
        <v>53</v>
      </c>
      <c r="D355" s="9" t="s">
        <v>64</v>
      </c>
      <c r="E355" s="1" t="s">
        <v>47</v>
      </c>
      <c r="F355" s="8">
        <v>491912</v>
      </c>
      <c r="G355" s="1" t="s">
        <v>65</v>
      </c>
      <c r="H355" s="7">
        <v>11</v>
      </c>
      <c r="I355" s="5">
        <v>45223</v>
      </c>
      <c r="J355" s="5">
        <v>45225</v>
      </c>
      <c r="K355" s="1" t="s">
        <v>40</v>
      </c>
      <c r="L355" s="95">
        <f t="shared" si="5"/>
        <v>10</v>
      </c>
    </row>
    <row r="356" spans="1:12" ht="13.5" customHeight="1" x14ac:dyDescent="0.25">
      <c r="A356" s="6">
        <v>53427</v>
      </c>
      <c r="C356" s="1" t="s">
        <v>53</v>
      </c>
      <c r="D356" s="9" t="s">
        <v>64</v>
      </c>
      <c r="E356" s="1" t="s">
        <v>117</v>
      </c>
      <c r="F356" s="8">
        <v>451904</v>
      </c>
      <c r="G356" s="1" t="s">
        <v>69</v>
      </c>
      <c r="H356" s="7">
        <v>7</v>
      </c>
      <c r="I356" s="5">
        <v>45140</v>
      </c>
      <c r="J356" s="5">
        <v>45141</v>
      </c>
      <c r="K356" s="1" t="s">
        <v>40</v>
      </c>
      <c r="L356" s="95">
        <f t="shared" si="5"/>
        <v>8</v>
      </c>
    </row>
    <row r="357" spans="1:12" ht="13.5" customHeight="1" x14ac:dyDescent="0.25">
      <c r="A357" s="6">
        <v>55400</v>
      </c>
      <c r="C357" s="1" t="s">
        <v>53</v>
      </c>
      <c r="D357" s="9" t="s">
        <v>64</v>
      </c>
      <c r="E357" s="1" t="s">
        <v>43</v>
      </c>
      <c r="F357" s="8">
        <v>491912</v>
      </c>
      <c r="G357" s="1" t="s">
        <v>65</v>
      </c>
      <c r="H357" s="7">
        <v>17</v>
      </c>
      <c r="I357" s="5">
        <v>45241</v>
      </c>
      <c r="J357" s="5">
        <v>45243</v>
      </c>
      <c r="K357" s="1" t="s">
        <v>40</v>
      </c>
      <c r="L357" s="95">
        <f t="shared" si="5"/>
        <v>11</v>
      </c>
    </row>
    <row r="358" spans="1:12" ht="13.5" customHeight="1" x14ac:dyDescent="0.25">
      <c r="A358" s="6">
        <v>52266</v>
      </c>
      <c r="C358" s="1" t="s">
        <v>15</v>
      </c>
      <c r="D358" s="9" t="s">
        <v>119</v>
      </c>
      <c r="E358" s="1" t="s">
        <v>27</v>
      </c>
      <c r="F358" s="8">
        <v>361575</v>
      </c>
      <c r="G358" s="1" t="s">
        <v>156</v>
      </c>
      <c r="H358" s="7">
        <v>9</v>
      </c>
      <c r="I358" s="5">
        <v>45027</v>
      </c>
      <c r="J358" s="5">
        <v>45027</v>
      </c>
      <c r="K358" s="1" t="s">
        <v>82</v>
      </c>
      <c r="L358" s="95">
        <f t="shared" si="5"/>
        <v>4</v>
      </c>
    </row>
    <row r="359" spans="1:12" ht="13.5" customHeight="1" x14ac:dyDescent="0.25">
      <c r="A359" s="6">
        <v>59257</v>
      </c>
      <c r="C359" s="1" t="s">
        <v>37</v>
      </c>
      <c r="D359" s="9" t="s">
        <v>52</v>
      </c>
      <c r="E359" s="1" t="s">
        <v>44</v>
      </c>
      <c r="F359" s="8">
        <v>322115</v>
      </c>
      <c r="G359" s="1" t="s">
        <v>153</v>
      </c>
      <c r="H359" s="7">
        <v>8</v>
      </c>
      <c r="I359" s="5">
        <v>45069</v>
      </c>
      <c r="J359" s="5">
        <v>45070</v>
      </c>
      <c r="K359" s="1" t="s">
        <v>45</v>
      </c>
      <c r="L359" s="95">
        <f t="shared" si="5"/>
        <v>5</v>
      </c>
    </row>
    <row r="360" spans="1:12" ht="13.5" customHeight="1" x14ac:dyDescent="0.25">
      <c r="A360" s="6">
        <v>56317</v>
      </c>
      <c r="C360" s="1" t="s">
        <v>15</v>
      </c>
      <c r="D360" s="9" t="s">
        <v>16</v>
      </c>
      <c r="E360" s="1" t="s">
        <v>47</v>
      </c>
      <c r="F360" s="8">
        <v>352720</v>
      </c>
      <c r="G360" s="1" t="s">
        <v>66</v>
      </c>
      <c r="H360" s="7">
        <v>14</v>
      </c>
      <c r="I360" s="5">
        <v>45167</v>
      </c>
      <c r="J360" s="5">
        <v>45169</v>
      </c>
      <c r="K360" s="1" t="s">
        <v>33</v>
      </c>
      <c r="L360" s="95">
        <f t="shared" si="5"/>
        <v>8</v>
      </c>
    </row>
    <row r="361" spans="1:12" ht="13.5" customHeight="1" x14ac:dyDescent="0.25">
      <c r="A361" s="6">
        <v>47998</v>
      </c>
      <c r="C361" s="1" t="s">
        <v>15</v>
      </c>
      <c r="D361" s="9" t="s">
        <v>119</v>
      </c>
      <c r="E361" s="1" t="s">
        <v>23</v>
      </c>
      <c r="F361" s="8">
        <v>196157</v>
      </c>
      <c r="G361" s="1" t="s">
        <v>128</v>
      </c>
      <c r="H361" s="7">
        <v>15</v>
      </c>
      <c r="I361" s="5">
        <v>45204</v>
      </c>
      <c r="J361" s="5">
        <v>45205</v>
      </c>
      <c r="K361" s="1" t="s">
        <v>82</v>
      </c>
      <c r="L361" s="95">
        <f t="shared" si="5"/>
        <v>10</v>
      </c>
    </row>
    <row r="362" spans="1:12" ht="13.5" customHeight="1" x14ac:dyDescent="0.25">
      <c r="A362" s="6">
        <v>47798</v>
      </c>
      <c r="C362" s="1" t="s">
        <v>48</v>
      </c>
      <c r="D362" s="9" t="s">
        <v>86</v>
      </c>
      <c r="E362" s="1" t="s">
        <v>35</v>
      </c>
      <c r="F362" s="8">
        <v>514091</v>
      </c>
      <c r="G362" s="1" t="s">
        <v>129</v>
      </c>
      <c r="H362" s="7">
        <v>20</v>
      </c>
      <c r="I362" s="5">
        <v>45201</v>
      </c>
      <c r="J362" s="5">
        <v>45203</v>
      </c>
      <c r="K362" s="1" t="s">
        <v>88</v>
      </c>
      <c r="L362" s="95">
        <f t="shared" si="5"/>
        <v>10</v>
      </c>
    </row>
    <row r="363" spans="1:12" ht="13.5" customHeight="1" x14ac:dyDescent="0.25">
      <c r="A363" s="6">
        <v>47526</v>
      </c>
      <c r="C363" s="1" t="s">
        <v>53</v>
      </c>
      <c r="D363" s="9" t="s">
        <v>147</v>
      </c>
      <c r="E363" s="1" t="s">
        <v>43</v>
      </c>
      <c r="F363" s="8">
        <v>329117</v>
      </c>
      <c r="G363" s="1" t="s">
        <v>154</v>
      </c>
      <c r="H363" s="7">
        <v>17</v>
      </c>
      <c r="I363" s="5">
        <v>45240</v>
      </c>
      <c r="J363" s="5">
        <v>45242</v>
      </c>
      <c r="K363" s="1" t="s">
        <v>42</v>
      </c>
      <c r="L363" s="95">
        <f t="shared" si="5"/>
        <v>11</v>
      </c>
    </row>
    <row r="364" spans="1:12" ht="13.5" customHeight="1" x14ac:dyDescent="0.25">
      <c r="A364" s="6">
        <v>59541</v>
      </c>
      <c r="C364" s="1" t="s">
        <v>53</v>
      </c>
      <c r="D364" s="9" t="s">
        <v>147</v>
      </c>
      <c r="E364" s="1" t="s">
        <v>23</v>
      </c>
      <c r="F364" s="8">
        <v>507111</v>
      </c>
      <c r="G364" s="1" t="s">
        <v>149</v>
      </c>
      <c r="H364" s="7">
        <v>6</v>
      </c>
      <c r="I364" s="5">
        <v>45089</v>
      </c>
      <c r="J364" s="5">
        <v>45090</v>
      </c>
      <c r="K364" s="1" t="s">
        <v>71</v>
      </c>
      <c r="L364" s="95">
        <f t="shared" si="5"/>
        <v>6</v>
      </c>
    </row>
    <row r="365" spans="1:12" ht="13.5" customHeight="1" x14ac:dyDescent="0.25">
      <c r="A365" s="6">
        <v>48390</v>
      </c>
      <c r="C365" s="1" t="s">
        <v>53</v>
      </c>
      <c r="D365" s="9" t="s">
        <v>147</v>
      </c>
      <c r="E365" s="1" t="s">
        <v>47</v>
      </c>
      <c r="F365" s="8">
        <v>451904</v>
      </c>
      <c r="G365" s="1" t="s">
        <v>69</v>
      </c>
      <c r="H365" s="7">
        <v>6</v>
      </c>
      <c r="I365" s="5">
        <v>45023</v>
      </c>
      <c r="J365" s="5">
        <v>45025</v>
      </c>
      <c r="K365" s="1" t="s">
        <v>42</v>
      </c>
      <c r="L365" s="95">
        <f t="shared" si="5"/>
        <v>4</v>
      </c>
    </row>
    <row r="366" spans="1:12" ht="13.5" customHeight="1" x14ac:dyDescent="0.25">
      <c r="A366" s="6">
        <v>53207</v>
      </c>
      <c r="C366" s="1" t="s">
        <v>48</v>
      </c>
      <c r="D366" s="9" t="s">
        <v>81</v>
      </c>
      <c r="E366" s="1" t="s">
        <v>30</v>
      </c>
      <c r="F366" s="8">
        <v>414443</v>
      </c>
      <c r="G366" s="1" t="s">
        <v>96</v>
      </c>
      <c r="H366" s="7">
        <v>15</v>
      </c>
      <c r="I366" s="5">
        <v>44980</v>
      </c>
      <c r="J366" s="5">
        <v>44980</v>
      </c>
      <c r="K366" s="1" t="s">
        <v>51</v>
      </c>
      <c r="L366" s="95">
        <f t="shared" si="5"/>
        <v>2</v>
      </c>
    </row>
    <row r="367" spans="1:12" ht="13.5" customHeight="1" x14ac:dyDescent="0.25">
      <c r="A367" s="6">
        <v>59556</v>
      </c>
      <c r="C367" s="1" t="s">
        <v>53</v>
      </c>
      <c r="D367" s="9" t="s">
        <v>133</v>
      </c>
      <c r="E367" s="1" t="s">
        <v>47</v>
      </c>
      <c r="F367" s="8">
        <v>413600</v>
      </c>
      <c r="G367" s="1" t="s">
        <v>114</v>
      </c>
      <c r="H367" s="7">
        <v>15</v>
      </c>
      <c r="I367" s="5">
        <v>45036</v>
      </c>
      <c r="J367" s="5">
        <v>45038</v>
      </c>
      <c r="K367" s="1" t="s">
        <v>82</v>
      </c>
      <c r="L367" s="95">
        <f t="shared" si="5"/>
        <v>4</v>
      </c>
    </row>
    <row r="368" spans="1:12" ht="13.5" customHeight="1" x14ac:dyDescent="0.25">
      <c r="A368" s="6">
        <v>59694</v>
      </c>
      <c r="C368" s="1" t="s">
        <v>53</v>
      </c>
      <c r="D368" s="9" t="s">
        <v>133</v>
      </c>
      <c r="E368" s="1" t="s">
        <v>47</v>
      </c>
      <c r="F368" s="8">
        <v>413600</v>
      </c>
      <c r="G368" s="1" t="s">
        <v>114</v>
      </c>
      <c r="H368" s="7">
        <v>15</v>
      </c>
      <c r="I368" s="5">
        <v>45050</v>
      </c>
      <c r="J368" s="5">
        <v>45052</v>
      </c>
      <c r="K368" s="1" t="s">
        <v>82</v>
      </c>
      <c r="L368" s="95">
        <f t="shared" si="5"/>
        <v>5</v>
      </c>
    </row>
    <row r="369" spans="1:12" ht="13.5" customHeight="1" x14ac:dyDescent="0.25">
      <c r="A369" s="6">
        <v>50188</v>
      </c>
      <c r="C369" s="1" t="s">
        <v>48</v>
      </c>
      <c r="D369" s="9" t="s">
        <v>86</v>
      </c>
      <c r="E369" s="1" t="s">
        <v>140</v>
      </c>
      <c r="F369" s="8">
        <v>374778</v>
      </c>
      <c r="G369" s="1" t="s">
        <v>101</v>
      </c>
      <c r="H369" s="7">
        <v>13</v>
      </c>
      <c r="I369" s="5">
        <v>45057</v>
      </c>
      <c r="J369" s="5">
        <v>45058</v>
      </c>
      <c r="K369" s="1" t="s">
        <v>88</v>
      </c>
      <c r="L369" s="95">
        <f t="shared" si="5"/>
        <v>5</v>
      </c>
    </row>
    <row r="370" spans="1:12" ht="13.5" customHeight="1" x14ac:dyDescent="0.25">
      <c r="A370" s="6">
        <v>47882</v>
      </c>
      <c r="C370" s="1" t="s">
        <v>48</v>
      </c>
      <c r="D370" s="9" t="s">
        <v>86</v>
      </c>
      <c r="E370" s="1" t="s">
        <v>34</v>
      </c>
      <c r="F370" s="8">
        <v>374778</v>
      </c>
      <c r="G370" s="1" t="s">
        <v>101</v>
      </c>
      <c r="H370" s="7">
        <v>16</v>
      </c>
      <c r="I370" s="5">
        <v>44977</v>
      </c>
      <c r="J370" s="5">
        <v>44978</v>
      </c>
      <c r="K370" s="1" t="s">
        <v>88</v>
      </c>
      <c r="L370" s="95">
        <f t="shared" si="5"/>
        <v>2</v>
      </c>
    </row>
    <row r="371" spans="1:12" ht="13.5" customHeight="1" x14ac:dyDescent="0.25">
      <c r="A371" s="6">
        <v>52307</v>
      </c>
      <c r="C371" s="1" t="s">
        <v>15</v>
      </c>
      <c r="D371" s="9" t="s">
        <v>119</v>
      </c>
      <c r="E371" s="1" t="s">
        <v>102</v>
      </c>
      <c r="F371" s="8">
        <v>226488</v>
      </c>
      <c r="G371" s="1" t="s">
        <v>157</v>
      </c>
      <c r="H371" s="7">
        <v>9</v>
      </c>
      <c r="I371" s="5">
        <v>45068</v>
      </c>
      <c r="J371" s="5">
        <v>45068</v>
      </c>
      <c r="K371" s="1" t="s">
        <v>82</v>
      </c>
      <c r="L371" s="95">
        <f t="shared" si="5"/>
        <v>5</v>
      </c>
    </row>
    <row r="372" spans="1:12" ht="13.5" customHeight="1" x14ac:dyDescent="0.25">
      <c r="A372" s="6">
        <v>52306</v>
      </c>
      <c r="C372" s="1" t="s">
        <v>53</v>
      </c>
      <c r="D372" s="9" t="s">
        <v>133</v>
      </c>
      <c r="E372" s="1" t="s">
        <v>47</v>
      </c>
      <c r="F372" s="8">
        <v>433424</v>
      </c>
      <c r="G372" s="1" t="s">
        <v>134</v>
      </c>
      <c r="H372" s="7">
        <v>11</v>
      </c>
      <c r="I372" s="5">
        <v>45033</v>
      </c>
      <c r="J372" s="5">
        <v>45035</v>
      </c>
      <c r="K372" s="1" t="s">
        <v>85</v>
      </c>
      <c r="L372" s="95">
        <f t="shared" si="5"/>
        <v>4</v>
      </c>
    </row>
    <row r="373" spans="1:12" ht="13.5" customHeight="1" x14ac:dyDescent="0.25">
      <c r="A373" s="6">
        <v>52786</v>
      </c>
      <c r="C373" s="1" t="s">
        <v>53</v>
      </c>
      <c r="D373" s="9" t="s">
        <v>133</v>
      </c>
      <c r="E373" s="1" t="s">
        <v>47</v>
      </c>
      <c r="F373" s="8">
        <v>433424</v>
      </c>
      <c r="G373" s="1" t="s">
        <v>134</v>
      </c>
      <c r="H373" s="7">
        <v>12</v>
      </c>
      <c r="I373" s="5">
        <v>45128</v>
      </c>
      <c r="J373" s="5">
        <v>45130</v>
      </c>
      <c r="K373" s="1" t="s">
        <v>85</v>
      </c>
      <c r="L373" s="95">
        <f t="shared" si="5"/>
        <v>7</v>
      </c>
    </row>
    <row r="374" spans="1:12" ht="13.5" customHeight="1" x14ac:dyDescent="0.25">
      <c r="A374" s="6">
        <v>58997</v>
      </c>
      <c r="C374" s="1" t="s">
        <v>53</v>
      </c>
      <c r="D374" s="9" t="s">
        <v>147</v>
      </c>
      <c r="E374" s="1" t="s">
        <v>47</v>
      </c>
      <c r="F374" s="8">
        <v>510960</v>
      </c>
      <c r="G374" s="1" t="s">
        <v>62</v>
      </c>
      <c r="H374" s="7">
        <v>10</v>
      </c>
      <c r="I374" s="5">
        <v>45246</v>
      </c>
      <c r="J374" s="5">
        <v>45248</v>
      </c>
      <c r="K374" s="1" t="s">
        <v>57</v>
      </c>
      <c r="L374" s="95">
        <f t="shared" si="5"/>
        <v>11</v>
      </c>
    </row>
    <row r="375" spans="1:12" ht="13.5" customHeight="1" x14ac:dyDescent="0.25">
      <c r="A375" s="6">
        <v>57040</v>
      </c>
      <c r="C375" s="1" t="s">
        <v>53</v>
      </c>
      <c r="D375" s="9" t="s">
        <v>147</v>
      </c>
      <c r="E375" s="1" t="s">
        <v>23</v>
      </c>
      <c r="F375" s="8">
        <v>432495</v>
      </c>
      <c r="G375" s="1" t="s">
        <v>74</v>
      </c>
      <c r="H375" s="7">
        <v>21</v>
      </c>
      <c r="I375" s="5">
        <v>45092</v>
      </c>
      <c r="J375" s="5">
        <v>45093</v>
      </c>
      <c r="K375" s="1" t="s">
        <v>51</v>
      </c>
      <c r="L375" s="95">
        <f t="shared" si="5"/>
        <v>6</v>
      </c>
    </row>
    <row r="376" spans="1:12" ht="13.5" customHeight="1" x14ac:dyDescent="0.25">
      <c r="A376" s="6">
        <v>55391</v>
      </c>
      <c r="C376" s="1" t="s">
        <v>53</v>
      </c>
      <c r="D376" s="9" t="s">
        <v>64</v>
      </c>
      <c r="E376" s="1" t="s">
        <v>43</v>
      </c>
      <c r="F376" s="8">
        <v>267366</v>
      </c>
      <c r="G376" s="1" t="s">
        <v>158</v>
      </c>
      <c r="H376" s="7">
        <v>13</v>
      </c>
      <c r="I376" s="5">
        <v>45181</v>
      </c>
      <c r="J376" s="5">
        <v>45183</v>
      </c>
      <c r="K376" s="1" t="s">
        <v>40</v>
      </c>
      <c r="L376" s="95">
        <f t="shared" si="5"/>
        <v>9</v>
      </c>
    </row>
    <row r="377" spans="1:12" ht="13.5" customHeight="1" x14ac:dyDescent="0.25">
      <c r="A377" s="6">
        <v>56591</v>
      </c>
      <c r="C377" s="1" t="s">
        <v>53</v>
      </c>
      <c r="D377" s="9" t="s">
        <v>64</v>
      </c>
      <c r="E377" s="1" t="s">
        <v>47</v>
      </c>
      <c r="F377" s="8">
        <v>316048</v>
      </c>
      <c r="G377" s="1" t="s">
        <v>155</v>
      </c>
      <c r="H377" s="7">
        <v>12</v>
      </c>
      <c r="I377" s="5">
        <v>45090</v>
      </c>
      <c r="J377" s="5">
        <v>45092</v>
      </c>
      <c r="K377" s="1" t="s">
        <v>40</v>
      </c>
      <c r="L377" s="95">
        <f t="shared" si="5"/>
        <v>6</v>
      </c>
    </row>
    <row r="378" spans="1:12" ht="13.5" customHeight="1" x14ac:dyDescent="0.25">
      <c r="A378" s="6">
        <v>53292</v>
      </c>
      <c r="C378" s="1" t="s">
        <v>53</v>
      </c>
      <c r="D378" s="9" t="s">
        <v>147</v>
      </c>
      <c r="E378" s="1" t="s">
        <v>43</v>
      </c>
      <c r="F378" s="8">
        <v>600496</v>
      </c>
      <c r="G378" s="1" t="s">
        <v>63</v>
      </c>
      <c r="H378" s="7">
        <v>12</v>
      </c>
      <c r="I378" s="5">
        <v>45110</v>
      </c>
      <c r="J378" s="5">
        <v>45112</v>
      </c>
      <c r="K378" s="1" t="s">
        <v>45</v>
      </c>
      <c r="L378" s="95">
        <f t="shared" si="5"/>
        <v>7</v>
      </c>
    </row>
    <row r="379" spans="1:12" ht="13.5" customHeight="1" x14ac:dyDescent="0.25">
      <c r="A379" s="6">
        <v>55375</v>
      </c>
      <c r="C379" s="1" t="s">
        <v>53</v>
      </c>
      <c r="D379" s="9" t="s">
        <v>64</v>
      </c>
      <c r="E379" s="1" t="s">
        <v>43</v>
      </c>
      <c r="F379" s="8">
        <v>267366</v>
      </c>
      <c r="G379" s="1" t="s">
        <v>158</v>
      </c>
      <c r="H379" s="7">
        <v>11</v>
      </c>
      <c r="I379" s="5">
        <v>45125</v>
      </c>
      <c r="J379" s="5">
        <v>45127</v>
      </c>
      <c r="K379" s="1" t="s">
        <v>40</v>
      </c>
      <c r="L379" s="95">
        <f t="shared" si="5"/>
        <v>7</v>
      </c>
    </row>
    <row r="380" spans="1:12" ht="13.5" customHeight="1" x14ac:dyDescent="0.25">
      <c r="A380" s="6">
        <v>58010</v>
      </c>
      <c r="C380" s="1" t="s">
        <v>53</v>
      </c>
      <c r="D380" s="9" t="s">
        <v>147</v>
      </c>
      <c r="E380" s="1" t="s">
        <v>76</v>
      </c>
      <c r="F380" s="8">
        <v>510960</v>
      </c>
      <c r="G380" s="1" t="s">
        <v>62</v>
      </c>
      <c r="H380" s="7">
        <v>15</v>
      </c>
      <c r="I380" s="5">
        <v>45238</v>
      </c>
      <c r="J380" s="5">
        <v>45239</v>
      </c>
      <c r="K380" s="1" t="s">
        <v>57</v>
      </c>
      <c r="L380" s="95">
        <f t="shared" si="5"/>
        <v>11</v>
      </c>
    </row>
    <row r="381" spans="1:12" ht="13.5" customHeight="1" x14ac:dyDescent="0.25">
      <c r="A381" s="6">
        <v>56690</v>
      </c>
      <c r="C381" s="1" t="s">
        <v>53</v>
      </c>
      <c r="D381" s="9" t="s">
        <v>147</v>
      </c>
      <c r="E381" s="1" t="s">
        <v>47</v>
      </c>
      <c r="F381" s="8">
        <v>433424</v>
      </c>
      <c r="G381" s="1" t="s">
        <v>134</v>
      </c>
      <c r="H381" s="7">
        <v>5</v>
      </c>
      <c r="I381" s="5">
        <v>45015</v>
      </c>
      <c r="J381" s="5">
        <v>45017</v>
      </c>
      <c r="K381" s="1" t="s">
        <v>73</v>
      </c>
      <c r="L381" s="95">
        <f t="shared" si="5"/>
        <v>4</v>
      </c>
    </row>
    <row r="382" spans="1:12" ht="13.5" customHeight="1" x14ac:dyDescent="0.25">
      <c r="A382" s="6">
        <v>58645</v>
      </c>
      <c r="C382" s="1" t="s">
        <v>53</v>
      </c>
      <c r="D382" s="9" t="s">
        <v>147</v>
      </c>
      <c r="E382" s="1" t="s">
        <v>103</v>
      </c>
      <c r="F382" s="8">
        <v>365499</v>
      </c>
      <c r="G382" s="1" t="s">
        <v>72</v>
      </c>
      <c r="H382" s="7">
        <v>10</v>
      </c>
      <c r="I382" s="5">
        <v>45122</v>
      </c>
      <c r="J382" s="5">
        <v>45123</v>
      </c>
      <c r="K382" s="1" t="s">
        <v>85</v>
      </c>
      <c r="L382" s="95">
        <f t="shared" si="5"/>
        <v>7</v>
      </c>
    </row>
    <row r="383" spans="1:12" ht="13.5" customHeight="1" x14ac:dyDescent="0.25">
      <c r="A383" s="6">
        <v>55762</v>
      </c>
      <c r="C383" s="1" t="s">
        <v>15</v>
      </c>
      <c r="D383" s="9" t="s">
        <v>16</v>
      </c>
      <c r="E383" s="1" t="s">
        <v>102</v>
      </c>
      <c r="F383" s="8">
        <v>196853</v>
      </c>
      <c r="G383" s="1" t="s">
        <v>25</v>
      </c>
      <c r="H383" s="7">
        <v>16</v>
      </c>
      <c r="I383" s="5">
        <v>45093</v>
      </c>
      <c r="J383" s="5">
        <v>45093</v>
      </c>
      <c r="K383" s="1" t="s">
        <v>33</v>
      </c>
      <c r="L383" s="95">
        <f t="shared" si="5"/>
        <v>6</v>
      </c>
    </row>
    <row r="384" spans="1:12" ht="13.5" customHeight="1" x14ac:dyDescent="0.25">
      <c r="A384" s="6">
        <v>52847</v>
      </c>
      <c r="C384" s="1" t="s">
        <v>48</v>
      </c>
      <c r="D384" s="9" t="s">
        <v>81</v>
      </c>
      <c r="E384" s="1" t="s">
        <v>47</v>
      </c>
      <c r="F384" s="8">
        <v>395269</v>
      </c>
      <c r="G384" s="1" t="s">
        <v>50</v>
      </c>
      <c r="H384" s="7">
        <v>15</v>
      </c>
      <c r="I384" s="5">
        <v>45012</v>
      </c>
      <c r="J384" s="5">
        <v>45014</v>
      </c>
      <c r="K384" s="1" t="s">
        <v>51</v>
      </c>
      <c r="L384" s="95">
        <f t="shared" si="5"/>
        <v>3</v>
      </c>
    </row>
    <row r="385" spans="1:12" ht="13.5" customHeight="1" x14ac:dyDescent="0.25">
      <c r="A385" s="6">
        <v>56447</v>
      </c>
      <c r="C385" s="1" t="s">
        <v>53</v>
      </c>
      <c r="D385" s="9" t="s">
        <v>147</v>
      </c>
      <c r="E385" s="1" t="s">
        <v>23</v>
      </c>
      <c r="F385" s="8">
        <v>365499</v>
      </c>
      <c r="G385" s="1" t="s">
        <v>72</v>
      </c>
      <c r="H385" s="7">
        <v>4</v>
      </c>
      <c r="I385" s="5">
        <v>45036</v>
      </c>
      <c r="J385" s="5">
        <v>45037</v>
      </c>
      <c r="K385" s="1" t="s">
        <v>73</v>
      </c>
      <c r="L385" s="95">
        <f t="shared" si="5"/>
        <v>4</v>
      </c>
    </row>
    <row r="386" spans="1:12" ht="13.5" customHeight="1" x14ac:dyDescent="0.25">
      <c r="A386" s="6">
        <v>49380</v>
      </c>
      <c r="C386" s="1" t="s">
        <v>109</v>
      </c>
      <c r="D386" s="9" t="s">
        <v>110</v>
      </c>
      <c r="E386" s="1" t="s">
        <v>43</v>
      </c>
      <c r="F386" s="8">
        <v>386534</v>
      </c>
      <c r="G386" s="1" t="s">
        <v>112</v>
      </c>
      <c r="H386" s="7">
        <v>9</v>
      </c>
      <c r="I386" s="5">
        <v>45044</v>
      </c>
      <c r="J386" s="5">
        <v>45046</v>
      </c>
      <c r="K386" s="1" t="s">
        <v>40</v>
      </c>
      <c r="L386" s="95">
        <f t="shared" si="5"/>
        <v>4</v>
      </c>
    </row>
    <row r="387" spans="1:12" ht="13.5" customHeight="1" x14ac:dyDescent="0.25">
      <c r="A387" s="6">
        <v>58713</v>
      </c>
      <c r="C387" s="1" t="s">
        <v>53</v>
      </c>
      <c r="D387" s="9" t="s">
        <v>147</v>
      </c>
      <c r="E387" s="1" t="s">
        <v>103</v>
      </c>
      <c r="F387" s="8">
        <v>365499</v>
      </c>
      <c r="G387" s="1" t="s">
        <v>72</v>
      </c>
      <c r="H387" s="7">
        <v>10</v>
      </c>
      <c r="I387" s="5">
        <v>45129</v>
      </c>
      <c r="J387" s="5">
        <v>45130</v>
      </c>
      <c r="K387" s="1" t="s">
        <v>85</v>
      </c>
      <c r="L387" s="95">
        <f t="shared" ref="L387:L450" si="6">MONTH(J387)</f>
        <v>7</v>
      </c>
    </row>
    <row r="388" spans="1:12" ht="13.5" customHeight="1" x14ac:dyDescent="0.25">
      <c r="A388" s="6">
        <v>55701</v>
      </c>
      <c r="C388" s="1" t="s">
        <v>53</v>
      </c>
      <c r="D388" s="9" t="s">
        <v>133</v>
      </c>
      <c r="E388" s="1" t="s">
        <v>47</v>
      </c>
      <c r="F388" s="8">
        <v>505871</v>
      </c>
      <c r="G388" s="1" t="s">
        <v>159</v>
      </c>
      <c r="H388" s="7">
        <v>9</v>
      </c>
      <c r="I388" s="5">
        <v>45064</v>
      </c>
      <c r="J388" s="5">
        <v>45066</v>
      </c>
      <c r="K388" s="1" t="s">
        <v>29</v>
      </c>
      <c r="L388" s="95">
        <f t="shared" si="6"/>
        <v>5</v>
      </c>
    </row>
    <row r="389" spans="1:12" ht="13.5" customHeight="1" x14ac:dyDescent="0.25">
      <c r="A389" s="6">
        <v>58819</v>
      </c>
      <c r="C389" s="1" t="s">
        <v>53</v>
      </c>
      <c r="D389" s="9" t="s">
        <v>147</v>
      </c>
      <c r="E389" s="1" t="s">
        <v>35</v>
      </c>
      <c r="F389" s="8">
        <v>679358</v>
      </c>
      <c r="G389" s="1" t="s">
        <v>70</v>
      </c>
      <c r="H389" s="7">
        <v>6</v>
      </c>
      <c r="I389" s="5">
        <v>45104</v>
      </c>
      <c r="J389" s="5">
        <v>45106</v>
      </c>
      <c r="K389" s="1" t="s">
        <v>45</v>
      </c>
      <c r="L389" s="95">
        <f t="shared" si="6"/>
        <v>6</v>
      </c>
    </row>
    <row r="390" spans="1:12" ht="13.5" customHeight="1" x14ac:dyDescent="0.25">
      <c r="A390" s="6">
        <v>51311</v>
      </c>
      <c r="C390" s="1" t="s">
        <v>53</v>
      </c>
      <c r="D390" s="9" t="s">
        <v>133</v>
      </c>
      <c r="E390" s="1" t="s">
        <v>28</v>
      </c>
      <c r="F390" s="8">
        <v>505871</v>
      </c>
      <c r="G390" s="1" t="s">
        <v>159</v>
      </c>
      <c r="H390" s="7">
        <v>8</v>
      </c>
      <c r="I390" s="5">
        <v>45174</v>
      </c>
      <c r="J390" s="5">
        <v>45175</v>
      </c>
      <c r="K390" s="1" t="s">
        <v>19</v>
      </c>
      <c r="L390" s="95">
        <f t="shared" si="6"/>
        <v>9</v>
      </c>
    </row>
    <row r="391" spans="1:12" ht="13.5" customHeight="1" x14ac:dyDescent="0.25">
      <c r="A391" s="6">
        <v>56990</v>
      </c>
      <c r="C391" s="1" t="s">
        <v>53</v>
      </c>
      <c r="D391" s="9" t="s">
        <v>64</v>
      </c>
      <c r="E391" s="1" t="s">
        <v>47</v>
      </c>
      <c r="F391" s="8">
        <v>491912</v>
      </c>
      <c r="G391" s="1" t="s">
        <v>65</v>
      </c>
      <c r="H391" s="7">
        <v>8</v>
      </c>
      <c r="I391" s="5">
        <v>45097</v>
      </c>
      <c r="J391" s="5">
        <v>45099</v>
      </c>
      <c r="K391" s="1" t="s">
        <v>40</v>
      </c>
      <c r="L391" s="95">
        <f t="shared" si="6"/>
        <v>6</v>
      </c>
    </row>
    <row r="392" spans="1:12" ht="13.5" customHeight="1" x14ac:dyDescent="0.25">
      <c r="A392" s="6">
        <v>58563</v>
      </c>
      <c r="C392" s="1" t="s">
        <v>53</v>
      </c>
      <c r="D392" s="9" t="s">
        <v>133</v>
      </c>
      <c r="E392" s="1" t="s">
        <v>84</v>
      </c>
      <c r="F392" s="8">
        <v>433424</v>
      </c>
      <c r="G392" s="1" t="s">
        <v>134</v>
      </c>
      <c r="H392" s="7">
        <v>11</v>
      </c>
      <c r="I392" s="5">
        <v>45126</v>
      </c>
      <c r="J392" s="5">
        <v>45127</v>
      </c>
      <c r="K392" s="1" t="s">
        <v>85</v>
      </c>
      <c r="L392" s="95">
        <f t="shared" si="6"/>
        <v>7</v>
      </c>
    </row>
    <row r="393" spans="1:12" ht="13.5" customHeight="1" x14ac:dyDescent="0.25">
      <c r="A393" s="6">
        <v>59368</v>
      </c>
      <c r="C393" s="1" t="s">
        <v>121</v>
      </c>
      <c r="D393" s="9" t="s">
        <v>150</v>
      </c>
      <c r="E393" s="1" t="s">
        <v>47</v>
      </c>
      <c r="F393" s="8">
        <v>971841</v>
      </c>
      <c r="G393" s="1" t="s">
        <v>151</v>
      </c>
      <c r="H393" s="7">
        <v>15</v>
      </c>
      <c r="I393" s="5">
        <v>44992</v>
      </c>
      <c r="J393" s="5">
        <v>44994</v>
      </c>
      <c r="K393" s="1" t="s">
        <v>45</v>
      </c>
      <c r="L393" s="95">
        <f t="shared" si="6"/>
        <v>3</v>
      </c>
    </row>
    <row r="394" spans="1:12" ht="13.5" customHeight="1" x14ac:dyDescent="0.25">
      <c r="A394" s="6">
        <v>55699</v>
      </c>
      <c r="C394" s="1" t="s">
        <v>53</v>
      </c>
      <c r="D394" s="9" t="s">
        <v>133</v>
      </c>
      <c r="E394" s="1" t="s">
        <v>47</v>
      </c>
      <c r="F394" s="8">
        <v>505871</v>
      </c>
      <c r="G394" s="1" t="s">
        <v>159</v>
      </c>
      <c r="H394" s="7">
        <v>11</v>
      </c>
      <c r="I394" s="5">
        <v>45050</v>
      </c>
      <c r="J394" s="5">
        <v>45052</v>
      </c>
      <c r="K394" s="1" t="s">
        <v>29</v>
      </c>
      <c r="L394" s="95">
        <f t="shared" si="6"/>
        <v>5</v>
      </c>
    </row>
    <row r="395" spans="1:12" ht="13.5" customHeight="1" x14ac:dyDescent="0.25">
      <c r="A395" s="6">
        <v>59146</v>
      </c>
      <c r="C395" s="1" t="s">
        <v>53</v>
      </c>
      <c r="D395" s="9" t="s">
        <v>147</v>
      </c>
      <c r="E395" s="1" t="s">
        <v>47</v>
      </c>
      <c r="F395" s="8">
        <v>679358</v>
      </c>
      <c r="G395" s="1" t="s">
        <v>70</v>
      </c>
      <c r="H395" s="7">
        <v>17</v>
      </c>
      <c r="I395" s="5">
        <v>45054</v>
      </c>
      <c r="J395" s="5">
        <v>45056</v>
      </c>
      <c r="K395" s="1" t="s">
        <v>71</v>
      </c>
      <c r="L395" s="95">
        <f t="shared" si="6"/>
        <v>5</v>
      </c>
    </row>
    <row r="396" spans="1:12" ht="13.5" customHeight="1" x14ac:dyDescent="0.25">
      <c r="A396" s="6">
        <v>59164</v>
      </c>
      <c r="C396" s="1" t="s">
        <v>53</v>
      </c>
      <c r="D396" s="9" t="s">
        <v>147</v>
      </c>
      <c r="E396" s="1" t="s">
        <v>47</v>
      </c>
      <c r="F396" s="8">
        <v>433424</v>
      </c>
      <c r="G396" s="1" t="s">
        <v>134</v>
      </c>
      <c r="H396" s="7">
        <v>9</v>
      </c>
      <c r="I396" s="5">
        <v>45113</v>
      </c>
      <c r="J396" s="5">
        <v>45115</v>
      </c>
      <c r="K396" s="1" t="s">
        <v>71</v>
      </c>
      <c r="L396" s="95">
        <f t="shared" si="6"/>
        <v>7</v>
      </c>
    </row>
    <row r="397" spans="1:12" ht="13.5" customHeight="1" x14ac:dyDescent="0.25">
      <c r="A397" s="6">
        <v>48028</v>
      </c>
      <c r="C397" s="1" t="s">
        <v>15</v>
      </c>
      <c r="D397" s="9" t="s">
        <v>119</v>
      </c>
      <c r="E397" s="1" t="s">
        <v>30</v>
      </c>
      <c r="F397" s="8">
        <v>317251</v>
      </c>
      <c r="G397" s="1" t="s">
        <v>124</v>
      </c>
      <c r="H397" s="7">
        <v>17</v>
      </c>
      <c r="I397" s="5">
        <v>45072</v>
      </c>
      <c r="J397" s="5">
        <v>45072</v>
      </c>
      <c r="K397" s="1" t="s">
        <v>82</v>
      </c>
      <c r="L397" s="95">
        <f t="shared" si="6"/>
        <v>5</v>
      </c>
    </row>
    <row r="398" spans="1:12" ht="13.5" customHeight="1" x14ac:dyDescent="0.25">
      <c r="A398" s="6">
        <v>58858</v>
      </c>
      <c r="C398" s="1" t="s">
        <v>53</v>
      </c>
      <c r="D398" s="9" t="s">
        <v>133</v>
      </c>
      <c r="E398" s="1" t="s">
        <v>28</v>
      </c>
      <c r="F398" s="8">
        <v>365499</v>
      </c>
      <c r="G398" s="1" t="s">
        <v>72</v>
      </c>
      <c r="H398" s="7">
        <v>12</v>
      </c>
      <c r="I398" s="5">
        <v>45103</v>
      </c>
      <c r="J398" s="5">
        <v>45104</v>
      </c>
      <c r="K398" s="1" t="s">
        <v>85</v>
      </c>
      <c r="L398" s="95">
        <f t="shared" si="6"/>
        <v>6</v>
      </c>
    </row>
    <row r="399" spans="1:12" ht="13.5" customHeight="1" x14ac:dyDescent="0.25">
      <c r="A399" s="6">
        <v>57069</v>
      </c>
      <c r="C399" s="1" t="s">
        <v>53</v>
      </c>
      <c r="D399" s="9" t="s">
        <v>64</v>
      </c>
      <c r="E399" s="1" t="s">
        <v>47</v>
      </c>
      <c r="F399" s="8">
        <v>491912</v>
      </c>
      <c r="G399" s="1" t="s">
        <v>65</v>
      </c>
      <c r="H399" s="7">
        <v>9</v>
      </c>
      <c r="I399" s="5">
        <v>45086</v>
      </c>
      <c r="J399" s="5">
        <v>45088</v>
      </c>
      <c r="K399" s="1" t="s">
        <v>40</v>
      </c>
      <c r="L399" s="95">
        <f t="shared" si="6"/>
        <v>6</v>
      </c>
    </row>
    <row r="400" spans="1:12" ht="13.5" customHeight="1" x14ac:dyDescent="0.25">
      <c r="A400" s="6">
        <v>47534</v>
      </c>
      <c r="C400" s="1" t="s">
        <v>53</v>
      </c>
      <c r="D400" s="9" t="s">
        <v>147</v>
      </c>
      <c r="E400" s="1" t="s">
        <v>43</v>
      </c>
      <c r="F400" s="8">
        <v>329117</v>
      </c>
      <c r="G400" s="1" t="s">
        <v>154</v>
      </c>
      <c r="H400" s="7">
        <v>15</v>
      </c>
      <c r="I400" s="5">
        <v>45061</v>
      </c>
      <c r="J400" s="5">
        <v>45063</v>
      </c>
      <c r="K400" s="1" t="s">
        <v>42</v>
      </c>
      <c r="L400" s="95">
        <f t="shared" si="6"/>
        <v>5</v>
      </c>
    </row>
    <row r="401" spans="1:12" ht="13.5" customHeight="1" x14ac:dyDescent="0.25">
      <c r="A401" s="6">
        <v>59364</v>
      </c>
      <c r="C401" s="1" t="s">
        <v>121</v>
      </c>
      <c r="D401" s="9" t="s">
        <v>122</v>
      </c>
      <c r="E401" s="1" t="s">
        <v>47</v>
      </c>
      <c r="F401" s="8">
        <v>971841</v>
      </c>
      <c r="G401" s="1" t="s">
        <v>151</v>
      </c>
      <c r="H401" s="7">
        <v>14</v>
      </c>
      <c r="I401" s="5">
        <v>45006</v>
      </c>
      <c r="J401" s="5">
        <v>45008</v>
      </c>
      <c r="K401" s="1" t="s">
        <v>45</v>
      </c>
      <c r="L401" s="95">
        <f t="shared" si="6"/>
        <v>3</v>
      </c>
    </row>
    <row r="402" spans="1:12" ht="13.5" customHeight="1" x14ac:dyDescent="0.25">
      <c r="A402" s="6">
        <v>58995</v>
      </c>
      <c r="C402" s="1" t="s">
        <v>121</v>
      </c>
      <c r="D402" s="9" t="s">
        <v>122</v>
      </c>
      <c r="E402" s="1" t="s">
        <v>43</v>
      </c>
      <c r="F402" s="8">
        <v>384599</v>
      </c>
      <c r="G402" s="1" t="s">
        <v>123</v>
      </c>
      <c r="H402" s="7">
        <v>11</v>
      </c>
      <c r="I402" s="5">
        <v>45247</v>
      </c>
      <c r="J402" s="5">
        <v>45249</v>
      </c>
      <c r="K402" s="1" t="s">
        <v>45</v>
      </c>
      <c r="L402" s="95">
        <f t="shared" si="6"/>
        <v>11</v>
      </c>
    </row>
    <row r="403" spans="1:12" ht="13.5" customHeight="1" x14ac:dyDescent="0.25">
      <c r="A403" s="6">
        <v>58991</v>
      </c>
      <c r="C403" s="1" t="s">
        <v>121</v>
      </c>
      <c r="D403" s="9" t="s">
        <v>122</v>
      </c>
      <c r="E403" s="1" t="s">
        <v>43</v>
      </c>
      <c r="F403" s="8">
        <v>245435</v>
      </c>
      <c r="G403" s="1" t="s">
        <v>160</v>
      </c>
      <c r="H403" s="7">
        <v>13</v>
      </c>
      <c r="I403" s="5">
        <v>45183</v>
      </c>
      <c r="J403" s="5">
        <v>45185</v>
      </c>
      <c r="K403" s="1" t="s">
        <v>45</v>
      </c>
      <c r="L403" s="95">
        <f t="shared" si="6"/>
        <v>9</v>
      </c>
    </row>
    <row r="404" spans="1:12" ht="13.5" customHeight="1" x14ac:dyDescent="0.25">
      <c r="A404" s="6">
        <v>59361</v>
      </c>
      <c r="C404" s="1" t="s">
        <v>121</v>
      </c>
      <c r="D404" s="9" t="s">
        <v>122</v>
      </c>
      <c r="E404" s="1" t="s">
        <v>47</v>
      </c>
      <c r="F404" s="8">
        <v>971841</v>
      </c>
      <c r="G404" s="1" t="s">
        <v>151</v>
      </c>
      <c r="H404" s="7">
        <v>14</v>
      </c>
      <c r="I404" s="5">
        <v>44986</v>
      </c>
      <c r="J404" s="5">
        <v>44988</v>
      </c>
      <c r="K404" s="1" t="s">
        <v>45</v>
      </c>
      <c r="L404" s="95">
        <f t="shared" si="6"/>
        <v>3</v>
      </c>
    </row>
    <row r="405" spans="1:12" ht="13.5" customHeight="1" x14ac:dyDescent="0.25">
      <c r="A405" s="6">
        <v>56507</v>
      </c>
      <c r="C405" s="1" t="s">
        <v>53</v>
      </c>
      <c r="D405" s="9" t="s">
        <v>64</v>
      </c>
      <c r="E405" s="1" t="s">
        <v>47</v>
      </c>
      <c r="F405" s="8">
        <v>451904</v>
      </c>
      <c r="G405" s="1" t="s">
        <v>69</v>
      </c>
      <c r="H405" s="7">
        <v>9</v>
      </c>
      <c r="I405" s="5">
        <v>45065</v>
      </c>
      <c r="J405" s="5">
        <v>45067</v>
      </c>
      <c r="K405" s="1" t="s">
        <v>40</v>
      </c>
      <c r="L405" s="95">
        <f t="shared" si="6"/>
        <v>5</v>
      </c>
    </row>
    <row r="406" spans="1:12" ht="13.5" customHeight="1" x14ac:dyDescent="0.25">
      <c r="A406" s="6">
        <v>58996</v>
      </c>
      <c r="C406" s="1" t="s">
        <v>121</v>
      </c>
      <c r="D406" s="9" t="s">
        <v>122</v>
      </c>
      <c r="E406" s="1" t="s">
        <v>43</v>
      </c>
      <c r="F406" s="8">
        <v>384599</v>
      </c>
      <c r="G406" s="1" t="s">
        <v>123</v>
      </c>
      <c r="H406" s="7">
        <v>14</v>
      </c>
      <c r="I406" s="5">
        <v>45267</v>
      </c>
      <c r="J406" s="5">
        <v>45269</v>
      </c>
      <c r="K406" s="1" t="s">
        <v>45</v>
      </c>
      <c r="L406" s="95">
        <f t="shared" si="6"/>
        <v>12</v>
      </c>
    </row>
    <row r="407" spans="1:12" ht="13.5" customHeight="1" x14ac:dyDescent="0.25">
      <c r="A407" s="6">
        <v>54664</v>
      </c>
      <c r="C407" s="1" t="s">
        <v>53</v>
      </c>
      <c r="D407" s="9" t="s">
        <v>64</v>
      </c>
      <c r="E407" s="1" t="s">
        <v>28</v>
      </c>
      <c r="F407" s="8">
        <v>332706</v>
      </c>
      <c r="G407" s="1" t="s">
        <v>161</v>
      </c>
      <c r="H407" s="7">
        <v>13</v>
      </c>
      <c r="I407" s="5">
        <v>45240</v>
      </c>
      <c r="J407" s="5">
        <v>45241</v>
      </c>
      <c r="K407" s="1" t="s">
        <v>40</v>
      </c>
      <c r="L407" s="95">
        <f t="shared" si="6"/>
        <v>11</v>
      </c>
    </row>
    <row r="408" spans="1:12" ht="13.5" customHeight="1" x14ac:dyDescent="0.25">
      <c r="A408" s="6">
        <v>49368</v>
      </c>
      <c r="C408" s="1" t="s">
        <v>53</v>
      </c>
      <c r="D408" s="9" t="s">
        <v>147</v>
      </c>
      <c r="E408" s="1" t="s">
        <v>43</v>
      </c>
      <c r="F408" s="8">
        <v>329117</v>
      </c>
      <c r="G408" s="1" t="s">
        <v>154</v>
      </c>
      <c r="H408" s="7">
        <v>13</v>
      </c>
      <c r="I408" s="5">
        <v>45137</v>
      </c>
      <c r="J408" s="5">
        <v>45139</v>
      </c>
      <c r="K408" s="1" t="s">
        <v>42</v>
      </c>
      <c r="L408" s="95">
        <f t="shared" si="6"/>
        <v>8</v>
      </c>
    </row>
    <row r="409" spans="1:12" ht="13.5" customHeight="1" x14ac:dyDescent="0.25">
      <c r="A409" s="6">
        <v>59371</v>
      </c>
      <c r="C409" s="1" t="s">
        <v>121</v>
      </c>
      <c r="D409" s="9" t="s">
        <v>150</v>
      </c>
      <c r="E409" s="1" t="s">
        <v>47</v>
      </c>
      <c r="F409" s="8">
        <v>971841</v>
      </c>
      <c r="G409" s="1" t="s">
        <v>151</v>
      </c>
      <c r="H409" s="7">
        <v>17</v>
      </c>
      <c r="I409" s="5">
        <v>45014</v>
      </c>
      <c r="J409" s="5">
        <v>45016</v>
      </c>
      <c r="K409" s="1" t="s">
        <v>45</v>
      </c>
      <c r="L409" s="95">
        <f t="shared" si="6"/>
        <v>3</v>
      </c>
    </row>
    <row r="410" spans="1:12" ht="13.5" customHeight="1" x14ac:dyDescent="0.25">
      <c r="A410" s="6">
        <v>59277</v>
      </c>
      <c r="C410" s="1" t="s">
        <v>121</v>
      </c>
      <c r="D410" s="9" t="s">
        <v>150</v>
      </c>
      <c r="E410" s="1" t="s">
        <v>43</v>
      </c>
      <c r="F410" s="8">
        <v>384599</v>
      </c>
      <c r="G410" s="1" t="s">
        <v>123</v>
      </c>
      <c r="H410" s="7">
        <v>19</v>
      </c>
      <c r="I410" s="5">
        <v>44945</v>
      </c>
      <c r="J410" s="5">
        <v>44947</v>
      </c>
      <c r="K410" s="1" t="s">
        <v>45</v>
      </c>
      <c r="L410" s="95">
        <f t="shared" si="6"/>
        <v>1</v>
      </c>
    </row>
    <row r="411" spans="1:12" ht="13.5" customHeight="1" x14ac:dyDescent="0.25">
      <c r="A411" s="6">
        <v>59375</v>
      </c>
      <c r="C411" s="1" t="s">
        <v>121</v>
      </c>
      <c r="D411" s="9" t="s">
        <v>150</v>
      </c>
      <c r="E411" s="1" t="s">
        <v>47</v>
      </c>
      <c r="F411" s="8">
        <v>971841</v>
      </c>
      <c r="G411" s="1" t="s">
        <v>151</v>
      </c>
      <c r="H411" s="7">
        <v>19</v>
      </c>
      <c r="I411" s="5">
        <v>45056</v>
      </c>
      <c r="J411" s="5">
        <v>45058</v>
      </c>
      <c r="K411" s="1" t="s">
        <v>45</v>
      </c>
      <c r="L411" s="95">
        <f t="shared" si="6"/>
        <v>5</v>
      </c>
    </row>
    <row r="412" spans="1:12" ht="13.5" customHeight="1" x14ac:dyDescent="0.25">
      <c r="A412" s="6">
        <v>57371</v>
      </c>
      <c r="C412" s="1" t="s">
        <v>37</v>
      </c>
      <c r="D412" s="9" t="s">
        <v>52</v>
      </c>
      <c r="E412" s="1" t="s">
        <v>43</v>
      </c>
      <c r="F412" s="8">
        <v>458886</v>
      </c>
      <c r="G412" s="1" t="s">
        <v>89</v>
      </c>
      <c r="H412" s="7">
        <v>12</v>
      </c>
      <c r="I412" s="5">
        <v>45217</v>
      </c>
      <c r="J412" s="5">
        <v>45219</v>
      </c>
      <c r="K412" s="1" t="s">
        <v>42</v>
      </c>
      <c r="L412" s="95">
        <f t="shared" si="6"/>
        <v>10</v>
      </c>
    </row>
    <row r="413" spans="1:12" ht="13.5" customHeight="1" x14ac:dyDescent="0.25">
      <c r="A413" s="6">
        <v>59255</v>
      </c>
      <c r="C413" s="1" t="s">
        <v>37</v>
      </c>
      <c r="D413" s="9" t="s">
        <v>52</v>
      </c>
      <c r="E413" s="1" t="s">
        <v>44</v>
      </c>
      <c r="F413" s="8">
        <v>322115</v>
      </c>
      <c r="G413" s="1" t="s">
        <v>153</v>
      </c>
      <c r="H413" s="7">
        <v>9</v>
      </c>
      <c r="I413" s="5">
        <v>45126</v>
      </c>
      <c r="J413" s="5">
        <v>45127</v>
      </c>
      <c r="K413" s="1" t="s">
        <v>45</v>
      </c>
      <c r="L413" s="95">
        <f t="shared" si="6"/>
        <v>7</v>
      </c>
    </row>
    <row r="414" spans="1:12" ht="13.5" customHeight="1" x14ac:dyDescent="0.25">
      <c r="A414" s="6">
        <v>55911</v>
      </c>
      <c r="C414" s="1" t="s">
        <v>53</v>
      </c>
      <c r="D414" s="9" t="s">
        <v>64</v>
      </c>
      <c r="E414" s="1" t="s">
        <v>47</v>
      </c>
      <c r="F414" s="8">
        <v>489671</v>
      </c>
      <c r="G414" s="1" t="s">
        <v>79</v>
      </c>
      <c r="H414" s="7">
        <v>8</v>
      </c>
      <c r="I414" s="5">
        <v>45155</v>
      </c>
      <c r="J414" s="5">
        <v>45157</v>
      </c>
      <c r="K414" s="1" t="s">
        <v>40</v>
      </c>
      <c r="L414" s="95">
        <f t="shared" si="6"/>
        <v>8</v>
      </c>
    </row>
    <row r="415" spans="1:12" ht="13.5" customHeight="1" x14ac:dyDescent="0.25">
      <c r="A415" s="6">
        <v>55332</v>
      </c>
      <c r="C415" s="1" t="s">
        <v>15</v>
      </c>
      <c r="D415" s="9" t="s">
        <v>16</v>
      </c>
      <c r="E415" s="1" t="s">
        <v>102</v>
      </c>
      <c r="F415" s="8">
        <v>196853</v>
      </c>
      <c r="G415" s="1" t="s">
        <v>25</v>
      </c>
      <c r="H415" s="7">
        <v>25</v>
      </c>
      <c r="I415" s="5">
        <v>44993</v>
      </c>
      <c r="J415" s="5">
        <v>44993</v>
      </c>
      <c r="K415" s="1" t="s">
        <v>26</v>
      </c>
      <c r="L415" s="95">
        <f t="shared" si="6"/>
        <v>3</v>
      </c>
    </row>
    <row r="416" spans="1:12" ht="13.5" customHeight="1" x14ac:dyDescent="0.25">
      <c r="A416" s="6">
        <v>56629</v>
      </c>
      <c r="C416" s="1" t="s">
        <v>53</v>
      </c>
      <c r="D416" s="9" t="s">
        <v>64</v>
      </c>
      <c r="E416" s="1" t="s">
        <v>47</v>
      </c>
      <c r="F416" s="8">
        <v>419491</v>
      </c>
      <c r="G416" s="1" t="s">
        <v>148</v>
      </c>
      <c r="H416" s="7">
        <v>9</v>
      </c>
      <c r="I416" s="5">
        <v>45118</v>
      </c>
      <c r="J416" s="5">
        <v>45120</v>
      </c>
      <c r="K416" s="1" t="s">
        <v>40</v>
      </c>
      <c r="L416" s="95">
        <f t="shared" si="6"/>
        <v>7</v>
      </c>
    </row>
    <row r="417" spans="1:12" ht="13.5" customHeight="1" x14ac:dyDescent="0.25">
      <c r="A417" s="6">
        <v>54979</v>
      </c>
      <c r="C417" s="1" t="s">
        <v>53</v>
      </c>
      <c r="D417" s="9" t="s">
        <v>64</v>
      </c>
      <c r="E417" s="1" t="s">
        <v>20</v>
      </c>
      <c r="F417" s="8">
        <v>419491</v>
      </c>
      <c r="G417" s="1" t="s">
        <v>148</v>
      </c>
      <c r="H417" s="7">
        <v>10</v>
      </c>
      <c r="I417" s="5">
        <v>45114</v>
      </c>
      <c r="J417" s="5">
        <v>45115</v>
      </c>
      <c r="K417" s="1" t="s">
        <v>40</v>
      </c>
      <c r="L417" s="95">
        <f t="shared" si="6"/>
        <v>7</v>
      </c>
    </row>
    <row r="418" spans="1:12" ht="13.5" customHeight="1" x14ac:dyDescent="0.25">
      <c r="A418" s="6">
        <v>53997</v>
      </c>
      <c r="C418" s="1" t="s">
        <v>53</v>
      </c>
      <c r="D418" s="9" t="s">
        <v>64</v>
      </c>
      <c r="E418" s="1" t="s">
        <v>35</v>
      </c>
      <c r="F418" s="8">
        <v>489671</v>
      </c>
      <c r="G418" s="1" t="s">
        <v>79</v>
      </c>
      <c r="H418" s="7">
        <v>9</v>
      </c>
      <c r="I418" s="5">
        <v>45080</v>
      </c>
      <c r="J418" s="5">
        <v>45082</v>
      </c>
      <c r="K418" s="1" t="s">
        <v>40</v>
      </c>
      <c r="L418" s="95">
        <f t="shared" si="6"/>
        <v>6</v>
      </c>
    </row>
    <row r="419" spans="1:12" ht="13.5" customHeight="1" x14ac:dyDescent="0.25">
      <c r="A419" s="6">
        <v>47477</v>
      </c>
      <c r="C419" s="1" t="s">
        <v>53</v>
      </c>
      <c r="D419" s="9" t="s">
        <v>147</v>
      </c>
      <c r="E419" s="1" t="s">
        <v>47</v>
      </c>
      <c r="F419" s="8">
        <v>451904</v>
      </c>
      <c r="G419" s="1" t="s">
        <v>69</v>
      </c>
      <c r="H419" s="7">
        <v>22</v>
      </c>
      <c r="I419" s="5">
        <v>45246</v>
      </c>
      <c r="J419" s="5">
        <v>45248</v>
      </c>
      <c r="K419" s="1" t="s">
        <v>42</v>
      </c>
      <c r="L419" s="95">
        <f t="shared" si="6"/>
        <v>11</v>
      </c>
    </row>
    <row r="420" spans="1:12" ht="13.5" customHeight="1" x14ac:dyDescent="0.25">
      <c r="A420" s="6">
        <v>47525</v>
      </c>
      <c r="C420" s="1" t="s">
        <v>53</v>
      </c>
      <c r="D420" s="9" t="s">
        <v>147</v>
      </c>
      <c r="E420" s="1" t="s">
        <v>43</v>
      </c>
      <c r="F420" s="8">
        <v>329117</v>
      </c>
      <c r="G420" s="1" t="s">
        <v>154</v>
      </c>
      <c r="H420" s="7">
        <v>18</v>
      </c>
      <c r="I420" s="5">
        <v>45255</v>
      </c>
      <c r="J420" s="5">
        <v>45257</v>
      </c>
      <c r="K420" s="1" t="s">
        <v>42</v>
      </c>
      <c r="L420" s="95">
        <f t="shared" si="6"/>
        <v>11</v>
      </c>
    </row>
    <row r="421" spans="1:12" ht="13.5" customHeight="1" x14ac:dyDescent="0.25">
      <c r="A421" s="6">
        <v>58862</v>
      </c>
      <c r="C421" s="1" t="s">
        <v>37</v>
      </c>
      <c r="D421" s="9" t="s">
        <v>52</v>
      </c>
      <c r="E421" s="1" t="s">
        <v>43</v>
      </c>
      <c r="F421" s="8">
        <v>496969</v>
      </c>
      <c r="G421" s="1" t="s">
        <v>162</v>
      </c>
      <c r="H421" s="7">
        <v>12</v>
      </c>
      <c r="I421" s="5">
        <v>45097</v>
      </c>
      <c r="J421" s="5">
        <v>45099</v>
      </c>
      <c r="K421" s="1" t="s">
        <v>42</v>
      </c>
      <c r="L421" s="95">
        <f t="shared" si="6"/>
        <v>6</v>
      </c>
    </row>
    <row r="422" spans="1:12" ht="13.5" customHeight="1" x14ac:dyDescent="0.25">
      <c r="A422" s="6">
        <v>57707</v>
      </c>
      <c r="C422" s="1" t="s">
        <v>48</v>
      </c>
      <c r="D422" s="9" t="s">
        <v>81</v>
      </c>
      <c r="E422" s="1" t="s">
        <v>23</v>
      </c>
      <c r="F422" s="8">
        <v>414443</v>
      </c>
      <c r="G422" s="1" t="s">
        <v>96</v>
      </c>
      <c r="H422" s="7">
        <v>18</v>
      </c>
      <c r="I422" s="5">
        <v>44987</v>
      </c>
      <c r="J422" s="5">
        <v>44988</v>
      </c>
      <c r="K422" s="1" t="s">
        <v>71</v>
      </c>
      <c r="L422" s="95">
        <f t="shared" si="6"/>
        <v>3</v>
      </c>
    </row>
    <row r="423" spans="1:12" ht="13.5" customHeight="1" x14ac:dyDescent="0.25">
      <c r="A423" s="6">
        <v>52920</v>
      </c>
      <c r="C423" s="1" t="s">
        <v>53</v>
      </c>
      <c r="D423" s="9" t="s">
        <v>147</v>
      </c>
      <c r="E423" s="1" t="s">
        <v>47</v>
      </c>
      <c r="F423" s="8">
        <v>433424</v>
      </c>
      <c r="G423" s="1" t="s">
        <v>134</v>
      </c>
      <c r="H423" s="7">
        <v>11</v>
      </c>
      <c r="I423" s="5">
        <v>45239</v>
      </c>
      <c r="J423" s="5">
        <v>45241</v>
      </c>
      <c r="K423" s="1" t="s">
        <v>85</v>
      </c>
      <c r="L423" s="95">
        <f t="shared" si="6"/>
        <v>11</v>
      </c>
    </row>
    <row r="424" spans="1:12" ht="13.5" customHeight="1" x14ac:dyDescent="0.25">
      <c r="A424" s="6">
        <v>48393</v>
      </c>
      <c r="C424" s="1" t="s">
        <v>53</v>
      </c>
      <c r="D424" s="9" t="s">
        <v>147</v>
      </c>
      <c r="E424" s="1" t="s">
        <v>47</v>
      </c>
      <c r="F424" s="8">
        <v>451904</v>
      </c>
      <c r="G424" s="1" t="s">
        <v>69</v>
      </c>
      <c r="H424" s="7">
        <v>14</v>
      </c>
      <c r="I424" s="5">
        <v>45037</v>
      </c>
      <c r="J424" s="5">
        <v>45039</v>
      </c>
      <c r="K424" s="1" t="s">
        <v>42</v>
      </c>
      <c r="L424" s="95">
        <f t="shared" si="6"/>
        <v>4</v>
      </c>
    </row>
    <row r="425" spans="1:12" ht="13.5" customHeight="1" x14ac:dyDescent="0.25">
      <c r="A425" s="6">
        <v>52040</v>
      </c>
      <c r="C425" s="1" t="s">
        <v>15</v>
      </c>
      <c r="D425" s="9" t="s">
        <v>119</v>
      </c>
      <c r="E425" s="1" t="s">
        <v>28</v>
      </c>
      <c r="F425" s="8">
        <v>228486</v>
      </c>
      <c r="G425" s="1" t="s">
        <v>142</v>
      </c>
      <c r="H425" s="7">
        <v>16</v>
      </c>
      <c r="I425" s="5">
        <v>45014</v>
      </c>
      <c r="J425" s="5">
        <v>45015</v>
      </c>
      <c r="K425" s="1" t="s">
        <v>82</v>
      </c>
      <c r="L425" s="95">
        <f t="shared" si="6"/>
        <v>3</v>
      </c>
    </row>
    <row r="426" spans="1:12" ht="13.5" customHeight="1" x14ac:dyDescent="0.25">
      <c r="A426" s="6">
        <v>59390</v>
      </c>
      <c r="C426" s="1" t="s">
        <v>121</v>
      </c>
      <c r="D426" s="9" t="s">
        <v>150</v>
      </c>
      <c r="E426" s="1" t="s">
        <v>47</v>
      </c>
      <c r="F426" s="8">
        <v>971841</v>
      </c>
      <c r="G426" s="1" t="s">
        <v>151</v>
      </c>
      <c r="H426" s="7">
        <v>13</v>
      </c>
      <c r="I426" s="5">
        <v>45258</v>
      </c>
      <c r="J426" s="5">
        <v>45260</v>
      </c>
      <c r="K426" s="1" t="s">
        <v>45</v>
      </c>
      <c r="L426" s="95">
        <f t="shared" si="6"/>
        <v>11</v>
      </c>
    </row>
    <row r="427" spans="1:12" ht="13.5" customHeight="1" x14ac:dyDescent="0.25">
      <c r="A427" s="6">
        <v>59256</v>
      </c>
      <c r="C427" s="1" t="s">
        <v>37</v>
      </c>
      <c r="D427" s="9" t="s">
        <v>52</v>
      </c>
      <c r="E427" s="1" t="s">
        <v>44</v>
      </c>
      <c r="F427" s="8">
        <v>322115</v>
      </c>
      <c r="G427" s="1" t="s">
        <v>153</v>
      </c>
      <c r="H427" s="7">
        <v>8</v>
      </c>
      <c r="I427" s="5">
        <v>45112</v>
      </c>
      <c r="J427" s="5">
        <v>45113</v>
      </c>
      <c r="K427" s="1" t="s">
        <v>42</v>
      </c>
      <c r="L427" s="95">
        <f t="shared" si="6"/>
        <v>7</v>
      </c>
    </row>
    <row r="428" spans="1:12" ht="13.5" customHeight="1" x14ac:dyDescent="0.25">
      <c r="A428" s="6">
        <v>57703</v>
      </c>
      <c r="C428" s="1" t="s">
        <v>48</v>
      </c>
      <c r="D428" s="9" t="s">
        <v>81</v>
      </c>
      <c r="E428" s="1" t="s">
        <v>23</v>
      </c>
      <c r="F428" s="8">
        <v>395269</v>
      </c>
      <c r="G428" s="1" t="s">
        <v>50</v>
      </c>
      <c r="H428" s="7">
        <v>17</v>
      </c>
      <c r="I428" s="5">
        <v>45015</v>
      </c>
      <c r="J428" s="5">
        <v>45016</v>
      </c>
      <c r="K428" s="1" t="s">
        <v>51</v>
      </c>
      <c r="L428" s="95">
        <f t="shared" si="6"/>
        <v>3</v>
      </c>
    </row>
    <row r="429" spans="1:12" ht="13.5" customHeight="1" x14ac:dyDescent="0.25">
      <c r="A429" s="6">
        <v>58068</v>
      </c>
      <c r="C429" s="1" t="s">
        <v>48</v>
      </c>
      <c r="D429" s="9" t="s">
        <v>81</v>
      </c>
      <c r="E429" s="1" t="s">
        <v>78</v>
      </c>
      <c r="F429" s="8">
        <v>395269</v>
      </c>
      <c r="G429" s="1" t="s">
        <v>50</v>
      </c>
      <c r="H429" s="7">
        <v>13</v>
      </c>
      <c r="I429" s="5">
        <v>45033</v>
      </c>
      <c r="J429" s="5">
        <v>45033</v>
      </c>
      <c r="K429" s="1" t="s">
        <v>51</v>
      </c>
      <c r="L429" s="95">
        <f t="shared" si="6"/>
        <v>4</v>
      </c>
    </row>
    <row r="430" spans="1:12" ht="13.5" customHeight="1" x14ac:dyDescent="0.25">
      <c r="A430" s="6">
        <v>57343</v>
      </c>
      <c r="C430" s="1" t="s">
        <v>37</v>
      </c>
      <c r="D430" s="9" t="s">
        <v>52</v>
      </c>
      <c r="E430" s="1" t="s">
        <v>43</v>
      </c>
      <c r="F430" s="8">
        <v>354951</v>
      </c>
      <c r="G430" s="1" t="s">
        <v>39</v>
      </c>
      <c r="H430" s="7">
        <v>12</v>
      </c>
      <c r="I430" s="5">
        <v>45174</v>
      </c>
      <c r="J430" s="5">
        <v>45181</v>
      </c>
      <c r="K430" s="1" t="s">
        <v>42</v>
      </c>
      <c r="L430" s="95">
        <f t="shared" si="6"/>
        <v>9</v>
      </c>
    </row>
    <row r="431" spans="1:12" ht="13.5" customHeight="1" x14ac:dyDescent="0.25">
      <c r="A431" s="6">
        <v>47533</v>
      </c>
      <c r="C431" s="1" t="s">
        <v>53</v>
      </c>
      <c r="D431" s="9" t="s">
        <v>147</v>
      </c>
      <c r="E431" s="1" t="s">
        <v>47</v>
      </c>
      <c r="F431" s="8">
        <v>451904</v>
      </c>
      <c r="G431" s="1" t="s">
        <v>69</v>
      </c>
      <c r="H431" s="7">
        <v>14</v>
      </c>
      <c r="I431" s="5">
        <v>45058</v>
      </c>
      <c r="J431" s="5">
        <v>45060</v>
      </c>
      <c r="K431" s="1" t="s">
        <v>42</v>
      </c>
      <c r="L431" s="95">
        <f t="shared" si="6"/>
        <v>5</v>
      </c>
    </row>
    <row r="432" spans="1:12" ht="13.5" customHeight="1" x14ac:dyDescent="0.25">
      <c r="A432" s="6">
        <v>47908</v>
      </c>
      <c r="C432" s="1" t="s">
        <v>53</v>
      </c>
      <c r="D432" s="9" t="s">
        <v>147</v>
      </c>
      <c r="E432" s="1" t="s">
        <v>43</v>
      </c>
      <c r="F432" s="8">
        <v>600496</v>
      </c>
      <c r="G432" s="1" t="s">
        <v>63</v>
      </c>
      <c r="H432" s="7">
        <v>14</v>
      </c>
      <c r="I432" s="5">
        <v>45127</v>
      </c>
      <c r="J432" s="5">
        <v>45129</v>
      </c>
      <c r="K432" s="1" t="s">
        <v>42</v>
      </c>
      <c r="L432" s="95">
        <f t="shared" si="6"/>
        <v>7</v>
      </c>
    </row>
    <row r="433" spans="1:12" ht="13.5" customHeight="1" x14ac:dyDescent="0.25">
      <c r="A433" s="6">
        <v>47532</v>
      </c>
      <c r="C433" s="1" t="s">
        <v>53</v>
      </c>
      <c r="D433" s="9" t="s">
        <v>147</v>
      </c>
      <c r="E433" s="1" t="s">
        <v>47</v>
      </c>
      <c r="F433" s="8">
        <v>507111</v>
      </c>
      <c r="G433" s="1" t="s">
        <v>149</v>
      </c>
      <c r="H433" s="7">
        <v>14</v>
      </c>
      <c r="I433" s="5">
        <v>45243</v>
      </c>
      <c r="J433" s="5">
        <v>45245</v>
      </c>
      <c r="K433" s="1" t="s">
        <v>42</v>
      </c>
      <c r="L433" s="95">
        <f t="shared" si="6"/>
        <v>11</v>
      </c>
    </row>
    <row r="434" spans="1:12" ht="13.5" customHeight="1" x14ac:dyDescent="0.25">
      <c r="A434" s="6">
        <v>55401</v>
      </c>
      <c r="C434" s="1" t="s">
        <v>53</v>
      </c>
      <c r="D434" s="9" t="s">
        <v>64</v>
      </c>
      <c r="E434" s="1" t="s">
        <v>43</v>
      </c>
      <c r="F434" s="8">
        <v>491912</v>
      </c>
      <c r="G434" s="1" t="s">
        <v>65</v>
      </c>
      <c r="H434" s="7">
        <v>14</v>
      </c>
      <c r="I434" s="5">
        <v>45269</v>
      </c>
      <c r="J434" s="5">
        <v>45271</v>
      </c>
      <c r="K434" s="1" t="s">
        <v>40</v>
      </c>
      <c r="L434" s="95">
        <f t="shared" si="6"/>
        <v>12</v>
      </c>
    </row>
    <row r="435" spans="1:12" ht="13.5" customHeight="1" x14ac:dyDescent="0.25">
      <c r="A435" s="6">
        <v>56291</v>
      </c>
      <c r="C435" s="1" t="s">
        <v>15</v>
      </c>
      <c r="D435" s="9" t="s">
        <v>16</v>
      </c>
      <c r="E435" s="1" t="s">
        <v>76</v>
      </c>
      <c r="F435" s="8">
        <v>196853</v>
      </c>
      <c r="G435" s="1" t="s">
        <v>25</v>
      </c>
      <c r="H435" s="7">
        <v>18</v>
      </c>
      <c r="I435" s="5">
        <v>45125</v>
      </c>
      <c r="J435" s="5">
        <v>45126</v>
      </c>
      <c r="K435" s="1" t="s">
        <v>33</v>
      </c>
      <c r="L435" s="95">
        <f t="shared" si="6"/>
        <v>7</v>
      </c>
    </row>
    <row r="436" spans="1:12" ht="13.5" customHeight="1" x14ac:dyDescent="0.25">
      <c r="A436" s="6">
        <v>55899</v>
      </c>
      <c r="C436" s="1" t="s">
        <v>53</v>
      </c>
      <c r="D436" s="9" t="s">
        <v>64</v>
      </c>
      <c r="E436" s="1" t="s">
        <v>47</v>
      </c>
      <c r="F436" s="8">
        <v>489671</v>
      </c>
      <c r="G436" s="1" t="s">
        <v>79</v>
      </c>
      <c r="H436" s="7">
        <v>13</v>
      </c>
      <c r="I436" s="5">
        <v>45104</v>
      </c>
      <c r="J436" s="5">
        <v>45106</v>
      </c>
      <c r="K436" s="1" t="s">
        <v>40</v>
      </c>
      <c r="L436" s="95">
        <f t="shared" si="6"/>
        <v>6</v>
      </c>
    </row>
    <row r="437" spans="1:12" ht="13.5" customHeight="1" x14ac:dyDescent="0.25">
      <c r="A437" s="6">
        <v>56328</v>
      </c>
      <c r="C437" s="1" t="s">
        <v>15</v>
      </c>
      <c r="D437" s="9" t="s">
        <v>16</v>
      </c>
      <c r="E437" s="1" t="s">
        <v>47</v>
      </c>
      <c r="F437" s="8">
        <v>352720</v>
      </c>
      <c r="G437" s="1" t="s">
        <v>66</v>
      </c>
      <c r="H437" s="7">
        <v>16</v>
      </c>
      <c r="I437" s="5">
        <v>45258</v>
      </c>
      <c r="J437" s="5">
        <v>45260</v>
      </c>
      <c r="K437" s="1" t="s">
        <v>33</v>
      </c>
      <c r="L437" s="95">
        <f t="shared" si="6"/>
        <v>11</v>
      </c>
    </row>
    <row r="438" spans="1:12" ht="13.5" customHeight="1" x14ac:dyDescent="0.25">
      <c r="A438" s="6">
        <v>56262</v>
      </c>
      <c r="C438" s="1" t="s">
        <v>15</v>
      </c>
      <c r="D438" s="9" t="s">
        <v>16</v>
      </c>
      <c r="E438" s="1" t="s">
        <v>76</v>
      </c>
      <c r="F438" s="8">
        <v>196853</v>
      </c>
      <c r="G438" s="1" t="s">
        <v>25</v>
      </c>
      <c r="H438" s="7">
        <v>18</v>
      </c>
      <c r="I438" s="5">
        <v>45218</v>
      </c>
      <c r="J438" s="5">
        <v>45219</v>
      </c>
      <c r="K438" s="1" t="s">
        <v>33</v>
      </c>
      <c r="L438" s="95">
        <f t="shared" si="6"/>
        <v>10</v>
      </c>
    </row>
    <row r="439" spans="1:12" ht="13.5" customHeight="1" x14ac:dyDescent="0.25">
      <c r="A439" s="6">
        <v>47869</v>
      </c>
      <c r="C439" s="1" t="s">
        <v>48</v>
      </c>
      <c r="D439" s="9" t="s">
        <v>86</v>
      </c>
      <c r="E439" s="1" t="s">
        <v>76</v>
      </c>
      <c r="F439" s="8">
        <v>514091</v>
      </c>
      <c r="G439" s="1" t="s">
        <v>129</v>
      </c>
      <c r="H439" s="7">
        <v>12</v>
      </c>
      <c r="I439" s="5">
        <v>45160</v>
      </c>
      <c r="J439" s="5">
        <v>45161</v>
      </c>
      <c r="K439" s="1" t="s">
        <v>88</v>
      </c>
      <c r="L439" s="95">
        <f t="shared" si="6"/>
        <v>8</v>
      </c>
    </row>
    <row r="440" spans="1:12" ht="13.5" customHeight="1" x14ac:dyDescent="0.25">
      <c r="A440" s="6">
        <v>53515</v>
      </c>
      <c r="C440" s="1" t="s">
        <v>48</v>
      </c>
      <c r="D440" s="9" t="s">
        <v>81</v>
      </c>
      <c r="E440" s="1" t="s">
        <v>30</v>
      </c>
      <c r="F440" s="8">
        <v>414443</v>
      </c>
      <c r="G440" s="1" t="s">
        <v>96</v>
      </c>
      <c r="H440" s="7">
        <v>15</v>
      </c>
      <c r="I440" s="5">
        <v>44981</v>
      </c>
      <c r="J440" s="5">
        <v>44981</v>
      </c>
      <c r="K440" s="1" t="s">
        <v>51</v>
      </c>
      <c r="L440" s="95">
        <f t="shared" si="6"/>
        <v>2</v>
      </c>
    </row>
    <row r="441" spans="1:12" ht="13.5" customHeight="1" x14ac:dyDescent="0.25">
      <c r="A441" s="6">
        <v>49483</v>
      </c>
      <c r="C441" s="1" t="s">
        <v>48</v>
      </c>
      <c r="D441" s="9" t="s">
        <v>92</v>
      </c>
      <c r="E441" s="1" t="s">
        <v>47</v>
      </c>
      <c r="F441" s="8">
        <v>375253</v>
      </c>
      <c r="G441" s="1" t="s">
        <v>90</v>
      </c>
      <c r="H441" s="7">
        <v>7</v>
      </c>
      <c r="I441" s="5">
        <v>45075</v>
      </c>
      <c r="J441" s="5">
        <v>45077</v>
      </c>
      <c r="K441" s="1" t="s">
        <v>107</v>
      </c>
      <c r="L441" s="95">
        <f t="shared" si="6"/>
        <v>5</v>
      </c>
    </row>
    <row r="442" spans="1:12" ht="13.5" customHeight="1" x14ac:dyDescent="0.25">
      <c r="A442" s="6">
        <v>58524</v>
      </c>
      <c r="C442" s="1" t="s">
        <v>53</v>
      </c>
      <c r="D442" s="9" t="s">
        <v>147</v>
      </c>
      <c r="E442" s="1" t="s">
        <v>47</v>
      </c>
      <c r="F442" s="8">
        <v>451904</v>
      </c>
      <c r="G442" s="1" t="s">
        <v>69</v>
      </c>
      <c r="H442" s="7">
        <v>5</v>
      </c>
      <c r="I442" s="5">
        <v>45078</v>
      </c>
      <c r="J442" s="5">
        <v>45080</v>
      </c>
      <c r="K442" s="1" t="s">
        <v>82</v>
      </c>
      <c r="L442" s="95">
        <f t="shared" si="6"/>
        <v>6</v>
      </c>
    </row>
    <row r="443" spans="1:12" ht="13.5" customHeight="1" x14ac:dyDescent="0.25">
      <c r="A443" s="6">
        <v>56773</v>
      </c>
      <c r="C443" s="1" t="s">
        <v>15</v>
      </c>
      <c r="D443" s="9" t="s">
        <v>16</v>
      </c>
      <c r="E443" s="1" t="s">
        <v>27</v>
      </c>
      <c r="F443" s="8">
        <v>372624</v>
      </c>
      <c r="G443" s="1" t="s">
        <v>32</v>
      </c>
      <c r="H443" s="7">
        <v>10</v>
      </c>
      <c r="I443" s="5">
        <v>45041</v>
      </c>
      <c r="J443" s="5">
        <v>45041</v>
      </c>
      <c r="K443" s="1" t="s">
        <v>33</v>
      </c>
      <c r="L443" s="95">
        <f t="shared" si="6"/>
        <v>4</v>
      </c>
    </row>
    <row r="444" spans="1:12" ht="13.5" customHeight="1" x14ac:dyDescent="0.25">
      <c r="A444" s="6">
        <v>60537</v>
      </c>
      <c r="C444" s="1" t="s">
        <v>53</v>
      </c>
      <c r="D444" s="9" t="s">
        <v>147</v>
      </c>
      <c r="E444" s="1" t="s">
        <v>47</v>
      </c>
      <c r="F444" s="8">
        <v>679358</v>
      </c>
      <c r="G444" s="1" t="s">
        <v>70</v>
      </c>
      <c r="H444" s="7">
        <v>8</v>
      </c>
      <c r="I444" s="5">
        <v>45245</v>
      </c>
      <c r="J444" s="5">
        <v>45247</v>
      </c>
      <c r="K444" s="1" t="s">
        <v>71</v>
      </c>
      <c r="L444" s="95">
        <f t="shared" si="6"/>
        <v>11</v>
      </c>
    </row>
    <row r="445" spans="1:12" ht="13.5" customHeight="1" x14ac:dyDescent="0.25">
      <c r="A445" s="6">
        <v>51171</v>
      </c>
      <c r="C445" s="1" t="s">
        <v>53</v>
      </c>
      <c r="D445" s="9" t="s">
        <v>133</v>
      </c>
      <c r="E445" s="1" t="s">
        <v>22</v>
      </c>
      <c r="F445" s="8">
        <v>505871</v>
      </c>
      <c r="G445" s="1" t="s">
        <v>159</v>
      </c>
      <c r="H445" s="7">
        <v>11</v>
      </c>
      <c r="I445" s="5">
        <v>45146</v>
      </c>
      <c r="J445" s="5">
        <v>45148</v>
      </c>
      <c r="K445" s="1" t="s">
        <v>19</v>
      </c>
      <c r="L445" s="95">
        <f t="shared" si="6"/>
        <v>8</v>
      </c>
    </row>
    <row r="446" spans="1:12" ht="13.5" customHeight="1" x14ac:dyDescent="0.25">
      <c r="A446" s="6">
        <v>57240</v>
      </c>
      <c r="C446" s="1" t="s">
        <v>37</v>
      </c>
      <c r="D446" s="9" t="s">
        <v>52</v>
      </c>
      <c r="E446" s="1" t="s">
        <v>23</v>
      </c>
      <c r="F446" s="8">
        <v>510745</v>
      </c>
      <c r="G446" s="1" t="s">
        <v>56</v>
      </c>
      <c r="H446" s="7">
        <v>14</v>
      </c>
      <c r="I446" s="5">
        <v>45132</v>
      </c>
      <c r="J446" s="5">
        <v>45133</v>
      </c>
      <c r="K446" s="1" t="s">
        <v>42</v>
      </c>
      <c r="L446" s="95">
        <f t="shared" si="6"/>
        <v>7</v>
      </c>
    </row>
    <row r="447" spans="1:12" ht="13.5" customHeight="1" x14ac:dyDescent="0.25">
      <c r="A447" s="6">
        <v>52616</v>
      </c>
      <c r="C447" s="1" t="s">
        <v>53</v>
      </c>
      <c r="D447" s="9" t="s">
        <v>133</v>
      </c>
      <c r="E447" s="1" t="s">
        <v>84</v>
      </c>
      <c r="F447" s="8">
        <v>520919</v>
      </c>
      <c r="G447" s="1" t="s">
        <v>77</v>
      </c>
      <c r="H447" s="7">
        <v>6</v>
      </c>
      <c r="I447" s="5">
        <v>45225</v>
      </c>
      <c r="J447" s="5">
        <v>45226</v>
      </c>
      <c r="K447" s="1" t="s">
        <v>19</v>
      </c>
      <c r="L447" s="95">
        <f t="shared" si="6"/>
        <v>10</v>
      </c>
    </row>
    <row r="448" spans="1:12" ht="13.5" customHeight="1" x14ac:dyDescent="0.25">
      <c r="A448" s="6">
        <v>59976</v>
      </c>
      <c r="C448" s="1" t="s">
        <v>53</v>
      </c>
      <c r="D448" s="9" t="s">
        <v>147</v>
      </c>
      <c r="E448" s="1" t="s">
        <v>76</v>
      </c>
      <c r="F448" s="8">
        <v>365499</v>
      </c>
      <c r="G448" s="1" t="s">
        <v>72</v>
      </c>
      <c r="H448" s="7">
        <v>7</v>
      </c>
      <c r="I448" s="5">
        <v>45056</v>
      </c>
      <c r="J448" s="5">
        <v>45057</v>
      </c>
      <c r="K448" s="1" t="s">
        <v>71</v>
      </c>
      <c r="L448" s="95">
        <f t="shared" si="6"/>
        <v>5</v>
      </c>
    </row>
    <row r="449" spans="1:12" ht="13.5" customHeight="1" x14ac:dyDescent="0.25">
      <c r="A449" s="6">
        <v>60523</v>
      </c>
      <c r="C449" s="1" t="s">
        <v>53</v>
      </c>
      <c r="D449" s="9" t="s">
        <v>147</v>
      </c>
      <c r="E449" s="1" t="s">
        <v>47</v>
      </c>
      <c r="F449" s="8">
        <v>679358</v>
      </c>
      <c r="G449" s="1" t="s">
        <v>70</v>
      </c>
      <c r="H449" s="7">
        <v>7</v>
      </c>
      <c r="I449" s="5">
        <v>45229</v>
      </c>
      <c r="J449" s="5">
        <v>45231</v>
      </c>
      <c r="K449" s="1" t="s">
        <v>71</v>
      </c>
      <c r="L449" s="95">
        <f t="shared" si="6"/>
        <v>11</v>
      </c>
    </row>
    <row r="450" spans="1:12" ht="13.5" customHeight="1" x14ac:dyDescent="0.25">
      <c r="A450" s="6">
        <v>59167</v>
      </c>
      <c r="C450" s="1" t="s">
        <v>15</v>
      </c>
      <c r="D450" s="9" t="s">
        <v>16</v>
      </c>
      <c r="E450" s="1" t="s">
        <v>34</v>
      </c>
      <c r="F450" s="8">
        <v>372624</v>
      </c>
      <c r="G450" s="1" t="s">
        <v>32</v>
      </c>
      <c r="H450" s="7">
        <v>11</v>
      </c>
      <c r="I450" s="5">
        <v>45026</v>
      </c>
      <c r="J450" s="5">
        <v>45027</v>
      </c>
      <c r="K450" s="1" t="s">
        <v>33</v>
      </c>
      <c r="L450" s="95">
        <f t="shared" si="6"/>
        <v>4</v>
      </c>
    </row>
    <row r="451" spans="1:12" ht="13.5" customHeight="1" x14ac:dyDescent="0.25">
      <c r="A451" s="6">
        <v>53813</v>
      </c>
      <c r="C451" s="1" t="s">
        <v>53</v>
      </c>
      <c r="D451" s="9" t="s">
        <v>64</v>
      </c>
      <c r="E451" s="1" t="s">
        <v>41</v>
      </c>
      <c r="F451" s="8">
        <v>324620</v>
      </c>
      <c r="G451" s="1" t="s">
        <v>100</v>
      </c>
      <c r="H451" s="7">
        <v>14</v>
      </c>
      <c r="I451" s="5">
        <v>45104</v>
      </c>
      <c r="J451" s="5">
        <v>45105</v>
      </c>
      <c r="K451" s="1" t="s">
        <v>40</v>
      </c>
      <c r="L451" s="95">
        <f t="shared" ref="L451:L514" si="7">MONTH(J451)</f>
        <v>6</v>
      </c>
    </row>
    <row r="452" spans="1:12" ht="13.5" customHeight="1" x14ac:dyDescent="0.25">
      <c r="A452" s="6">
        <v>59987</v>
      </c>
      <c r="C452" s="1" t="s">
        <v>53</v>
      </c>
      <c r="D452" s="9" t="s">
        <v>147</v>
      </c>
      <c r="E452" s="1" t="s">
        <v>76</v>
      </c>
      <c r="F452" s="8">
        <v>365499</v>
      </c>
      <c r="G452" s="1" t="s">
        <v>72</v>
      </c>
      <c r="H452" s="7">
        <v>5</v>
      </c>
      <c r="I452" s="5">
        <v>45069</v>
      </c>
      <c r="J452" s="5">
        <v>45070</v>
      </c>
      <c r="K452" s="1" t="s">
        <v>71</v>
      </c>
      <c r="L452" s="95">
        <f t="shared" si="7"/>
        <v>5</v>
      </c>
    </row>
    <row r="453" spans="1:12" ht="13.5" customHeight="1" x14ac:dyDescent="0.25">
      <c r="A453" s="6">
        <v>59985</v>
      </c>
      <c r="C453" s="1" t="s">
        <v>53</v>
      </c>
      <c r="D453" s="9" t="s">
        <v>133</v>
      </c>
      <c r="E453" s="1" t="s">
        <v>23</v>
      </c>
      <c r="F453" s="8">
        <v>505871</v>
      </c>
      <c r="G453" s="1" t="s">
        <v>159</v>
      </c>
      <c r="H453" s="7">
        <v>16</v>
      </c>
      <c r="I453" s="5">
        <v>45085</v>
      </c>
      <c r="J453" s="5">
        <v>45086</v>
      </c>
      <c r="K453" s="1" t="s">
        <v>82</v>
      </c>
      <c r="L453" s="95">
        <f t="shared" si="7"/>
        <v>6</v>
      </c>
    </row>
    <row r="454" spans="1:12" ht="13.5" customHeight="1" x14ac:dyDescent="0.25">
      <c r="A454" s="6">
        <v>57828</v>
      </c>
      <c r="C454" s="1" t="s">
        <v>48</v>
      </c>
      <c r="D454" s="9" t="s">
        <v>81</v>
      </c>
      <c r="E454" s="1" t="s">
        <v>34</v>
      </c>
      <c r="F454" s="8">
        <v>395269</v>
      </c>
      <c r="G454" s="1" t="s">
        <v>50</v>
      </c>
      <c r="H454" s="7">
        <v>7</v>
      </c>
      <c r="I454" s="5">
        <v>45176</v>
      </c>
      <c r="J454" s="5">
        <v>45177</v>
      </c>
      <c r="K454" s="1" t="s">
        <v>51</v>
      </c>
      <c r="L454" s="95">
        <f t="shared" si="7"/>
        <v>9</v>
      </c>
    </row>
    <row r="455" spans="1:12" ht="13.5" customHeight="1" x14ac:dyDescent="0.25">
      <c r="A455" s="6">
        <v>59797</v>
      </c>
      <c r="C455" s="1" t="s">
        <v>53</v>
      </c>
      <c r="D455" s="9" t="s">
        <v>147</v>
      </c>
      <c r="E455" s="1" t="s">
        <v>30</v>
      </c>
      <c r="F455" s="8">
        <v>352720</v>
      </c>
      <c r="G455" s="1" t="s">
        <v>66</v>
      </c>
      <c r="H455" s="7">
        <v>4</v>
      </c>
      <c r="I455" s="5">
        <v>45066</v>
      </c>
      <c r="J455" s="5">
        <v>45066</v>
      </c>
      <c r="K455" s="1" t="s">
        <v>29</v>
      </c>
      <c r="L455" s="95">
        <f t="shared" si="7"/>
        <v>5</v>
      </c>
    </row>
    <row r="456" spans="1:12" ht="13.5" customHeight="1" x14ac:dyDescent="0.25">
      <c r="A456" s="6">
        <v>56682</v>
      </c>
      <c r="C456" s="1" t="s">
        <v>53</v>
      </c>
      <c r="D456" s="9" t="s">
        <v>133</v>
      </c>
      <c r="E456" s="1" t="s">
        <v>28</v>
      </c>
      <c r="F456" s="8">
        <v>365499</v>
      </c>
      <c r="G456" s="1" t="s">
        <v>72</v>
      </c>
      <c r="H456" s="7">
        <v>13</v>
      </c>
      <c r="I456" s="5">
        <v>45142</v>
      </c>
      <c r="J456" s="5">
        <v>45143</v>
      </c>
      <c r="K456" s="1" t="s">
        <v>85</v>
      </c>
      <c r="L456" s="95">
        <f t="shared" si="7"/>
        <v>8</v>
      </c>
    </row>
    <row r="457" spans="1:12" ht="13.5" customHeight="1" x14ac:dyDescent="0.25">
      <c r="A457" s="6">
        <v>60529</v>
      </c>
      <c r="C457" s="1" t="s">
        <v>53</v>
      </c>
      <c r="D457" s="9" t="s">
        <v>147</v>
      </c>
      <c r="E457" s="1" t="s">
        <v>47</v>
      </c>
      <c r="F457" s="8">
        <v>679358</v>
      </c>
      <c r="G457" s="1" t="s">
        <v>70</v>
      </c>
      <c r="H457" s="7">
        <v>8</v>
      </c>
      <c r="I457" s="5">
        <v>45238</v>
      </c>
      <c r="J457" s="5">
        <v>45240</v>
      </c>
      <c r="K457" s="1" t="s">
        <v>71</v>
      </c>
      <c r="L457" s="95">
        <f t="shared" si="7"/>
        <v>11</v>
      </c>
    </row>
    <row r="458" spans="1:12" ht="13.5" customHeight="1" x14ac:dyDescent="0.25">
      <c r="A458" s="6">
        <v>53874</v>
      </c>
      <c r="C458" s="1" t="s">
        <v>53</v>
      </c>
      <c r="D458" s="9" t="s">
        <v>64</v>
      </c>
      <c r="E458" s="1" t="s">
        <v>41</v>
      </c>
      <c r="F458" s="8">
        <v>419491</v>
      </c>
      <c r="G458" s="1" t="s">
        <v>148</v>
      </c>
      <c r="H458" s="7">
        <v>16</v>
      </c>
      <c r="I458" s="5">
        <v>45202</v>
      </c>
      <c r="J458" s="5">
        <v>45203</v>
      </c>
      <c r="K458" s="1" t="s">
        <v>40</v>
      </c>
      <c r="L458" s="95">
        <f t="shared" si="7"/>
        <v>10</v>
      </c>
    </row>
    <row r="459" spans="1:12" ht="13.5" customHeight="1" x14ac:dyDescent="0.25">
      <c r="A459" s="6">
        <v>53300</v>
      </c>
      <c r="C459" s="1" t="s">
        <v>53</v>
      </c>
      <c r="D459" s="9" t="s">
        <v>147</v>
      </c>
      <c r="E459" s="1" t="s">
        <v>43</v>
      </c>
      <c r="F459" s="8">
        <v>600496</v>
      </c>
      <c r="G459" s="1" t="s">
        <v>63</v>
      </c>
      <c r="H459" s="7">
        <v>7</v>
      </c>
      <c r="I459" s="5">
        <v>45089</v>
      </c>
      <c r="J459" s="5">
        <v>45091</v>
      </c>
      <c r="K459" s="1" t="s">
        <v>45</v>
      </c>
      <c r="L459" s="95">
        <f t="shared" si="7"/>
        <v>6</v>
      </c>
    </row>
    <row r="460" spans="1:12" ht="13.5" customHeight="1" x14ac:dyDescent="0.25">
      <c r="A460" s="6">
        <v>57834</v>
      </c>
      <c r="C460" s="1" t="s">
        <v>48</v>
      </c>
      <c r="D460" s="9" t="s">
        <v>81</v>
      </c>
      <c r="E460" s="1" t="s">
        <v>34</v>
      </c>
      <c r="F460" s="8">
        <v>395269</v>
      </c>
      <c r="G460" s="1" t="s">
        <v>50</v>
      </c>
      <c r="H460" s="7">
        <v>10</v>
      </c>
      <c r="I460" s="5">
        <v>45026</v>
      </c>
      <c r="J460" s="5">
        <v>45027</v>
      </c>
      <c r="K460" s="1" t="s">
        <v>71</v>
      </c>
      <c r="L460" s="95">
        <f t="shared" si="7"/>
        <v>4</v>
      </c>
    </row>
    <row r="461" spans="1:12" ht="13.5" customHeight="1" x14ac:dyDescent="0.25">
      <c r="A461" s="6">
        <v>59080</v>
      </c>
      <c r="C461" s="1" t="s">
        <v>53</v>
      </c>
      <c r="D461" s="9" t="s">
        <v>133</v>
      </c>
      <c r="E461" s="1" t="s">
        <v>47</v>
      </c>
      <c r="F461" s="8">
        <v>433424</v>
      </c>
      <c r="G461" s="1" t="s">
        <v>134</v>
      </c>
      <c r="H461" s="7">
        <v>7</v>
      </c>
      <c r="I461" s="5">
        <v>45005</v>
      </c>
      <c r="J461" s="5">
        <v>45007</v>
      </c>
      <c r="K461" s="1" t="s">
        <v>85</v>
      </c>
      <c r="L461" s="95">
        <f t="shared" si="7"/>
        <v>3</v>
      </c>
    </row>
    <row r="462" spans="1:12" ht="13.5" customHeight="1" x14ac:dyDescent="0.25">
      <c r="A462" s="6">
        <v>47531</v>
      </c>
      <c r="C462" s="1" t="s">
        <v>53</v>
      </c>
      <c r="D462" s="9" t="s">
        <v>147</v>
      </c>
      <c r="E462" s="1" t="s">
        <v>47</v>
      </c>
      <c r="F462" s="8">
        <v>451904</v>
      </c>
      <c r="G462" s="1" t="s">
        <v>69</v>
      </c>
      <c r="H462" s="7">
        <v>6</v>
      </c>
      <c r="I462" s="5">
        <v>45257</v>
      </c>
      <c r="J462" s="5">
        <v>45259</v>
      </c>
      <c r="K462" s="1" t="s">
        <v>42</v>
      </c>
      <c r="L462" s="95">
        <f t="shared" si="7"/>
        <v>11</v>
      </c>
    </row>
    <row r="463" spans="1:12" ht="13.5" customHeight="1" x14ac:dyDescent="0.25">
      <c r="A463" s="6">
        <v>54082</v>
      </c>
      <c r="C463" s="1" t="s">
        <v>48</v>
      </c>
      <c r="D463" s="9" t="s">
        <v>81</v>
      </c>
      <c r="E463" s="1" t="s">
        <v>47</v>
      </c>
      <c r="F463" s="8">
        <v>395269</v>
      </c>
      <c r="G463" s="1" t="s">
        <v>50</v>
      </c>
      <c r="H463" s="7">
        <v>18</v>
      </c>
      <c r="I463" s="5">
        <v>45194</v>
      </c>
      <c r="J463" s="5">
        <v>45196</v>
      </c>
      <c r="K463" s="1" t="s">
        <v>71</v>
      </c>
      <c r="L463" s="95">
        <f t="shared" si="7"/>
        <v>9</v>
      </c>
    </row>
    <row r="464" spans="1:12" ht="13.5" customHeight="1" x14ac:dyDescent="0.25">
      <c r="A464" s="6">
        <v>55392</v>
      </c>
      <c r="C464" s="1" t="s">
        <v>53</v>
      </c>
      <c r="D464" s="9" t="s">
        <v>64</v>
      </c>
      <c r="E464" s="1" t="s">
        <v>43</v>
      </c>
      <c r="F464" s="8">
        <v>411339</v>
      </c>
      <c r="G464" s="1" t="s">
        <v>68</v>
      </c>
      <c r="H464" s="7">
        <v>12</v>
      </c>
      <c r="I464" s="5">
        <v>45183</v>
      </c>
      <c r="J464" s="5">
        <v>45185</v>
      </c>
      <c r="K464" s="1" t="s">
        <v>40</v>
      </c>
      <c r="L464" s="95">
        <f t="shared" si="7"/>
        <v>9</v>
      </c>
    </row>
    <row r="465" spans="1:12" ht="13.5" customHeight="1" x14ac:dyDescent="0.25">
      <c r="A465" s="6">
        <v>58711</v>
      </c>
      <c r="C465" s="1" t="s">
        <v>121</v>
      </c>
      <c r="D465" s="9" t="s">
        <v>122</v>
      </c>
      <c r="E465" s="1" t="s">
        <v>43</v>
      </c>
      <c r="F465" s="8">
        <v>384599</v>
      </c>
      <c r="G465" s="1" t="s">
        <v>123</v>
      </c>
      <c r="H465" s="7">
        <v>13</v>
      </c>
      <c r="I465" s="5">
        <v>44939</v>
      </c>
      <c r="J465" s="5">
        <v>44941</v>
      </c>
      <c r="K465" s="1" t="s">
        <v>45</v>
      </c>
      <c r="L465" s="95">
        <f t="shared" si="7"/>
        <v>1</v>
      </c>
    </row>
    <row r="466" spans="1:12" ht="13.5" customHeight="1" x14ac:dyDescent="0.25">
      <c r="A466" s="6">
        <v>47471</v>
      </c>
      <c r="C466" s="1" t="s">
        <v>53</v>
      </c>
      <c r="D466" s="9" t="s">
        <v>147</v>
      </c>
      <c r="E466" s="1" t="s">
        <v>47</v>
      </c>
      <c r="F466" s="8">
        <v>451904</v>
      </c>
      <c r="G466" s="1" t="s">
        <v>69</v>
      </c>
      <c r="H466" s="7">
        <v>13</v>
      </c>
      <c r="I466" s="5">
        <v>45260</v>
      </c>
      <c r="J466" s="5">
        <v>45262</v>
      </c>
      <c r="K466" s="1" t="s">
        <v>42</v>
      </c>
      <c r="L466" s="95">
        <f t="shared" si="7"/>
        <v>12</v>
      </c>
    </row>
    <row r="467" spans="1:12" ht="13.5" customHeight="1" x14ac:dyDescent="0.25">
      <c r="A467" s="6">
        <v>59348</v>
      </c>
      <c r="C467" s="1" t="s">
        <v>121</v>
      </c>
      <c r="D467" s="9" t="s">
        <v>150</v>
      </c>
      <c r="E467" s="1" t="s">
        <v>43</v>
      </c>
      <c r="F467" s="8">
        <v>384599</v>
      </c>
      <c r="G467" s="1" t="s">
        <v>123</v>
      </c>
      <c r="H467" s="7">
        <v>19</v>
      </c>
      <c r="I467" s="5">
        <v>45169</v>
      </c>
      <c r="J467" s="5">
        <v>45171</v>
      </c>
      <c r="K467" s="1" t="s">
        <v>45</v>
      </c>
      <c r="L467" s="95">
        <f t="shared" si="7"/>
        <v>9</v>
      </c>
    </row>
    <row r="468" spans="1:12" ht="13.5" customHeight="1" x14ac:dyDescent="0.25">
      <c r="A468" s="6">
        <v>55397</v>
      </c>
      <c r="C468" s="1" t="s">
        <v>53</v>
      </c>
      <c r="D468" s="9" t="s">
        <v>64</v>
      </c>
      <c r="E468" s="1" t="s">
        <v>43</v>
      </c>
      <c r="F468" s="8">
        <v>411339</v>
      </c>
      <c r="G468" s="1" t="s">
        <v>68</v>
      </c>
      <c r="H468" s="7">
        <v>13</v>
      </c>
      <c r="I468" s="5">
        <v>45211</v>
      </c>
      <c r="J468" s="5">
        <v>45213</v>
      </c>
      <c r="K468" s="1" t="s">
        <v>40</v>
      </c>
      <c r="L468" s="95">
        <f t="shared" si="7"/>
        <v>10</v>
      </c>
    </row>
    <row r="469" spans="1:12" ht="13.5" customHeight="1" x14ac:dyDescent="0.25">
      <c r="A469" s="6">
        <v>59377</v>
      </c>
      <c r="C469" s="1" t="s">
        <v>121</v>
      </c>
      <c r="D469" s="9" t="s">
        <v>122</v>
      </c>
      <c r="E469" s="1" t="s">
        <v>47</v>
      </c>
      <c r="F469" s="8">
        <v>971841</v>
      </c>
      <c r="G469" s="1" t="s">
        <v>151</v>
      </c>
      <c r="H469" s="7">
        <v>13</v>
      </c>
      <c r="I469" s="5">
        <v>45160</v>
      </c>
      <c r="J469" s="5">
        <v>45162</v>
      </c>
      <c r="K469" s="1" t="s">
        <v>45</v>
      </c>
      <c r="L469" s="95">
        <f t="shared" si="7"/>
        <v>8</v>
      </c>
    </row>
    <row r="470" spans="1:12" ht="13.5" customHeight="1" x14ac:dyDescent="0.25">
      <c r="A470" s="6">
        <v>55396</v>
      </c>
      <c r="C470" s="1" t="s">
        <v>53</v>
      </c>
      <c r="D470" s="9" t="s">
        <v>64</v>
      </c>
      <c r="E470" s="1" t="s">
        <v>43</v>
      </c>
      <c r="F470" s="8">
        <v>329117</v>
      </c>
      <c r="G470" s="1" t="s">
        <v>154</v>
      </c>
      <c r="H470" s="7">
        <v>19</v>
      </c>
      <c r="I470" s="5">
        <v>45198</v>
      </c>
      <c r="J470" s="5">
        <v>45200</v>
      </c>
      <c r="K470" s="1" t="s">
        <v>40</v>
      </c>
      <c r="L470" s="95">
        <f t="shared" si="7"/>
        <v>10</v>
      </c>
    </row>
    <row r="471" spans="1:12" ht="13.5" customHeight="1" x14ac:dyDescent="0.25">
      <c r="A471" s="6">
        <v>59363</v>
      </c>
      <c r="C471" s="1" t="s">
        <v>121</v>
      </c>
      <c r="D471" s="9" t="s">
        <v>122</v>
      </c>
      <c r="E471" s="1" t="s">
        <v>47</v>
      </c>
      <c r="F471" s="8">
        <v>971841</v>
      </c>
      <c r="G471" s="1" t="s">
        <v>151</v>
      </c>
      <c r="H471" s="7">
        <v>7</v>
      </c>
      <c r="I471" s="5">
        <v>45252</v>
      </c>
      <c r="J471" s="5">
        <v>45254</v>
      </c>
      <c r="K471" s="1" t="s">
        <v>45</v>
      </c>
      <c r="L471" s="95">
        <f t="shared" si="7"/>
        <v>11</v>
      </c>
    </row>
    <row r="472" spans="1:12" ht="13.5" customHeight="1" x14ac:dyDescent="0.25">
      <c r="A472" s="6">
        <v>47488</v>
      </c>
      <c r="C472" s="1" t="s">
        <v>53</v>
      </c>
      <c r="D472" s="9" t="s">
        <v>147</v>
      </c>
      <c r="E472" s="1" t="s">
        <v>43</v>
      </c>
      <c r="F472" s="8">
        <v>329117</v>
      </c>
      <c r="G472" s="1" t="s">
        <v>154</v>
      </c>
      <c r="H472" s="7">
        <v>11</v>
      </c>
      <c r="I472" s="5">
        <v>45263</v>
      </c>
      <c r="J472" s="5">
        <v>45265</v>
      </c>
      <c r="K472" s="1" t="s">
        <v>42</v>
      </c>
      <c r="L472" s="95">
        <f t="shared" si="7"/>
        <v>12</v>
      </c>
    </row>
    <row r="473" spans="1:12" ht="13.5" customHeight="1" x14ac:dyDescent="0.25">
      <c r="A473" s="6">
        <v>59343</v>
      </c>
      <c r="C473" s="1" t="s">
        <v>121</v>
      </c>
      <c r="D473" s="9" t="s">
        <v>122</v>
      </c>
      <c r="E473" s="1" t="s">
        <v>44</v>
      </c>
      <c r="F473" s="8">
        <v>384599</v>
      </c>
      <c r="G473" s="1" t="s">
        <v>123</v>
      </c>
      <c r="H473" s="7">
        <v>7</v>
      </c>
      <c r="I473" s="5">
        <v>45012</v>
      </c>
      <c r="J473" s="5">
        <v>45013</v>
      </c>
      <c r="K473" s="1" t="s">
        <v>45</v>
      </c>
      <c r="L473" s="95">
        <f t="shared" si="7"/>
        <v>3</v>
      </c>
    </row>
    <row r="474" spans="1:12" ht="13.5" customHeight="1" x14ac:dyDescent="0.25">
      <c r="A474" s="6">
        <v>52345</v>
      </c>
      <c r="C474" s="1" t="s">
        <v>48</v>
      </c>
      <c r="D474" s="9" t="s">
        <v>81</v>
      </c>
      <c r="E474" s="1" t="s">
        <v>47</v>
      </c>
      <c r="F474" s="8">
        <v>395269</v>
      </c>
      <c r="G474" s="1" t="s">
        <v>50</v>
      </c>
      <c r="H474" s="7">
        <v>19</v>
      </c>
      <c r="I474" s="5">
        <v>44984</v>
      </c>
      <c r="J474" s="5">
        <v>44986</v>
      </c>
      <c r="K474" s="1" t="s">
        <v>51</v>
      </c>
      <c r="L474" s="95">
        <f t="shared" si="7"/>
        <v>3</v>
      </c>
    </row>
    <row r="475" spans="1:12" ht="13.5" customHeight="1" x14ac:dyDescent="0.25">
      <c r="A475" s="6">
        <v>54309</v>
      </c>
      <c r="C475" s="1" t="s">
        <v>53</v>
      </c>
      <c r="D475" s="9" t="s">
        <v>64</v>
      </c>
      <c r="E475" s="1" t="s">
        <v>22</v>
      </c>
      <c r="F475" s="8">
        <v>354951</v>
      </c>
      <c r="G475" s="1" t="s">
        <v>39</v>
      </c>
      <c r="H475" s="7">
        <v>16</v>
      </c>
      <c r="I475" s="5">
        <v>45046</v>
      </c>
      <c r="J475" s="5">
        <v>45048</v>
      </c>
      <c r="K475" s="1" t="s">
        <v>40</v>
      </c>
      <c r="L475" s="95">
        <f t="shared" si="7"/>
        <v>5</v>
      </c>
    </row>
    <row r="476" spans="1:12" ht="13.5" customHeight="1" x14ac:dyDescent="0.25">
      <c r="A476" s="6">
        <v>55361</v>
      </c>
      <c r="C476" s="1" t="s">
        <v>53</v>
      </c>
      <c r="D476" s="9" t="s">
        <v>64</v>
      </c>
      <c r="E476" s="1" t="s">
        <v>43</v>
      </c>
      <c r="F476" s="8">
        <v>411339</v>
      </c>
      <c r="G476" s="1" t="s">
        <v>68</v>
      </c>
      <c r="H476" s="7">
        <v>18</v>
      </c>
      <c r="I476" s="5">
        <v>45099</v>
      </c>
      <c r="J476" s="5">
        <v>45101</v>
      </c>
      <c r="K476" s="1" t="s">
        <v>40</v>
      </c>
      <c r="L476" s="95">
        <f t="shared" si="7"/>
        <v>6</v>
      </c>
    </row>
    <row r="477" spans="1:12" ht="13.5" customHeight="1" x14ac:dyDescent="0.25">
      <c r="A477" s="6">
        <v>58993</v>
      </c>
      <c r="C477" s="1" t="s">
        <v>121</v>
      </c>
      <c r="D477" s="9" t="s">
        <v>122</v>
      </c>
      <c r="E477" s="1" t="s">
        <v>43</v>
      </c>
      <c r="F477" s="8">
        <v>384599</v>
      </c>
      <c r="G477" s="1" t="s">
        <v>123</v>
      </c>
      <c r="H477" s="7">
        <v>12</v>
      </c>
      <c r="I477" s="5">
        <v>45225</v>
      </c>
      <c r="J477" s="5">
        <v>45227</v>
      </c>
      <c r="K477" s="1" t="s">
        <v>45</v>
      </c>
      <c r="L477" s="95">
        <f t="shared" si="7"/>
        <v>10</v>
      </c>
    </row>
    <row r="478" spans="1:12" ht="13.5" customHeight="1" x14ac:dyDescent="0.25">
      <c r="A478" s="6">
        <v>59347</v>
      </c>
      <c r="C478" s="1" t="s">
        <v>121</v>
      </c>
      <c r="D478" s="9" t="s">
        <v>122</v>
      </c>
      <c r="E478" s="1" t="s">
        <v>44</v>
      </c>
      <c r="F478" s="8">
        <v>384599</v>
      </c>
      <c r="G478" s="1" t="s">
        <v>123</v>
      </c>
      <c r="H478" s="7">
        <v>6</v>
      </c>
      <c r="I478" s="5">
        <v>45068</v>
      </c>
      <c r="J478" s="5">
        <v>45069</v>
      </c>
      <c r="K478" s="1" t="s">
        <v>45</v>
      </c>
      <c r="L478" s="95">
        <f t="shared" si="7"/>
        <v>5</v>
      </c>
    </row>
    <row r="479" spans="1:12" ht="13.5" customHeight="1" x14ac:dyDescent="0.25">
      <c r="A479" s="6">
        <v>57460</v>
      </c>
      <c r="C479" s="1" t="s">
        <v>37</v>
      </c>
      <c r="D479" s="9" t="s">
        <v>52</v>
      </c>
      <c r="E479" s="1" t="s">
        <v>47</v>
      </c>
      <c r="F479" s="8">
        <v>354951</v>
      </c>
      <c r="G479" s="1" t="s">
        <v>39</v>
      </c>
      <c r="H479" s="7">
        <v>11</v>
      </c>
      <c r="I479" s="5">
        <v>45020</v>
      </c>
      <c r="J479" s="5">
        <v>45022</v>
      </c>
      <c r="K479" s="1" t="s">
        <v>42</v>
      </c>
      <c r="L479" s="95">
        <f t="shared" si="7"/>
        <v>4</v>
      </c>
    </row>
    <row r="480" spans="1:12" ht="13.5" customHeight="1" x14ac:dyDescent="0.25">
      <c r="A480" s="6">
        <v>47772</v>
      </c>
      <c r="C480" s="1" t="s">
        <v>48</v>
      </c>
      <c r="D480" s="9" t="s">
        <v>86</v>
      </c>
      <c r="E480" s="1" t="s">
        <v>27</v>
      </c>
      <c r="F480" s="8">
        <v>420560</v>
      </c>
      <c r="G480" s="1" t="s">
        <v>87</v>
      </c>
      <c r="H480" s="7">
        <v>13</v>
      </c>
      <c r="I480" s="5">
        <v>44970</v>
      </c>
      <c r="J480" s="5">
        <v>44970</v>
      </c>
      <c r="K480" s="1" t="s">
        <v>88</v>
      </c>
      <c r="L480" s="95">
        <f t="shared" si="7"/>
        <v>2</v>
      </c>
    </row>
    <row r="481" spans="1:12" ht="13.5" customHeight="1" x14ac:dyDescent="0.25">
      <c r="A481" s="6">
        <v>48758</v>
      </c>
      <c r="C481" s="1" t="s">
        <v>48</v>
      </c>
      <c r="D481" s="9" t="s">
        <v>86</v>
      </c>
      <c r="E481" s="1" t="s">
        <v>47</v>
      </c>
      <c r="F481" s="8">
        <v>374778</v>
      </c>
      <c r="G481" s="1" t="s">
        <v>101</v>
      </c>
      <c r="H481" s="7">
        <v>17</v>
      </c>
      <c r="I481" s="5">
        <v>45117</v>
      </c>
      <c r="J481" s="5">
        <v>45119</v>
      </c>
      <c r="K481" s="1" t="s">
        <v>88</v>
      </c>
      <c r="L481" s="95">
        <f t="shared" si="7"/>
        <v>7</v>
      </c>
    </row>
    <row r="482" spans="1:12" ht="13.5" customHeight="1" x14ac:dyDescent="0.25">
      <c r="A482" s="6">
        <v>59355</v>
      </c>
      <c r="C482" s="1" t="s">
        <v>121</v>
      </c>
      <c r="D482" s="9" t="s">
        <v>122</v>
      </c>
      <c r="E482" s="1" t="s">
        <v>47</v>
      </c>
      <c r="F482" s="8">
        <v>971841</v>
      </c>
      <c r="G482" s="1" t="s">
        <v>151</v>
      </c>
      <c r="H482" s="7">
        <v>13</v>
      </c>
      <c r="I482" s="5">
        <v>44950</v>
      </c>
      <c r="J482" s="5">
        <v>44952</v>
      </c>
      <c r="K482" s="1" t="s">
        <v>45</v>
      </c>
      <c r="L482" s="95">
        <f t="shared" si="7"/>
        <v>1</v>
      </c>
    </row>
    <row r="483" spans="1:12" ht="13.5" customHeight="1" x14ac:dyDescent="0.25">
      <c r="A483" s="6">
        <v>55217</v>
      </c>
      <c r="C483" s="1" t="s">
        <v>53</v>
      </c>
      <c r="D483" s="9" t="s">
        <v>64</v>
      </c>
      <c r="E483" s="1" t="s">
        <v>43</v>
      </c>
      <c r="F483" s="8">
        <v>329117</v>
      </c>
      <c r="G483" s="1" t="s">
        <v>154</v>
      </c>
      <c r="H483" s="7">
        <v>9</v>
      </c>
      <c r="I483" s="5">
        <v>45065</v>
      </c>
      <c r="J483" s="5">
        <v>45067</v>
      </c>
      <c r="K483" s="1" t="s">
        <v>40</v>
      </c>
      <c r="L483" s="95">
        <f t="shared" si="7"/>
        <v>5</v>
      </c>
    </row>
    <row r="484" spans="1:12" ht="13.5" customHeight="1" x14ac:dyDescent="0.25">
      <c r="A484" s="6">
        <v>59303</v>
      </c>
      <c r="C484" s="1" t="s">
        <v>121</v>
      </c>
      <c r="D484" s="9" t="s">
        <v>150</v>
      </c>
      <c r="E484" s="1" t="s">
        <v>43</v>
      </c>
      <c r="F484" s="8">
        <v>245435</v>
      </c>
      <c r="G484" s="1" t="s">
        <v>160</v>
      </c>
      <c r="H484" s="7">
        <v>18</v>
      </c>
      <c r="I484" s="5">
        <v>45029</v>
      </c>
      <c r="J484" s="5">
        <v>45031</v>
      </c>
      <c r="K484" s="1" t="s">
        <v>45</v>
      </c>
      <c r="L484" s="95">
        <f t="shared" si="7"/>
        <v>4</v>
      </c>
    </row>
    <row r="485" spans="1:12" ht="13.5" customHeight="1" x14ac:dyDescent="0.25">
      <c r="A485" s="6">
        <v>59374</v>
      </c>
      <c r="C485" s="1" t="s">
        <v>121</v>
      </c>
      <c r="D485" s="9" t="s">
        <v>122</v>
      </c>
      <c r="E485" s="1" t="s">
        <v>47</v>
      </c>
      <c r="F485" s="8">
        <v>971841</v>
      </c>
      <c r="G485" s="1" t="s">
        <v>151</v>
      </c>
      <c r="H485" s="7">
        <v>12</v>
      </c>
      <c r="I485" s="5">
        <v>45188</v>
      </c>
      <c r="J485" s="5">
        <v>45190</v>
      </c>
      <c r="K485" s="1" t="s">
        <v>45</v>
      </c>
      <c r="L485" s="95">
        <f t="shared" si="7"/>
        <v>9</v>
      </c>
    </row>
    <row r="486" spans="1:12" ht="13.5" customHeight="1" x14ac:dyDescent="0.25">
      <c r="A486" s="6">
        <v>59309</v>
      </c>
      <c r="C486" s="1" t="s">
        <v>121</v>
      </c>
      <c r="D486" s="9" t="s">
        <v>122</v>
      </c>
      <c r="E486" s="1" t="s">
        <v>44</v>
      </c>
      <c r="F486" s="8">
        <v>384599</v>
      </c>
      <c r="G486" s="1" t="s">
        <v>123</v>
      </c>
      <c r="H486" s="7">
        <v>7</v>
      </c>
      <c r="I486" s="5">
        <v>44956</v>
      </c>
      <c r="J486" s="5">
        <v>44957</v>
      </c>
      <c r="K486" s="1" t="s">
        <v>45</v>
      </c>
      <c r="L486" s="95">
        <f t="shared" si="7"/>
        <v>1</v>
      </c>
    </row>
    <row r="487" spans="1:12" ht="13.5" customHeight="1" x14ac:dyDescent="0.25">
      <c r="A487" s="6">
        <v>59365</v>
      </c>
      <c r="C487" s="1" t="s">
        <v>121</v>
      </c>
      <c r="D487" s="9" t="s">
        <v>122</v>
      </c>
      <c r="E487" s="1" t="s">
        <v>47</v>
      </c>
      <c r="F487" s="8">
        <v>971841</v>
      </c>
      <c r="G487" s="1" t="s">
        <v>151</v>
      </c>
      <c r="H487" s="7">
        <v>7</v>
      </c>
      <c r="I487" s="5">
        <v>45231</v>
      </c>
      <c r="J487" s="5">
        <v>45233</v>
      </c>
      <c r="K487" s="1" t="s">
        <v>45</v>
      </c>
      <c r="L487" s="95">
        <f t="shared" si="7"/>
        <v>11</v>
      </c>
    </row>
    <row r="488" spans="1:12" ht="13.5" customHeight="1" x14ac:dyDescent="0.25">
      <c r="A488" s="6">
        <v>48615</v>
      </c>
      <c r="C488" s="1" t="s">
        <v>48</v>
      </c>
      <c r="D488" s="9" t="s">
        <v>86</v>
      </c>
      <c r="E488" s="1" t="s">
        <v>46</v>
      </c>
      <c r="F488" s="8">
        <v>374778</v>
      </c>
      <c r="G488" s="1" t="s">
        <v>101</v>
      </c>
      <c r="H488" s="7">
        <v>21</v>
      </c>
      <c r="I488" s="5">
        <v>45064</v>
      </c>
      <c r="J488" s="5">
        <v>45064</v>
      </c>
      <c r="K488" s="1" t="s">
        <v>88</v>
      </c>
      <c r="L488" s="95">
        <f t="shared" si="7"/>
        <v>5</v>
      </c>
    </row>
    <row r="489" spans="1:12" ht="13.5" customHeight="1" x14ac:dyDescent="0.25">
      <c r="A489" s="6">
        <v>59336</v>
      </c>
      <c r="C489" s="1" t="s">
        <v>121</v>
      </c>
      <c r="D489" s="9" t="s">
        <v>122</v>
      </c>
      <c r="E489" s="1" t="s">
        <v>44</v>
      </c>
      <c r="F489" s="8">
        <v>384599</v>
      </c>
      <c r="G489" s="1" t="s">
        <v>123</v>
      </c>
      <c r="H489" s="7">
        <v>6</v>
      </c>
      <c r="I489" s="5">
        <v>44970</v>
      </c>
      <c r="J489" s="5">
        <v>44971</v>
      </c>
      <c r="K489" s="1" t="s">
        <v>45</v>
      </c>
      <c r="L489" s="95">
        <f t="shared" si="7"/>
        <v>2</v>
      </c>
    </row>
    <row r="490" spans="1:12" ht="13.5" customHeight="1" x14ac:dyDescent="0.25">
      <c r="A490" s="6">
        <v>55275</v>
      </c>
      <c r="C490" s="1" t="s">
        <v>15</v>
      </c>
      <c r="D490" s="9" t="s">
        <v>16</v>
      </c>
      <c r="E490" s="1" t="s">
        <v>47</v>
      </c>
      <c r="F490" s="8">
        <v>352720</v>
      </c>
      <c r="G490" s="1" t="s">
        <v>66</v>
      </c>
      <c r="H490" s="7">
        <v>20</v>
      </c>
      <c r="I490" s="5">
        <v>45110</v>
      </c>
      <c r="J490" s="5">
        <v>45112</v>
      </c>
      <c r="K490" s="1" t="s">
        <v>26</v>
      </c>
      <c r="L490" s="95">
        <f t="shared" si="7"/>
        <v>7</v>
      </c>
    </row>
    <row r="491" spans="1:12" ht="13.5" customHeight="1" x14ac:dyDescent="0.25">
      <c r="A491" s="6">
        <v>59321</v>
      </c>
      <c r="C491" s="1" t="s">
        <v>121</v>
      </c>
      <c r="D491" s="9" t="s">
        <v>150</v>
      </c>
      <c r="E491" s="1" t="s">
        <v>43</v>
      </c>
      <c r="F491" s="8">
        <v>384599</v>
      </c>
      <c r="G491" s="1" t="s">
        <v>123</v>
      </c>
      <c r="H491" s="7">
        <v>20</v>
      </c>
      <c r="I491" s="5">
        <v>45071</v>
      </c>
      <c r="J491" s="5">
        <v>45073</v>
      </c>
      <c r="K491" s="1" t="s">
        <v>45</v>
      </c>
      <c r="L491" s="95">
        <f t="shared" si="7"/>
        <v>5</v>
      </c>
    </row>
    <row r="492" spans="1:12" ht="13.5" customHeight="1" x14ac:dyDescent="0.25">
      <c r="A492" s="6">
        <v>59382</v>
      </c>
      <c r="C492" s="1" t="s">
        <v>121</v>
      </c>
      <c r="D492" s="9" t="s">
        <v>150</v>
      </c>
      <c r="E492" s="1" t="s">
        <v>47</v>
      </c>
      <c r="F492" s="8">
        <v>971841</v>
      </c>
      <c r="G492" s="1" t="s">
        <v>151</v>
      </c>
      <c r="H492" s="7">
        <v>20</v>
      </c>
      <c r="I492" s="5">
        <v>45098</v>
      </c>
      <c r="J492" s="5">
        <v>45100</v>
      </c>
      <c r="K492" s="1" t="s">
        <v>45</v>
      </c>
      <c r="L492" s="95">
        <f t="shared" si="7"/>
        <v>6</v>
      </c>
    </row>
    <row r="493" spans="1:12" ht="13.5" customHeight="1" x14ac:dyDescent="0.25">
      <c r="A493" s="6">
        <v>59373</v>
      </c>
      <c r="C493" s="1" t="s">
        <v>121</v>
      </c>
      <c r="D493" s="9" t="s">
        <v>150</v>
      </c>
      <c r="E493" s="1" t="s">
        <v>47</v>
      </c>
      <c r="F493" s="8">
        <v>971841</v>
      </c>
      <c r="G493" s="1" t="s">
        <v>151</v>
      </c>
      <c r="H493" s="7">
        <v>17</v>
      </c>
      <c r="I493" s="5">
        <v>45034</v>
      </c>
      <c r="J493" s="5">
        <v>45036</v>
      </c>
      <c r="K493" s="1" t="s">
        <v>45</v>
      </c>
      <c r="L493" s="95">
        <f t="shared" si="7"/>
        <v>4</v>
      </c>
    </row>
    <row r="494" spans="1:12" ht="13.5" customHeight="1" x14ac:dyDescent="0.25">
      <c r="A494" s="6">
        <v>57295</v>
      </c>
      <c r="C494" s="1" t="s">
        <v>37</v>
      </c>
      <c r="D494" s="9" t="s">
        <v>52</v>
      </c>
      <c r="E494" s="1" t="s">
        <v>23</v>
      </c>
      <c r="F494" s="8">
        <v>510745</v>
      </c>
      <c r="G494" s="1" t="s">
        <v>56</v>
      </c>
      <c r="H494" s="7">
        <v>15</v>
      </c>
      <c r="I494" s="5">
        <v>45077</v>
      </c>
      <c r="J494" s="5">
        <v>45078</v>
      </c>
      <c r="K494" s="1" t="s">
        <v>42</v>
      </c>
      <c r="L494" s="95">
        <f t="shared" si="7"/>
        <v>6</v>
      </c>
    </row>
    <row r="495" spans="1:12" ht="13.5" customHeight="1" x14ac:dyDescent="0.25">
      <c r="A495" s="6">
        <v>54665</v>
      </c>
      <c r="C495" s="1" t="s">
        <v>53</v>
      </c>
      <c r="D495" s="9" t="s">
        <v>64</v>
      </c>
      <c r="E495" s="1" t="s">
        <v>43</v>
      </c>
      <c r="F495" s="8">
        <v>491912</v>
      </c>
      <c r="G495" s="1" t="s">
        <v>65</v>
      </c>
      <c r="H495" s="7">
        <v>16</v>
      </c>
      <c r="I495" s="5">
        <v>45062</v>
      </c>
      <c r="J495" s="5">
        <v>45064</v>
      </c>
      <c r="K495" s="1" t="s">
        <v>40</v>
      </c>
      <c r="L495" s="95">
        <f t="shared" si="7"/>
        <v>5</v>
      </c>
    </row>
    <row r="496" spans="1:12" ht="13.5" customHeight="1" x14ac:dyDescent="0.25">
      <c r="A496" s="6">
        <v>48377</v>
      </c>
      <c r="C496" s="1" t="s">
        <v>53</v>
      </c>
      <c r="D496" s="9" t="s">
        <v>147</v>
      </c>
      <c r="E496" s="1" t="s">
        <v>43</v>
      </c>
      <c r="F496" s="8">
        <v>329117</v>
      </c>
      <c r="G496" s="1" t="s">
        <v>154</v>
      </c>
      <c r="H496" s="7">
        <v>15</v>
      </c>
      <c r="I496" s="5">
        <v>45033</v>
      </c>
      <c r="J496" s="5">
        <v>45035</v>
      </c>
      <c r="K496" s="1" t="s">
        <v>42</v>
      </c>
      <c r="L496" s="95">
        <f t="shared" si="7"/>
        <v>4</v>
      </c>
    </row>
    <row r="497" spans="1:12" ht="13.5" customHeight="1" x14ac:dyDescent="0.25">
      <c r="A497" s="6">
        <v>54598</v>
      </c>
      <c r="C497" s="1" t="s">
        <v>53</v>
      </c>
      <c r="D497" s="9" t="s">
        <v>64</v>
      </c>
      <c r="E497" s="1" t="s">
        <v>35</v>
      </c>
      <c r="F497" s="8">
        <v>489671</v>
      </c>
      <c r="G497" s="1" t="s">
        <v>79</v>
      </c>
      <c r="H497" s="7">
        <v>12</v>
      </c>
      <c r="I497" s="5">
        <v>45211</v>
      </c>
      <c r="J497" s="5">
        <v>45213</v>
      </c>
      <c r="K497" s="1" t="s">
        <v>40</v>
      </c>
      <c r="L497" s="95">
        <f t="shared" si="7"/>
        <v>10</v>
      </c>
    </row>
    <row r="498" spans="1:12" ht="13.5" customHeight="1" x14ac:dyDescent="0.25">
      <c r="A498" s="6">
        <v>56957</v>
      </c>
      <c r="C498" s="1" t="s">
        <v>53</v>
      </c>
      <c r="D498" s="9" t="s">
        <v>64</v>
      </c>
      <c r="E498" s="1" t="s">
        <v>22</v>
      </c>
      <c r="F498" s="8">
        <v>354951</v>
      </c>
      <c r="G498" s="1" t="s">
        <v>39</v>
      </c>
      <c r="H498" s="7">
        <v>15</v>
      </c>
      <c r="I498" s="5">
        <v>45186</v>
      </c>
      <c r="J498" s="5">
        <v>45188</v>
      </c>
      <c r="K498" s="1" t="s">
        <v>40</v>
      </c>
      <c r="L498" s="95">
        <f t="shared" si="7"/>
        <v>9</v>
      </c>
    </row>
    <row r="499" spans="1:12" ht="13.5" customHeight="1" x14ac:dyDescent="0.25">
      <c r="A499" s="6">
        <v>55379</v>
      </c>
      <c r="C499" s="1" t="s">
        <v>53</v>
      </c>
      <c r="D499" s="9" t="s">
        <v>64</v>
      </c>
      <c r="E499" s="1" t="s">
        <v>43</v>
      </c>
      <c r="F499" s="8">
        <v>491912</v>
      </c>
      <c r="G499" s="1" t="s">
        <v>65</v>
      </c>
      <c r="H499" s="7">
        <v>15</v>
      </c>
      <c r="I499" s="5">
        <v>45129</v>
      </c>
      <c r="J499" s="5">
        <v>45131</v>
      </c>
      <c r="K499" s="1" t="s">
        <v>40</v>
      </c>
      <c r="L499" s="95">
        <f t="shared" si="7"/>
        <v>7</v>
      </c>
    </row>
    <row r="500" spans="1:12" ht="13.5" customHeight="1" x14ac:dyDescent="0.25">
      <c r="A500" s="6">
        <v>58148</v>
      </c>
      <c r="C500" s="1" t="s">
        <v>48</v>
      </c>
      <c r="D500" s="9" t="s">
        <v>81</v>
      </c>
      <c r="E500" s="1" t="s">
        <v>27</v>
      </c>
      <c r="F500" s="8">
        <v>395269</v>
      </c>
      <c r="G500" s="1" t="s">
        <v>50</v>
      </c>
      <c r="H500" s="7">
        <v>9</v>
      </c>
      <c r="I500" s="5">
        <v>45009</v>
      </c>
      <c r="J500" s="5">
        <v>45009</v>
      </c>
      <c r="K500" s="1" t="s">
        <v>71</v>
      </c>
      <c r="L500" s="95">
        <f t="shared" si="7"/>
        <v>3</v>
      </c>
    </row>
    <row r="501" spans="1:12" ht="13.5" customHeight="1" x14ac:dyDescent="0.25">
      <c r="A501" s="6">
        <v>52462</v>
      </c>
      <c r="C501" s="1" t="s">
        <v>15</v>
      </c>
      <c r="D501" s="9" t="s">
        <v>119</v>
      </c>
      <c r="E501" s="1" t="s">
        <v>46</v>
      </c>
      <c r="F501" s="8">
        <v>196157</v>
      </c>
      <c r="G501" s="1" t="s">
        <v>128</v>
      </c>
      <c r="H501" s="7">
        <v>13</v>
      </c>
      <c r="I501" s="5">
        <v>45026</v>
      </c>
      <c r="J501" s="5">
        <v>45026</v>
      </c>
      <c r="K501" s="1" t="s">
        <v>82</v>
      </c>
      <c r="L501" s="95">
        <f t="shared" si="7"/>
        <v>4</v>
      </c>
    </row>
    <row r="502" spans="1:12" ht="13.5" customHeight="1" x14ac:dyDescent="0.25">
      <c r="A502" s="6">
        <v>52036</v>
      </c>
      <c r="C502" s="1" t="s">
        <v>15</v>
      </c>
      <c r="D502" s="9" t="s">
        <v>119</v>
      </c>
      <c r="E502" s="1" t="s">
        <v>28</v>
      </c>
      <c r="F502" s="8">
        <v>228486</v>
      </c>
      <c r="G502" s="1" t="s">
        <v>142</v>
      </c>
      <c r="H502" s="7">
        <v>12</v>
      </c>
      <c r="I502" s="5">
        <v>45195</v>
      </c>
      <c r="J502" s="5">
        <v>45196</v>
      </c>
      <c r="K502" s="1" t="s">
        <v>82</v>
      </c>
      <c r="L502" s="95">
        <f t="shared" si="7"/>
        <v>9</v>
      </c>
    </row>
    <row r="503" spans="1:12" ht="13.5" customHeight="1" x14ac:dyDescent="0.25">
      <c r="A503" s="6">
        <v>48051</v>
      </c>
      <c r="C503" s="1" t="s">
        <v>15</v>
      </c>
      <c r="D503" s="9" t="s">
        <v>119</v>
      </c>
      <c r="E503" s="1" t="s">
        <v>76</v>
      </c>
      <c r="F503" s="8">
        <v>196157</v>
      </c>
      <c r="G503" s="1" t="s">
        <v>128</v>
      </c>
      <c r="H503" s="7">
        <v>19</v>
      </c>
      <c r="I503" s="5">
        <v>45225</v>
      </c>
      <c r="J503" s="5">
        <v>45226</v>
      </c>
      <c r="K503" s="1" t="s">
        <v>82</v>
      </c>
      <c r="L503" s="95">
        <f t="shared" si="7"/>
        <v>10</v>
      </c>
    </row>
    <row r="504" spans="1:12" ht="13.5" customHeight="1" x14ac:dyDescent="0.25">
      <c r="A504" s="6">
        <v>54020</v>
      </c>
      <c r="C504" s="1" t="s">
        <v>15</v>
      </c>
      <c r="D504" s="9" t="s">
        <v>119</v>
      </c>
      <c r="E504" s="1" t="s">
        <v>84</v>
      </c>
      <c r="F504" s="8">
        <v>196157</v>
      </c>
      <c r="G504" s="1" t="s">
        <v>128</v>
      </c>
      <c r="H504" s="7">
        <v>13</v>
      </c>
      <c r="I504" s="5">
        <v>45201</v>
      </c>
      <c r="J504" s="5">
        <v>45202</v>
      </c>
      <c r="K504" s="1" t="s">
        <v>82</v>
      </c>
      <c r="L504" s="95">
        <f t="shared" si="7"/>
        <v>10</v>
      </c>
    </row>
    <row r="505" spans="1:12" ht="13.5" customHeight="1" x14ac:dyDescent="0.25">
      <c r="A505" s="6">
        <v>47538</v>
      </c>
      <c r="C505" s="1" t="s">
        <v>53</v>
      </c>
      <c r="D505" s="9" t="s">
        <v>147</v>
      </c>
      <c r="E505" s="1" t="s">
        <v>47</v>
      </c>
      <c r="F505" s="8">
        <v>451904</v>
      </c>
      <c r="G505" s="1" t="s">
        <v>69</v>
      </c>
      <c r="H505" s="7">
        <v>23</v>
      </c>
      <c r="I505" s="5">
        <v>45073</v>
      </c>
      <c r="J505" s="5">
        <v>45075</v>
      </c>
      <c r="K505" s="1" t="s">
        <v>42</v>
      </c>
      <c r="L505" s="95">
        <f t="shared" si="7"/>
        <v>5</v>
      </c>
    </row>
    <row r="506" spans="1:12" ht="13.5" customHeight="1" x14ac:dyDescent="0.25">
      <c r="A506" s="6">
        <v>55292</v>
      </c>
      <c r="C506" s="1" t="s">
        <v>53</v>
      </c>
      <c r="D506" s="9" t="s">
        <v>64</v>
      </c>
      <c r="E506" s="1" t="s">
        <v>43</v>
      </c>
      <c r="F506" s="8">
        <v>411339</v>
      </c>
      <c r="G506" s="1" t="s">
        <v>68</v>
      </c>
      <c r="H506" s="7">
        <v>16</v>
      </c>
      <c r="I506" s="5">
        <v>45077</v>
      </c>
      <c r="J506" s="5">
        <v>45079</v>
      </c>
      <c r="K506" s="1" t="s">
        <v>40</v>
      </c>
      <c r="L506" s="95">
        <f t="shared" si="7"/>
        <v>6</v>
      </c>
    </row>
    <row r="507" spans="1:12" ht="13.5" customHeight="1" x14ac:dyDescent="0.25">
      <c r="A507" s="6">
        <v>56470</v>
      </c>
      <c r="C507" s="1" t="s">
        <v>53</v>
      </c>
      <c r="D507" s="9" t="s">
        <v>64</v>
      </c>
      <c r="E507" s="1" t="s">
        <v>47</v>
      </c>
      <c r="F507" s="8">
        <v>419491</v>
      </c>
      <c r="G507" s="1" t="s">
        <v>148</v>
      </c>
      <c r="H507" s="7">
        <v>10</v>
      </c>
      <c r="I507" s="5">
        <v>45062</v>
      </c>
      <c r="J507" s="5">
        <v>45064</v>
      </c>
      <c r="K507" s="1" t="s">
        <v>40</v>
      </c>
      <c r="L507" s="95">
        <f t="shared" si="7"/>
        <v>5</v>
      </c>
    </row>
    <row r="508" spans="1:12" ht="13.5" customHeight="1" x14ac:dyDescent="0.25">
      <c r="A508" s="6">
        <v>55388</v>
      </c>
      <c r="C508" s="1" t="s">
        <v>53</v>
      </c>
      <c r="D508" s="9" t="s">
        <v>64</v>
      </c>
      <c r="E508" s="1" t="s">
        <v>43</v>
      </c>
      <c r="F508" s="8">
        <v>411339</v>
      </c>
      <c r="G508" s="1" t="s">
        <v>68</v>
      </c>
      <c r="H508" s="7">
        <v>16</v>
      </c>
      <c r="I508" s="5">
        <v>45160</v>
      </c>
      <c r="J508" s="5">
        <v>45162</v>
      </c>
      <c r="K508" s="1" t="s">
        <v>40</v>
      </c>
      <c r="L508" s="95">
        <f t="shared" si="7"/>
        <v>8</v>
      </c>
    </row>
    <row r="509" spans="1:12" ht="13.5" customHeight="1" x14ac:dyDescent="0.25">
      <c r="A509" s="6">
        <v>47528</v>
      </c>
      <c r="C509" s="1" t="s">
        <v>53</v>
      </c>
      <c r="D509" s="9" t="s">
        <v>147</v>
      </c>
      <c r="E509" s="1" t="s">
        <v>47</v>
      </c>
      <c r="F509" s="8">
        <v>507111</v>
      </c>
      <c r="G509" s="1" t="s">
        <v>149</v>
      </c>
      <c r="H509" s="7">
        <v>15</v>
      </c>
      <c r="I509" s="5">
        <v>45258</v>
      </c>
      <c r="J509" s="5">
        <v>45260</v>
      </c>
      <c r="K509" s="1" t="s">
        <v>42</v>
      </c>
      <c r="L509" s="95">
        <f t="shared" si="7"/>
        <v>11</v>
      </c>
    </row>
    <row r="510" spans="1:12" ht="13.5" customHeight="1" x14ac:dyDescent="0.25">
      <c r="A510" s="6">
        <v>51270</v>
      </c>
      <c r="C510" s="1" t="s">
        <v>48</v>
      </c>
      <c r="D510" s="9" t="s">
        <v>86</v>
      </c>
      <c r="E510" s="1" t="s">
        <v>28</v>
      </c>
      <c r="F510" s="8">
        <v>466794</v>
      </c>
      <c r="G510" s="1" t="s">
        <v>108</v>
      </c>
      <c r="H510" s="7">
        <v>17</v>
      </c>
      <c r="I510" s="5">
        <v>45089</v>
      </c>
      <c r="J510" s="5">
        <v>45090</v>
      </c>
      <c r="K510" s="1" t="s">
        <v>88</v>
      </c>
      <c r="L510" s="95">
        <f t="shared" si="7"/>
        <v>6</v>
      </c>
    </row>
    <row r="511" spans="1:12" ht="13.5" customHeight="1" x14ac:dyDescent="0.25">
      <c r="A511" s="6">
        <v>52285</v>
      </c>
      <c r="C511" s="1" t="s">
        <v>15</v>
      </c>
      <c r="D511" s="9" t="s">
        <v>119</v>
      </c>
      <c r="E511" s="1" t="s">
        <v>76</v>
      </c>
      <c r="F511" s="8">
        <v>196157</v>
      </c>
      <c r="G511" s="1" t="s">
        <v>128</v>
      </c>
      <c r="H511" s="7">
        <v>23</v>
      </c>
      <c r="I511" s="5">
        <v>45061</v>
      </c>
      <c r="J511" s="5">
        <v>45062</v>
      </c>
      <c r="K511" s="1" t="s">
        <v>82</v>
      </c>
      <c r="L511" s="95">
        <f t="shared" si="7"/>
        <v>5</v>
      </c>
    </row>
    <row r="512" spans="1:12" ht="13.5" customHeight="1" x14ac:dyDescent="0.25">
      <c r="A512" s="6">
        <v>54100</v>
      </c>
      <c r="C512" s="1" t="s">
        <v>37</v>
      </c>
      <c r="D512" s="9" t="s">
        <v>52</v>
      </c>
      <c r="E512" s="1" t="s">
        <v>43</v>
      </c>
      <c r="F512" s="8">
        <v>405175</v>
      </c>
      <c r="G512" s="1" t="s">
        <v>146</v>
      </c>
      <c r="H512" s="7">
        <v>15</v>
      </c>
      <c r="I512" s="5">
        <v>45181</v>
      </c>
      <c r="J512" s="5">
        <v>45183</v>
      </c>
      <c r="K512" s="1" t="s">
        <v>42</v>
      </c>
      <c r="L512" s="95">
        <f t="shared" si="7"/>
        <v>9</v>
      </c>
    </row>
    <row r="513" spans="1:12" ht="13.5" customHeight="1" x14ac:dyDescent="0.25">
      <c r="A513" s="6">
        <v>53600</v>
      </c>
      <c r="C513" s="1" t="s">
        <v>37</v>
      </c>
      <c r="D513" s="9" t="s">
        <v>52</v>
      </c>
      <c r="E513" s="1" t="s">
        <v>27</v>
      </c>
      <c r="F513" s="8">
        <v>374361</v>
      </c>
      <c r="G513" s="1" t="s">
        <v>136</v>
      </c>
      <c r="H513" s="7">
        <v>8</v>
      </c>
      <c r="I513" s="5">
        <v>45013</v>
      </c>
      <c r="J513" s="5">
        <v>45013</v>
      </c>
      <c r="K513" s="1" t="s">
        <v>42</v>
      </c>
      <c r="L513" s="95">
        <f t="shared" si="7"/>
        <v>3</v>
      </c>
    </row>
    <row r="514" spans="1:12" ht="13.5" customHeight="1" x14ac:dyDescent="0.25">
      <c r="A514" s="6">
        <v>51797</v>
      </c>
      <c r="C514" s="1" t="s">
        <v>53</v>
      </c>
      <c r="D514" s="9" t="s">
        <v>147</v>
      </c>
      <c r="E514" s="1" t="s">
        <v>28</v>
      </c>
      <c r="F514" s="8">
        <v>365499</v>
      </c>
      <c r="G514" s="1" t="s">
        <v>72</v>
      </c>
      <c r="H514" s="7">
        <v>12</v>
      </c>
      <c r="I514" s="5">
        <v>45120</v>
      </c>
      <c r="J514" s="5">
        <v>45121</v>
      </c>
      <c r="K514" s="1" t="s">
        <v>85</v>
      </c>
      <c r="L514" s="95">
        <f t="shared" si="7"/>
        <v>7</v>
      </c>
    </row>
    <row r="515" spans="1:12" ht="13.5" customHeight="1" x14ac:dyDescent="0.25">
      <c r="A515" s="6">
        <v>57827</v>
      </c>
      <c r="C515" s="1" t="s">
        <v>48</v>
      </c>
      <c r="D515" s="9" t="s">
        <v>81</v>
      </c>
      <c r="E515" s="1" t="s">
        <v>34</v>
      </c>
      <c r="F515" s="8">
        <v>414443</v>
      </c>
      <c r="G515" s="1" t="s">
        <v>96</v>
      </c>
      <c r="H515" s="7">
        <v>7</v>
      </c>
      <c r="I515" s="5">
        <v>45026</v>
      </c>
      <c r="J515" s="5">
        <v>45027</v>
      </c>
      <c r="K515" s="1" t="s">
        <v>51</v>
      </c>
      <c r="L515" s="95">
        <f t="shared" ref="L515:L578" si="8">MONTH(J515)</f>
        <v>4</v>
      </c>
    </row>
    <row r="516" spans="1:12" ht="13.5" customHeight="1" x14ac:dyDescent="0.25">
      <c r="A516" s="6">
        <v>50312</v>
      </c>
      <c r="C516" s="1" t="s">
        <v>53</v>
      </c>
      <c r="D516" s="9" t="s">
        <v>133</v>
      </c>
      <c r="E516" s="1" t="s">
        <v>76</v>
      </c>
      <c r="F516" s="8">
        <v>686135</v>
      </c>
      <c r="G516" s="1" t="s">
        <v>138</v>
      </c>
      <c r="H516" s="7">
        <v>11</v>
      </c>
      <c r="I516" s="5">
        <v>45090</v>
      </c>
      <c r="J516" s="5">
        <v>45091</v>
      </c>
      <c r="K516" s="1" t="s">
        <v>19</v>
      </c>
      <c r="L516" s="95">
        <f t="shared" si="8"/>
        <v>6</v>
      </c>
    </row>
    <row r="517" spans="1:12" ht="13.5" customHeight="1" x14ac:dyDescent="0.25">
      <c r="A517" s="6">
        <v>50393</v>
      </c>
      <c r="C517" s="1" t="s">
        <v>53</v>
      </c>
      <c r="D517" s="9" t="s">
        <v>133</v>
      </c>
      <c r="E517" s="1" t="s">
        <v>76</v>
      </c>
      <c r="F517" s="8">
        <v>686135</v>
      </c>
      <c r="G517" s="1" t="s">
        <v>138</v>
      </c>
      <c r="H517" s="7">
        <v>14</v>
      </c>
      <c r="I517" s="5">
        <v>45104</v>
      </c>
      <c r="J517" s="5">
        <v>45105</v>
      </c>
      <c r="K517" s="1" t="s">
        <v>19</v>
      </c>
      <c r="L517" s="95">
        <f t="shared" si="8"/>
        <v>6</v>
      </c>
    </row>
    <row r="518" spans="1:12" ht="13.5" customHeight="1" x14ac:dyDescent="0.25">
      <c r="A518" s="6">
        <v>57914</v>
      </c>
      <c r="C518" s="1" t="s">
        <v>48</v>
      </c>
      <c r="D518" s="9" t="s">
        <v>81</v>
      </c>
      <c r="E518" s="1" t="s">
        <v>20</v>
      </c>
      <c r="F518" s="8">
        <v>395269</v>
      </c>
      <c r="G518" s="1" t="s">
        <v>50</v>
      </c>
      <c r="H518" s="7">
        <v>13</v>
      </c>
      <c r="I518" s="5">
        <v>45028</v>
      </c>
      <c r="J518" s="5">
        <v>45029</v>
      </c>
      <c r="K518" s="1" t="s">
        <v>71</v>
      </c>
      <c r="L518" s="95">
        <f t="shared" si="8"/>
        <v>4</v>
      </c>
    </row>
    <row r="519" spans="1:12" ht="13.5" customHeight="1" x14ac:dyDescent="0.25">
      <c r="A519" s="6">
        <v>60613</v>
      </c>
      <c r="C519" s="1" t="s">
        <v>53</v>
      </c>
      <c r="D519" s="9" t="s">
        <v>147</v>
      </c>
      <c r="E519" s="1" t="s">
        <v>30</v>
      </c>
      <c r="F519" s="8">
        <v>352720</v>
      </c>
      <c r="G519" s="1" t="s">
        <v>66</v>
      </c>
      <c r="H519" s="7">
        <v>5</v>
      </c>
      <c r="I519" s="5">
        <v>45124</v>
      </c>
      <c r="J519" s="5">
        <v>45124</v>
      </c>
      <c r="K519" s="1" t="s">
        <v>71</v>
      </c>
      <c r="L519" s="95">
        <f t="shared" si="8"/>
        <v>7</v>
      </c>
    </row>
    <row r="520" spans="1:12" ht="13.5" customHeight="1" x14ac:dyDescent="0.25">
      <c r="A520" s="6">
        <v>53324</v>
      </c>
      <c r="C520" s="1" t="s">
        <v>53</v>
      </c>
      <c r="D520" s="9" t="s">
        <v>147</v>
      </c>
      <c r="E520" s="1" t="s">
        <v>47</v>
      </c>
      <c r="F520" s="8">
        <v>507111</v>
      </c>
      <c r="G520" s="1" t="s">
        <v>149</v>
      </c>
      <c r="H520" s="7">
        <v>10</v>
      </c>
      <c r="I520" s="5">
        <v>45033</v>
      </c>
      <c r="J520" s="5">
        <v>45035</v>
      </c>
      <c r="K520" s="1" t="s">
        <v>45</v>
      </c>
      <c r="L520" s="95">
        <f t="shared" si="8"/>
        <v>4</v>
      </c>
    </row>
    <row r="521" spans="1:12" ht="13.5" customHeight="1" x14ac:dyDescent="0.25">
      <c r="A521" s="6">
        <v>55371</v>
      </c>
      <c r="C521" s="1" t="s">
        <v>53</v>
      </c>
      <c r="D521" s="9" t="s">
        <v>64</v>
      </c>
      <c r="E521" s="1" t="s">
        <v>43</v>
      </c>
      <c r="F521" s="8">
        <v>491912</v>
      </c>
      <c r="G521" s="1" t="s">
        <v>65</v>
      </c>
      <c r="H521" s="7">
        <v>11</v>
      </c>
      <c r="I521" s="5">
        <v>45118</v>
      </c>
      <c r="J521" s="5">
        <v>45120</v>
      </c>
      <c r="K521" s="1" t="s">
        <v>40</v>
      </c>
      <c r="L521" s="95">
        <f t="shared" si="8"/>
        <v>7</v>
      </c>
    </row>
    <row r="522" spans="1:12" ht="13.5" customHeight="1" x14ac:dyDescent="0.25">
      <c r="A522" s="6">
        <v>58503</v>
      </c>
      <c r="C522" s="1" t="s">
        <v>53</v>
      </c>
      <c r="D522" s="9" t="s">
        <v>133</v>
      </c>
      <c r="E522" s="1" t="s">
        <v>28</v>
      </c>
      <c r="F522" s="8">
        <v>365499</v>
      </c>
      <c r="G522" s="1" t="s">
        <v>72</v>
      </c>
      <c r="H522" s="7">
        <v>11</v>
      </c>
      <c r="I522" s="5">
        <v>45188</v>
      </c>
      <c r="J522" s="5">
        <v>45189</v>
      </c>
      <c r="K522" s="1" t="s">
        <v>85</v>
      </c>
      <c r="L522" s="95">
        <f t="shared" si="8"/>
        <v>9</v>
      </c>
    </row>
    <row r="523" spans="1:12" ht="13.5" customHeight="1" x14ac:dyDescent="0.25">
      <c r="A523" s="6">
        <v>60345</v>
      </c>
      <c r="C523" s="1" t="s">
        <v>15</v>
      </c>
      <c r="D523" s="9" t="s">
        <v>119</v>
      </c>
      <c r="E523" s="1" t="s">
        <v>20</v>
      </c>
      <c r="F523" s="8">
        <v>243544</v>
      </c>
      <c r="G523" s="1" t="s">
        <v>163</v>
      </c>
      <c r="H523" s="7">
        <v>8</v>
      </c>
      <c r="I523" s="5">
        <v>45148</v>
      </c>
      <c r="J523" s="5">
        <v>45149</v>
      </c>
      <c r="K523" s="1" t="s">
        <v>82</v>
      </c>
      <c r="L523" s="95">
        <f t="shared" si="8"/>
        <v>8</v>
      </c>
    </row>
    <row r="524" spans="1:12" ht="13.5" customHeight="1" x14ac:dyDescent="0.25">
      <c r="A524" s="6">
        <v>47696</v>
      </c>
      <c r="C524" s="1" t="s">
        <v>15</v>
      </c>
      <c r="D524" s="9" t="s">
        <v>119</v>
      </c>
      <c r="E524" s="1" t="s">
        <v>47</v>
      </c>
      <c r="F524" s="8">
        <v>196157</v>
      </c>
      <c r="G524" s="1" t="s">
        <v>128</v>
      </c>
      <c r="H524" s="7">
        <v>17</v>
      </c>
      <c r="I524" s="5">
        <v>45096</v>
      </c>
      <c r="J524" s="5">
        <v>45098</v>
      </c>
      <c r="K524" s="1" t="s">
        <v>82</v>
      </c>
      <c r="L524" s="95">
        <f t="shared" si="8"/>
        <v>6</v>
      </c>
    </row>
    <row r="525" spans="1:12" ht="13.5" customHeight="1" x14ac:dyDescent="0.25">
      <c r="A525" s="6">
        <v>56514</v>
      </c>
      <c r="C525" s="1" t="s">
        <v>53</v>
      </c>
      <c r="D525" s="9" t="s">
        <v>147</v>
      </c>
      <c r="E525" s="1" t="s">
        <v>23</v>
      </c>
      <c r="F525" s="8">
        <v>365499</v>
      </c>
      <c r="G525" s="1" t="s">
        <v>72</v>
      </c>
      <c r="H525" s="7">
        <v>5</v>
      </c>
      <c r="I525" s="5">
        <v>45201</v>
      </c>
      <c r="J525" s="5">
        <v>45202</v>
      </c>
      <c r="K525" s="1" t="s">
        <v>73</v>
      </c>
      <c r="L525" s="95">
        <f t="shared" si="8"/>
        <v>10</v>
      </c>
    </row>
    <row r="526" spans="1:12" ht="13.5" customHeight="1" x14ac:dyDescent="0.25">
      <c r="A526" s="6">
        <v>52146</v>
      </c>
      <c r="C526" s="1" t="s">
        <v>15</v>
      </c>
      <c r="D526" s="9" t="s">
        <v>119</v>
      </c>
      <c r="E526" s="1" t="s">
        <v>102</v>
      </c>
      <c r="F526" s="8">
        <v>226488</v>
      </c>
      <c r="G526" s="1" t="s">
        <v>157</v>
      </c>
      <c r="H526" s="7">
        <v>17</v>
      </c>
      <c r="I526" s="5">
        <v>45071</v>
      </c>
      <c r="J526" s="5">
        <v>45071</v>
      </c>
      <c r="K526" s="1" t="s">
        <v>82</v>
      </c>
      <c r="L526" s="95">
        <f t="shared" si="8"/>
        <v>5</v>
      </c>
    </row>
    <row r="527" spans="1:12" ht="13.5" customHeight="1" x14ac:dyDescent="0.25">
      <c r="A527" s="6">
        <v>59383</v>
      </c>
      <c r="C527" s="1" t="s">
        <v>121</v>
      </c>
      <c r="D527" s="9" t="s">
        <v>150</v>
      </c>
      <c r="E527" s="1" t="s">
        <v>47</v>
      </c>
      <c r="F527" s="8">
        <v>971841</v>
      </c>
      <c r="G527" s="1" t="s">
        <v>151</v>
      </c>
      <c r="H527" s="7">
        <v>14</v>
      </c>
      <c r="I527" s="5">
        <v>45280</v>
      </c>
      <c r="J527" s="5">
        <v>45282</v>
      </c>
      <c r="K527" s="1" t="s">
        <v>45</v>
      </c>
      <c r="L527" s="95">
        <f t="shared" si="8"/>
        <v>12</v>
      </c>
    </row>
    <row r="528" spans="1:12" ht="13.5" customHeight="1" x14ac:dyDescent="0.25">
      <c r="A528" s="6">
        <v>59385</v>
      </c>
      <c r="C528" s="1" t="s">
        <v>121</v>
      </c>
      <c r="D528" s="9" t="s">
        <v>150</v>
      </c>
      <c r="E528" s="1" t="s">
        <v>47</v>
      </c>
      <c r="F528" s="8">
        <v>971841</v>
      </c>
      <c r="G528" s="1" t="s">
        <v>151</v>
      </c>
      <c r="H528" s="7">
        <v>15</v>
      </c>
      <c r="I528" s="5">
        <v>45140</v>
      </c>
      <c r="J528" s="5">
        <v>45142</v>
      </c>
      <c r="K528" s="1" t="s">
        <v>45</v>
      </c>
      <c r="L528" s="95">
        <f t="shared" si="8"/>
        <v>8</v>
      </c>
    </row>
    <row r="529" spans="1:12" ht="13.5" customHeight="1" x14ac:dyDescent="0.25">
      <c r="A529" s="6">
        <v>59159</v>
      </c>
      <c r="C529" s="1" t="s">
        <v>53</v>
      </c>
      <c r="D529" s="9" t="s">
        <v>147</v>
      </c>
      <c r="E529" s="1" t="s">
        <v>47</v>
      </c>
      <c r="F529" s="8">
        <v>433424</v>
      </c>
      <c r="G529" s="1" t="s">
        <v>134</v>
      </c>
      <c r="H529" s="7">
        <v>15</v>
      </c>
      <c r="I529" s="5">
        <v>45092</v>
      </c>
      <c r="J529" s="5">
        <v>45094</v>
      </c>
      <c r="K529" s="1" t="s">
        <v>71</v>
      </c>
      <c r="L529" s="95">
        <f t="shared" si="8"/>
        <v>6</v>
      </c>
    </row>
    <row r="530" spans="1:12" ht="13.5" customHeight="1" x14ac:dyDescent="0.25">
      <c r="A530" s="6">
        <v>59135</v>
      </c>
      <c r="C530" s="1" t="s">
        <v>53</v>
      </c>
      <c r="D530" s="9" t="s">
        <v>147</v>
      </c>
      <c r="E530" s="1" t="s">
        <v>47</v>
      </c>
      <c r="F530" s="8">
        <v>679358</v>
      </c>
      <c r="G530" s="1" t="s">
        <v>70</v>
      </c>
      <c r="H530" s="7">
        <v>6</v>
      </c>
      <c r="I530" s="5">
        <v>45012</v>
      </c>
      <c r="J530" s="5">
        <v>45014</v>
      </c>
      <c r="K530" s="1" t="s">
        <v>71</v>
      </c>
      <c r="L530" s="95">
        <f t="shared" si="8"/>
        <v>3</v>
      </c>
    </row>
    <row r="531" spans="1:12" ht="13.5" customHeight="1" x14ac:dyDescent="0.25">
      <c r="A531" s="6">
        <v>57749</v>
      </c>
      <c r="C531" s="1" t="s">
        <v>53</v>
      </c>
      <c r="D531" s="9" t="s">
        <v>147</v>
      </c>
      <c r="E531" s="1" t="s">
        <v>47</v>
      </c>
      <c r="F531" s="8">
        <v>510960</v>
      </c>
      <c r="G531" s="1" t="s">
        <v>62</v>
      </c>
      <c r="H531" s="7">
        <v>10</v>
      </c>
      <c r="I531" s="5">
        <v>45243</v>
      </c>
      <c r="J531" s="5">
        <v>45245</v>
      </c>
      <c r="K531" s="1" t="s">
        <v>57</v>
      </c>
      <c r="L531" s="95">
        <f t="shared" si="8"/>
        <v>11</v>
      </c>
    </row>
    <row r="532" spans="1:12" ht="13.5" customHeight="1" x14ac:dyDescent="0.25">
      <c r="A532" s="6">
        <v>60124</v>
      </c>
      <c r="C532" s="1" t="s">
        <v>15</v>
      </c>
      <c r="D532" s="9" t="s">
        <v>119</v>
      </c>
      <c r="E532" s="1" t="s">
        <v>47</v>
      </c>
      <c r="F532" s="8">
        <v>196157</v>
      </c>
      <c r="G532" s="1" t="s">
        <v>128</v>
      </c>
      <c r="H532" s="7">
        <v>8</v>
      </c>
      <c r="I532" s="5">
        <v>45229</v>
      </c>
      <c r="J532" s="5">
        <v>45231</v>
      </c>
      <c r="K532" s="1" t="s">
        <v>82</v>
      </c>
      <c r="L532" s="95">
        <f t="shared" si="8"/>
        <v>11</v>
      </c>
    </row>
    <row r="533" spans="1:12" ht="13.5" customHeight="1" x14ac:dyDescent="0.25">
      <c r="A533" s="6">
        <v>55287</v>
      </c>
      <c r="C533" s="1" t="s">
        <v>53</v>
      </c>
      <c r="D533" s="9" t="s">
        <v>64</v>
      </c>
      <c r="E533" s="1" t="s">
        <v>43</v>
      </c>
      <c r="F533" s="8">
        <v>411339</v>
      </c>
      <c r="G533" s="1" t="s">
        <v>68</v>
      </c>
      <c r="H533" s="7">
        <v>19</v>
      </c>
      <c r="I533" s="5">
        <v>45071</v>
      </c>
      <c r="J533" s="5">
        <v>45073</v>
      </c>
      <c r="K533" s="1" t="s">
        <v>40</v>
      </c>
      <c r="L533" s="95">
        <f t="shared" si="8"/>
        <v>5</v>
      </c>
    </row>
    <row r="534" spans="1:12" ht="13.5" customHeight="1" x14ac:dyDescent="0.25">
      <c r="A534" s="6">
        <v>55896</v>
      </c>
      <c r="C534" s="1" t="s">
        <v>53</v>
      </c>
      <c r="D534" s="9" t="s">
        <v>64</v>
      </c>
      <c r="E534" s="1" t="s">
        <v>47</v>
      </c>
      <c r="F534" s="8">
        <v>489671</v>
      </c>
      <c r="G534" s="1" t="s">
        <v>79</v>
      </c>
      <c r="H534" s="7">
        <v>11</v>
      </c>
      <c r="I534" s="5">
        <v>45099</v>
      </c>
      <c r="J534" s="5">
        <v>45101</v>
      </c>
      <c r="K534" s="1" t="s">
        <v>40</v>
      </c>
      <c r="L534" s="95">
        <f t="shared" si="8"/>
        <v>6</v>
      </c>
    </row>
    <row r="535" spans="1:12" ht="13.5" customHeight="1" x14ac:dyDescent="0.25">
      <c r="A535" s="6">
        <v>56280</v>
      </c>
      <c r="C535" s="1" t="s">
        <v>53</v>
      </c>
      <c r="D535" s="9" t="s">
        <v>64</v>
      </c>
      <c r="E535" s="1" t="s">
        <v>47</v>
      </c>
      <c r="F535" s="8">
        <v>419491</v>
      </c>
      <c r="G535" s="1" t="s">
        <v>148</v>
      </c>
      <c r="H535" s="7">
        <v>11</v>
      </c>
      <c r="I535" s="5">
        <v>45028</v>
      </c>
      <c r="J535" s="5">
        <v>45030</v>
      </c>
      <c r="K535" s="1" t="s">
        <v>40</v>
      </c>
      <c r="L535" s="95">
        <f t="shared" si="8"/>
        <v>4</v>
      </c>
    </row>
    <row r="536" spans="1:12" ht="13.5" customHeight="1" x14ac:dyDescent="0.25">
      <c r="A536" s="6">
        <v>57507</v>
      </c>
      <c r="C536" s="1" t="s">
        <v>37</v>
      </c>
      <c r="D536" s="9" t="s">
        <v>52</v>
      </c>
      <c r="E536" s="1" t="s">
        <v>47</v>
      </c>
      <c r="F536" s="8">
        <v>374253</v>
      </c>
      <c r="G536" s="1" t="s">
        <v>130</v>
      </c>
      <c r="H536" s="7">
        <v>11</v>
      </c>
      <c r="I536" s="5">
        <v>45231</v>
      </c>
      <c r="J536" s="5">
        <v>45233</v>
      </c>
      <c r="K536" s="1" t="s">
        <v>42</v>
      </c>
      <c r="L536" s="95">
        <f t="shared" si="8"/>
        <v>11</v>
      </c>
    </row>
    <row r="537" spans="1:12" ht="13.5" customHeight="1" x14ac:dyDescent="0.25">
      <c r="A537" s="6">
        <v>59353</v>
      </c>
      <c r="C537" s="1" t="s">
        <v>121</v>
      </c>
      <c r="D537" s="9" t="s">
        <v>150</v>
      </c>
      <c r="E537" s="1" t="s">
        <v>43</v>
      </c>
      <c r="F537" s="8">
        <v>567481</v>
      </c>
      <c r="G537" s="1" t="s">
        <v>67</v>
      </c>
      <c r="H537" s="7">
        <v>20</v>
      </c>
      <c r="I537" s="5">
        <v>45211</v>
      </c>
      <c r="J537" s="5">
        <v>45213</v>
      </c>
      <c r="K537" s="1" t="s">
        <v>45</v>
      </c>
      <c r="L537" s="95">
        <f t="shared" si="8"/>
        <v>10</v>
      </c>
    </row>
    <row r="538" spans="1:12" ht="13.5" customHeight="1" x14ac:dyDescent="0.25">
      <c r="A538" s="6">
        <v>57710</v>
      </c>
      <c r="C538" s="1" t="s">
        <v>48</v>
      </c>
      <c r="D538" s="9" t="s">
        <v>81</v>
      </c>
      <c r="E538" s="1" t="s">
        <v>23</v>
      </c>
      <c r="F538" s="8">
        <v>414443</v>
      </c>
      <c r="G538" s="1" t="s">
        <v>96</v>
      </c>
      <c r="H538" s="7">
        <v>18</v>
      </c>
      <c r="I538" s="5">
        <v>45001</v>
      </c>
      <c r="J538" s="5">
        <v>45002</v>
      </c>
      <c r="K538" s="1" t="s">
        <v>71</v>
      </c>
      <c r="L538" s="95">
        <f t="shared" si="8"/>
        <v>3</v>
      </c>
    </row>
    <row r="539" spans="1:12" ht="13.5" customHeight="1" x14ac:dyDescent="0.25">
      <c r="A539" s="6">
        <v>59376</v>
      </c>
      <c r="C539" s="1" t="s">
        <v>121</v>
      </c>
      <c r="D539" s="9" t="s">
        <v>122</v>
      </c>
      <c r="E539" s="1" t="s">
        <v>47</v>
      </c>
      <c r="F539" s="8">
        <v>245435</v>
      </c>
      <c r="G539" s="1" t="s">
        <v>160</v>
      </c>
      <c r="H539" s="7">
        <v>14</v>
      </c>
      <c r="I539" s="5">
        <v>45070</v>
      </c>
      <c r="J539" s="5">
        <v>45072</v>
      </c>
      <c r="K539" s="1" t="s">
        <v>45</v>
      </c>
      <c r="L539" s="95">
        <f t="shared" si="8"/>
        <v>5</v>
      </c>
    </row>
    <row r="540" spans="1:12" ht="13.5" customHeight="1" x14ac:dyDescent="0.25">
      <c r="A540" s="6">
        <v>54271</v>
      </c>
      <c r="C540" s="1" t="s">
        <v>53</v>
      </c>
      <c r="D540" s="9" t="s">
        <v>64</v>
      </c>
      <c r="E540" s="1" t="s">
        <v>22</v>
      </c>
      <c r="F540" s="8">
        <v>451904</v>
      </c>
      <c r="G540" s="1" t="s">
        <v>69</v>
      </c>
      <c r="H540" s="7">
        <v>13</v>
      </c>
      <c r="I540" s="5">
        <v>45199</v>
      </c>
      <c r="J540" s="5">
        <v>45201</v>
      </c>
      <c r="K540" s="1" t="s">
        <v>40</v>
      </c>
      <c r="L540" s="95">
        <f t="shared" si="8"/>
        <v>10</v>
      </c>
    </row>
    <row r="541" spans="1:12" ht="13.5" customHeight="1" x14ac:dyDescent="0.25">
      <c r="A541" s="6">
        <v>57444</v>
      </c>
      <c r="C541" s="1" t="s">
        <v>37</v>
      </c>
      <c r="D541" s="9" t="s">
        <v>52</v>
      </c>
      <c r="E541" s="1" t="s">
        <v>46</v>
      </c>
      <c r="F541" s="8">
        <v>659499</v>
      </c>
      <c r="G541" s="1" t="s">
        <v>164</v>
      </c>
      <c r="H541" s="7">
        <v>15</v>
      </c>
      <c r="I541" s="5">
        <v>45091</v>
      </c>
      <c r="J541" s="5">
        <v>45091</v>
      </c>
      <c r="K541" s="1" t="s">
        <v>42</v>
      </c>
      <c r="L541" s="95">
        <f t="shared" si="8"/>
        <v>6</v>
      </c>
    </row>
    <row r="542" spans="1:12" ht="13.5" customHeight="1" x14ac:dyDescent="0.25">
      <c r="A542" s="6">
        <v>55366</v>
      </c>
      <c r="C542" s="1" t="s">
        <v>53</v>
      </c>
      <c r="D542" s="9" t="s">
        <v>64</v>
      </c>
      <c r="E542" s="1" t="s">
        <v>43</v>
      </c>
      <c r="F542" s="8">
        <v>329117</v>
      </c>
      <c r="G542" s="1" t="s">
        <v>154</v>
      </c>
      <c r="H542" s="7">
        <v>16</v>
      </c>
      <c r="I542" s="5">
        <v>45113</v>
      </c>
      <c r="J542" s="5">
        <v>45115</v>
      </c>
      <c r="K542" s="1" t="s">
        <v>40</v>
      </c>
      <c r="L542" s="95">
        <f t="shared" si="8"/>
        <v>7</v>
      </c>
    </row>
    <row r="543" spans="1:12" ht="13.5" customHeight="1" x14ac:dyDescent="0.25">
      <c r="A543" s="6">
        <v>59345</v>
      </c>
      <c r="C543" s="1" t="s">
        <v>121</v>
      </c>
      <c r="D543" s="9" t="s">
        <v>122</v>
      </c>
      <c r="E543" s="1" t="s">
        <v>44</v>
      </c>
      <c r="F543" s="8">
        <v>384599</v>
      </c>
      <c r="G543" s="1" t="s">
        <v>123</v>
      </c>
      <c r="H543" s="7">
        <v>6</v>
      </c>
      <c r="I543" s="5">
        <v>45040</v>
      </c>
      <c r="J543" s="5">
        <v>45041</v>
      </c>
      <c r="K543" s="1" t="s">
        <v>45</v>
      </c>
      <c r="L543" s="95">
        <f t="shared" si="8"/>
        <v>4</v>
      </c>
    </row>
    <row r="544" spans="1:12" ht="13.5" customHeight="1" x14ac:dyDescent="0.25">
      <c r="A544" s="6">
        <v>51273</v>
      </c>
      <c r="C544" s="1" t="s">
        <v>48</v>
      </c>
      <c r="D544" s="9" t="s">
        <v>86</v>
      </c>
      <c r="E544" s="1" t="s">
        <v>28</v>
      </c>
      <c r="F544" s="8">
        <v>466794</v>
      </c>
      <c r="G544" s="1" t="s">
        <v>108</v>
      </c>
      <c r="H544" s="7">
        <v>14</v>
      </c>
      <c r="I544" s="5">
        <v>45026</v>
      </c>
      <c r="J544" s="5">
        <v>45027</v>
      </c>
      <c r="K544" s="1" t="s">
        <v>88</v>
      </c>
      <c r="L544" s="95">
        <f t="shared" si="8"/>
        <v>4</v>
      </c>
    </row>
    <row r="545" spans="1:12" ht="13.5" customHeight="1" x14ac:dyDescent="0.25">
      <c r="A545" s="6">
        <v>52440</v>
      </c>
      <c r="C545" s="1" t="s">
        <v>15</v>
      </c>
      <c r="D545" s="9" t="s">
        <v>119</v>
      </c>
      <c r="E545" s="1" t="s">
        <v>22</v>
      </c>
      <c r="F545" s="8">
        <v>228486</v>
      </c>
      <c r="G545" s="1" t="s">
        <v>142</v>
      </c>
      <c r="H545" s="7">
        <v>10</v>
      </c>
      <c r="I545" s="5">
        <v>45083</v>
      </c>
      <c r="J545" s="5">
        <v>45085</v>
      </c>
      <c r="K545" s="1" t="s">
        <v>82</v>
      </c>
      <c r="L545" s="95">
        <f t="shared" si="8"/>
        <v>6</v>
      </c>
    </row>
    <row r="546" spans="1:12" ht="13.5" customHeight="1" x14ac:dyDescent="0.25">
      <c r="A546" s="6">
        <v>55363</v>
      </c>
      <c r="C546" s="1" t="s">
        <v>53</v>
      </c>
      <c r="D546" s="9" t="s">
        <v>64</v>
      </c>
      <c r="E546" s="1" t="s">
        <v>43</v>
      </c>
      <c r="F546" s="8">
        <v>491912</v>
      </c>
      <c r="G546" s="1" t="s">
        <v>65</v>
      </c>
      <c r="H546" s="7">
        <v>15</v>
      </c>
      <c r="I546" s="5">
        <v>45112</v>
      </c>
      <c r="J546" s="5">
        <v>45114</v>
      </c>
      <c r="K546" s="1" t="s">
        <v>40</v>
      </c>
      <c r="L546" s="95">
        <f t="shared" si="8"/>
        <v>7</v>
      </c>
    </row>
    <row r="547" spans="1:12" ht="13.5" customHeight="1" x14ac:dyDescent="0.25">
      <c r="A547" s="6">
        <v>52765</v>
      </c>
      <c r="C547" s="1" t="s">
        <v>48</v>
      </c>
      <c r="D547" s="9" t="s">
        <v>81</v>
      </c>
      <c r="E547" s="1" t="s">
        <v>47</v>
      </c>
      <c r="F547" s="8">
        <v>395269</v>
      </c>
      <c r="G547" s="1" t="s">
        <v>50</v>
      </c>
      <c r="H547" s="7">
        <v>19</v>
      </c>
      <c r="I547" s="5">
        <v>45187</v>
      </c>
      <c r="J547" s="5">
        <v>45189</v>
      </c>
      <c r="K547" s="1" t="s">
        <v>51</v>
      </c>
      <c r="L547" s="95">
        <f t="shared" si="8"/>
        <v>9</v>
      </c>
    </row>
    <row r="548" spans="1:12" ht="13.5" customHeight="1" x14ac:dyDescent="0.25">
      <c r="A548" s="6">
        <v>52507</v>
      </c>
      <c r="C548" s="1" t="s">
        <v>48</v>
      </c>
      <c r="D548" s="9" t="s">
        <v>81</v>
      </c>
      <c r="E548" s="1" t="s">
        <v>47</v>
      </c>
      <c r="F548" s="8">
        <v>395269</v>
      </c>
      <c r="G548" s="1" t="s">
        <v>50</v>
      </c>
      <c r="H548" s="7">
        <v>20</v>
      </c>
      <c r="I548" s="5">
        <v>45180</v>
      </c>
      <c r="J548" s="5">
        <v>45182</v>
      </c>
      <c r="K548" s="1" t="s">
        <v>51</v>
      </c>
      <c r="L548" s="95">
        <f t="shared" si="8"/>
        <v>9</v>
      </c>
    </row>
    <row r="549" spans="1:12" ht="13.5" customHeight="1" x14ac:dyDescent="0.25">
      <c r="A549" s="6">
        <v>59300</v>
      </c>
      <c r="C549" s="1" t="s">
        <v>121</v>
      </c>
      <c r="D549" s="9" t="s">
        <v>150</v>
      </c>
      <c r="E549" s="1" t="s">
        <v>43</v>
      </c>
      <c r="F549" s="8">
        <v>384599</v>
      </c>
      <c r="G549" s="1" t="s">
        <v>123</v>
      </c>
      <c r="H549" s="7">
        <v>19</v>
      </c>
      <c r="I549" s="5">
        <v>45009</v>
      </c>
      <c r="J549" s="5">
        <v>45011</v>
      </c>
      <c r="K549" s="1" t="s">
        <v>45</v>
      </c>
      <c r="L549" s="95">
        <f t="shared" si="8"/>
        <v>3</v>
      </c>
    </row>
    <row r="550" spans="1:12" ht="13.5" customHeight="1" x14ac:dyDescent="0.25">
      <c r="A550" s="6">
        <v>58867</v>
      </c>
      <c r="C550" s="1" t="s">
        <v>37</v>
      </c>
      <c r="D550" s="9" t="s">
        <v>52</v>
      </c>
      <c r="E550" s="1" t="s">
        <v>43</v>
      </c>
      <c r="F550" s="8">
        <v>496969</v>
      </c>
      <c r="G550" s="1" t="s">
        <v>162</v>
      </c>
      <c r="H550" s="7">
        <v>12</v>
      </c>
      <c r="I550" s="5">
        <v>45056</v>
      </c>
      <c r="J550" s="5">
        <v>45062</v>
      </c>
      <c r="K550" s="1" t="s">
        <v>42</v>
      </c>
      <c r="L550" s="95">
        <f t="shared" si="8"/>
        <v>5</v>
      </c>
    </row>
    <row r="551" spans="1:12" ht="13.5" customHeight="1" x14ac:dyDescent="0.25">
      <c r="A551" s="6">
        <v>57386</v>
      </c>
      <c r="C551" s="1" t="s">
        <v>37</v>
      </c>
      <c r="D551" s="9" t="s">
        <v>52</v>
      </c>
      <c r="E551" s="1" t="s">
        <v>43</v>
      </c>
      <c r="F551" s="8">
        <v>354951</v>
      </c>
      <c r="G551" s="1" t="s">
        <v>39</v>
      </c>
      <c r="H551" s="7">
        <v>12</v>
      </c>
      <c r="I551" s="5">
        <v>45203</v>
      </c>
      <c r="J551" s="5">
        <v>45205</v>
      </c>
      <c r="K551" s="1" t="s">
        <v>42</v>
      </c>
      <c r="L551" s="95">
        <f t="shared" si="8"/>
        <v>10</v>
      </c>
    </row>
    <row r="552" spans="1:12" ht="13.5" customHeight="1" x14ac:dyDescent="0.25">
      <c r="A552" s="6">
        <v>49286</v>
      </c>
      <c r="C552" s="1" t="s">
        <v>53</v>
      </c>
      <c r="D552" s="9" t="s">
        <v>147</v>
      </c>
      <c r="E552" s="1" t="s">
        <v>43</v>
      </c>
      <c r="F552" s="8">
        <v>600496</v>
      </c>
      <c r="G552" s="1" t="s">
        <v>63</v>
      </c>
      <c r="H552" s="7">
        <v>15</v>
      </c>
      <c r="I552" s="5">
        <v>45026</v>
      </c>
      <c r="J552" s="5">
        <v>45028</v>
      </c>
      <c r="K552" s="1" t="s">
        <v>42</v>
      </c>
      <c r="L552" s="95">
        <f t="shared" si="8"/>
        <v>4</v>
      </c>
    </row>
    <row r="553" spans="1:12" ht="13.5" customHeight="1" x14ac:dyDescent="0.25">
      <c r="A553" s="6">
        <v>48385</v>
      </c>
      <c r="C553" s="1" t="s">
        <v>53</v>
      </c>
      <c r="D553" s="9" t="s">
        <v>147</v>
      </c>
      <c r="E553" s="1" t="s">
        <v>43</v>
      </c>
      <c r="F553" s="8">
        <v>329117</v>
      </c>
      <c r="G553" s="1" t="s">
        <v>154</v>
      </c>
      <c r="H553" s="7">
        <v>11</v>
      </c>
      <c r="I553" s="5">
        <v>45222</v>
      </c>
      <c r="J553" s="5">
        <v>45224</v>
      </c>
      <c r="K553" s="1" t="s">
        <v>42</v>
      </c>
      <c r="L553" s="95">
        <f t="shared" si="8"/>
        <v>10</v>
      </c>
    </row>
    <row r="554" spans="1:12" ht="13.5" customHeight="1" x14ac:dyDescent="0.25">
      <c r="A554" s="6">
        <v>47675</v>
      </c>
      <c r="C554" s="1" t="s">
        <v>53</v>
      </c>
      <c r="D554" s="9" t="s">
        <v>147</v>
      </c>
      <c r="E554" s="1" t="s">
        <v>43</v>
      </c>
      <c r="F554" s="8">
        <v>600496</v>
      </c>
      <c r="G554" s="1" t="s">
        <v>63</v>
      </c>
      <c r="H554" s="7">
        <v>11</v>
      </c>
      <c r="I554" s="5">
        <v>45240</v>
      </c>
      <c r="J554" s="5">
        <v>45242</v>
      </c>
      <c r="K554" s="1" t="s">
        <v>42</v>
      </c>
      <c r="L554" s="95">
        <f t="shared" si="8"/>
        <v>11</v>
      </c>
    </row>
    <row r="555" spans="1:12" ht="13.5" customHeight="1" x14ac:dyDescent="0.25">
      <c r="A555" s="6">
        <v>57684</v>
      </c>
      <c r="C555" s="1" t="s">
        <v>48</v>
      </c>
      <c r="D555" s="9" t="s">
        <v>81</v>
      </c>
      <c r="E555" s="1" t="s">
        <v>23</v>
      </c>
      <c r="F555" s="8">
        <v>395269</v>
      </c>
      <c r="G555" s="1" t="s">
        <v>50</v>
      </c>
      <c r="H555" s="7">
        <v>17</v>
      </c>
      <c r="I555" s="5">
        <v>44987</v>
      </c>
      <c r="J555" s="5">
        <v>44988</v>
      </c>
      <c r="K555" s="1" t="s">
        <v>51</v>
      </c>
      <c r="L555" s="95">
        <f t="shared" si="8"/>
        <v>3</v>
      </c>
    </row>
    <row r="556" spans="1:12" ht="13.5" customHeight="1" x14ac:dyDescent="0.25">
      <c r="A556" s="6">
        <v>52774</v>
      </c>
      <c r="C556" s="1" t="s">
        <v>48</v>
      </c>
      <c r="D556" s="9" t="s">
        <v>81</v>
      </c>
      <c r="E556" s="1" t="s">
        <v>47</v>
      </c>
      <c r="F556" s="8">
        <v>414443</v>
      </c>
      <c r="G556" s="1" t="s">
        <v>96</v>
      </c>
      <c r="H556" s="7">
        <v>19</v>
      </c>
      <c r="I556" s="5">
        <v>45006</v>
      </c>
      <c r="J556" s="5">
        <v>45008</v>
      </c>
      <c r="K556" s="1" t="s">
        <v>51</v>
      </c>
      <c r="L556" s="95">
        <f t="shared" si="8"/>
        <v>3</v>
      </c>
    </row>
    <row r="557" spans="1:12" ht="13.5" customHeight="1" x14ac:dyDescent="0.25">
      <c r="A557" s="6">
        <v>59357</v>
      </c>
      <c r="C557" s="1" t="s">
        <v>121</v>
      </c>
      <c r="D557" s="9" t="s">
        <v>150</v>
      </c>
      <c r="E557" s="1" t="s">
        <v>43</v>
      </c>
      <c r="F557" s="8">
        <v>384599</v>
      </c>
      <c r="G557" s="1" t="s">
        <v>123</v>
      </c>
      <c r="H557" s="7">
        <v>13</v>
      </c>
      <c r="I557" s="5">
        <v>45275</v>
      </c>
      <c r="J557" s="5">
        <v>45277</v>
      </c>
      <c r="K557" s="1" t="s">
        <v>45</v>
      </c>
      <c r="L557" s="95">
        <f t="shared" si="8"/>
        <v>12</v>
      </c>
    </row>
    <row r="558" spans="1:12" ht="13.5" customHeight="1" x14ac:dyDescent="0.25">
      <c r="A558" s="6">
        <v>59386</v>
      </c>
      <c r="C558" s="1" t="s">
        <v>121</v>
      </c>
      <c r="D558" s="9" t="s">
        <v>150</v>
      </c>
      <c r="E558" s="1" t="s">
        <v>47</v>
      </c>
      <c r="F558" s="8">
        <v>971841</v>
      </c>
      <c r="G558" s="1" t="s">
        <v>151</v>
      </c>
      <c r="H558" s="7">
        <v>19</v>
      </c>
      <c r="I558" s="5">
        <v>45174</v>
      </c>
      <c r="J558" s="5">
        <v>45176</v>
      </c>
      <c r="K558" s="1" t="s">
        <v>45</v>
      </c>
      <c r="L558" s="95">
        <f t="shared" si="8"/>
        <v>9</v>
      </c>
    </row>
    <row r="559" spans="1:12" ht="13.5" customHeight="1" x14ac:dyDescent="0.25">
      <c r="A559" s="6">
        <v>54883</v>
      </c>
      <c r="C559" s="1" t="s">
        <v>37</v>
      </c>
      <c r="D559" s="9" t="s">
        <v>52</v>
      </c>
      <c r="E559" s="1" t="s">
        <v>55</v>
      </c>
      <c r="F559" s="8">
        <v>374253</v>
      </c>
      <c r="G559" s="1" t="s">
        <v>130</v>
      </c>
      <c r="H559" s="7">
        <v>7</v>
      </c>
      <c r="I559" s="5">
        <v>45054</v>
      </c>
      <c r="J559" s="5">
        <v>45057</v>
      </c>
      <c r="K559" s="1" t="s">
        <v>42</v>
      </c>
      <c r="L559" s="95">
        <f t="shared" si="8"/>
        <v>5</v>
      </c>
    </row>
    <row r="560" spans="1:12" ht="13.5" customHeight="1" x14ac:dyDescent="0.25">
      <c r="A560" s="6">
        <v>56336</v>
      </c>
      <c r="C560" s="1" t="s">
        <v>53</v>
      </c>
      <c r="D560" s="9" t="s">
        <v>64</v>
      </c>
      <c r="E560" s="1" t="s">
        <v>47</v>
      </c>
      <c r="F560" s="8">
        <v>419491</v>
      </c>
      <c r="G560" s="1" t="s">
        <v>148</v>
      </c>
      <c r="H560" s="7">
        <v>14</v>
      </c>
      <c r="I560" s="5">
        <v>45034</v>
      </c>
      <c r="J560" s="5">
        <v>45036</v>
      </c>
      <c r="K560" s="1" t="s">
        <v>40</v>
      </c>
      <c r="L560" s="95">
        <f t="shared" si="8"/>
        <v>4</v>
      </c>
    </row>
    <row r="561" spans="1:12" ht="13.5" customHeight="1" x14ac:dyDescent="0.25">
      <c r="A561" s="6">
        <v>47978</v>
      </c>
      <c r="C561" s="1" t="s">
        <v>15</v>
      </c>
      <c r="D561" s="9" t="s">
        <v>119</v>
      </c>
      <c r="E561" s="1" t="s">
        <v>20</v>
      </c>
      <c r="F561" s="8">
        <v>243544</v>
      </c>
      <c r="G561" s="1" t="s">
        <v>163</v>
      </c>
      <c r="H561" s="7">
        <v>17</v>
      </c>
      <c r="I561" s="5">
        <v>45092</v>
      </c>
      <c r="J561" s="5">
        <v>45093</v>
      </c>
      <c r="K561" s="1" t="s">
        <v>82</v>
      </c>
      <c r="L561" s="95">
        <f t="shared" si="8"/>
        <v>6</v>
      </c>
    </row>
    <row r="562" spans="1:12" ht="13.5" customHeight="1" x14ac:dyDescent="0.25">
      <c r="A562" s="6">
        <v>47914</v>
      </c>
      <c r="C562" s="1" t="s">
        <v>15</v>
      </c>
      <c r="D562" s="9" t="s">
        <v>119</v>
      </c>
      <c r="E562" s="1" t="s">
        <v>47</v>
      </c>
      <c r="F562" s="8">
        <v>196157</v>
      </c>
      <c r="G562" s="1" t="s">
        <v>128</v>
      </c>
      <c r="H562" s="7">
        <v>16</v>
      </c>
      <c r="I562" s="5">
        <v>45175</v>
      </c>
      <c r="J562" s="5">
        <v>45177</v>
      </c>
      <c r="K562" s="1" t="s">
        <v>82</v>
      </c>
      <c r="L562" s="95">
        <f t="shared" si="8"/>
        <v>9</v>
      </c>
    </row>
    <row r="563" spans="1:12" ht="13.5" customHeight="1" x14ac:dyDescent="0.25">
      <c r="A563" s="6">
        <v>55060</v>
      </c>
      <c r="C563" s="1" t="s">
        <v>15</v>
      </c>
      <c r="D563" s="9" t="s">
        <v>16</v>
      </c>
      <c r="E563" s="1" t="s">
        <v>34</v>
      </c>
      <c r="F563" s="8">
        <v>196853</v>
      </c>
      <c r="G563" s="1" t="s">
        <v>25</v>
      </c>
      <c r="H563" s="7">
        <v>12</v>
      </c>
      <c r="I563" s="5">
        <v>45012</v>
      </c>
      <c r="J563" s="5">
        <v>45013</v>
      </c>
      <c r="K563" s="1" t="s">
        <v>33</v>
      </c>
      <c r="L563" s="95">
        <f t="shared" si="8"/>
        <v>3</v>
      </c>
    </row>
    <row r="564" spans="1:12" ht="13.5" customHeight="1" x14ac:dyDescent="0.25">
      <c r="A564" s="6">
        <v>55319</v>
      </c>
      <c r="C564" s="1" t="s">
        <v>15</v>
      </c>
      <c r="D564" s="9" t="s">
        <v>16</v>
      </c>
      <c r="E564" s="1" t="s">
        <v>76</v>
      </c>
      <c r="F564" s="8">
        <v>196853</v>
      </c>
      <c r="G564" s="1" t="s">
        <v>25</v>
      </c>
      <c r="H564" s="7">
        <v>24</v>
      </c>
      <c r="I564" s="5">
        <v>45085</v>
      </c>
      <c r="J564" s="5">
        <v>45086</v>
      </c>
      <c r="K564" s="1" t="s">
        <v>26</v>
      </c>
      <c r="L564" s="95">
        <f t="shared" si="8"/>
        <v>6</v>
      </c>
    </row>
    <row r="565" spans="1:12" ht="13.5" customHeight="1" x14ac:dyDescent="0.25">
      <c r="A565" s="6">
        <v>47971</v>
      </c>
      <c r="C565" s="1" t="s">
        <v>15</v>
      </c>
      <c r="D565" s="9" t="s">
        <v>119</v>
      </c>
      <c r="E565" s="1" t="s">
        <v>20</v>
      </c>
      <c r="F565" s="8">
        <v>196157</v>
      </c>
      <c r="G565" s="1" t="s">
        <v>128</v>
      </c>
      <c r="H565" s="7">
        <v>19</v>
      </c>
      <c r="I565" s="5">
        <v>45057</v>
      </c>
      <c r="J565" s="5">
        <v>45058</v>
      </c>
      <c r="K565" s="1" t="s">
        <v>82</v>
      </c>
      <c r="L565" s="95">
        <f t="shared" si="8"/>
        <v>5</v>
      </c>
    </row>
    <row r="566" spans="1:12" ht="13.5" customHeight="1" x14ac:dyDescent="0.25">
      <c r="A566" s="6">
        <v>47536</v>
      </c>
      <c r="C566" s="1" t="s">
        <v>53</v>
      </c>
      <c r="D566" s="9" t="s">
        <v>147</v>
      </c>
      <c r="E566" s="1" t="s">
        <v>43</v>
      </c>
      <c r="F566" s="8">
        <v>329117</v>
      </c>
      <c r="G566" s="1" t="s">
        <v>154</v>
      </c>
      <c r="H566" s="7">
        <v>16</v>
      </c>
      <c r="I566" s="5">
        <v>45070</v>
      </c>
      <c r="J566" s="5">
        <v>45072</v>
      </c>
      <c r="K566" s="1" t="s">
        <v>42</v>
      </c>
      <c r="L566" s="95">
        <f t="shared" si="8"/>
        <v>5</v>
      </c>
    </row>
    <row r="567" spans="1:12" ht="13.5" customHeight="1" x14ac:dyDescent="0.25">
      <c r="A567" s="6">
        <v>48389</v>
      </c>
      <c r="C567" s="1" t="s">
        <v>53</v>
      </c>
      <c r="D567" s="9" t="s">
        <v>147</v>
      </c>
      <c r="E567" s="1" t="s">
        <v>47</v>
      </c>
      <c r="F567" s="8">
        <v>451904</v>
      </c>
      <c r="G567" s="1" t="s">
        <v>69</v>
      </c>
      <c r="H567" s="7">
        <v>19</v>
      </c>
      <c r="I567" s="5">
        <v>45030</v>
      </c>
      <c r="J567" s="5">
        <v>45032</v>
      </c>
      <c r="K567" s="1" t="s">
        <v>42</v>
      </c>
      <c r="L567" s="95">
        <f t="shared" si="8"/>
        <v>4</v>
      </c>
    </row>
    <row r="568" spans="1:12" ht="13.5" customHeight="1" x14ac:dyDescent="0.25">
      <c r="A568" s="6">
        <v>52274</v>
      </c>
      <c r="C568" s="1" t="s">
        <v>15</v>
      </c>
      <c r="D568" s="9" t="s">
        <v>119</v>
      </c>
      <c r="E568" s="1" t="s">
        <v>34</v>
      </c>
      <c r="F568" s="8">
        <v>196157</v>
      </c>
      <c r="G568" s="1" t="s">
        <v>128</v>
      </c>
      <c r="H568" s="7">
        <v>14</v>
      </c>
      <c r="I568" s="5">
        <v>45036</v>
      </c>
      <c r="J568" s="5">
        <v>45037</v>
      </c>
      <c r="K568" s="1" t="s">
        <v>82</v>
      </c>
      <c r="L568" s="95">
        <f t="shared" si="8"/>
        <v>4</v>
      </c>
    </row>
    <row r="569" spans="1:12" ht="13.5" customHeight="1" x14ac:dyDescent="0.25">
      <c r="A569" s="6">
        <v>56340</v>
      </c>
      <c r="C569" s="1" t="s">
        <v>15</v>
      </c>
      <c r="D569" s="9" t="s">
        <v>16</v>
      </c>
      <c r="E569" s="1" t="s">
        <v>47</v>
      </c>
      <c r="F569" s="8">
        <v>352720</v>
      </c>
      <c r="G569" s="1" t="s">
        <v>66</v>
      </c>
      <c r="H569" s="7">
        <v>15</v>
      </c>
      <c r="I569" s="5">
        <v>45132</v>
      </c>
      <c r="J569" s="5">
        <v>45134</v>
      </c>
      <c r="K569" s="1" t="s">
        <v>33</v>
      </c>
      <c r="L569" s="95">
        <f t="shared" si="8"/>
        <v>7</v>
      </c>
    </row>
    <row r="570" spans="1:12" ht="13.5" customHeight="1" x14ac:dyDescent="0.25">
      <c r="A570" s="6">
        <v>55567</v>
      </c>
      <c r="C570" s="1" t="s">
        <v>37</v>
      </c>
      <c r="D570" s="9" t="s">
        <v>52</v>
      </c>
      <c r="E570" s="1" t="s">
        <v>102</v>
      </c>
      <c r="F570" s="8">
        <v>405175</v>
      </c>
      <c r="G570" s="1" t="s">
        <v>146</v>
      </c>
      <c r="H570" s="7">
        <v>11</v>
      </c>
      <c r="I570" s="5">
        <v>45097</v>
      </c>
      <c r="J570" s="5">
        <v>45097</v>
      </c>
      <c r="K570" s="1" t="s">
        <v>42</v>
      </c>
      <c r="L570" s="95">
        <f t="shared" si="8"/>
        <v>6</v>
      </c>
    </row>
    <row r="571" spans="1:12" ht="13.5" customHeight="1" x14ac:dyDescent="0.25">
      <c r="A571" s="6">
        <v>48396</v>
      </c>
      <c r="C571" s="1" t="s">
        <v>53</v>
      </c>
      <c r="D571" s="9" t="s">
        <v>147</v>
      </c>
      <c r="E571" s="1" t="s">
        <v>47</v>
      </c>
      <c r="F571" s="8">
        <v>507111</v>
      </c>
      <c r="G571" s="1" t="s">
        <v>149</v>
      </c>
      <c r="H571" s="7">
        <v>11</v>
      </c>
      <c r="I571" s="5">
        <v>45023</v>
      </c>
      <c r="J571" s="5">
        <v>45025</v>
      </c>
      <c r="K571" s="1" t="s">
        <v>42</v>
      </c>
      <c r="L571" s="95">
        <f t="shared" si="8"/>
        <v>4</v>
      </c>
    </row>
    <row r="572" spans="1:12" ht="13.5" customHeight="1" x14ac:dyDescent="0.25">
      <c r="A572" s="6">
        <v>60084</v>
      </c>
      <c r="C572" s="1" t="s">
        <v>53</v>
      </c>
      <c r="D572" s="9" t="s">
        <v>133</v>
      </c>
      <c r="E572" s="1" t="s">
        <v>23</v>
      </c>
      <c r="F572" s="8">
        <v>228486</v>
      </c>
      <c r="G572" s="1" t="s">
        <v>142</v>
      </c>
      <c r="H572" s="7">
        <v>15</v>
      </c>
      <c r="I572" s="5">
        <v>45106</v>
      </c>
      <c r="J572" s="5">
        <v>45107</v>
      </c>
      <c r="K572" s="1" t="s">
        <v>82</v>
      </c>
      <c r="L572" s="95">
        <f t="shared" si="8"/>
        <v>6</v>
      </c>
    </row>
    <row r="573" spans="1:12" ht="13.5" customHeight="1" x14ac:dyDescent="0.25">
      <c r="A573" s="6">
        <v>53552</v>
      </c>
      <c r="C573" s="1" t="s">
        <v>48</v>
      </c>
      <c r="D573" s="9" t="s">
        <v>81</v>
      </c>
      <c r="E573" s="1" t="s">
        <v>30</v>
      </c>
      <c r="F573" s="8">
        <v>414443</v>
      </c>
      <c r="G573" s="1" t="s">
        <v>96</v>
      </c>
      <c r="H573" s="7">
        <v>12</v>
      </c>
      <c r="I573" s="5">
        <v>45048</v>
      </c>
      <c r="J573" s="5">
        <v>45048</v>
      </c>
      <c r="K573" s="1" t="s">
        <v>71</v>
      </c>
      <c r="L573" s="95">
        <f t="shared" si="8"/>
        <v>5</v>
      </c>
    </row>
    <row r="574" spans="1:12" ht="13.5" customHeight="1" x14ac:dyDescent="0.25">
      <c r="A574" s="6">
        <v>55028</v>
      </c>
      <c r="C574" s="1" t="s">
        <v>53</v>
      </c>
      <c r="D574" s="9" t="s">
        <v>64</v>
      </c>
      <c r="E574" s="1" t="s">
        <v>20</v>
      </c>
      <c r="F574" s="8">
        <v>489671</v>
      </c>
      <c r="G574" s="1" t="s">
        <v>79</v>
      </c>
      <c r="H574" s="7">
        <v>12</v>
      </c>
      <c r="I574" s="5">
        <v>45216</v>
      </c>
      <c r="J574" s="5">
        <v>45217</v>
      </c>
      <c r="K574" s="1" t="s">
        <v>40</v>
      </c>
      <c r="L574" s="95">
        <f t="shared" si="8"/>
        <v>10</v>
      </c>
    </row>
    <row r="575" spans="1:12" ht="13.5" customHeight="1" x14ac:dyDescent="0.25">
      <c r="A575" s="6">
        <v>54845</v>
      </c>
      <c r="C575" s="1" t="s">
        <v>53</v>
      </c>
      <c r="D575" s="9" t="s">
        <v>147</v>
      </c>
      <c r="E575" s="1" t="s">
        <v>23</v>
      </c>
      <c r="F575" s="8">
        <v>505871</v>
      </c>
      <c r="G575" s="1" t="s">
        <v>159</v>
      </c>
      <c r="H575" s="7">
        <v>11</v>
      </c>
      <c r="I575" s="5">
        <v>45194</v>
      </c>
      <c r="J575" s="5">
        <v>45195</v>
      </c>
      <c r="K575" s="1" t="s">
        <v>29</v>
      </c>
      <c r="L575" s="95">
        <f t="shared" si="8"/>
        <v>9</v>
      </c>
    </row>
    <row r="576" spans="1:12" ht="13.5" customHeight="1" x14ac:dyDescent="0.25">
      <c r="A576" s="6">
        <v>53558</v>
      </c>
      <c r="C576" s="1" t="s">
        <v>48</v>
      </c>
      <c r="D576" s="9" t="s">
        <v>81</v>
      </c>
      <c r="E576" s="1" t="s">
        <v>30</v>
      </c>
      <c r="F576" s="8">
        <v>414443</v>
      </c>
      <c r="G576" s="1" t="s">
        <v>96</v>
      </c>
      <c r="H576" s="7">
        <v>12</v>
      </c>
      <c r="I576" s="5">
        <v>45040</v>
      </c>
      <c r="J576" s="5">
        <v>45040</v>
      </c>
      <c r="K576" s="1" t="s">
        <v>71</v>
      </c>
      <c r="L576" s="95">
        <f t="shared" si="8"/>
        <v>4</v>
      </c>
    </row>
    <row r="577" spans="1:12" ht="13.5" customHeight="1" x14ac:dyDescent="0.25">
      <c r="A577" s="6">
        <v>59864</v>
      </c>
      <c r="C577" s="1" t="s">
        <v>53</v>
      </c>
      <c r="D577" s="9" t="s">
        <v>133</v>
      </c>
      <c r="E577" s="1" t="s">
        <v>47</v>
      </c>
      <c r="F577" s="8">
        <v>413600</v>
      </c>
      <c r="G577" s="1" t="s">
        <v>114</v>
      </c>
      <c r="H577" s="7">
        <v>13</v>
      </c>
      <c r="I577" s="5">
        <v>45043</v>
      </c>
      <c r="J577" s="5">
        <v>45045</v>
      </c>
      <c r="K577" s="1" t="s">
        <v>82</v>
      </c>
      <c r="L577" s="95">
        <f t="shared" si="8"/>
        <v>4</v>
      </c>
    </row>
    <row r="578" spans="1:12" ht="13.5" customHeight="1" x14ac:dyDescent="0.25">
      <c r="A578" s="6">
        <v>60054</v>
      </c>
      <c r="C578" s="1" t="s">
        <v>53</v>
      </c>
      <c r="D578" s="9" t="s">
        <v>133</v>
      </c>
      <c r="E578" s="1" t="s">
        <v>27</v>
      </c>
      <c r="F578" s="8">
        <v>396482</v>
      </c>
      <c r="G578" s="1" t="s">
        <v>165</v>
      </c>
      <c r="H578" s="7">
        <v>14</v>
      </c>
      <c r="I578" s="5">
        <v>45183</v>
      </c>
      <c r="J578" s="5">
        <v>45183</v>
      </c>
      <c r="K578" s="1" t="s">
        <v>82</v>
      </c>
      <c r="L578" s="95">
        <f t="shared" si="8"/>
        <v>9</v>
      </c>
    </row>
    <row r="579" spans="1:12" ht="13.5" customHeight="1" x14ac:dyDescent="0.25">
      <c r="A579" s="6">
        <v>54747</v>
      </c>
      <c r="C579" s="1" t="s">
        <v>53</v>
      </c>
      <c r="D579" s="9" t="s">
        <v>147</v>
      </c>
      <c r="E579" s="1" t="s">
        <v>47</v>
      </c>
      <c r="F579" s="8">
        <v>507111</v>
      </c>
      <c r="G579" s="1" t="s">
        <v>149</v>
      </c>
      <c r="H579" s="7">
        <v>8</v>
      </c>
      <c r="I579" s="5">
        <v>45176</v>
      </c>
      <c r="J579" s="5">
        <v>45178</v>
      </c>
      <c r="K579" s="1" t="s">
        <v>29</v>
      </c>
      <c r="L579" s="95">
        <f t="shared" ref="L579:L642" si="9">MONTH(J579)</f>
        <v>9</v>
      </c>
    </row>
    <row r="580" spans="1:12" ht="13.5" customHeight="1" x14ac:dyDescent="0.25">
      <c r="A580" s="6">
        <v>53334</v>
      </c>
      <c r="C580" s="1" t="s">
        <v>53</v>
      </c>
      <c r="D580" s="9" t="s">
        <v>147</v>
      </c>
      <c r="E580" s="1" t="s">
        <v>47</v>
      </c>
      <c r="F580" s="8">
        <v>507111</v>
      </c>
      <c r="G580" s="1" t="s">
        <v>149</v>
      </c>
      <c r="H580" s="7">
        <v>7</v>
      </c>
      <c r="I580" s="5">
        <v>45201</v>
      </c>
      <c r="J580" s="5">
        <v>45203</v>
      </c>
      <c r="K580" s="1" t="s">
        <v>45</v>
      </c>
      <c r="L580" s="95">
        <f t="shared" si="9"/>
        <v>10</v>
      </c>
    </row>
    <row r="581" spans="1:12" ht="13.5" customHeight="1" x14ac:dyDescent="0.25">
      <c r="A581" s="6">
        <v>55358</v>
      </c>
      <c r="C581" s="1" t="s">
        <v>53</v>
      </c>
      <c r="D581" s="9" t="s">
        <v>64</v>
      </c>
      <c r="E581" s="1" t="s">
        <v>43</v>
      </c>
      <c r="F581" s="8">
        <v>267366</v>
      </c>
      <c r="G581" s="1" t="s">
        <v>158</v>
      </c>
      <c r="H581" s="7">
        <v>11</v>
      </c>
      <c r="I581" s="5">
        <v>45097</v>
      </c>
      <c r="J581" s="5">
        <v>45099</v>
      </c>
      <c r="K581" s="1" t="s">
        <v>40</v>
      </c>
      <c r="L581" s="95">
        <f t="shared" si="9"/>
        <v>6</v>
      </c>
    </row>
    <row r="582" spans="1:12" ht="13.5" customHeight="1" x14ac:dyDescent="0.25">
      <c r="A582" s="6">
        <v>60193</v>
      </c>
      <c r="C582" s="1" t="s">
        <v>53</v>
      </c>
      <c r="D582" s="9" t="s">
        <v>147</v>
      </c>
      <c r="E582" s="1" t="s">
        <v>47</v>
      </c>
      <c r="F582" s="8">
        <v>679358</v>
      </c>
      <c r="G582" s="1" t="s">
        <v>70</v>
      </c>
      <c r="H582" s="7">
        <v>8</v>
      </c>
      <c r="I582" s="5">
        <v>45222</v>
      </c>
      <c r="J582" s="5">
        <v>45224</v>
      </c>
      <c r="K582" s="1" t="s">
        <v>71</v>
      </c>
      <c r="L582" s="95">
        <f t="shared" si="9"/>
        <v>10</v>
      </c>
    </row>
    <row r="583" spans="1:12" ht="13.5" customHeight="1" x14ac:dyDescent="0.25">
      <c r="A583" s="6">
        <v>55002</v>
      </c>
      <c r="C583" s="1" t="s">
        <v>53</v>
      </c>
      <c r="D583" s="9" t="s">
        <v>64</v>
      </c>
      <c r="E583" s="1" t="s">
        <v>20</v>
      </c>
      <c r="F583" s="8">
        <v>418421</v>
      </c>
      <c r="G583" s="1" t="s">
        <v>166</v>
      </c>
      <c r="H583" s="7">
        <v>7</v>
      </c>
      <c r="I583" s="5">
        <v>45174</v>
      </c>
      <c r="J583" s="5">
        <v>45175</v>
      </c>
      <c r="K583" s="1" t="s">
        <v>40</v>
      </c>
      <c r="L583" s="95">
        <f t="shared" si="9"/>
        <v>9</v>
      </c>
    </row>
    <row r="584" spans="1:12" ht="13.5" customHeight="1" x14ac:dyDescent="0.25">
      <c r="A584" s="6">
        <v>55889</v>
      </c>
      <c r="C584" s="1" t="s">
        <v>53</v>
      </c>
      <c r="D584" s="9" t="s">
        <v>64</v>
      </c>
      <c r="E584" s="1" t="s">
        <v>47</v>
      </c>
      <c r="F584" s="8">
        <v>489671</v>
      </c>
      <c r="G584" s="1" t="s">
        <v>79</v>
      </c>
      <c r="H584" s="7">
        <v>11</v>
      </c>
      <c r="I584" s="5">
        <v>45076</v>
      </c>
      <c r="J584" s="5">
        <v>45078</v>
      </c>
      <c r="K584" s="1" t="s">
        <v>40</v>
      </c>
      <c r="L584" s="95">
        <f t="shared" si="9"/>
        <v>6</v>
      </c>
    </row>
    <row r="585" spans="1:12" ht="13.5" customHeight="1" x14ac:dyDescent="0.25">
      <c r="A585" s="6">
        <v>52322</v>
      </c>
      <c r="C585" s="1" t="s">
        <v>15</v>
      </c>
      <c r="D585" s="9" t="s">
        <v>119</v>
      </c>
      <c r="E585" s="1" t="s">
        <v>102</v>
      </c>
      <c r="F585" s="8">
        <v>226488</v>
      </c>
      <c r="G585" s="1" t="s">
        <v>157</v>
      </c>
      <c r="H585" s="7">
        <v>9</v>
      </c>
      <c r="I585" s="5">
        <v>45070</v>
      </c>
      <c r="J585" s="5">
        <v>45070</v>
      </c>
      <c r="K585" s="1" t="s">
        <v>82</v>
      </c>
      <c r="L585" s="95">
        <f t="shared" si="9"/>
        <v>5</v>
      </c>
    </row>
    <row r="586" spans="1:12" ht="13.5" customHeight="1" x14ac:dyDescent="0.25">
      <c r="A586" s="6">
        <v>54996</v>
      </c>
      <c r="C586" s="1" t="s">
        <v>53</v>
      </c>
      <c r="D586" s="9" t="s">
        <v>147</v>
      </c>
      <c r="E586" s="1" t="s">
        <v>47</v>
      </c>
      <c r="F586" s="8">
        <v>567481</v>
      </c>
      <c r="G586" s="1" t="s">
        <v>67</v>
      </c>
      <c r="H586" s="7">
        <v>16</v>
      </c>
      <c r="I586" s="5">
        <v>45033</v>
      </c>
      <c r="J586" s="5">
        <v>45035</v>
      </c>
      <c r="K586" s="1" t="s">
        <v>51</v>
      </c>
      <c r="L586" s="95">
        <f t="shared" si="9"/>
        <v>4</v>
      </c>
    </row>
    <row r="587" spans="1:12" ht="13.5" customHeight="1" x14ac:dyDescent="0.25">
      <c r="A587" s="6">
        <v>51199</v>
      </c>
      <c r="C587" s="1" t="s">
        <v>53</v>
      </c>
      <c r="D587" s="9" t="s">
        <v>133</v>
      </c>
      <c r="E587" s="1" t="s">
        <v>28</v>
      </c>
      <c r="F587" s="8">
        <v>505871</v>
      </c>
      <c r="G587" s="1" t="s">
        <v>159</v>
      </c>
      <c r="H587" s="7">
        <v>11</v>
      </c>
      <c r="I587" s="5">
        <v>45188</v>
      </c>
      <c r="J587" s="5">
        <v>45189</v>
      </c>
      <c r="K587" s="1" t="s">
        <v>19</v>
      </c>
      <c r="L587" s="95">
        <f t="shared" si="9"/>
        <v>9</v>
      </c>
    </row>
    <row r="588" spans="1:12" ht="13.5" customHeight="1" x14ac:dyDescent="0.25">
      <c r="A588" s="6">
        <v>58734</v>
      </c>
      <c r="C588" s="1" t="s">
        <v>53</v>
      </c>
      <c r="D588" s="9" t="s">
        <v>147</v>
      </c>
      <c r="E588" s="1" t="s">
        <v>28</v>
      </c>
      <c r="F588" s="8">
        <v>365499</v>
      </c>
      <c r="G588" s="1" t="s">
        <v>72</v>
      </c>
      <c r="H588" s="7">
        <v>7</v>
      </c>
      <c r="I588" s="5">
        <v>45089</v>
      </c>
      <c r="J588" s="5">
        <v>45090</v>
      </c>
      <c r="K588" s="1" t="s">
        <v>45</v>
      </c>
      <c r="L588" s="95">
        <f t="shared" si="9"/>
        <v>6</v>
      </c>
    </row>
    <row r="589" spans="1:12" ht="13.5" customHeight="1" x14ac:dyDescent="0.25">
      <c r="A589" s="6">
        <v>51188</v>
      </c>
      <c r="C589" s="1" t="s">
        <v>53</v>
      </c>
      <c r="D589" s="9" t="s">
        <v>133</v>
      </c>
      <c r="E589" s="1" t="s">
        <v>35</v>
      </c>
      <c r="F589" s="8">
        <v>505871</v>
      </c>
      <c r="G589" s="1" t="s">
        <v>159</v>
      </c>
      <c r="H589" s="7">
        <v>6</v>
      </c>
      <c r="I589" s="5">
        <v>45106</v>
      </c>
      <c r="J589" s="5">
        <v>45108</v>
      </c>
      <c r="K589" s="1" t="s">
        <v>19</v>
      </c>
      <c r="L589" s="95">
        <f t="shared" si="9"/>
        <v>7</v>
      </c>
    </row>
    <row r="590" spans="1:12" ht="13.5" customHeight="1" x14ac:dyDescent="0.25">
      <c r="A590" s="6">
        <v>59736</v>
      </c>
      <c r="C590" s="1" t="s">
        <v>53</v>
      </c>
      <c r="D590" s="9" t="s">
        <v>147</v>
      </c>
      <c r="E590" s="1" t="s">
        <v>103</v>
      </c>
      <c r="F590" s="8">
        <v>365499</v>
      </c>
      <c r="G590" s="1" t="s">
        <v>72</v>
      </c>
      <c r="H590" s="7">
        <v>4</v>
      </c>
      <c r="I590" s="5">
        <v>45176</v>
      </c>
      <c r="J590" s="5">
        <v>45177</v>
      </c>
      <c r="K590" s="1" t="s">
        <v>71</v>
      </c>
      <c r="L590" s="95">
        <f t="shared" si="9"/>
        <v>9</v>
      </c>
    </row>
    <row r="591" spans="1:12" ht="13.5" customHeight="1" x14ac:dyDescent="0.25">
      <c r="A591" s="6">
        <v>53848</v>
      </c>
      <c r="C591" s="1" t="s">
        <v>53</v>
      </c>
      <c r="D591" s="9" t="s">
        <v>64</v>
      </c>
      <c r="E591" s="1" t="s">
        <v>41</v>
      </c>
      <c r="F591" s="8">
        <v>312394</v>
      </c>
      <c r="G591" s="1" t="s">
        <v>167</v>
      </c>
      <c r="H591" s="7">
        <v>15</v>
      </c>
      <c r="I591" s="5">
        <v>45132</v>
      </c>
      <c r="J591" s="5">
        <v>45133</v>
      </c>
      <c r="K591" s="1" t="s">
        <v>40</v>
      </c>
      <c r="L591" s="95">
        <f t="shared" si="9"/>
        <v>7</v>
      </c>
    </row>
    <row r="592" spans="1:12" ht="13.5" customHeight="1" x14ac:dyDescent="0.25">
      <c r="A592" s="6">
        <v>55917</v>
      </c>
      <c r="C592" s="1" t="s">
        <v>53</v>
      </c>
      <c r="D592" s="9" t="s">
        <v>64</v>
      </c>
      <c r="E592" s="1" t="s">
        <v>47</v>
      </c>
      <c r="F592" s="8">
        <v>489671</v>
      </c>
      <c r="G592" s="1" t="s">
        <v>79</v>
      </c>
      <c r="H592" s="7">
        <v>10</v>
      </c>
      <c r="I592" s="5">
        <v>45160</v>
      </c>
      <c r="J592" s="5">
        <v>45162</v>
      </c>
      <c r="K592" s="1" t="s">
        <v>40</v>
      </c>
      <c r="L592" s="95">
        <f t="shared" si="9"/>
        <v>8</v>
      </c>
    </row>
    <row r="593" spans="1:12" ht="13.5" customHeight="1" x14ac:dyDescent="0.25">
      <c r="A593" s="6">
        <v>56707</v>
      </c>
      <c r="C593" s="1" t="s">
        <v>53</v>
      </c>
      <c r="D593" s="9" t="s">
        <v>64</v>
      </c>
      <c r="E593" s="1" t="s">
        <v>47</v>
      </c>
      <c r="F593" s="8">
        <v>491912</v>
      </c>
      <c r="G593" s="1" t="s">
        <v>65</v>
      </c>
      <c r="H593" s="7">
        <v>8</v>
      </c>
      <c r="I593" s="5">
        <v>45125</v>
      </c>
      <c r="J593" s="5">
        <v>45127</v>
      </c>
      <c r="K593" s="1" t="s">
        <v>40</v>
      </c>
      <c r="L593" s="95">
        <f t="shared" si="9"/>
        <v>7</v>
      </c>
    </row>
    <row r="594" spans="1:12" ht="13.5" customHeight="1" x14ac:dyDescent="0.25">
      <c r="A594" s="6">
        <v>54172</v>
      </c>
      <c r="C594" s="1" t="s">
        <v>53</v>
      </c>
      <c r="D594" s="9" t="s">
        <v>147</v>
      </c>
      <c r="E594" s="1" t="s">
        <v>23</v>
      </c>
      <c r="F594" s="8">
        <v>505871</v>
      </c>
      <c r="G594" s="1" t="s">
        <v>159</v>
      </c>
      <c r="H594" s="7">
        <v>4</v>
      </c>
      <c r="I594" s="5">
        <v>45250</v>
      </c>
      <c r="J594" s="5">
        <v>45251</v>
      </c>
      <c r="K594" s="1" t="s">
        <v>29</v>
      </c>
      <c r="L594" s="95">
        <f t="shared" si="9"/>
        <v>11</v>
      </c>
    </row>
    <row r="595" spans="1:12" ht="13.5" customHeight="1" x14ac:dyDescent="0.25">
      <c r="A595" s="6">
        <v>47703</v>
      </c>
      <c r="C595" s="1" t="s">
        <v>15</v>
      </c>
      <c r="D595" s="9" t="s">
        <v>119</v>
      </c>
      <c r="E595" s="1" t="s">
        <v>47</v>
      </c>
      <c r="F595" s="8">
        <v>196157</v>
      </c>
      <c r="G595" s="1" t="s">
        <v>128</v>
      </c>
      <c r="H595" s="7">
        <v>17</v>
      </c>
      <c r="I595" s="5">
        <v>45189</v>
      </c>
      <c r="J595" s="5">
        <v>45191</v>
      </c>
      <c r="K595" s="1" t="s">
        <v>82</v>
      </c>
      <c r="L595" s="95">
        <f t="shared" si="9"/>
        <v>9</v>
      </c>
    </row>
    <row r="596" spans="1:12" ht="13.5" customHeight="1" x14ac:dyDescent="0.25">
      <c r="A596" s="6">
        <v>57838</v>
      </c>
      <c r="C596" s="1" t="s">
        <v>48</v>
      </c>
      <c r="D596" s="9" t="s">
        <v>49</v>
      </c>
      <c r="E596" s="1" t="s">
        <v>47</v>
      </c>
      <c r="F596" s="8">
        <v>570530</v>
      </c>
      <c r="G596" s="1" t="s">
        <v>91</v>
      </c>
      <c r="H596" s="7">
        <v>18</v>
      </c>
      <c r="I596" s="5">
        <v>45103</v>
      </c>
      <c r="J596" s="5">
        <v>45105</v>
      </c>
      <c r="K596" s="1" t="s">
        <v>88</v>
      </c>
      <c r="L596" s="95">
        <f t="shared" si="9"/>
        <v>6</v>
      </c>
    </row>
    <row r="597" spans="1:12" ht="13.5" customHeight="1" x14ac:dyDescent="0.25">
      <c r="A597" s="6">
        <v>56649</v>
      </c>
      <c r="C597" s="1" t="s">
        <v>53</v>
      </c>
      <c r="D597" s="9" t="s">
        <v>147</v>
      </c>
      <c r="E597" s="1" t="s">
        <v>47</v>
      </c>
      <c r="F597" s="8">
        <v>433424</v>
      </c>
      <c r="G597" s="1" t="s">
        <v>134</v>
      </c>
      <c r="H597" s="7">
        <v>4</v>
      </c>
      <c r="I597" s="5">
        <v>45001</v>
      </c>
      <c r="J597" s="5">
        <v>45003</v>
      </c>
      <c r="K597" s="1" t="s">
        <v>73</v>
      </c>
      <c r="L597" s="95">
        <f t="shared" si="9"/>
        <v>3</v>
      </c>
    </row>
    <row r="598" spans="1:12" ht="13.5" customHeight="1" x14ac:dyDescent="0.25">
      <c r="A598" s="6">
        <v>53958</v>
      </c>
      <c r="C598" s="1" t="s">
        <v>15</v>
      </c>
      <c r="D598" s="9" t="s">
        <v>119</v>
      </c>
      <c r="E598" s="1" t="s">
        <v>76</v>
      </c>
      <c r="F598" s="8">
        <v>196157</v>
      </c>
      <c r="G598" s="1" t="s">
        <v>128</v>
      </c>
      <c r="H598" s="7">
        <v>15</v>
      </c>
      <c r="I598" s="5">
        <v>45069</v>
      </c>
      <c r="J598" s="5">
        <v>45070</v>
      </c>
      <c r="K598" s="1" t="s">
        <v>82</v>
      </c>
      <c r="L598" s="95">
        <f t="shared" si="9"/>
        <v>5</v>
      </c>
    </row>
    <row r="599" spans="1:12" ht="13.5" customHeight="1" x14ac:dyDescent="0.25">
      <c r="A599" s="6">
        <v>56297</v>
      </c>
      <c r="C599" s="1" t="s">
        <v>53</v>
      </c>
      <c r="D599" s="9" t="s">
        <v>64</v>
      </c>
      <c r="E599" s="1" t="s">
        <v>47</v>
      </c>
      <c r="F599" s="8">
        <v>489671</v>
      </c>
      <c r="G599" s="1" t="s">
        <v>79</v>
      </c>
      <c r="H599" s="7">
        <v>11</v>
      </c>
      <c r="I599" s="5">
        <v>45030</v>
      </c>
      <c r="J599" s="5">
        <v>45032</v>
      </c>
      <c r="K599" s="1" t="s">
        <v>40</v>
      </c>
      <c r="L599" s="95">
        <f t="shared" si="9"/>
        <v>4</v>
      </c>
    </row>
    <row r="600" spans="1:12" ht="13.5" customHeight="1" x14ac:dyDescent="0.25">
      <c r="A600" s="6">
        <v>48781</v>
      </c>
      <c r="C600" s="1" t="s">
        <v>48</v>
      </c>
      <c r="D600" s="9" t="s">
        <v>86</v>
      </c>
      <c r="E600" s="1" t="s">
        <v>78</v>
      </c>
      <c r="F600" s="8">
        <v>435876</v>
      </c>
      <c r="G600" s="1" t="s">
        <v>105</v>
      </c>
      <c r="H600" s="7">
        <v>14</v>
      </c>
      <c r="I600" s="5">
        <v>44965</v>
      </c>
      <c r="J600" s="5">
        <v>44965</v>
      </c>
      <c r="K600" s="1" t="s">
        <v>88</v>
      </c>
      <c r="L600" s="95">
        <f t="shared" si="9"/>
        <v>2</v>
      </c>
    </row>
    <row r="601" spans="1:12" ht="13.5" customHeight="1" x14ac:dyDescent="0.25">
      <c r="A601" s="6">
        <v>58986</v>
      </c>
      <c r="C601" s="1" t="s">
        <v>121</v>
      </c>
      <c r="D601" s="9" t="s">
        <v>122</v>
      </c>
      <c r="E601" s="1" t="s">
        <v>43</v>
      </c>
      <c r="F601" s="8">
        <v>384599</v>
      </c>
      <c r="G601" s="1" t="s">
        <v>123</v>
      </c>
      <c r="H601" s="7">
        <v>13</v>
      </c>
      <c r="I601" s="5">
        <v>45085</v>
      </c>
      <c r="J601" s="5">
        <v>45087</v>
      </c>
      <c r="K601" s="1" t="s">
        <v>45</v>
      </c>
      <c r="L601" s="95">
        <f t="shared" si="9"/>
        <v>6</v>
      </c>
    </row>
    <row r="602" spans="1:12" ht="13.5" customHeight="1" x14ac:dyDescent="0.25">
      <c r="A602" s="6">
        <v>58980</v>
      </c>
      <c r="C602" s="1" t="s">
        <v>121</v>
      </c>
      <c r="D602" s="9" t="s">
        <v>122</v>
      </c>
      <c r="E602" s="1" t="s">
        <v>43</v>
      </c>
      <c r="F602" s="8">
        <v>384599</v>
      </c>
      <c r="G602" s="1" t="s">
        <v>123</v>
      </c>
      <c r="H602" s="7">
        <v>14</v>
      </c>
      <c r="I602" s="5">
        <v>45043</v>
      </c>
      <c r="J602" s="5">
        <v>45045</v>
      </c>
      <c r="K602" s="1" t="s">
        <v>45</v>
      </c>
      <c r="L602" s="95">
        <f t="shared" si="9"/>
        <v>4</v>
      </c>
    </row>
    <row r="603" spans="1:12" ht="13.5" customHeight="1" x14ac:dyDescent="0.25">
      <c r="A603" s="6">
        <v>59380</v>
      </c>
      <c r="C603" s="1" t="s">
        <v>121</v>
      </c>
      <c r="D603" s="9" t="s">
        <v>122</v>
      </c>
      <c r="E603" s="1" t="s">
        <v>47</v>
      </c>
      <c r="F603" s="8">
        <v>245435</v>
      </c>
      <c r="G603" s="1" t="s">
        <v>160</v>
      </c>
      <c r="H603" s="7">
        <v>14</v>
      </c>
      <c r="I603" s="5">
        <v>45090</v>
      </c>
      <c r="J603" s="5">
        <v>45092</v>
      </c>
      <c r="K603" s="1" t="s">
        <v>45</v>
      </c>
      <c r="L603" s="95">
        <f t="shared" si="9"/>
        <v>6</v>
      </c>
    </row>
    <row r="604" spans="1:12" ht="13.5" customHeight="1" x14ac:dyDescent="0.25">
      <c r="A604" s="6">
        <v>59330</v>
      </c>
      <c r="C604" s="1" t="s">
        <v>121</v>
      </c>
      <c r="D604" s="9" t="s">
        <v>150</v>
      </c>
      <c r="E604" s="1" t="s">
        <v>43</v>
      </c>
      <c r="F604" s="8">
        <v>384599</v>
      </c>
      <c r="G604" s="1" t="s">
        <v>123</v>
      </c>
      <c r="H604" s="7">
        <v>17</v>
      </c>
      <c r="I604" s="5">
        <v>45113</v>
      </c>
      <c r="J604" s="5">
        <v>45115</v>
      </c>
      <c r="K604" s="1" t="s">
        <v>45</v>
      </c>
      <c r="L604" s="95">
        <f t="shared" si="9"/>
        <v>7</v>
      </c>
    </row>
    <row r="605" spans="1:12" ht="13.5" customHeight="1" x14ac:dyDescent="0.25">
      <c r="A605" s="6">
        <v>58976</v>
      </c>
      <c r="C605" s="1" t="s">
        <v>121</v>
      </c>
      <c r="D605" s="9" t="s">
        <v>122</v>
      </c>
      <c r="E605" s="1" t="s">
        <v>43</v>
      </c>
      <c r="F605" s="8">
        <v>384599</v>
      </c>
      <c r="G605" s="1" t="s">
        <v>123</v>
      </c>
      <c r="H605" s="7">
        <v>10</v>
      </c>
      <c r="I605" s="5">
        <v>44959</v>
      </c>
      <c r="J605" s="5">
        <v>44961</v>
      </c>
      <c r="K605" s="1" t="s">
        <v>45</v>
      </c>
      <c r="L605" s="95">
        <f t="shared" si="9"/>
        <v>2</v>
      </c>
    </row>
    <row r="606" spans="1:12" ht="13.5" customHeight="1" x14ac:dyDescent="0.25">
      <c r="A606" s="6">
        <v>59338</v>
      </c>
      <c r="C606" s="1" t="s">
        <v>121</v>
      </c>
      <c r="D606" s="9" t="s">
        <v>150</v>
      </c>
      <c r="E606" s="1" t="s">
        <v>43</v>
      </c>
      <c r="F606" s="8">
        <v>384599</v>
      </c>
      <c r="G606" s="1" t="s">
        <v>123</v>
      </c>
      <c r="H606" s="7">
        <v>19</v>
      </c>
      <c r="I606" s="5">
        <v>45135</v>
      </c>
      <c r="J606" s="5">
        <v>45137</v>
      </c>
      <c r="K606" s="1" t="s">
        <v>45</v>
      </c>
      <c r="L606" s="95">
        <f t="shared" si="9"/>
        <v>7</v>
      </c>
    </row>
    <row r="607" spans="1:12" ht="13.5" customHeight="1" x14ac:dyDescent="0.25">
      <c r="A607" s="6">
        <v>59356</v>
      </c>
      <c r="C607" s="1" t="s">
        <v>121</v>
      </c>
      <c r="D607" s="9" t="s">
        <v>150</v>
      </c>
      <c r="E607" s="1" t="s">
        <v>43</v>
      </c>
      <c r="F607" s="8">
        <v>384599</v>
      </c>
      <c r="G607" s="1" t="s">
        <v>123</v>
      </c>
      <c r="H607" s="7">
        <v>13</v>
      </c>
      <c r="I607" s="5">
        <v>45253</v>
      </c>
      <c r="J607" s="5">
        <v>45255</v>
      </c>
      <c r="K607" s="1" t="s">
        <v>45</v>
      </c>
      <c r="L607" s="95">
        <f t="shared" si="9"/>
        <v>11</v>
      </c>
    </row>
    <row r="608" spans="1:12" ht="13.5" customHeight="1" x14ac:dyDescent="0.25">
      <c r="A608" s="6">
        <v>58990</v>
      </c>
      <c r="C608" s="1" t="s">
        <v>121</v>
      </c>
      <c r="D608" s="9" t="s">
        <v>122</v>
      </c>
      <c r="E608" s="1" t="s">
        <v>43</v>
      </c>
      <c r="F608" s="8">
        <v>567481</v>
      </c>
      <c r="G608" s="1" t="s">
        <v>67</v>
      </c>
      <c r="H608" s="7">
        <v>13</v>
      </c>
      <c r="I608" s="5">
        <v>45155</v>
      </c>
      <c r="J608" s="5">
        <v>45157</v>
      </c>
      <c r="K608" s="1" t="s">
        <v>45</v>
      </c>
      <c r="L608" s="95">
        <f t="shared" si="9"/>
        <v>8</v>
      </c>
    </row>
    <row r="609" spans="1:12" ht="13.5" customHeight="1" x14ac:dyDescent="0.25">
      <c r="A609" s="6">
        <v>59372</v>
      </c>
      <c r="C609" s="1" t="s">
        <v>121</v>
      </c>
      <c r="D609" s="9" t="s">
        <v>122</v>
      </c>
      <c r="E609" s="1" t="s">
        <v>47</v>
      </c>
      <c r="F609" s="8">
        <v>322115</v>
      </c>
      <c r="G609" s="1" t="s">
        <v>153</v>
      </c>
      <c r="H609" s="7">
        <v>14</v>
      </c>
      <c r="I609" s="5">
        <v>45048</v>
      </c>
      <c r="J609" s="5">
        <v>45050</v>
      </c>
      <c r="K609" s="1" t="s">
        <v>45</v>
      </c>
      <c r="L609" s="95">
        <f t="shared" si="9"/>
        <v>5</v>
      </c>
    </row>
    <row r="610" spans="1:12" ht="13.5" customHeight="1" x14ac:dyDescent="0.25">
      <c r="A610" s="6">
        <v>58987</v>
      </c>
      <c r="C610" s="1" t="s">
        <v>121</v>
      </c>
      <c r="D610" s="9" t="s">
        <v>122</v>
      </c>
      <c r="E610" s="1" t="s">
        <v>43</v>
      </c>
      <c r="F610" s="8">
        <v>384599</v>
      </c>
      <c r="G610" s="1" t="s">
        <v>123</v>
      </c>
      <c r="H610" s="7">
        <v>14</v>
      </c>
      <c r="I610" s="5">
        <v>45107</v>
      </c>
      <c r="J610" s="5">
        <v>45109</v>
      </c>
      <c r="K610" s="1" t="s">
        <v>45</v>
      </c>
      <c r="L610" s="95">
        <f t="shared" si="9"/>
        <v>7</v>
      </c>
    </row>
    <row r="611" spans="1:12" ht="13.5" customHeight="1" x14ac:dyDescent="0.25">
      <c r="A611" s="6">
        <v>58977</v>
      </c>
      <c r="C611" s="1" t="s">
        <v>121</v>
      </c>
      <c r="D611" s="9" t="s">
        <v>122</v>
      </c>
      <c r="E611" s="1" t="s">
        <v>43</v>
      </c>
      <c r="F611" s="8">
        <v>384599</v>
      </c>
      <c r="G611" s="1" t="s">
        <v>123</v>
      </c>
      <c r="H611" s="7">
        <v>14</v>
      </c>
      <c r="I611" s="5">
        <v>44981</v>
      </c>
      <c r="J611" s="5">
        <v>44983</v>
      </c>
      <c r="K611" s="1" t="s">
        <v>45</v>
      </c>
      <c r="L611" s="95">
        <f t="shared" si="9"/>
        <v>2</v>
      </c>
    </row>
    <row r="612" spans="1:12" ht="13.5" customHeight="1" x14ac:dyDescent="0.25">
      <c r="A612" s="6">
        <v>56451</v>
      </c>
      <c r="C612" s="1" t="s">
        <v>53</v>
      </c>
      <c r="D612" s="9" t="s">
        <v>64</v>
      </c>
      <c r="E612" s="1" t="s">
        <v>47</v>
      </c>
      <c r="F612" s="8">
        <v>419491</v>
      </c>
      <c r="G612" s="1" t="s">
        <v>148</v>
      </c>
      <c r="H612" s="7">
        <v>12</v>
      </c>
      <c r="I612" s="5">
        <v>45058</v>
      </c>
      <c r="J612" s="5">
        <v>45060</v>
      </c>
      <c r="K612" s="1" t="s">
        <v>40</v>
      </c>
      <c r="L612" s="95">
        <f t="shared" si="9"/>
        <v>5</v>
      </c>
    </row>
    <row r="613" spans="1:12" ht="13.5" customHeight="1" x14ac:dyDescent="0.25">
      <c r="A613" s="6">
        <v>59381</v>
      </c>
      <c r="C613" s="1" t="s">
        <v>121</v>
      </c>
      <c r="D613" s="9" t="s">
        <v>122</v>
      </c>
      <c r="E613" s="1" t="s">
        <v>47</v>
      </c>
      <c r="F613" s="8">
        <v>971841</v>
      </c>
      <c r="G613" s="1" t="s">
        <v>151</v>
      </c>
      <c r="H613" s="7">
        <v>14</v>
      </c>
      <c r="I613" s="5">
        <v>45112</v>
      </c>
      <c r="J613" s="5">
        <v>45114</v>
      </c>
      <c r="K613" s="1" t="s">
        <v>45</v>
      </c>
      <c r="L613" s="95">
        <f t="shared" si="9"/>
        <v>7</v>
      </c>
    </row>
    <row r="614" spans="1:12" ht="13.5" customHeight="1" x14ac:dyDescent="0.25">
      <c r="A614" s="6">
        <v>58985</v>
      </c>
      <c r="C614" s="1" t="s">
        <v>121</v>
      </c>
      <c r="D614" s="9" t="s">
        <v>122</v>
      </c>
      <c r="E614" s="1" t="s">
        <v>43</v>
      </c>
      <c r="F614" s="8">
        <v>384599</v>
      </c>
      <c r="G614" s="1" t="s">
        <v>123</v>
      </c>
      <c r="H614" s="7">
        <v>13</v>
      </c>
      <c r="I614" s="5">
        <v>45065</v>
      </c>
      <c r="J614" s="5">
        <v>45067</v>
      </c>
      <c r="K614" s="1" t="s">
        <v>45</v>
      </c>
      <c r="L614" s="95">
        <f t="shared" si="9"/>
        <v>5</v>
      </c>
    </row>
    <row r="615" spans="1:12" ht="13.5" customHeight="1" x14ac:dyDescent="0.25">
      <c r="A615" s="6">
        <v>59369</v>
      </c>
      <c r="C615" s="1" t="s">
        <v>121</v>
      </c>
      <c r="D615" s="9" t="s">
        <v>122</v>
      </c>
      <c r="E615" s="1" t="s">
        <v>47</v>
      </c>
      <c r="F615" s="8">
        <v>971841</v>
      </c>
      <c r="G615" s="1" t="s">
        <v>151</v>
      </c>
      <c r="H615" s="7">
        <v>14</v>
      </c>
      <c r="I615" s="5">
        <v>45028</v>
      </c>
      <c r="J615" s="5">
        <v>45030</v>
      </c>
      <c r="K615" s="1" t="s">
        <v>45</v>
      </c>
      <c r="L615" s="95">
        <f t="shared" si="9"/>
        <v>4</v>
      </c>
    </row>
    <row r="616" spans="1:12" ht="13.5" customHeight="1" x14ac:dyDescent="0.25">
      <c r="A616" s="6">
        <v>47530</v>
      </c>
      <c r="C616" s="1" t="s">
        <v>53</v>
      </c>
      <c r="D616" s="9" t="s">
        <v>147</v>
      </c>
      <c r="E616" s="1" t="s">
        <v>43</v>
      </c>
      <c r="F616" s="8">
        <v>600496</v>
      </c>
      <c r="G616" s="1" t="s">
        <v>63</v>
      </c>
      <c r="H616" s="7">
        <v>6</v>
      </c>
      <c r="I616" s="5">
        <v>45254</v>
      </c>
      <c r="J616" s="5">
        <v>45256</v>
      </c>
      <c r="K616" s="1" t="s">
        <v>42</v>
      </c>
      <c r="L616" s="95">
        <f t="shared" si="9"/>
        <v>11</v>
      </c>
    </row>
    <row r="617" spans="1:12" ht="13.5" customHeight="1" x14ac:dyDescent="0.25">
      <c r="A617" s="6">
        <v>48379</v>
      </c>
      <c r="C617" s="1" t="s">
        <v>53</v>
      </c>
      <c r="D617" s="9" t="s">
        <v>147</v>
      </c>
      <c r="E617" s="1" t="s">
        <v>43</v>
      </c>
      <c r="F617" s="8">
        <v>329117</v>
      </c>
      <c r="G617" s="1" t="s">
        <v>154</v>
      </c>
      <c r="H617" s="7">
        <v>10</v>
      </c>
      <c r="I617" s="5">
        <v>45026</v>
      </c>
      <c r="J617" s="5">
        <v>45028</v>
      </c>
      <c r="K617" s="1" t="s">
        <v>42</v>
      </c>
      <c r="L617" s="95">
        <f t="shared" si="9"/>
        <v>4</v>
      </c>
    </row>
    <row r="618" spans="1:12" ht="13.5" customHeight="1" x14ac:dyDescent="0.25">
      <c r="A618" s="6">
        <v>48383</v>
      </c>
      <c r="C618" s="1" t="s">
        <v>53</v>
      </c>
      <c r="D618" s="9" t="s">
        <v>147</v>
      </c>
      <c r="E618" s="1" t="s">
        <v>43</v>
      </c>
      <c r="F618" s="8">
        <v>329117</v>
      </c>
      <c r="G618" s="1" t="s">
        <v>154</v>
      </c>
      <c r="H618" s="7">
        <v>16</v>
      </c>
      <c r="I618" s="5">
        <v>45040</v>
      </c>
      <c r="J618" s="5">
        <v>45042</v>
      </c>
      <c r="K618" s="1" t="s">
        <v>42</v>
      </c>
      <c r="L618" s="95">
        <f t="shared" si="9"/>
        <v>4</v>
      </c>
    </row>
    <row r="619" spans="1:12" ht="13.5" customHeight="1" x14ac:dyDescent="0.25">
      <c r="A619" s="6">
        <v>53375</v>
      </c>
      <c r="C619" s="1" t="s">
        <v>53</v>
      </c>
      <c r="D619" s="9" t="s">
        <v>64</v>
      </c>
      <c r="E619" s="1" t="s">
        <v>27</v>
      </c>
      <c r="F619" s="8">
        <v>316048</v>
      </c>
      <c r="G619" s="1" t="s">
        <v>155</v>
      </c>
      <c r="H619" s="7">
        <v>12</v>
      </c>
      <c r="I619" s="5">
        <v>45087</v>
      </c>
      <c r="J619" s="5">
        <v>45087</v>
      </c>
      <c r="K619" s="1" t="s">
        <v>40</v>
      </c>
      <c r="L619" s="95">
        <f t="shared" si="9"/>
        <v>6</v>
      </c>
    </row>
    <row r="620" spans="1:12" ht="13.5" customHeight="1" x14ac:dyDescent="0.25">
      <c r="A620" s="6">
        <v>59379</v>
      </c>
      <c r="C620" s="1" t="s">
        <v>121</v>
      </c>
      <c r="D620" s="9" t="s">
        <v>150</v>
      </c>
      <c r="E620" s="1" t="s">
        <v>47</v>
      </c>
      <c r="F620" s="8">
        <v>971841</v>
      </c>
      <c r="G620" s="1" t="s">
        <v>151</v>
      </c>
      <c r="H620" s="7">
        <v>15</v>
      </c>
      <c r="I620" s="5">
        <v>45076</v>
      </c>
      <c r="J620" s="5">
        <v>45078</v>
      </c>
      <c r="K620" s="1" t="s">
        <v>45</v>
      </c>
      <c r="L620" s="95">
        <f t="shared" si="9"/>
        <v>6</v>
      </c>
    </row>
    <row r="621" spans="1:12" ht="13.5" customHeight="1" x14ac:dyDescent="0.25">
      <c r="A621" s="6">
        <v>58136</v>
      </c>
      <c r="C621" s="1" t="s">
        <v>48</v>
      </c>
      <c r="D621" s="9" t="s">
        <v>81</v>
      </c>
      <c r="E621" s="1" t="s">
        <v>27</v>
      </c>
      <c r="F621" s="8">
        <v>414443</v>
      </c>
      <c r="G621" s="1" t="s">
        <v>96</v>
      </c>
      <c r="H621" s="7">
        <v>12</v>
      </c>
      <c r="I621" s="5">
        <v>45009</v>
      </c>
      <c r="J621" s="5">
        <v>45009</v>
      </c>
      <c r="K621" s="1" t="s">
        <v>51</v>
      </c>
      <c r="L621" s="95">
        <f t="shared" si="9"/>
        <v>3</v>
      </c>
    </row>
    <row r="622" spans="1:12" ht="13.5" customHeight="1" x14ac:dyDescent="0.25">
      <c r="A622" s="6">
        <v>47537</v>
      </c>
      <c r="C622" s="1" t="s">
        <v>53</v>
      </c>
      <c r="D622" s="9" t="s">
        <v>147</v>
      </c>
      <c r="E622" s="1" t="s">
        <v>47</v>
      </c>
      <c r="F622" s="8">
        <v>507111</v>
      </c>
      <c r="G622" s="1" t="s">
        <v>149</v>
      </c>
      <c r="H622" s="7">
        <v>14</v>
      </c>
      <c r="I622" s="5">
        <v>45059</v>
      </c>
      <c r="J622" s="5">
        <v>45061</v>
      </c>
      <c r="K622" s="1" t="s">
        <v>42</v>
      </c>
      <c r="L622" s="95">
        <f t="shared" si="9"/>
        <v>5</v>
      </c>
    </row>
    <row r="623" spans="1:12" ht="13.5" customHeight="1" x14ac:dyDescent="0.25">
      <c r="A623" s="6">
        <v>52298</v>
      </c>
      <c r="C623" s="1" t="s">
        <v>15</v>
      </c>
      <c r="D623" s="9" t="s">
        <v>119</v>
      </c>
      <c r="E623" s="1" t="s">
        <v>23</v>
      </c>
      <c r="F623" s="8">
        <v>196157</v>
      </c>
      <c r="G623" s="1" t="s">
        <v>128</v>
      </c>
      <c r="H623" s="7">
        <v>14</v>
      </c>
      <c r="I623" s="5">
        <v>44992</v>
      </c>
      <c r="J623" s="5">
        <v>44993</v>
      </c>
      <c r="K623" s="1" t="s">
        <v>82</v>
      </c>
      <c r="L623" s="95">
        <f t="shared" si="9"/>
        <v>3</v>
      </c>
    </row>
    <row r="624" spans="1:12" ht="13.5" customHeight="1" x14ac:dyDescent="0.25">
      <c r="A624" s="6">
        <v>55273</v>
      </c>
      <c r="C624" s="1" t="s">
        <v>15</v>
      </c>
      <c r="D624" s="9" t="s">
        <v>16</v>
      </c>
      <c r="E624" s="1" t="s">
        <v>47</v>
      </c>
      <c r="F624" s="8">
        <v>352720</v>
      </c>
      <c r="G624" s="1" t="s">
        <v>66</v>
      </c>
      <c r="H624" s="7">
        <v>20</v>
      </c>
      <c r="I624" s="5">
        <v>45224</v>
      </c>
      <c r="J624" s="5">
        <v>45226</v>
      </c>
      <c r="K624" s="1" t="s">
        <v>26</v>
      </c>
      <c r="L624" s="95">
        <f t="shared" si="9"/>
        <v>10</v>
      </c>
    </row>
    <row r="625" spans="1:12" ht="13.5" customHeight="1" x14ac:dyDescent="0.25">
      <c r="A625" s="6">
        <v>55315</v>
      </c>
      <c r="C625" s="1" t="s">
        <v>15</v>
      </c>
      <c r="D625" s="9" t="s">
        <v>16</v>
      </c>
      <c r="E625" s="1" t="s">
        <v>76</v>
      </c>
      <c r="F625" s="8">
        <v>196853</v>
      </c>
      <c r="G625" s="1" t="s">
        <v>25</v>
      </c>
      <c r="H625" s="7">
        <v>24</v>
      </c>
      <c r="I625" s="5">
        <v>45001</v>
      </c>
      <c r="J625" s="5">
        <v>45002</v>
      </c>
      <c r="K625" s="1" t="s">
        <v>26</v>
      </c>
      <c r="L625" s="95">
        <f t="shared" si="9"/>
        <v>3</v>
      </c>
    </row>
    <row r="626" spans="1:12" ht="13.5" customHeight="1" x14ac:dyDescent="0.25">
      <c r="A626" s="6">
        <v>47496</v>
      </c>
      <c r="C626" s="1" t="s">
        <v>53</v>
      </c>
      <c r="D626" s="9" t="s">
        <v>147</v>
      </c>
      <c r="E626" s="1" t="s">
        <v>43</v>
      </c>
      <c r="F626" s="8">
        <v>329117</v>
      </c>
      <c r="G626" s="1" t="s">
        <v>154</v>
      </c>
      <c r="H626" s="7">
        <v>22</v>
      </c>
      <c r="I626" s="5">
        <v>45249</v>
      </c>
      <c r="J626" s="5">
        <v>45251</v>
      </c>
      <c r="K626" s="1" t="s">
        <v>42</v>
      </c>
      <c r="L626" s="95">
        <f t="shared" si="9"/>
        <v>11</v>
      </c>
    </row>
    <row r="627" spans="1:12" ht="13.5" customHeight="1" x14ac:dyDescent="0.25">
      <c r="A627" s="6">
        <v>48621</v>
      </c>
      <c r="C627" s="1" t="s">
        <v>48</v>
      </c>
      <c r="D627" s="9" t="s">
        <v>86</v>
      </c>
      <c r="E627" s="1" t="s">
        <v>46</v>
      </c>
      <c r="F627" s="8">
        <v>374778</v>
      </c>
      <c r="G627" s="1" t="s">
        <v>101</v>
      </c>
      <c r="H627" s="7">
        <v>21</v>
      </c>
      <c r="I627" s="5">
        <v>44953</v>
      </c>
      <c r="J627" s="5">
        <v>44953</v>
      </c>
      <c r="K627" s="1" t="s">
        <v>88</v>
      </c>
      <c r="L627" s="95">
        <f t="shared" si="9"/>
        <v>1</v>
      </c>
    </row>
    <row r="628" spans="1:12" ht="13.5" customHeight="1" x14ac:dyDescent="0.25">
      <c r="A628" s="6">
        <v>55908</v>
      </c>
      <c r="C628" s="1" t="s">
        <v>53</v>
      </c>
      <c r="D628" s="9" t="s">
        <v>64</v>
      </c>
      <c r="E628" s="1" t="s">
        <v>47</v>
      </c>
      <c r="F628" s="8">
        <v>489671</v>
      </c>
      <c r="G628" s="1" t="s">
        <v>79</v>
      </c>
      <c r="H628" s="7">
        <v>9</v>
      </c>
      <c r="I628" s="5">
        <v>45132</v>
      </c>
      <c r="J628" s="5">
        <v>45134</v>
      </c>
      <c r="K628" s="1" t="s">
        <v>40</v>
      </c>
      <c r="L628" s="95">
        <f t="shared" si="9"/>
        <v>7</v>
      </c>
    </row>
    <row r="629" spans="1:12" ht="13.5" customHeight="1" x14ac:dyDescent="0.25">
      <c r="A629" s="6">
        <v>47916</v>
      </c>
      <c r="C629" s="1" t="s">
        <v>53</v>
      </c>
      <c r="D629" s="9" t="s">
        <v>147</v>
      </c>
      <c r="E629" s="1" t="s">
        <v>47</v>
      </c>
      <c r="F629" s="8">
        <v>507111</v>
      </c>
      <c r="G629" s="1" t="s">
        <v>149</v>
      </c>
      <c r="H629" s="7">
        <v>14</v>
      </c>
      <c r="I629" s="5">
        <v>45075</v>
      </c>
      <c r="J629" s="5">
        <v>45077</v>
      </c>
      <c r="K629" s="1" t="s">
        <v>42</v>
      </c>
      <c r="L629" s="95">
        <f t="shared" si="9"/>
        <v>5</v>
      </c>
    </row>
    <row r="630" spans="1:12" ht="13.5" customHeight="1" x14ac:dyDescent="0.25">
      <c r="A630" s="6">
        <v>55299</v>
      </c>
      <c r="C630" s="1" t="s">
        <v>53</v>
      </c>
      <c r="D630" s="9" t="s">
        <v>64</v>
      </c>
      <c r="E630" s="1" t="s">
        <v>43</v>
      </c>
      <c r="F630" s="8">
        <v>491912</v>
      </c>
      <c r="G630" s="1" t="s">
        <v>65</v>
      </c>
      <c r="H630" s="7">
        <v>9</v>
      </c>
      <c r="I630" s="5">
        <v>45078</v>
      </c>
      <c r="J630" s="5">
        <v>45080</v>
      </c>
      <c r="K630" s="1" t="s">
        <v>40</v>
      </c>
      <c r="L630" s="95">
        <f t="shared" si="9"/>
        <v>6</v>
      </c>
    </row>
    <row r="631" spans="1:12" ht="13.5" customHeight="1" x14ac:dyDescent="0.25">
      <c r="A631" s="6">
        <v>52397</v>
      </c>
      <c r="C631" s="1" t="s">
        <v>53</v>
      </c>
      <c r="D631" s="9" t="s">
        <v>147</v>
      </c>
      <c r="E631" s="1" t="s">
        <v>28</v>
      </c>
      <c r="F631" s="8">
        <v>365499</v>
      </c>
      <c r="G631" s="1" t="s">
        <v>72</v>
      </c>
      <c r="H631" s="7">
        <v>12</v>
      </c>
      <c r="I631" s="5">
        <v>45127</v>
      </c>
      <c r="J631" s="5">
        <v>45128</v>
      </c>
      <c r="K631" s="1" t="s">
        <v>85</v>
      </c>
      <c r="L631" s="95">
        <f t="shared" si="9"/>
        <v>7</v>
      </c>
    </row>
    <row r="632" spans="1:12" ht="13.5" customHeight="1" x14ac:dyDescent="0.25">
      <c r="A632" s="6">
        <v>48639</v>
      </c>
      <c r="C632" s="1" t="s">
        <v>48</v>
      </c>
      <c r="D632" s="9" t="s">
        <v>86</v>
      </c>
      <c r="E632" s="1" t="s">
        <v>132</v>
      </c>
      <c r="F632" s="8">
        <v>435876</v>
      </c>
      <c r="G632" s="1" t="s">
        <v>105</v>
      </c>
      <c r="H632" s="7">
        <v>20</v>
      </c>
      <c r="I632" s="5">
        <v>45098</v>
      </c>
      <c r="J632" s="5">
        <v>45100</v>
      </c>
      <c r="K632" s="1" t="s">
        <v>88</v>
      </c>
      <c r="L632" s="95">
        <f t="shared" si="9"/>
        <v>6</v>
      </c>
    </row>
    <row r="633" spans="1:12" ht="13.5" customHeight="1" x14ac:dyDescent="0.25">
      <c r="A633" s="6">
        <v>51879</v>
      </c>
      <c r="C633" s="1" t="s">
        <v>53</v>
      </c>
      <c r="D633" s="9" t="s">
        <v>133</v>
      </c>
      <c r="E633" s="1" t="s">
        <v>47</v>
      </c>
      <c r="F633" s="8">
        <v>433424</v>
      </c>
      <c r="G633" s="1" t="s">
        <v>134</v>
      </c>
      <c r="H633" s="7">
        <v>15</v>
      </c>
      <c r="I633" s="5">
        <v>45030</v>
      </c>
      <c r="J633" s="5">
        <v>45032</v>
      </c>
      <c r="K633" s="1" t="s">
        <v>85</v>
      </c>
      <c r="L633" s="95">
        <f t="shared" si="9"/>
        <v>4</v>
      </c>
    </row>
    <row r="634" spans="1:12" ht="13.5" customHeight="1" x14ac:dyDescent="0.25">
      <c r="A634" s="6">
        <v>53588</v>
      </c>
      <c r="C634" s="1" t="s">
        <v>48</v>
      </c>
      <c r="D634" s="9" t="s">
        <v>81</v>
      </c>
      <c r="E634" s="1" t="s">
        <v>30</v>
      </c>
      <c r="F634" s="8">
        <v>414443</v>
      </c>
      <c r="G634" s="1" t="s">
        <v>96</v>
      </c>
      <c r="H634" s="7">
        <v>13</v>
      </c>
      <c r="I634" s="5">
        <v>45049</v>
      </c>
      <c r="J634" s="5">
        <v>45049</v>
      </c>
      <c r="K634" s="1" t="s">
        <v>71</v>
      </c>
      <c r="L634" s="95">
        <f t="shared" si="9"/>
        <v>5</v>
      </c>
    </row>
    <row r="635" spans="1:12" ht="13.5" customHeight="1" x14ac:dyDescent="0.25">
      <c r="A635" s="6">
        <v>56832</v>
      </c>
      <c r="C635" s="1" t="s">
        <v>53</v>
      </c>
      <c r="D635" s="9" t="s">
        <v>64</v>
      </c>
      <c r="E635" s="1" t="s">
        <v>47</v>
      </c>
      <c r="F635" s="8">
        <v>419491</v>
      </c>
      <c r="G635" s="1" t="s">
        <v>148</v>
      </c>
      <c r="H635" s="7">
        <v>14</v>
      </c>
      <c r="I635" s="5">
        <v>45174</v>
      </c>
      <c r="J635" s="5">
        <v>45176</v>
      </c>
      <c r="K635" s="1" t="s">
        <v>40</v>
      </c>
      <c r="L635" s="95">
        <f t="shared" si="9"/>
        <v>9</v>
      </c>
    </row>
    <row r="636" spans="1:12" ht="13.5" customHeight="1" x14ac:dyDescent="0.25">
      <c r="A636" s="6">
        <v>59901</v>
      </c>
      <c r="C636" s="1" t="s">
        <v>53</v>
      </c>
      <c r="D636" s="9" t="s">
        <v>133</v>
      </c>
      <c r="E636" s="1" t="s">
        <v>47</v>
      </c>
      <c r="F636" s="8">
        <v>413600</v>
      </c>
      <c r="G636" s="1" t="s">
        <v>114</v>
      </c>
      <c r="H636" s="7">
        <v>15</v>
      </c>
      <c r="I636" s="5">
        <v>45057</v>
      </c>
      <c r="J636" s="5">
        <v>45059</v>
      </c>
      <c r="K636" s="1" t="s">
        <v>82</v>
      </c>
      <c r="L636" s="95">
        <f t="shared" si="9"/>
        <v>5</v>
      </c>
    </row>
    <row r="637" spans="1:12" ht="13.5" customHeight="1" x14ac:dyDescent="0.25">
      <c r="A637" s="6">
        <v>50203</v>
      </c>
      <c r="C637" s="1" t="s">
        <v>53</v>
      </c>
      <c r="D637" s="9" t="s">
        <v>133</v>
      </c>
      <c r="E637" s="1" t="s">
        <v>47</v>
      </c>
      <c r="F637" s="8">
        <v>433424</v>
      </c>
      <c r="G637" s="1" t="s">
        <v>134</v>
      </c>
      <c r="H637" s="7">
        <v>12</v>
      </c>
      <c r="I637" s="5">
        <v>44995</v>
      </c>
      <c r="J637" s="5">
        <v>44997</v>
      </c>
      <c r="K637" s="1" t="s">
        <v>85</v>
      </c>
      <c r="L637" s="95">
        <f t="shared" si="9"/>
        <v>3</v>
      </c>
    </row>
    <row r="638" spans="1:12" ht="13.5" customHeight="1" x14ac:dyDescent="0.25">
      <c r="A638" s="6">
        <v>59437</v>
      </c>
      <c r="C638" s="1" t="s">
        <v>121</v>
      </c>
      <c r="D638" s="9" t="s">
        <v>150</v>
      </c>
      <c r="E638" s="1" t="s">
        <v>44</v>
      </c>
      <c r="F638" s="8">
        <v>384599</v>
      </c>
      <c r="G638" s="1" t="s">
        <v>123</v>
      </c>
      <c r="H638" s="7">
        <v>8</v>
      </c>
      <c r="I638" s="5">
        <v>44942</v>
      </c>
      <c r="J638" s="5">
        <v>44943</v>
      </c>
      <c r="K638" s="1" t="s">
        <v>45</v>
      </c>
      <c r="L638" s="95">
        <f t="shared" si="9"/>
        <v>1</v>
      </c>
    </row>
    <row r="639" spans="1:12" ht="13.5" customHeight="1" x14ac:dyDescent="0.25">
      <c r="A639" s="6">
        <v>59162</v>
      </c>
      <c r="C639" s="1" t="s">
        <v>53</v>
      </c>
      <c r="D639" s="9" t="s">
        <v>147</v>
      </c>
      <c r="E639" s="1" t="s">
        <v>47</v>
      </c>
      <c r="F639" s="8">
        <v>510960</v>
      </c>
      <c r="G639" s="1" t="s">
        <v>62</v>
      </c>
      <c r="H639" s="7">
        <v>10</v>
      </c>
      <c r="I639" s="5">
        <v>45226</v>
      </c>
      <c r="J639" s="5">
        <v>45228</v>
      </c>
      <c r="K639" s="1" t="s">
        <v>57</v>
      </c>
      <c r="L639" s="95">
        <f t="shared" si="9"/>
        <v>10</v>
      </c>
    </row>
    <row r="640" spans="1:12" ht="13.5" customHeight="1" x14ac:dyDescent="0.25">
      <c r="A640" s="6">
        <v>55213</v>
      </c>
      <c r="C640" s="1" t="s">
        <v>53</v>
      </c>
      <c r="D640" s="9" t="s">
        <v>133</v>
      </c>
      <c r="E640" s="1" t="s">
        <v>28</v>
      </c>
      <c r="F640" s="8">
        <v>365499</v>
      </c>
      <c r="G640" s="1" t="s">
        <v>72</v>
      </c>
      <c r="H640" s="7">
        <v>13</v>
      </c>
      <c r="I640" s="5">
        <v>45181</v>
      </c>
      <c r="J640" s="5">
        <v>45182</v>
      </c>
      <c r="K640" s="1" t="s">
        <v>85</v>
      </c>
      <c r="L640" s="95">
        <f t="shared" si="9"/>
        <v>9</v>
      </c>
    </row>
    <row r="641" spans="1:12" ht="13.5" customHeight="1" x14ac:dyDescent="0.25">
      <c r="A641" s="6">
        <v>59722</v>
      </c>
      <c r="C641" s="1" t="s">
        <v>53</v>
      </c>
      <c r="D641" s="9" t="s">
        <v>147</v>
      </c>
      <c r="E641" s="1" t="s">
        <v>103</v>
      </c>
      <c r="F641" s="8">
        <v>365499</v>
      </c>
      <c r="G641" s="1" t="s">
        <v>72</v>
      </c>
      <c r="H641" s="7">
        <v>8</v>
      </c>
      <c r="I641" s="5">
        <v>45152</v>
      </c>
      <c r="J641" s="5">
        <v>45153</v>
      </c>
      <c r="K641" s="1" t="s">
        <v>71</v>
      </c>
      <c r="L641" s="95">
        <f t="shared" si="9"/>
        <v>8</v>
      </c>
    </row>
    <row r="642" spans="1:12" ht="13.5" customHeight="1" x14ac:dyDescent="0.25">
      <c r="A642" s="6">
        <v>60132</v>
      </c>
      <c r="C642" s="1" t="s">
        <v>53</v>
      </c>
      <c r="D642" s="9" t="s">
        <v>147</v>
      </c>
      <c r="E642" s="1" t="s">
        <v>76</v>
      </c>
      <c r="F642" s="8">
        <v>510960</v>
      </c>
      <c r="G642" s="1" t="s">
        <v>62</v>
      </c>
      <c r="H642" s="7">
        <v>5</v>
      </c>
      <c r="I642" s="5">
        <v>45096</v>
      </c>
      <c r="J642" s="5">
        <v>45097</v>
      </c>
      <c r="K642" s="1" t="s">
        <v>71</v>
      </c>
      <c r="L642" s="95">
        <f t="shared" si="9"/>
        <v>6</v>
      </c>
    </row>
    <row r="643" spans="1:12" ht="13.5" customHeight="1" x14ac:dyDescent="0.25">
      <c r="A643" s="6">
        <v>55382</v>
      </c>
      <c r="C643" s="1" t="s">
        <v>53</v>
      </c>
      <c r="D643" s="9" t="s">
        <v>64</v>
      </c>
      <c r="E643" s="1" t="s">
        <v>43</v>
      </c>
      <c r="F643" s="8">
        <v>491912</v>
      </c>
      <c r="G643" s="1" t="s">
        <v>65</v>
      </c>
      <c r="H643" s="7">
        <v>12</v>
      </c>
      <c r="I643" s="5">
        <v>45139</v>
      </c>
      <c r="J643" s="5">
        <v>45141</v>
      </c>
      <c r="K643" s="1" t="s">
        <v>40</v>
      </c>
      <c r="L643" s="95">
        <f t="shared" ref="L643:L706" si="10">MONTH(J643)</f>
        <v>8</v>
      </c>
    </row>
    <row r="644" spans="1:12" ht="13.5" customHeight="1" x14ac:dyDescent="0.25">
      <c r="A644" s="6">
        <v>57058</v>
      </c>
      <c r="C644" s="1" t="s">
        <v>53</v>
      </c>
      <c r="D644" s="9" t="s">
        <v>64</v>
      </c>
      <c r="E644" s="1" t="s">
        <v>47</v>
      </c>
      <c r="F644" s="8">
        <v>491912</v>
      </c>
      <c r="G644" s="1" t="s">
        <v>65</v>
      </c>
      <c r="H644" s="7">
        <v>9</v>
      </c>
      <c r="I644" s="5">
        <v>45279</v>
      </c>
      <c r="J644" s="5">
        <v>45281</v>
      </c>
      <c r="K644" s="1" t="s">
        <v>40</v>
      </c>
      <c r="L644" s="95">
        <f t="shared" si="10"/>
        <v>12</v>
      </c>
    </row>
    <row r="645" spans="1:12" ht="13.5" customHeight="1" x14ac:dyDescent="0.25">
      <c r="A645" s="6">
        <v>53059</v>
      </c>
      <c r="C645" s="1" t="s">
        <v>53</v>
      </c>
      <c r="D645" s="9" t="s">
        <v>133</v>
      </c>
      <c r="E645" s="1" t="s">
        <v>84</v>
      </c>
      <c r="F645" s="8">
        <v>402802</v>
      </c>
      <c r="G645" s="1" t="s">
        <v>168</v>
      </c>
      <c r="H645" s="7">
        <v>7</v>
      </c>
      <c r="I645" s="5">
        <v>45068</v>
      </c>
      <c r="J645" s="5">
        <v>45069</v>
      </c>
      <c r="K645" s="1" t="s">
        <v>85</v>
      </c>
      <c r="L645" s="95">
        <f t="shared" si="10"/>
        <v>5</v>
      </c>
    </row>
    <row r="646" spans="1:12" ht="13.5" customHeight="1" x14ac:dyDescent="0.25">
      <c r="A646" s="6">
        <v>57963</v>
      </c>
      <c r="C646" s="1" t="s">
        <v>48</v>
      </c>
      <c r="D646" s="9" t="s">
        <v>49</v>
      </c>
      <c r="E646" s="1" t="s">
        <v>47</v>
      </c>
      <c r="F646" s="8">
        <v>395269</v>
      </c>
      <c r="G646" s="1" t="s">
        <v>50</v>
      </c>
      <c r="H646" s="7">
        <v>15</v>
      </c>
      <c r="I646" s="5">
        <v>45159</v>
      </c>
      <c r="J646" s="5">
        <v>45161</v>
      </c>
      <c r="K646" s="1" t="s">
        <v>51</v>
      </c>
      <c r="L646" s="95">
        <f t="shared" si="10"/>
        <v>8</v>
      </c>
    </row>
    <row r="647" spans="1:12" ht="13.5" customHeight="1" x14ac:dyDescent="0.25">
      <c r="A647" s="6">
        <v>59387</v>
      </c>
      <c r="C647" s="1" t="s">
        <v>121</v>
      </c>
      <c r="D647" s="9" t="s">
        <v>150</v>
      </c>
      <c r="E647" s="1" t="s">
        <v>47</v>
      </c>
      <c r="F647" s="8">
        <v>971841</v>
      </c>
      <c r="G647" s="1" t="s">
        <v>151</v>
      </c>
      <c r="H647" s="7">
        <v>17</v>
      </c>
      <c r="I647" s="5">
        <v>45196</v>
      </c>
      <c r="J647" s="5">
        <v>45198</v>
      </c>
      <c r="K647" s="1" t="s">
        <v>45</v>
      </c>
      <c r="L647" s="95">
        <f t="shared" si="10"/>
        <v>9</v>
      </c>
    </row>
    <row r="648" spans="1:12" ht="13.5" customHeight="1" x14ac:dyDescent="0.25">
      <c r="A648" s="6">
        <v>51460</v>
      </c>
      <c r="C648" s="1" t="s">
        <v>53</v>
      </c>
      <c r="D648" s="9" t="s">
        <v>147</v>
      </c>
      <c r="E648" s="1" t="s">
        <v>30</v>
      </c>
      <c r="F648" s="8">
        <v>352720</v>
      </c>
      <c r="G648" s="1" t="s">
        <v>66</v>
      </c>
      <c r="H648" s="7">
        <v>5</v>
      </c>
      <c r="I648" s="5">
        <v>45058</v>
      </c>
      <c r="J648" s="5">
        <v>45058</v>
      </c>
      <c r="K648" s="1" t="s">
        <v>29</v>
      </c>
      <c r="L648" s="95">
        <f t="shared" si="10"/>
        <v>5</v>
      </c>
    </row>
    <row r="649" spans="1:12" ht="13.5" customHeight="1" x14ac:dyDescent="0.25">
      <c r="A649" s="6">
        <v>52763</v>
      </c>
      <c r="C649" s="1" t="s">
        <v>53</v>
      </c>
      <c r="D649" s="9" t="s">
        <v>133</v>
      </c>
      <c r="E649" s="1" t="s">
        <v>28</v>
      </c>
      <c r="F649" s="8">
        <v>365499</v>
      </c>
      <c r="G649" s="1" t="s">
        <v>72</v>
      </c>
      <c r="H649" s="7">
        <v>11</v>
      </c>
      <c r="I649" s="5">
        <v>45009</v>
      </c>
      <c r="J649" s="5">
        <v>45010</v>
      </c>
      <c r="K649" s="1" t="s">
        <v>85</v>
      </c>
      <c r="L649" s="95">
        <f t="shared" si="10"/>
        <v>3</v>
      </c>
    </row>
    <row r="650" spans="1:12" ht="13.5" customHeight="1" x14ac:dyDescent="0.25">
      <c r="A650" s="6">
        <v>59115</v>
      </c>
      <c r="C650" s="1" t="s">
        <v>53</v>
      </c>
      <c r="D650" s="9" t="s">
        <v>147</v>
      </c>
      <c r="E650" s="1" t="s">
        <v>47</v>
      </c>
      <c r="F650" s="8">
        <v>679358</v>
      </c>
      <c r="G650" s="1" t="s">
        <v>70</v>
      </c>
      <c r="H650" s="7">
        <v>9</v>
      </c>
      <c r="I650" s="5">
        <v>45253</v>
      </c>
      <c r="J650" s="5">
        <v>45255</v>
      </c>
      <c r="K650" s="1" t="s">
        <v>71</v>
      </c>
      <c r="L650" s="95">
        <f t="shared" si="10"/>
        <v>11</v>
      </c>
    </row>
    <row r="651" spans="1:12" ht="13.5" customHeight="1" x14ac:dyDescent="0.25">
      <c r="A651" s="6">
        <v>57937</v>
      </c>
      <c r="C651" s="1" t="s">
        <v>48</v>
      </c>
      <c r="D651" s="9" t="s">
        <v>49</v>
      </c>
      <c r="E651" s="1" t="s">
        <v>23</v>
      </c>
      <c r="F651" s="8">
        <v>395269</v>
      </c>
      <c r="G651" s="1" t="s">
        <v>50</v>
      </c>
      <c r="H651" s="7">
        <v>15</v>
      </c>
      <c r="I651" s="5">
        <v>45098</v>
      </c>
      <c r="J651" s="5">
        <v>45099</v>
      </c>
      <c r="K651" s="1" t="s">
        <v>51</v>
      </c>
      <c r="L651" s="95">
        <f t="shared" si="10"/>
        <v>6</v>
      </c>
    </row>
    <row r="652" spans="1:12" ht="13.5" customHeight="1" x14ac:dyDescent="0.25">
      <c r="A652" s="6">
        <v>47728</v>
      </c>
      <c r="C652" s="1" t="s">
        <v>15</v>
      </c>
      <c r="D652" s="9" t="s">
        <v>119</v>
      </c>
      <c r="E652" s="1" t="s">
        <v>20</v>
      </c>
      <c r="F652" s="8">
        <v>196157</v>
      </c>
      <c r="G652" s="1" t="s">
        <v>128</v>
      </c>
      <c r="H652" s="7">
        <v>17</v>
      </c>
      <c r="I652" s="5">
        <v>45029</v>
      </c>
      <c r="J652" s="5">
        <v>45030</v>
      </c>
      <c r="K652" s="1" t="s">
        <v>82</v>
      </c>
      <c r="L652" s="95">
        <f t="shared" si="10"/>
        <v>4</v>
      </c>
    </row>
    <row r="653" spans="1:12" ht="13.5" customHeight="1" x14ac:dyDescent="0.25">
      <c r="A653" s="6">
        <v>55312</v>
      </c>
      <c r="C653" s="1" t="s">
        <v>53</v>
      </c>
      <c r="D653" s="9" t="s">
        <v>64</v>
      </c>
      <c r="E653" s="1" t="s">
        <v>43</v>
      </c>
      <c r="F653" s="8">
        <v>451904</v>
      </c>
      <c r="G653" s="1" t="s">
        <v>69</v>
      </c>
      <c r="H653" s="7">
        <v>12</v>
      </c>
      <c r="I653" s="5">
        <v>45084</v>
      </c>
      <c r="J653" s="5">
        <v>45086</v>
      </c>
      <c r="K653" s="1" t="s">
        <v>40</v>
      </c>
      <c r="L653" s="95">
        <f t="shared" si="10"/>
        <v>6</v>
      </c>
    </row>
    <row r="654" spans="1:12" ht="13.5" customHeight="1" x14ac:dyDescent="0.25">
      <c r="A654" s="6">
        <v>57284</v>
      </c>
      <c r="C654" s="1" t="s">
        <v>37</v>
      </c>
      <c r="D654" s="9" t="s">
        <v>52</v>
      </c>
      <c r="E654" s="1" t="s">
        <v>23</v>
      </c>
      <c r="F654" s="8">
        <v>350060</v>
      </c>
      <c r="G654" s="1" t="s">
        <v>169</v>
      </c>
      <c r="H654" s="7">
        <v>11</v>
      </c>
      <c r="I654" s="5">
        <v>45118</v>
      </c>
      <c r="J654" s="5">
        <v>45119</v>
      </c>
      <c r="K654" s="1" t="s">
        <v>42</v>
      </c>
      <c r="L654" s="95">
        <f t="shared" si="10"/>
        <v>7</v>
      </c>
    </row>
    <row r="655" spans="1:12" ht="13.5" customHeight="1" x14ac:dyDescent="0.25">
      <c r="A655" s="6">
        <v>47909</v>
      </c>
      <c r="C655" s="1" t="s">
        <v>53</v>
      </c>
      <c r="D655" s="9" t="s">
        <v>147</v>
      </c>
      <c r="E655" s="1" t="s">
        <v>43</v>
      </c>
      <c r="F655" s="8">
        <v>329117</v>
      </c>
      <c r="G655" s="1" t="s">
        <v>154</v>
      </c>
      <c r="H655" s="7">
        <v>16</v>
      </c>
      <c r="I655" s="5">
        <v>45089</v>
      </c>
      <c r="J655" s="5">
        <v>45091</v>
      </c>
      <c r="K655" s="1" t="s">
        <v>42</v>
      </c>
      <c r="L655" s="95">
        <f t="shared" si="10"/>
        <v>6</v>
      </c>
    </row>
    <row r="656" spans="1:12" ht="13.5" customHeight="1" x14ac:dyDescent="0.25">
      <c r="A656" s="6">
        <v>54168</v>
      </c>
      <c r="C656" s="1" t="s">
        <v>48</v>
      </c>
      <c r="D656" s="9" t="s">
        <v>81</v>
      </c>
      <c r="E656" s="1" t="s">
        <v>47</v>
      </c>
      <c r="F656" s="8">
        <v>414443</v>
      </c>
      <c r="G656" s="1" t="s">
        <v>96</v>
      </c>
      <c r="H656" s="7">
        <v>20</v>
      </c>
      <c r="I656" s="5">
        <v>44998</v>
      </c>
      <c r="J656" s="5">
        <v>45000</v>
      </c>
      <c r="K656" s="1" t="s">
        <v>71</v>
      </c>
      <c r="L656" s="95">
        <f t="shared" si="10"/>
        <v>3</v>
      </c>
    </row>
    <row r="657" spans="1:12" ht="13.5" customHeight="1" x14ac:dyDescent="0.25">
      <c r="A657" s="6">
        <v>55389</v>
      </c>
      <c r="C657" s="1" t="s">
        <v>53</v>
      </c>
      <c r="D657" s="9" t="s">
        <v>64</v>
      </c>
      <c r="E657" s="1" t="s">
        <v>43</v>
      </c>
      <c r="F657" s="8">
        <v>451904</v>
      </c>
      <c r="G657" s="1" t="s">
        <v>69</v>
      </c>
      <c r="H657" s="7">
        <v>15</v>
      </c>
      <c r="I657" s="5">
        <v>45168</v>
      </c>
      <c r="J657" s="5">
        <v>45170</v>
      </c>
      <c r="K657" s="1" t="s">
        <v>40</v>
      </c>
      <c r="L657" s="95">
        <f t="shared" si="10"/>
        <v>9</v>
      </c>
    </row>
    <row r="658" spans="1:12" ht="13.5" customHeight="1" x14ac:dyDescent="0.25">
      <c r="A658" s="6">
        <v>54078</v>
      </c>
      <c r="C658" s="1" t="s">
        <v>53</v>
      </c>
      <c r="D658" s="9" t="s">
        <v>64</v>
      </c>
      <c r="E658" s="1" t="s">
        <v>35</v>
      </c>
      <c r="F658" s="8">
        <v>451904</v>
      </c>
      <c r="G658" s="1" t="s">
        <v>69</v>
      </c>
      <c r="H658" s="7">
        <v>17</v>
      </c>
      <c r="I658" s="5">
        <v>45171</v>
      </c>
      <c r="J658" s="5">
        <v>45173</v>
      </c>
      <c r="K658" s="1" t="s">
        <v>40</v>
      </c>
      <c r="L658" s="95">
        <f t="shared" si="10"/>
        <v>9</v>
      </c>
    </row>
    <row r="659" spans="1:12" ht="13.5" customHeight="1" x14ac:dyDescent="0.25">
      <c r="A659" s="6">
        <v>51705</v>
      </c>
      <c r="C659" s="1" t="s">
        <v>48</v>
      </c>
      <c r="D659" s="9" t="s">
        <v>86</v>
      </c>
      <c r="E659" s="1" t="s">
        <v>78</v>
      </c>
      <c r="F659" s="8">
        <v>435876</v>
      </c>
      <c r="G659" s="1" t="s">
        <v>105</v>
      </c>
      <c r="H659" s="7">
        <v>16</v>
      </c>
      <c r="I659" s="5">
        <v>44950</v>
      </c>
      <c r="J659" s="5">
        <v>44950</v>
      </c>
      <c r="K659" s="1" t="s">
        <v>88</v>
      </c>
      <c r="L659" s="95">
        <f t="shared" si="10"/>
        <v>1</v>
      </c>
    </row>
    <row r="660" spans="1:12" ht="13.5" customHeight="1" x14ac:dyDescent="0.25">
      <c r="A660" s="6">
        <v>59339</v>
      </c>
      <c r="C660" s="1" t="s">
        <v>121</v>
      </c>
      <c r="D660" s="9" t="s">
        <v>122</v>
      </c>
      <c r="E660" s="1" t="s">
        <v>44</v>
      </c>
      <c r="F660" s="8">
        <v>384599</v>
      </c>
      <c r="G660" s="1" t="s">
        <v>123</v>
      </c>
      <c r="H660" s="7">
        <v>6</v>
      </c>
      <c r="I660" s="5">
        <v>44984</v>
      </c>
      <c r="J660" s="5">
        <v>44985</v>
      </c>
      <c r="K660" s="1" t="s">
        <v>45</v>
      </c>
      <c r="L660" s="95">
        <f t="shared" si="10"/>
        <v>2</v>
      </c>
    </row>
    <row r="661" spans="1:12" ht="13.5" customHeight="1" x14ac:dyDescent="0.25">
      <c r="A661" s="6">
        <v>56314</v>
      </c>
      <c r="C661" s="1" t="s">
        <v>53</v>
      </c>
      <c r="D661" s="9" t="s">
        <v>64</v>
      </c>
      <c r="E661" s="1" t="s">
        <v>47</v>
      </c>
      <c r="F661" s="8">
        <v>491912</v>
      </c>
      <c r="G661" s="1" t="s">
        <v>65</v>
      </c>
      <c r="H661" s="7">
        <v>16</v>
      </c>
      <c r="I661" s="5">
        <v>45031</v>
      </c>
      <c r="J661" s="5">
        <v>45033</v>
      </c>
      <c r="K661" s="1" t="s">
        <v>40</v>
      </c>
      <c r="L661" s="95">
        <f t="shared" si="10"/>
        <v>4</v>
      </c>
    </row>
    <row r="662" spans="1:12" ht="13.5" customHeight="1" x14ac:dyDescent="0.25">
      <c r="A662" s="6">
        <v>59295</v>
      </c>
      <c r="C662" s="1" t="s">
        <v>121</v>
      </c>
      <c r="D662" s="9" t="s">
        <v>150</v>
      </c>
      <c r="E662" s="1" t="s">
        <v>43</v>
      </c>
      <c r="F662" s="8">
        <v>245435</v>
      </c>
      <c r="G662" s="1" t="s">
        <v>160</v>
      </c>
      <c r="H662" s="7">
        <v>19</v>
      </c>
      <c r="I662" s="5">
        <v>44987</v>
      </c>
      <c r="J662" s="5">
        <v>44989</v>
      </c>
      <c r="K662" s="1" t="s">
        <v>45</v>
      </c>
      <c r="L662" s="95">
        <f t="shared" si="10"/>
        <v>3</v>
      </c>
    </row>
    <row r="663" spans="1:12" ht="13.5" customHeight="1" x14ac:dyDescent="0.25">
      <c r="A663" s="6">
        <v>55903</v>
      </c>
      <c r="C663" s="1" t="s">
        <v>53</v>
      </c>
      <c r="D663" s="9" t="s">
        <v>64</v>
      </c>
      <c r="E663" s="1" t="s">
        <v>47</v>
      </c>
      <c r="F663" s="8">
        <v>489671</v>
      </c>
      <c r="G663" s="1" t="s">
        <v>79</v>
      </c>
      <c r="H663" s="7">
        <v>9</v>
      </c>
      <c r="I663" s="5">
        <v>45127</v>
      </c>
      <c r="J663" s="5">
        <v>45129</v>
      </c>
      <c r="K663" s="1" t="s">
        <v>40</v>
      </c>
      <c r="L663" s="95">
        <f t="shared" si="10"/>
        <v>7</v>
      </c>
    </row>
    <row r="664" spans="1:12" ht="13.5" customHeight="1" x14ac:dyDescent="0.25">
      <c r="A664" s="6">
        <v>59367</v>
      </c>
      <c r="C664" s="1" t="s">
        <v>121</v>
      </c>
      <c r="D664" s="9" t="s">
        <v>122</v>
      </c>
      <c r="E664" s="1" t="s">
        <v>47</v>
      </c>
      <c r="F664" s="8">
        <v>384599</v>
      </c>
      <c r="G664" s="1" t="s">
        <v>123</v>
      </c>
      <c r="H664" s="7">
        <v>13</v>
      </c>
      <c r="I664" s="5">
        <v>45210</v>
      </c>
      <c r="J664" s="5">
        <v>45212</v>
      </c>
      <c r="K664" s="1" t="s">
        <v>45</v>
      </c>
      <c r="L664" s="95">
        <f t="shared" si="10"/>
        <v>10</v>
      </c>
    </row>
    <row r="665" spans="1:12" ht="13.5" customHeight="1" x14ac:dyDescent="0.25">
      <c r="A665" s="6">
        <v>53914</v>
      </c>
      <c r="C665" s="1" t="s">
        <v>53</v>
      </c>
      <c r="D665" s="9" t="s">
        <v>64</v>
      </c>
      <c r="E665" s="1" t="s">
        <v>17</v>
      </c>
      <c r="F665" s="8">
        <v>418421</v>
      </c>
      <c r="G665" s="1" t="s">
        <v>166</v>
      </c>
      <c r="H665" s="7">
        <v>10</v>
      </c>
      <c r="I665" s="5">
        <v>45197</v>
      </c>
      <c r="J665" s="5">
        <v>45197</v>
      </c>
      <c r="K665" s="1" t="s">
        <v>40</v>
      </c>
      <c r="L665" s="95">
        <f t="shared" si="10"/>
        <v>9</v>
      </c>
    </row>
    <row r="666" spans="1:12" ht="13.5" customHeight="1" x14ac:dyDescent="0.25">
      <c r="A666" s="6">
        <v>54433</v>
      </c>
      <c r="C666" s="1" t="s">
        <v>53</v>
      </c>
      <c r="D666" s="9" t="s">
        <v>64</v>
      </c>
      <c r="E666" s="1" t="s">
        <v>22</v>
      </c>
      <c r="F666" s="8">
        <v>451904</v>
      </c>
      <c r="G666" s="1" t="s">
        <v>69</v>
      </c>
      <c r="H666" s="7">
        <v>16</v>
      </c>
      <c r="I666" s="5">
        <v>45050</v>
      </c>
      <c r="J666" s="5">
        <v>45052</v>
      </c>
      <c r="K666" s="1" t="s">
        <v>40</v>
      </c>
      <c r="L666" s="95">
        <f t="shared" si="10"/>
        <v>5</v>
      </c>
    </row>
    <row r="667" spans="1:12" ht="13.5" customHeight="1" x14ac:dyDescent="0.25">
      <c r="A667" s="6">
        <v>55330</v>
      </c>
      <c r="C667" s="1" t="s">
        <v>15</v>
      </c>
      <c r="D667" s="9" t="s">
        <v>16</v>
      </c>
      <c r="E667" s="1" t="s">
        <v>102</v>
      </c>
      <c r="F667" s="8">
        <v>196853</v>
      </c>
      <c r="G667" s="1" t="s">
        <v>25</v>
      </c>
      <c r="H667" s="7">
        <v>25</v>
      </c>
      <c r="I667" s="5">
        <v>44958</v>
      </c>
      <c r="J667" s="5">
        <v>44958</v>
      </c>
      <c r="K667" s="1" t="s">
        <v>26</v>
      </c>
      <c r="L667" s="95">
        <f t="shared" si="10"/>
        <v>2</v>
      </c>
    </row>
    <row r="668" spans="1:12" ht="13.5" customHeight="1" x14ac:dyDescent="0.25">
      <c r="A668" s="6">
        <v>59388</v>
      </c>
      <c r="C668" s="1" t="s">
        <v>121</v>
      </c>
      <c r="D668" s="9" t="s">
        <v>150</v>
      </c>
      <c r="E668" s="1" t="s">
        <v>47</v>
      </c>
      <c r="F668" s="8">
        <v>971841</v>
      </c>
      <c r="G668" s="1" t="s">
        <v>151</v>
      </c>
      <c r="H668" s="7">
        <v>12</v>
      </c>
      <c r="I668" s="5">
        <v>45216</v>
      </c>
      <c r="J668" s="5">
        <v>45218</v>
      </c>
      <c r="K668" s="1" t="s">
        <v>45</v>
      </c>
      <c r="L668" s="95">
        <f t="shared" si="10"/>
        <v>10</v>
      </c>
    </row>
    <row r="669" spans="1:12" ht="13.5" customHeight="1" x14ac:dyDescent="0.25">
      <c r="A669" s="6">
        <v>59384</v>
      </c>
      <c r="C669" s="1" t="s">
        <v>121</v>
      </c>
      <c r="D669" s="9" t="s">
        <v>150</v>
      </c>
      <c r="E669" s="1" t="s">
        <v>47</v>
      </c>
      <c r="F669" s="8">
        <v>971841</v>
      </c>
      <c r="G669" s="1" t="s">
        <v>151</v>
      </c>
      <c r="H669" s="7">
        <v>20</v>
      </c>
      <c r="I669" s="5">
        <v>45118</v>
      </c>
      <c r="J669" s="5">
        <v>45120</v>
      </c>
      <c r="K669" s="1" t="s">
        <v>45</v>
      </c>
      <c r="L669" s="95">
        <f t="shared" si="10"/>
        <v>7</v>
      </c>
    </row>
    <row r="670" spans="1:12" ht="13.5" customHeight="1" x14ac:dyDescent="0.25">
      <c r="A670" s="6">
        <v>55399</v>
      </c>
      <c r="C670" s="1" t="s">
        <v>53</v>
      </c>
      <c r="D670" s="9" t="s">
        <v>64</v>
      </c>
      <c r="E670" s="1" t="s">
        <v>43</v>
      </c>
      <c r="F670" s="8">
        <v>411339</v>
      </c>
      <c r="G670" s="1" t="s">
        <v>68</v>
      </c>
      <c r="H670" s="7">
        <v>12</v>
      </c>
      <c r="I670" s="5">
        <v>45239</v>
      </c>
      <c r="J670" s="5">
        <v>45241</v>
      </c>
      <c r="K670" s="1" t="s">
        <v>40</v>
      </c>
      <c r="L670" s="95">
        <f t="shared" si="10"/>
        <v>11</v>
      </c>
    </row>
    <row r="671" spans="1:12" ht="13.5" customHeight="1" x14ac:dyDescent="0.25">
      <c r="A671" s="6">
        <v>55390</v>
      </c>
      <c r="C671" s="1" t="s">
        <v>53</v>
      </c>
      <c r="D671" s="9" t="s">
        <v>64</v>
      </c>
      <c r="E671" s="1" t="s">
        <v>43</v>
      </c>
      <c r="F671" s="8">
        <v>329117</v>
      </c>
      <c r="G671" s="1" t="s">
        <v>154</v>
      </c>
      <c r="H671" s="7">
        <v>16</v>
      </c>
      <c r="I671" s="5">
        <v>45170</v>
      </c>
      <c r="J671" s="5">
        <v>45172</v>
      </c>
      <c r="K671" s="1" t="s">
        <v>40</v>
      </c>
      <c r="L671" s="95">
        <f t="shared" si="10"/>
        <v>9</v>
      </c>
    </row>
    <row r="672" spans="1:12" ht="13.5" customHeight="1" x14ac:dyDescent="0.25">
      <c r="A672" s="6">
        <v>49346</v>
      </c>
      <c r="C672" s="1" t="s">
        <v>53</v>
      </c>
      <c r="D672" s="9" t="s">
        <v>147</v>
      </c>
      <c r="E672" s="1" t="s">
        <v>47</v>
      </c>
      <c r="F672" s="8">
        <v>451904</v>
      </c>
      <c r="G672" s="1" t="s">
        <v>69</v>
      </c>
      <c r="H672" s="7">
        <v>14</v>
      </c>
      <c r="I672" s="5">
        <v>45120</v>
      </c>
      <c r="J672" s="5">
        <v>45122</v>
      </c>
      <c r="K672" s="1" t="s">
        <v>42</v>
      </c>
      <c r="L672" s="95">
        <f t="shared" si="10"/>
        <v>7</v>
      </c>
    </row>
    <row r="673" spans="1:12" ht="13.5" customHeight="1" x14ac:dyDescent="0.25">
      <c r="A673" s="6">
        <v>55387</v>
      </c>
      <c r="C673" s="1" t="s">
        <v>53</v>
      </c>
      <c r="D673" s="9" t="s">
        <v>64</v>
      </c>
      <c r="E673" s="1" t="s">
        <v>43</v>
      </c>
      <c r="F673" s="8">
        <v>411339</v>
      </c>
      <c r="G673" s="1" t="s">
        <v>68</v>
      </c>
      <c r="H673" s="7">
        <v>11</v>
      </c>
      <c r="I673" s="5">
        <v>45155</v>
      </c>
      <c r="J673" s="5">
        <v>45157</v>
      </c>
      <c r="K673" s="1" t="s">
        <v>40</v>
      </c>
      <c r="L673" s="95">
        <f t="shared" si="10"/>
        <v>8</v>
      </c>
    </row>
    <row r="674" spans="1:12" ht="13.5" customHeight="1" x14ac:dyDescent="0.25">
      <c r="A674" s="6">
        <v>55873</v>
      </c>
      <c r="C674" s="1" t="s">
        <v>53</v>
      </c>
      <c r="D674" s="9" t="s">
        <v>64</v>
      </c>
      <c r="E674" s="1" t="s">
        <v>47</v>
      </c>
      <c r="F674" s="8">
        <v>489671</v>
      </c>
      <c r="G674" s="1" t="s">
        <v>79</v>
      </c>
      <c r="H674" s="7">
        <v>13</v>
      </c>
      <c r="I674" s="5">
        <v>45052</v>
      </c>
      <c r="J674" s="5">
        <v>45054</v>
      </c>
      <c r="K674" s="1" t="s">
        <v>40</v>
      </c>
      <c r="L674" s="95">
        <f t="shared" si="10"/>
        <v>5</v>
      </c>
    </row>
    <row r="675" spans="1:12" ht="13.5" customHeight="1" x14ac:dyDescent="0.25">
      <c r="A675" s="6">
        <v>47791</v>
      </c>
      <c r="C675" s="1" t="s">
        <v>48</v>
      </c>
      <c r="D675" s="9" t="s">
        <v>86</v>
      </c>
      <c r="E675" s="1" t="s">
        <v>17</v>
      </c>
      <c r="F675" s="8">
        <v>374778</v>
      </c>
      <c r="G675" s="1" t="s">
        <v>101</v>
      </c>
      <c r="H675" s="7">
        <v>11</v>
      </c>
      <c r="I675" s="5">
        <v>45191</v>
      </c>
      <c r="J675" s="5">
        <v>45191</v>
      </c>
      <c r="K675" s="1" t="s">
        <v>88</v>
      </c>
      <c r="L675" s="95">
        <f t="shared" si="10"/>
        <v>9</v>
      </c>
    </row>
    <row r="676" spans="1:12" ht="13.5" customHeight="1" x14ac:dyDescent="0.25">
      <c r="A676" s="6">
        <v>56810</v>
      </c>
      <c r="C676" s="1" t="s">
        <v>53</v>
      </c>
      <c r="D676" s="9" t="s">
        <v>64</v>
      </c>
      <c r="E676" s="1" t="s">
        <v>47</v>
      </c>
      <c r="F676" s="8">
        <v>329117</v>
      </c>
      <c r="G676" s="1" t="s">
        <v>154</v>
      </c>
      <c r="H676" s="7">
        <v>12</v>
      </c>
      <c r="I676" s="5">
        <v>45153</v>
      </c>
      <c r="J676" s="5">
        <v>45155</v>
      </c>
      <c r="K676" s="1" t="s">
        <v>40</v>
      </c>
      <c r="L676" s="95">
        <f t="shared" si="10"/>
        <v>8</v>
      </c>
    </row>
    <row r="677" spans="1:12" ht="13.5" customHeight="1" x14ac:dyDescent="0.25">
      <c r="A677" s="6">
        <v>56392</v>
      </c>
      <c r="C677" s="1" t="s">
        <v>53</v>
      </c>
      <c r="D677" s="9" t="s">
        <v>64</v>
      </c>
      <c r="E677" s="1" t="s">
        <v>47</v>
      </c>
      <c r="F677" s="8">
        <v>491912</v>
      </c>
      <c r="G677" s="1" t="s">
        <v>65</v>
      </c>
      <c r="H677" s="7">
        <v>9</v>
      </c>
      <c r="I677" s="5">
        <v>45045</v>
      </c>
      <c r="J677" s="5">
        <v>45047</v>
      </c>
      <c r="K677" s="1" t="s">
        <v>40</v>
      </c>
      <c r="L677" s="95">
        <f t="shared" si="10"/>
        <v>5</v>
      </c>
    </row>
    <row r="678" spans="1:12" ht="13.5" customHeight="1" x14ac:dyDescent="0.25">
      <c r="A678" s="6">
        <v>59463</v>
      </c>
      <c r="C678" s="1" t="s">
        <v>121</v>
      </c>
      <c r="D678" s="9" t="s">
        <v>150</v>
      </c>
      <c r="E678" s="1" t="s">
        <v>44</v>
      </c>
      <c r="F678" s="8">
        <v>384599</v>
      </c>
      <c r="G678" s="1" t="s">
        <v>123</v>
      </c>
      <c r="H678" s="7">
        <v>8</v>
      </c>
      <c r="I678" s="5">
        <v>45018</v>
      </c>
      <c r="J678" s="5">
        <v>45019</v>
      </c>
      <c r="K678" s="1" t="s">
        <v>45</v>
      </c>
      <c r="L678" s="95">
        <f t="shared" si="10"/>
        <v>4</v>
      </c>
    </row>
    <row r="679" spans="1:12" ht="13.5" customHeight="1" x14ac:dyDescent="0.25">
      <c r="A679" s="6">
        <v>53913</v>
      </c>
      <c r="C679" s="1" t="s">
        <v>15</v>
      </c>
      <c r="D679" s="9" t="s">
        <v>119</v>
      </c>
      <c r="E679" s="1" t="s">
        <v>35</v>
      </c>
      <c r="F679" s="8">
        <v>228486</v>
      </c>
      <c r="G679" s="1" t="s">
        <v>142</v>
      </c>
      <c r="H679" s="7">
        <v>10</v>
      </c>
      <c r="I679" s="5">
        <v>45097</v>
      </c>
      <c r="J679" s="5">
        <v>45099</v>
      </c>
      <c r="K679" s="1" t="s">
        <v>82</v>
      </c>
      <c r="L679" s="95">
        <f t="shared" si="10"/>
        <v>6</v>
      </c>
    </row>
    <row r="680" spans="1:12" ht="13.5" customHeight="1" x14ac:dyDescent="0.25">
      <c r="A680" s="6">
        <v>52422</v>
      </c>
      <c r="C680" s="1" t="s">
        <v>15</v>
      </c>
      <c r="D680" s="9" t="s">
        <v>119</v>
      </c>
      <c r="E680" s="1" t="s">
        <v>78</v>
      </c>
      <c r="F680" s="8">
        <v>226488</v>
      </c>
      <c r="G680" s="1" t="s">
        <v>157</v>
      </c>
      <c r="H680" s="7">
        <v>16</v>
      </c>
      <c r="I680" s="5">
        <v>45075</v>
      </c>
      <c r="J680" s="5">
        <v>45075</v>
      </c>
      <c r="K680" s="1" t="s">
        <v>82</v>
      </c>
      <c r="L680" s="95">
        <f t="shared" si="10"/>
        <v>5</v>
      </c>
    </row>
    <row r="681" spans="1:12" ht="13.5" customHeight="1" x14ac:dyDescent="0.25">
      <c r="A681" s="6">
        <v>53994</v>
      </c>
      <c r="C681" s="1" t="s">
        <v>15</v>
      </c>
      <c r="D681" s="9" t="s">
        <v>119</v>
      </c>
      <c r="E681" s="1" t="s">
        <v>84</v>
      </c>
      <c r="F681" s="8">
        <v>196157</v>
      </c>
      <c r="G681" s="1" t="s">
        <v>128</v>
      </c>
      <c r="H681" s="7">
        <v>13</v>
      </c>
      <c r="I681" s="5">
        <v>45222</v>
      </c>
      <c r="J681" s="5">
        <v>45223</v>
      </c>
      <c r="K681" s="1" t="s">
        <v>82</v>
      </c>
      <c r="L681" s="95">
        <f t="shared" si="10"/>
        <v>10</v>
      </c>
    </row>
    <row r="682" spans="1:12" ht="13.5" customHeight="1" x14ac:dyDescent="0.25">
      <c r="A682" s="6">
        <v>56852</v>
      </c>
      <c r="C682" s="1" t="s">
        <v>53</v>
      </c>
      <c r="D682" s="9" t="s">
        <v>64</v>
      </c>
      <c r="E682" s="1" t="s">
        <v>47</v>
      </c>
      <c r="F682" s="8">
        <v>491912</v>
      </c>
      <c r="G682" s="1" t="s">
        <v>65</v>
      </c>
      <c r="H682" s="7">
        <v>7</v>
      </c>
      <c r="I682" s="5">
        <v>45181</v>
      </c>
      <c r="J682" s="5">
        <v>45183</v>
      </c>
      <c r="K682" s="1" t="s">
        <v>40</v>
      </c>
      <c r="L682" s="95">
        <f t="shared" si="10"/>
        <v>9</v>
      </c>
    </row>
    <row r="683" spans="1:12" ht="13.5" customHeight="1" x14ac:dyDescent="0.25">
      <c r="A683" s="6">
        <v>58415</v>
      </c>
      <c r="C683" s="1" t="s">
        <v>53</v>
      </c>
      <c r="D683" s="9" t="s">
        <v>147</v>
      </c>
      <c r="E683" s="1" t="s">
        <v>23</v>
      </c>
      <c r="F683" s="8">
        <v>323625</v>
      </c>
      <c r="G683" s="1" t="s">
        <v>170</v>
      </c>
      <c r="H683" s="7">
        <v>10</v>
      </c>
      <c r="I683" s="5">
        <v>45054</v>
      </c>
      <c r="J683" s="5">
        <v>45055</v>
      </c>
      <c r="K683" s="1" t="s">
        <v>82</v>
      </c>
      <c r="L683" s="95">
        <f t="shared" si="10"/>
        <v>5</v>
      </c>
    </row>
    <row r="684" spans="1:12" ht="13.5" customHeight="1" x14ac:dyDescent="0.25">
      <c r="A684" s="6">
        <v>51213</v>
      </c>
      <c r="C684" s="1" t="s">
        <v>53</v>
      </c>
      <c r="D684" s="9" t="s">
        <v>147</v>
      </c>
      <c r="E684" s="1" t="s">
        <v>47</v>
      </c>
      <c r="F684" s="8">
        <v>433424</v>
      </c>
      <c r="G684" s="1" t="s">
        <v>134</v>
      </c>
      <c r="H684" s="7">
        <v>12</v>
      </c>
      <c r="I684" s="5">
        <v>45085</v>
      </c>
      <c r="J684" s="5">
        <v>45087</v>
      </c>
      <c r="K684" s="1" t="s">
        <v>85</v>
      </c>
      <c r="L684" s="95">
        <f t="shared" si="10"/>
        <v>6</v>
      </c>
    </row>
    <row r="685" spans="1:12" ht="13.5" customHeight="1" x14ac:dyDescent="0.25">
      <c r="A685" s="6">
        <v>60088</v>
      </c>
      <c r="C685" s="1" t="s">
        <v>15</v>
      </c>
      <c r="D685" s="9" t="s">
        <v>119</v>
      </c>
      <c r="E685" s="1" t="s">
        <v>23</v>
      </c>
      <c r="F685" s="8">
        <v>196157</v>
      </c>
      <c r="G685" s="1" t="s">
        <v>128</v>
      </c>
      <c r="H685" s="7">
        <v>8</v>
      </c>
      <c r="I685" s="5">
        <v>45012</v>
      </c>
      <c r="J685" s="5">
        <v>45013</v>
      </c>
      <c r="K685" s="1" t="s">
        <v>82</v>
      </c>
      <c r="L685" s="95">
        <f t="shared" si="10"/>
        <v>3</v>
      </c>
    </row>
    <row r="686" spans="1:12" ht="13.5" customHeight="1" x14ac:dyDescent="0.25">
      <c r="A686" s="6">
        <v>57910</v>
      </c>
      <c r="C686" s="1" t="s">
        <v>48</v>
      </c>
      <c r="D686" s="9" t="s">
        <v>81</v>
      </c>
      <c r="E686" s="1" t="s">
        <v>20</v>
      </c>
      <c r="F686" s="8">
        <v>414443</v>
      </c>
      <c r="G686" s="1" t="s">
        <v>96</v>
      </c>
      <c r="H686" s="7">
        <v>25</v>
      </c>
      <c r="I686" s="5">
        <v>45028</v>
      </c>
      <c r="J686" s="5">
        <v>45029</v>
      </c>
      <c r="K686" s="1" t="s">
        <v>51</v>
      </c>
      <c r="L686" s="95">
        <f t="shared" si="10"/>
        <v>4</v>
      </c>
    </row>
    <row r="687" spans="1:12" ht="13.5" customHeight="1" x14ac:dyDescent="0.25">
      <c r="A687" s="6">
        <v>53517</v>
      </c>
      <c r="C687" s="1" t="s">
        <v>48</v>
      </c>
      <c r="D687" s="9" t="s">
        <v>81</v>
      </c>
      <c r="E687" s="1" t="s">
        <v>30</v>
      </c>
      <c r="F687" s="8">
        <v>414443</v>
      </c>
      <c r="G687" s="1" t="s">
        <v>96</v>
      </c>
      <c r="H687" s="7">
        <v>15</v>
      </c>
      <c r="I687" s="5">
        <v>44994</v>
      </c>
      <c r="J687" s="5">
        <v>44994</v>
      </c>
      <c r="K687" s="1" t="s">
        <v>51</v>
      </c>
      <c r="L687" s="95">
        <f t="shared" si="10"/>
        <v>3</v>
      </c>
    </row>
    <row r="688" spans="1:12" ht="13.5" customHeight="1" x14ac:dyDescent="0.25">
      <c r="A688" s="6">
        <v>57702</v>
      </c>
      <c r="C688" s="1" t="s">
        <v>48</v>
      </c>
      <c r="D688" s="9" t="s">
        <v>81</v>
      </c>
      <c r="E688" s="1" t="s">
        <v>23</v>
      </c>
      <c r="F688" s="8">
        <v>395269</v>
      </c>
      <c r="G688" s="1" t="s">
        <v>50</v>
      </c>
      <c r="H688" s="7">
        <v>16</v>
      </c>
      <c r="I688" s="5">
        <v>45001</v>
      </c>
      <c r="J688" s="5">
        <v>45002</v>
      </c>
      <c r="K688" s="1" t="s">
        <v>51</v>
      </c>
      <c r="L688" s="95">
        <f t="shared" si="10"/>
        <v>3</v>
      </c>
    </row>
    <row r="689" spans="1:12" ht="13.5" customHeight="1" x14ac:dyDescent="0.25">
      <c r="A689" s="6">
        <v>60030</v>
      </c>
      <c r="C689" s="1" t="s">
        <v>53</v>
      </c>
      <c r="D689" s="9" t="s">
        <v>133</v>
      </c>
      <c r="E689" s="1" t="s">
        <v>27</v>
      </c>
      <c r="F689" s="8">
        <v>396482</v>
      </c>
      <c r="G689" s="1" t="s">
        <v>165</v>
      </c>
      <c r="H689" s="7">
        <v>15</v>
      </c>
      <c r="I689" s="5">
        <v>45176</v>
      </c>
      <c r="J689" s="5">
        <v>45176</v>
      </c>
      <c r="K689" s="1" t="s">
        <v>82</v>
      </c>
      <c r="L689" s="95">
        <f t="shared" si="10"/>
        <v>9</v>
      </c>
    </row>
    <row r="690" spans="1:12" ht="13.5" customHeight="1" x14ac:dyDescent="0.25">
      <c r="A690" s="6">
        <v>57830</v>
      </c>
      <c r="C690" s="1" t="s">
        <v>48</v>
      </c>
      <c r="D690" s="9" t="s">
        <v>81</v>
      </c>
      <c r="E690" s="1" t="s">
        <v>34</v>
      </c>
      <c r="F690" s="8">
        <v>395269</v>
      </c>
      <c r="G690" s="1" t="s">
        <v>50</v>
      </c>
      <c r="H690" s="7">
        <v>6</v>
      </c>
      <c r="I690" s="5">
        <v>45036</v>
      </c>
      <c r="J690" s="5">
        <v>45037</v>
      </c>
      <c r="K690" s="1" t="s">
        <v>51</v>
      </c>
      <c r="L690" s="95">
        <f t="shared" si="10"/>
        <v>4</v>
      </c>
    </row>
    <row r="691" spans="1:12" ht="13.5" customHeight="1" x14ac:dyDescent="0.25">
      <c r="A691" s="6">
        <v>57841</v>
      </c>
      <c r="C691" s="1" t="s">
        <v>48</v>
      </c>
      <c r="D691" s="9" t="s">
        <v>81</v>
      </c>
      <c r="E691" s="1" t="s">
        <v>34</v>
      </c>
      <c r="F691" s="8">
        <v>414443</v>
      </c>
      <c r="G691" s="1" t="s">
        <v>96</v>
      </c>
      <c r="H691" s="7">
        <v>9</v>
      </c>
      <c r="I691" s="5">
        <v>45036</v>
      </c>
      <c r="J691" s="5">
        <v>45037</v>
      </c>
      <c r="K691" s="1" t="s">
        <v>71</v>
      </c>
      <c r="L691" s="95">
        <f t="shared" si="10"/>
        <v>4</v>
      </c>
    </row>
    <row r="692" spans="1:12" ht="13.5" customHeight="1" x14ac:dyDescent="0.25">
      <c r="A692" s="6">
        <v>57324</v>
      </c>
      <c r="C692" s="1" t="s">
        <v>37</v>
      </c>
      <c r="D692" s="9" t="s">
        <v>52</v>
      </c>
      <c r="E692" s="1" t="s">
        <v>43</v>
      </c>
      <c r="F692" s="8">
        <v>350060</v>
      </c>
      <c r="G692" s="1" t="s">
        <v>169</v>
      </c>
      <c r="H692" s="7">
        <v>12</v>
      </c>
      <c r="I692" s="5">
        <v>45048</v>
      </c>
      <c r="J692" s="5">
        <v>45050</v>
      </c>
      <c r="K692" s="1" t="s">
        <v>42</v>
      </c>
      <c r="L692" s="95">
        <f t="shared" si="10"/>
        <v>5</v>
      </c>
    </row>
    <row r="693" spans="1:12" ht="13.5" customHeight="1" x14ac:dyDescent="0.25">
      <c r="A693" s="6">
        <v>54830</v>
      </c>
      <c r="C693" s="1" t="s">
        <v>53</v>
      </c>
      <c r="D693" s="9" t="s">
        <v>147</v>
      </c>
      <c r="E693" s="1" t="s">
        <v>23</v>
      </c>
      <c r="F693" s="8">
        <v>505871</v>
      </c>
      <c r="G693" s="1" t="s">
        <v>159</v>
      </c>
      <c r="H693" s="7">
        <v>7</v>
      </c>
      <c r="I693" s="5">
        <v>45068</v>
      </c>
      <c r="J693" s="5">
        <v>45069</v>
      </c>
      <c r="K693" s="1" t="s">
        <v>29</v>
      </c>
      <c r="L693" s="95">
        <f t="shared" si="10"/>
        <v>5</v>
      </c>
    </row>
    <row r="694" spans="1:12" ht="13.5" customHeight="1" x14ac:dyDescent="0.25">
      <c r="A694" s="6">
        <v>47769</v>
      </c>
      <c r="C694" s="1" t="s">
        <v>48</v>
      </c>
      <c r="D694" s="9" t="s">
        <v>86</v>
      </c>
      <c r="E694" s="1" t="s">
        <v>27</v>
      </c>
      <c r="F694" s="8">
        <v>420560</v>
      </c>
      <c r="G694" s="1" t="s">
        <v>87</v>
      </c>
      <c r="H694" s="7">
        <v>14</v>
      </c>
      <c r="I694" s="5">
        <v>44999</v>
      </c>
      <c r="J694" s="5">
        <v>44999</v>
      </c>
      <c r="K694" s="1" t="s">
        <v>88</v>
      </c>
      <c r="L694" s="95">
        <f t="shared" si="10"/>
        <v>3</v>
      </c>
    </row>
    <row r="695" spans="1:12" ht="13.5" customHeight="1" x14ac:dyDescent="0.25">
      <c r="A695" s="6">
        <v>53920</v>
      </c>
      <c r="C695" s="1" t="s">
        <v>15</v>
      </c>
      <c r="D695" s="9" t="s">
        <v>119</v>
      </c>
      <c r="E695" s="1" t="s">
        <v>35</v>
      </c>
      <c r="F695" s="8">
        <v>228486</v>
      </c>
      <c r="G695" s="1" t="s">
        <v>142</v>
      </c>
      <c r="H695" s="7">
        <v>11</v>
      </c>
      <c r="I695" s="5">
        <v>45090</v>
      </c>
      <c r="J695" s="5">
        <v>45092</v>
      </c>
      <c r="K695" s="1" t="s">
        <v>82</v>
      </c>
      <c r="L695" s="95">
        <f t="shared" si="10"/>
        <v>6</v>
      </c>
    </row>
    <row r="696" spans="1:12" ht="13.5" customHeight="1" x14ac:dyDescent="0.25">
      <c r="A696" s="6">
        <v>57873</v>
      </c>
      <c r="C696" s="1" t="s">
        <v>48</v>
      </c>
      <c r="D696" s="9" t="s">
        <v>81</v>
      </c>
      <c r="E696" s="1" t="s">
        <v>34</v>
      </c>
      <c r="F696" s="8">
        <v>395269</v>
      </c>
      <c r="G696" s="1" t="s">
        <v>50</v>
      </c>
      <c r="H696" s="7">
        <v>18</v>
      </c>
      <c r="I696" s="5">
        <v>45043</v>
      </c>
      <c r="J696" s="5">
        <v>45044</v>
      </c>
      <c r="K696" s="1" t="s">
        <v>71</v>
      </c>
      <c r="L696" s="95">
        <f t="shared" si="10"/>
        <v>4</v>
      </c>
    </row>
    <row r="697" spans="1:12" ht="13.5" customHeight="1" x14ac:dyDescent="0.25">
      <c r="A697" s="6">
        <v>53522</v>
      </c>
      <c r="C697" s="1" t="s">
        <v>48</v>
      </c>
      <c r="D697" s="9" t="s">
        <v>81</v>
      </c>
      <c r="E697" s="1" t="s">
        <v>30</v>
      </c>
      <c r="F697" s="8">
        <v>414443</v>
      </c>
      <c r="G697" s="1" t="s">
        <v>96</v>
      </c>
      <c r="H697" s="7">
        <v>14</v>
      </c>
      <c r="I697" s="5">
        <v>44995</v>
      </c>
      <c r="J697" s="5">
        <v>44995</v>
      </c>
      <c r="K697" s="1" t="s">
        <v>51</v>
      </c>
      <c r="L697" s="95">
        <f t="shared" si="10"/>
        <v>3</v>
      </c>
    </row>
    <row r="698" spans="1:12" ht="13.5" customHeight="1" x14ac:dyDescent="0.25">
      <c r="A698" s="6">
        <v>58859</v>
      </c>
      <c r="C698" s="1" t="s">
        <v>53</v>
      </c>
      <c r="D698" s="9" t="s">
        <v>147</v>
      </c>
      <c r="E698" s="1" t="s">
        <v>47</v>
      </c>
      <c r="F698" s="8">
        <v>510960</v>
      </c>
      <c r="G698" s="1" t="s">
        <v>62</v>
      </c>
      <c r="H698" s="7">
        <v>12</v>
      </c>
      <c r="I698" s="5">
        <v>45251</v>
      </c>
      <c r="J698" s="5">
        <v>45253</v>
      </c>
      <c r="K698" s="1" t="s">
        <v>57</v>
      </c>
      <c r="L698" s="95">
        <f t="shared" si="10"/>
        <v>11</v>
      </c>
    </row>
    <row r="699" spans="1:12" ht="13.5" customHeight="1" x14ac:dyDescent="0.25">
      <c r="A699" s="6">
        <v>54785</v>
      </c>
      <c r="C699" s="1" t="s">
        <v>53</v>
      </c>
      <c r="D699" s="9" t="s">
        <v>147</v>
      </c>
      <c r="E699" s="1" t="s">
        <v>47</v>
      </c>
      <c r="F699" s="8">
        <v>507111</v>
      </c>
      <c r="G699" s="1" t="s">
        <v>149</v>
      </c>
      <c r="H699" s="7">
        <v>13</v>
      </c>
      <c r="I699" s="5">
        <v>45197</v>
      </c>
      <c r="J699" s="5">
        <v>45199</v>
      </c>
      <c r="K699" s="1" t="s">
        <v>29</v>
      </c>
      <c r="L699" s="95">
        <f t="shared" si="10"/>
        <v>9</v>
      </c>
    </row>
    <row r="700" spans="1:12" ht="13.5" customHeight="1" x14ac:dyDescent="0.25">
      <c r="A700" s="6">
        <v>51368</v>
      </c>
      <c r="C700" s="1" t="s">
        <v>53</v>
      </c>
      <c r="D700" s="9" t="s">
        <v>133</v>
      </c>
      <c r="E700" s="1" t="s">
        <v>28</v>
      </c>
      <c r="F700" s="8">
        <v>505871</v>
      </c>
      <c r="G700" s="1" t="s">
        <v>159</v>
      </c>
      <c r="H700" s="7">
        <v>10</v>
      </c>
      <c r="I700" s="5">
        <v>45180</v>
      </c>
      <c r="J700" s="5">
        <v>45181</v>
      </c>
      <c r="K700" s="1" t="s">
        <v>19</v>
      </c>
      <c r="L700" s="95">
        <f t="shared" si="10"/>
        <v>9</v>
      </c>
    </row>
    <row r="701" spans="1:12" ht="13.5" customHeight="1" x14ac:dyDescent="0.25">
      <c r="A701" s="6">
        <v>51024</v>
      </c>
      <c r="C701" s="1" t="s">
        <v>53</v>
      </c>
      <c r="D701" s="9" t="s">
        <v>133</v>
      </c>
      <c r="E701" s="1" t="s">
        <v>76</v>
      </c>
      <c r="F701" s="8">
        <v>686135</v>
      </c>
      <c r="G701" s="1" t="s">
        <v>138</v>
      </c>
      <c r="H701" s="7">
        <v>13</v>
      </c>
      <c r="I701" s="5">
        <v>45152</v>
      </c>
      <c r="J701" s="5">
        <v>45153</v>
      </c>
      <c r="K701" s="1" t="s">
        <v>19</v>
      </c>
      <c r="L701" s="95">
        <f t="shared" si="10"/>
        <v>8</v>
      </c>
    </row>
    <row r="702" spans="1:12" ht="13.5" customHeight="1" x14ac:dyDescent="0.25">
      <c r="A702" s="6">
        <v>57032</v>
      </c>
      <c r="C702" s="1" t="s">
        <v>53</v>
      </c>
      <c r="D702" s="9" t="s">
        <v>147</v>
      </c>
      <c r="E702" s="1" t="s">
        <v>23</v>
      </c>
      <c r="F702" s="8">
        <v>432495</v>
      </c>
      <c r="G702" s="1" t="s">
        <v>74</v>
      </c>
      <c r="H702" s="7">
        <v>19</v>
      </c>
      <c r="I702" s="5">
        <v>45113</v>
      </c>
      <c r="J702" s="5">
        <v>45114</v>
      </c>
      <c r="K702" s="1" t="s">
        <v>51</v>
      </c>
      <c r="L702" s="95">
        <f t="shared" si="10"/>
        <v>7</v>
      </c>
    </row>
    <row r="703" spans="1:12" ht="13.5" customHeight="1" x14ac:dyDescent="0.25">
      <c r="A703" s="6">
        <v>55152</v>
      </c>
      <c r="C703" s="1" t="s">
        <v>53</v>
      </c>
      <c r="D703" s="9" t="s">
        <v>133</v>
      </c>
      <c r="E703" s="1" t="s">
        <v>28</v>
      </c>
      <c r="F703" s="8">
        <v>365499</v>
      </c>
      <c r="G703" s="1" t="s">
        <v>72</v>
      </c>
      <c r="H703" s="7">
        <v>13</v>
      </c>
      <c r="I703" s="5">
        <v>45040</v>
      </c>
      <c r="J703" s="5">
        <v>45041</v>
      </c>
      <c r="K703" s="1" t="s">
        <v>85</v>
      </c>
      <c r="L703" s="95">
        <f t="shared" si="10"/>
        <v>4</v>
      </c>
    </row>
    <row r="704" spans="1:12" ht="13.5" customHeight="1" x14ac:dyDescent="0.25">
      <c r="A704" s="6">
        <v>56487</v>
      </c>
      <c r="C704" s="1" t="s">
        <v>53</v>
      </c>
      <c r="D704" s="9" t="s">
        <v>133</v>
      </c>
      <c r="E704" s="1" t="s">
        <v>28</v>
      </c>
      <c r="F704" s="8">
        <v>365499</v>
      </c>
      <c r="G704" s="1" t="s">
        <v>72</v>
      </c>
      <c r="H704" s="7">
        <v>14</v>
      </c>
      <c r="I704" s="5">
        <v>45093</v>
      </c>
      <c r="J704" s="5">
        <v>45094</v>
      </c>
      <c r="K704" s="1" t="s">
        <v>85</v>
      </c>
      <c r="L704" s="95">
        <f t="shared" si="10"/>
        <v>6</v>
      </c>
    </row>
    <row r="705" spans="1:12" ht="13.5" customHeight="1" x14ac:dyDescent="0.25">
      <c r="A705" s="6">
        <v>59716</v>
      </c>
      <c r="C705" s="1" t="s">
        <v>53</v>
      </c>
      <c r="D705" s="9" t="s">
        <v>147</v>
      </c>
      <c r="E705" s="1" t="s">
        <v>103</v>
      </c>
      <c r="F705" s="8">
        <v>365499</v>
      </c>
      <c r="G705" s="1" t="s">
        <v>72</v>
      </c>
      <c r="H705" s="7">
        <v>8</v>
      </c>
      <c r="I705" s="5">
        <v>45147</v>
      </c>
      <c r="J705" s="5">
        <v>45148</v>
      </c>
      <c r="K705" s="1" t="s">
        <v>71</v>
      </c>
      <c r="L705" s="95">
        <f t="shared" si="10"/>
        <v>8</v>
      </c>
    </row>
    <row r="706" spans="1:12" ht="13.5" customHeight="1" x14ac:dyDescent="0.25">
      <c r="A706" s="6">
        <v>60131</v>
      </c>
      <c r="C706" s="1" t="s">
        <v>53</v>
      </c>
      <c r="D706" s="9" t="s">
        <v>147</v>
      </c>
      <c r="E706" s="1" t="s">
        <v>76</v>
      </c>
      <c r="F706" s="8">
        <v>365499</v>
      </c>
      <c r="G706" s="1" t="s">
        <v>72</v>
      </c>
      <c r="H706" s="7">
        <v>6</v>
      </c>
      <c r="I706" s="5">
        <v>45071</v>
      </c>
      <c r="J706" s="5">
        <v>45072</v>
      </c>
      <c r="K706" s="1" t="s">
        <v>71</v>
      </c>
      <c r="L706" s="95">
        <f t="shared" si="10"/>
        <v>5</v>
      </c>
    </row>
    <row r="707" spans="1:12" ht="13.5" customHeight="1" x14ac:dyDescent="0.25">
      <c r="A707" s="6">
        <v>55394</v>
      </c>
      <c r="C707" s="1" t="s">
        <v>53</v>
      </c>
      <c r="D707" s="9" t="s">
        <v>64</v>
      </c>
      <c r="E707" s="1" t="s">
        <v>43</v>
      </c>
      <c r="F707" s="8">
        <v>491912</v>
      </c>
      <c r="G707" s="1" t="s">
        <v>65</v>
      </c>
      <c r="H707" s="7">
        <v>11</v>
      </c>
      <c r="I707" s="5">
        <v>45188</v>
      </c>
      <c r="J707" s="5">
        <v>45190</v>
      </c>
      <c r="K707" s="1" t="s">
        <v>40</v>
      </c>
      <c r="L707" s="95">
        <f t="shared" ref="L707:L770" si="11">MONTH(J707)</f>
        <v>9</v>
      </c>
    </row>
    <row r="708" spans="1:12" ht="13.5" customHeight="1" x14ac:dyDescent="0.25">
      <c r="A708" s="6">
        <v>58076</v>
      </c>
      <c r="C708" s="1" t="s">
        <v>48</v>
      </c>
      <c r="D708" s="9" t="s">
        <v>81</v>
      </c>
      <c r="E708" s="1" t="s">
        <v>78</v>
      </c>
      <c r="F708" s="8">
        <v>414443</v>
      </c>
      <c r="G708" s="1" t="s">
        <v>96</v>
      </c>
      <c r="H708" s="7">
        <v>10</v>
      </c>
      <c r="I708" s="5">
        <v>45030</v>
      </c>
      <c r="J708" s="5">
        <v>45030</v>
      </c>
      <c r="K708" s="1" t="s">
        <v>71</v>
      </c>
      <c r="L708" s="95">
        <f t="shared" si="11"/>
        <v>4</v>
      </c>
    </row>
    <row r="709" spans="1:12" ht="13.5" customHeight="1" x14ac:dyDescent="0.25">
      <c r="A709" s="6">
        <v>58538</v>
      </c>
      <c r="C709" s="1" t="s">
        <v>53</v>
      </c>
      <c r="D709" s="9" t="s">
        <v>133</v>
      </c>
      <c r="E709" s="1" t="s">
        <v>84</v>
      </c>
      <c r="F709" s="8">
        <v>433424</v>
      </c>
      <c r="G709" s="1" t="s">
        <v>134</v>
      </c>
      <c r="H709" s="7">
        <v>7</v>
      </c>
      <c r="I709" s="5">
        <v>45119</v>
      </c>
      <c r="J709" s="5">
        <v>45120</v>
      </c>
      <c r="K709" s="1" t="s">
        <v>85</v>
      </c>
      <c r="L709" s="95">
        <f t="shared" si="11"/>
        <v>7</v>
      </c>
    </row>
    <row r="710" spans="1:12" ht="13.5" customHeight="1" x14ac:dyDescent="0.25">
      <c r="A710" s="6">
        <v>55695</v>
      </c>
      <c r="C710" s="1" t="s">
        <v>53</v>
      </c>
      <c r="D710" s="9" t="s">
        <v>133</v>
      </c>
      <c r="E710" s="1" t="s">
        <v>47</v>
      </c>
      <c r="F710" s="8">
        <v>507111</v>
      </c>
      <c r="G710" s="1" t="s">
        <v>149</v>
      </c>
      <c r="H710" s="7">
        <v>8</v>
      </c>
      <c r="I710" s="5">
        <v>45099</v>
      </c>
      <c r="J710" s="5">
        <v>45101</v>
      </c>
      <c r="K710" s="1" t="s">
        <v>29</v>
      </c>
      <c r="L710" s="95">
        <f t="shared" si="11"/>
        <v>6</v>
      </c>
    </row>
    <row r="711" spans="1:12" ht="13.5" customHeight="1" x14ac:dyDescent="0.25">
      <c r="A711" s="6">
        <v>55386</v>
      </c>
      <c r="C711" s="1" t="s">
        <v>53</v>
      </c>
      <c r="D711" s="9" t="s">
        <v>64</v>
      </c>
      <c r="E711" s="1" t="s">
        <v>43</v>
      </c>
      <c r="F711" s="8">
        <v>411339</v>
      </c>
      <c r="G711" s="1" t="s">
        <v>68</v>
      </c>
      <c r="H711" s="7">
        <v>17</v>
      </c>
      <c r="I711" s="5">
        <v>45141</v>
      </c>
      <c r="J711" s="5">
        <v>45143</v>
      </c>
      <c r="K711" s="1" t="s">
        <v>40</v>
      </c>
      <c r="L711" s="95">
        <f t="shared" si="11"/>
        <v>8</v>
      </c>
    </row>
    <row r="712" spans="1:12" ht="13.5" customHeight="1" x14ac:dyDescent="0.25">
      <c r="A712" s="6">
        <v>59378</v>
      </c>
      <c r="C712" s="1" t="s">
        <v>121</v>
      </c>
      <c r="D712" s="9" t="s">
        <v>122</v>
      </c>
      <c r="E712" s="1" t="s">
        <v>47</v>
      </c>
      <c r="F712" s="8">
        <v>971841</v>
      </c>
      <c r="G712" s="1" t="s">
        <v>151</v>
      </c>
      <c r="H712" s="7">
        <v>13</v>
      </c>
      <c r="I712" s="5">
        <v>45132</v>
      </c>
      <c r="J712" s="5">
        <v>45134</v>
      </c>
      <c r="K712" s="1" t="s">
        <v>45</v>
      </c>
      <c r="L712" s="95">
        <f t="shared" si="11"/>
        <v>7</v>
      </c>
    </row>
    <row r="713" spans="1:12" ht="13.5" customHeight="1" x14ac:dyDescent="0.25">
      <c r="A713" s="6">
        <v>59362</v>
      </c>
      <c r="C713" s="1" t="s">
        <v>121</v>
      </c>
      <c r="D713" s="9" t="s">
        <v>122</v>
      </c>
      <c r="E713" s="1" t="s">
        <v>47</v>
      </c>
      <c r="F713" s="8">
        <v>971841</v>
      </c>
      <c r="G713" s="1" t="s">
        <v>151</v>
      </c>
      <c r="H713" s="7">
        <v>7</v>
      </c>
      <c r="I713" s="5">
        <v>45272</v>
      </c>
      <c r="J713" s="5">
        <v>45274</v>
      </c>
      <c r="K713" s="1" t="s">
        <v>45</v>
      </c>
      <c r="L713" s="95">
        <f t="shared" si="11"/>
        <v>12</v>
      </c>
    </row>
    <row r="714" spans="1:12" ht="13.5" customHeight="1" x14ac:dyDescent="0.25">
      <c r="A714" s="6">
        <v>53321</v>
      </c>
      <c r="C714" s="1" t="s">
        <v>53</v>
      </c>
      <c r="D714" s="9" t="s">
        <v>64</v>
      </c>
      <c r="E714" s="1" t="s">
        <v>27</v>
      </c>
      <c r="F714" s="8">
        <v>491912</v>
      </c>
      <c r="G714" s="1" t="s">
        <v>65</v>
      </c>
      <c r="H714" s="7">
        <v>13</v>
      </c>
      <c r="I714" s="5">
        <v>45019</v>
      </c>
      <c r="J714" s="5">
        <v>45019</v>
      </c>
      <c r="K714" s="1" t="s">
        <v>40</v>
      </c>
      <c r="L714" s="95">
        <f t="shared" si="11"/>
        <v>4</v>
      </c>
    </row>
    <row r="715" spans="1:12" ht="13.5" customHeight="1" x14ac:dyDescent="0.25">
      <c r="A715" s="6">
        <v>55395</v>
      </c>
      <c r="C715" s="1" t="s">
        <v>53</v>
      </c>
      <c r="D715" s="9" t="s">
        <v>64</v>
      </c>
      <c r="E715" s="1" t="s">
        <v>43</v>
      </c>
      <c r="F715" s="8">
        <v>451904</v>
      </c>
      <c r="G715" s="1" t="s">
        <v>69</v>
      </c>
      <c r="H715" s="7">
        <v>15</v>
      </c>
      <c r="I715" s="5">
        <v>45189</v>
      </c>
      <c r="J715" s="5">
        <v>45191</v>
      </c>
      <c r="K715" s="1" t="s">
        <v>40</v>
      </c>
      <c r="L715" s="95">
        <f t="shared" si="11"/>
        <v>9</v>
      </c>
    </row>
    <row r="716" spans="1:12" ht="13.5" customHeight="1" x14ac:dyDescent="0.25">
      <c r="A716" s="6">
        <v>54178</v>
      </c>
      <c r="C716" s="1" t="s">
        <v>48</v>
      </c>
      <c r="D716" s="9" t="s">
        <v>81</v>
      </c>
      <c r="E716" s="1" t="s">
        <v>47</v>
      </c>
      <c r="F716" s="8">
        <v>395269</v>
      </c>
      <c r="G716" s="1" t="s">
        <v>50</v>
      </c>
      <c r="H716" s="7">
        <v>19</v>
      </c>
      <c r="I716" s="5">
        <v>45006</v>
      </c>
      <c r="J716" s="5">
        <v>45008</v>
      </c>
      <c r="K716" s="1" t="s">
        <v>71</v>
      </c>
      <c r="L716" s="95">
        <f t="shared" si="11"/>
        <v>3</v>
      </c>
    </row>
    <row r="717" spans="1:12" ht="13.5" customHeight="1" x14ac:dyDescent="0.25">
      <c r="A717" s="6">
        <v>47792</v>
      </c>
      <c r="C717" s="1" t="s">
        <v>48</v>
      </c>
      <c r="D717" s="9" t="s">
        <v>86</v>
      </c>
      <c r="E717" s="1" t="s">
        <v>23</v>
      </c>
      <c r="F717" s="8">
        <v>435876</v>
      </c>
      <c r="G717" s="1" t="s">
        <v>105</v>
      </c>
      <c r="H717" s="7">
        <v>18</v>
      </c>
      <c r="I717" s="5">
        <v>44942</v>
      </c>
      <c r="J717" s="5">
        <v>44943</v>
      </c>
      <c r="K717" s="1" t="s">
        <v>88</v>
      </c>
      <c r="L717" s="95">
        <f t="shared" si="11"/>
        <v>1</v>
      </c>
    </row>
    <row r="718" spans="1:12" ht="13.5" customHeight="1" x14ac:dyDescent="0.25">
      <c r="A718" s="6">
        <v>54554</v>
      </c>
      <c r="C718" s="1" t="s">
        <v>53</v>
      </c>
      <c r="D718" s="9" t="s">
        <v>64</v>
      </c>
      <c r="E718" s="1" t="s">
        <v>43</v>
      </c>
      <c r="F718" s="8">
        <v>491912</v>
      </c>
      <c r="G718" s="1" t="s">
        <v>65</v>
      </c>
      <c r="H718" s="7">
        <v>13</v>
      </c>
      <c r="I718" s="5">
        <v>45057</v>
      </c>
      <c r="J718" s="5">
        <v>45059</v>
      </c>
      <c r="K718" s="1" t="s">
        <v>40</v>
      </c>
      <c r="L718" s="95">
        <f t="shared" si="11"/>
        <v>5</v>
      </c>
    </row>
    <row r="719" spans="1:12" ht="13.5" customHeight="1" x14ac:dyDescent="0.25">
      <c r="A719" s="6">
        <v>55377</v>
      </c>
      <c r="C719" s="1" t="s">
        <v>53</v>
      </c>
      <c r="D719" s="9" t="s">
        <v>64</v>
      </c>
      <c r="E719" s="1" t="s">
        <v>43</v>
      </c>
      <c r="F719" s="8">
        <v>411339</v>
      </c>
      <c r="G719" s="1" t="s">
        <v>68</v>
      </c>
      <c r="H719" s="7">
        <v>18</v>
      </c>
      <c r="I719" s="5">
        <v>45127</v>
      </c>
      <c r="J719" s="5">
        <v>45129</v>
      </c>
      <c r="K719" s="1" t="s">
        <v>40</v>
      </c>
      <c r="L719" s="95">
        <f t="shared" si="11"/>
        <v>7</v>
      </c>
    </row>
    <row r="720" spans="1:12" ht="13.5" customHeight="1" x14ac:dyDescent="0.25">
      <c r="A720" s="6">
        <v>54050</v>
      </c>
      <c r="C720" s="1" t="s">
        <v>48</v>
      </c>
      <c r="D720" s="9" t="s">
        <v>81</v>
      </c>
      <c r="E720" s="1" t="s">
        <v>47</v>
      </c>
      <c r="F720" s="8">
        <v>395269</v>
      </c>
      <c r="G720" s="1" t="s">
        <v>50</v>
      </c>
      <c r="H720" s="7">
        <v>19</v>
      </c>
      <c r="I720" s="5">
        <v>44977</v>
      </c>
      <c r="J720" s="5">
        <v>44979</v>
      </c>
      <c r="K720" s="1" t="s">
        <v>71</v>
      </c>
      <c r="L720" s="95">
        <f t="shared" si="11"/>
        <v>2</v>
      </c>
    </row>
    <row r="721" spans="1:12" ht="13.5" customHeight="1" x14ac:dyDescent="0.25">
      <c r="A721" s="6">
        <v>59354</v>
      </c>
      <c r="C721" s="1" t="s">
        <v>121</v>
      </c>
      <c r="D721" s="9" t="s">
        <v>150</v>
      </c>
      <c r="E721" s="1" t="s">
        <v>43</v>
      </c>
      <c r="F721" s="8">
        <v>384599</v>
      </c>
      <c r="G721" s="1" t="s">
        <v>123</v>
      </c>
      <c r="H721" s="7">
        <v>12</v>
      </c>
      <c r="I721" s="5">
        <v>45233</v>
      </c>
      <c r="J721" s="5">
        <v>45235</v>
      </c>
      <c r="K721" s="1" t="s">
        <v>45</v>
      </c>
      <c r="L721" s="95">
        <f t="shared" si="11"/>
        <v>11</v>
      </c>
    </row>
    <row r="722" spans="1:12" ht="13.5" customHeight="1" x14ac:dyDescent="0.25">
      <c r="A722" s="6">
        <v>58978</v>
      </c>
      <c r="C722" s="1" t="s">
        <v>121</v>
      </c>
      <c r="D722" s="9" t="s">
        <v>122</v>
      </c>
      <c r="E722" s="1" t="s">
        <v>43</v>
      </c>
      <c r="F722" s="8">
        <v>384599</v>
      </c>
      <c r="G722" s="1" t="s">
        <v>123</v>
      </c>
      <c r="H722" s="7">
        <v>14</v>
      </c>
      <c r="I722" s="5">
        <v>45001</v>
      </c>
      <c r="J722" s="5">
        <v>45003</v>
      </c>
      <c r="K722" s="1" t="s">
        <v>45</v>
      </c>
      <c r="L722" s="95">
        <f t="shared" si="11"/>
        <v>3</v>
      </c>
    </row>
    <row r="723" spans="1:12" ht="13.5" customHeight="1" x14ac:dyDescent="0.25">
      <c r="A723" s="6">
        <v>58979</v>
      </c>
      <c r="C723" s="1" t="s">
        <v>121</v>
      </c>
      <c r="D723" s="9" t="s">
        <v>122</v>
      </c>
      <c r="E723" s="1" t="s">
        <v>43</v>
      </c>
      <c r="F723" s="8">
        <v>384599</v>
      </c>
      <c r="G723" s="1" t="s">
        <v>123</v>
      </c>
      <c r="H723" s="7">
        <v>13</v>
      </c>
      <c r="I723" s="5">
        <v>45023</v>
      </c>
      <c r="J723" s="5">
        <v>45025</v>
      </c>
      <c r="K723" s="1" t="s">
        <v>45</v>
      </c>
      <c r="L723" s="95">
        <f t="shared" si="11"/>
        <v>4</v>
      </c>
    </row>
    <row r="724" spans="1:12" ht="13.5" customHeight="1" x14ac:dyDescent="0.25">
      <c r="A724" s="6">
        <v>59289</v>
      </c>
      <c r="C724" s="1" t="s">
        <v>121</v>
      </c>
      <c r="D724" s="9" t="s">
        <v>150</v>
      </c>
      <c r="E724" s="1" t="s">
        <v>43</v>
      </c>
      <c r="F724" s="8">
        <v>384599</v>
      </c>
      <c r="G724" s="1" t="s">
        <v>123</v>
      </c>
      <c r="H724" s="7">
        <v>19</v>
      </c>
      <c r="I724" s="5">
        <v>44967</v>
      </c>
      <c r="J724" s="5">
        <v>44969</v>
      </c>
      <c r="K724" s="1" t="s">
        <v>45</v>
      </c>
      <c r="L724" s="95">
        <f t="shared" si="11"/>
        <v>2</v>
      </c>
    </row>
    <row r="725" spans="1:12" ht="13.5" customHeight="1" x14ac:dyDescent="0.25">
      <c r="A725" s="6">
        <v>55867</v>
      </c>
      <c r="C725" s="1" t="s">
        <v>53</v>
      </c>
      <c r="D725" s="9" t="s">
        <v>64</v>
      </c>
      <c r="E725" s="1" t="s">
        <v>47</v>
      </c>
      <c r="F725" s="8">
        <v>489671</v>
      </c>
      <c r="G725" s="1" t="s">
        <v>79</v>
      </c>
      <c r="H725" s="7">
        <v>9</v>
      </c>
      <c r="I725" s="5">
        <v>45043</v>
      </c>
      <c r="J725" s="5">
        <v>45045</v>
      </c>
      <c r="K725" s="1" t="s">
        <v>40</v>
      </c>
      <c r="L725" s="95">
        <f t="shared" si="11"/>
        <v>4</v>
      </c>
    </row>
    <row r="726" spans="1:12" ht="13.5" customHeight="1" x14ac:dyDescent="0.25">
      <c r="A726" s="6">
        <v>55329</v>
      </c>
      <c r="C726" s="1" t="s">
        <v>53</v>
      </c>
      <c r="D726" s="9" t="s">
        <v>64</v>
      </c>
      <c r="E726" s="1" t="s">
        <v>43</v>
      </c>
      <c r="F726" s="8">
        <v>451904</v>
      </c>
      <c r="G726" s="1" t="s">
        <v>69</v>
      </c>
      <c r="H726" s="7">
        <v>18</v>
      </c>
      <c r="I726" s="5">
        <v>45087</v>
      </c>
      <c r="J726" s="5">
        <v>45089</v>
      </c>
      <c r="K726" s="1" t="s">
        <v>40</v>
      </c>
      <c r="L726" s="95">
        <f t="shared" si="11"/>
        <v>6</v>
      </c>
    </row>
    <row r="727" spans="1:12" ht="13.5" customHeight="1" x14ac:dyDescent="0.25">
      <c r="A727" s="6">
        <v>59352</v>
      </c>
      <c r="C727" s="1" t="s">
        <v>121</v>
      </c>
      <c r="D727" s="9" t="s">
        <v>150</v>
      </c>
      <c r="E727" s="1" t="s">
        <v>43</v>
      </c>
      <c r="F727" s="8">
        <v>384599</v>
      </c>
      <c r="G727" s="1" t="s">
        <v>123</v>
      </c>
      <c r="H727" s="7">
        <v>20</v>
      </c>
      <c r="I727" s="5">
        <v>45191</v>
      </c>
      <c r="J727" s="5">
        <v>45193</v>
      </c>
      <c r="K727" s="1" t="s">
        <v>45</v>
      </c>
      <c r="L727" s="95">
        <f t="shared" si="11"/>
        <v>9</v>
      </c>
    </row>
    <row r="728" spans="1:12" ht="13.5" customHeight="1" x14ac:dyDescent="0.25">
      <c r="A728" s="6">
        <v>59360</v>
      </c>
      <c r="C728" s="1" t="s">
        <v>121</v>
      </c>
      <c r="D728" s="9" t="s">
        <v>150</v>
      </c>
      <c r="E728" s="1" t="s">
        <v>47</v>
      </c>
      <c r="F728" s="8">
        <v>971841</v>
      </c>
      <c r="G728" s="1" t="s">
        <v>151</v>
      </c>
      <c r="H728" s="7">
        <v>19</v>
      </c>
      <c r="I728" s="5">
        <v>44964</v>
      </c>
      <c r="J728" s="5">
        <v>44966</v>
      </c>
      <c r="K728" s="1" t="s">
        <v>45</v>
      </c>
      <c r="L728" s="95">
        <f t="shared" si="11"/>
        <v>2</v>
      </c>
    </row>
    <row r="729" spans="1:12" ht="13.5" customHeight="1" x14ac:dyDescent="0.25">
      <c r="A729" s="6">
        <v>54163</v>
      </c>
      <c r="C729" s="1" t="s">
        <v>53</v>
      </c>
      <c r="D729" s="9" t="s">
        <v>64</v>
      </c>
      <c r="E729" s="1" t="s">
        <v>35</v>
      </c>
      <c r="F729" s="8">
        <v>489671</v>
      </c>
      <c r="G729" s="1" t="s">
        <v>79</v>
      </c>
      <c r="H729" s="7">
        <v>13</v>
      </c>
      <c r="I729" s="5">
        <v>45183</v>
      </c>
      <c r="J729" s="5">
        <v>45185</v>
      </c>
      <c r="K729" s="1" t="s">
        <v>40</v>
      </c>
      <c r="L729" s="95">
        <f t="shared" si="11"/>
        <v>9</v>
      </c>
    </row>
    <row r="730" spans="1:12" ht="13.5" customHeight="1" x14ac:dyDescent="0.25">
      <c r="A730" s="6">
        <v>56349</v>
      </c>
      <c r="C730" s="1" t="s">
        <v>53</v>
      </c>
      <c r="D730" s="9" t="s">
        <v>64</v>
      </c>
      <c r="E730" s="1" t="s">
        <v>47</v>
      </c>
      <c r="F730" s="8">
        <v>329117</v>
      </c>
      <c r="G730" s="1" t="s">
        <v>154</v>
      </c>
      <c r="H730" s="7">
        <v>7</v>
      </c>
      <c r="I730" s="5">
        <v>45037</v>
      </c>
      <c r="J730" s="5">
        <v>45039</v>
      </c>
      <c r="K730" s="1" t="s">
        <v>40</v>
      </c>
      <c r="L730" s="95">
        <f t="shared" si="11"/>
        <v>4</v>
      </c>
    </row>
    <row r="731" spans="1:12" ht="13.5" customHeight="1" x14ac:dyDescent="0.25">
      <c r="A731" s="6">
        <v>55118</v>
      </c>
      <c r="C731" s="1" t="s">
        <v>53</v>
      </c>
      <c r="D731" s="9" t="s">
        <v>64</v>
      </c>
      <c r="E731" s="1" t="s">
        <v>47</v>
      </c>
      <c r="F731" s="8">
        <v>489671</v>
      </c>
      <c r="G731" s="1" t="s">
        <v>79</v>
      </c>
      <c r="H731" s="7">
        <v>15</v>
      </c>
      <c r="I731" s="5">
        <v>45022</v>
      </c>
      <c r="J731" s="5">
        <v>45024</v>
      </c>
      <c r="K731" s="1" t="s">
        <v>40</v>
      </c>
      <c r="L731" s="95">
        <f t="shared" si="11"/>
        <v>4</v>
      </c>
    </row>
    <row r="732" spans="1:12" ht="13.5" customHeight="1" x14ac:dyDescent="0.25">
      <c r="A732" s="6">
        <v>58988</v>
      </c>
      <c r="C732" s="1" t="s">
        <v>121</v>
      </c>
      <c r="D732" s="9" t="s">
        <v>122</v>
      </c>
      <c r="E732" s="1" t="s">
        <v>43</v>
      </c>
      <c r="F732" s="8">
        <v>384599</v>
      </c>
      <c r="G732" s="1" t="s">
        <v>123</v>
      </c>
      <c r="H732" s="7">
        <v>12</v>
      </c>
      <c r="I732" s="5">
        <v>45127</v>
      </c>
      <c r="J732" s="5">
        <v>45129</v>
      </c>
      <c r="K732" s="1" t="s">
        <v>45</v>
      </c>
      <c r="L732" s="95">
        <f t="shared" si="11"/>
        <v>7</v>
      </c>
    </row>
    <row r="733" spans="1:12" ht="13.5" customHeight="1" x14ac:dyDescent="0.25">
      <c r="A733" s="6">
        <v>59306</v>
      </c>
      <c r="C733" s="1" t="s">
        <v>121</v>
      </c>
      <c r="D733" s="9" t="s">
        <v>150</v>
      </c>
      <c r="E733" s="1" t="s">
        <v>43</v>
      </c>
      <c r="F733" s="8">
        <v>384599</v>
      </c>
      <c r="G733" s="1" t="s">
        <v>123</v>
      </c>
      <c r="H733" s="7">
        <v>19</v>
      </c>
      <c r="I733" s="5">
        <v>45051</v>
      </c>
      <c r="J733" s="5">
        <v>45053</v>
      </c>
      <c r="K733" s="1" t="s">
        <v>45</v>
      </c>
      <c r="L733" s="95">
        <f t="shared" si="11"/>
        <v>5</v>
      </c>
    </row>
    <row r="734" spans="1:12" ht="13.5" customHeight="1" x14ac:dyDescent="0.25">
      <c r="A734" s="6">
        <v>47535</v>
      </c>
      <c r="C734" s="1" t="s">
        <v>53</v>
      </c>
      <c r="D734" s="9" t="s">
        <v>147</v>
      </c>
      <c r="E734" s="1" t="s">
        <v>43</v>
      </c>
      <c r="F734" s="8">
        <v>329117</v>
      </c>
      <c r="G734" s="1" t="s">
        <v>154</v>
      </c>
      <c r="H734" s="7">
        <v>15</v>
      </c>
      <c r="I734" s="5">
        <v>45056</v>
      </c>
      <c r="J734" s="5">
        <v>45058</v>
      </c>
      <c r="K734" s="1" t="s">
        <v>42</v>
      </c>
      <c r="L734" s="95">
        <f t="shared" si="11"/>
        <v>5</v>
      </c>
    </row>
    <row r="735" spans="1:12" ht="13.5" customHeight="1" x14ac:dyDescent="0.25">
      <c r="A735" s="6">
        <v>54507</v>
      </c>
      <c r="C735" s="1" t="s">
        <v>53</v>
      </c>
      <c r="D735" s="9" t="s">
        <v>64</v>
      </c>
      <c r="E735" s="1" t="s">
        <v>22</v>
      </c>
      <c r="F735" s="8">
        <v>451904</v>
      </c>
      <c r="G735" s="1" t="s">
        <v>69</v>
      </c>
      <c r="H735" s="7">
        <v>10</v>
      </c>
      <c r="I735" s="5">
        <v>45240</v>
      </c>
      <c r="J735" s="5">
        <v>45242</v>
      </c>
      <c r="K735" s="1" t="s">
        <v>40</v>
      </c>
      <c r="L735" s="95">
        <f t="shared" si="11"/>
        <v>11</v>
      </c>
    </row>
    <row r="736" spans="1:12" ht="13.5" customHeight="1" x14ac:dyDescent="0.25">
      <c r="A736" s="6">
        <v>59442</v>
      </c>
      <c r="C736" s="1" t="s">
        <v>121</v>
      </c>
      <c r="D736" s="9" t="s">
        <v>150</v>
      </c>
      <c r="E736" s="1" t="s">
        <v>44</v>
      </c>
      <c r="F736" s="8">
        <v>384599</v>
      </c>
      <c r="G736" s="1" t="s">
        <v>123</v>
      </c>
      <c r="H736" s="7">
        <v>7</v>
      </c>
      <c r="I736" s="5">
        <v>44962</v>
      </c>
      <c r="J736" s="5">
        <v>44963</v>
      </c>
      <c r="K736" s="1" t="s">
        <v>45</v>
      </c>
      <c r="L736" s="95">
        <f t="shared" si="11"/>
        <v>2</v>
      </c>
    </row>
    <row r="737" spans="1:12" ht="13.5" customHeight="1" x14ac:dyDescent="0.25">
      <c r="A737" s="6">
        <v>59730</v>
      </c>
      <c r="C737" s="1" t="s">
        <v>53</v>
      </c>
      <c r="D737" s="9" t="s">
        <v>147</v>
      </c>
      <c r="E737" s="1" t="s">
        <v>103</v>
      </c>
      <c r="F737" s="8">
        <v>365499</v>
      </c>
      <c r="G737" s="1" t="s">
        <v>72</v>
      </c>
      <c r="H737" s="7">
        <v>6</v>
      </c>
      <c r="I737" s="5">
        <v>45161</v>
      </c>
      <c r="J737" s="5">
        <v>45162</v>
      </c>
      <c r="K737" s="1" t="s">
        <v>71</v>
      </c>
      <c r="L737" s="95">
        <f t="shared" si="11"/>
        <v>8</v>
      </c>
    </row>
    <row r="738" spans="1:12" ht="13.5" customHeight="1" x14ac:dyDescent="0.25">
      <c r="A738" s="6">
        <v>55317</v>
      </c>
      <c r="C738" s="1" t="s">
        <v>15</v>
      </c>
      <c r="D738" s="9" t="s">
        <v>16</v>
      </c>
      <c r="E738" s="1" t="s">
        <v>76</v>
      </c>
      <c r="F738" s="8">
        <v>196853</v>
      </c>
      <c r="G738" s="1" t="s">
        <v>25</v>
      </c>
      <c r="H738" s="7">
        <v>25</v>
      </c>
      <c r="I738" s="5">
        <v>45061</v>
      </c>
      <c r="J738" s="5">
        <v>45062</v>
      </c>
      <c r="K738" s="1" t="s">
        <v>26</v>
      </c>
      <c r="L738" s="95">
        <f t="shared" si="11"/>
        <v>5</v>
      </c>
    </row>
    <row r="739" spans="1:12" ht="13.5" customHeight="1" x14ac:dyDescent="0.25">
      <c r="A739" s="6">
        <v>55063</v>
      </c>
      <c r="C739" s="1" t="s">
        <v>53</v>
      </c>
      <c r="D739" s="9" t="s">
        <v>64</v>
      </c>
      <c r="E739" s="1" t="s">
        <v>20</v>
      </c>
      <c r="F739" s="8">
        <v>489671</v>
      </c>
      <c r="G739" s="1" t="s">
        <v>79</v>
      </c>
      <c r="H739" s="7">
        <v>13</v>
      </c>
      <c r="I739" s="5">
        <v>45241</v>
      </c>
      <c r="J739" s="5">
        <v>45242</v>
      </c>
      <c r="K739" s="1" t="s">
        <v>40</v>
      </c>
      <c r="L739" s="95">
        <f t="shared" si="11"/>
        <v>11</v>
      </c>
    </row>
    <row r="740" spans="1:12" ht="13.5" customHeight="1" x14ac:dyDescent="0.25">
      <c r="A740" s="6">
        <v>47527</v>
      </c>
      <c r="C740" s="1" t="s">
        <v>53</v>
      </c>
      <c r="D740" s="9" t="s">
        <v>147</v>
      </c>
      <c r="E740" s="1" t="s">
        <v>47</v>
      </c>
      <c r="F740" s="8">
        <v>451904</v>
      </c>
      <c r="G740" s="1" t="s">
        <v>69</v>
      </c>
      <c r="H740" s="7">
        <v>22</v>
      </c>
      <c r="I740" s="5">
        <v>45243</v>
      </c>
      <c r="J740" s="5">
        <v>45245</v>
      </c>
      <c r="K740" s="1" t="s">
        <v>42</v>
      </c>
      <c r="L740" s="95">
        <f t="shared" si="11"/>
        <v>11</v>
      </c>
    </row>
    <row r="741" spans="1:12" ht="13.5" customHeight="1" x14ac:dyDescent="0.25">
      <c r="A741" s="6">
        <v>57715</v>
      </c>
      <c r="C741" s="1" t="s">
        <v>48</v>
      </c>
      <c r="D741" s="9" t="s">
        <v>81</v>
      </c>
      <c r="E741" s="1" t="s">
        <v>23</v>
      </c>
      <c r="F741" s="8">
        <v>414443</v>
      </c>
      <c r="G741" s="1" t="s">
        <v>96</v>
      </c>
      <c r="H741" s="7">
        <v>18</v>
      </c>
      <c r="I741" s="5">
        <v>45015</v>
      </c>
      <c r="J741" s="5">
        <v>45016</v>
      </c>
      <c r="K741" s="1" t="s">
        <v>71</v>
      </c>
      <c r="L741" s="95">
        <f t="shared" si="11"/>
        <v>3</v>
      </c>
    </row>
    <row r="742" spans="1:12" ht="13.5" customHeight="1" x14ac:dyDescent="0.25">
      <c r="A742" s="6">
        <v>52471</v>
      </c>
      <c r="C742" s="1" t="s">
        <v>15</v>
      </c>
      <c r="D742" s="9" t="s">
        <v>119</v>
      </c>
      <c r="E742" s="1" t="s">
        <v>46</v>
      </c>
      <c r="F742" s="8">
        <v>196157</v>
      </c>
      <c r="G742" s="1" t="s">
        <v>128</v>
      </c>
      <c r="H742" s="7">
        <v>10</v>
      </c>
      <c r="I742" s="5">
        <v>45019</v>
      </c>
      <c r="J742" s="5">
        <v>45019</v>
      </c>
      <c r="K742" s="1" t="s">
        <v>82</v>
      </c>
      <c r="L742" s="95">
        <f t="shared" si="11"/>
        <v>4</v>
      </c>
    </row>
    <row r="743" spans="1:12" ht="13.5" customHeight="1" x14ac:dyDescent="0.25">
      <c r="A743" s="6">
        <v>59454</v>
      </c>
      <c r="C743" s="1" t="s">
        <v>121</v>
      </c>
      <c r="D743" s="9" t="s">
        <v>150</v>
      </c>
      <c r="E743" s="1" t="s">
        <v>44</v>
      </c>
      <c r="F743" s="8">
        <v>567481</v>
      </c>
      <c r="G743" s="1" t="s">
        <v>67</v>
      </c>
      <c r="H743" s="7">
        <v>7</v>
      </c>
      <c r="I743" s="5">
        <v>44990</v>
      </c>
      <c r="J743" s="5">
        <v>44991</v>
      </c>
      <c r="K743" s="1" t="s">
        <v>45</v>
      </c>
      <c r="L743" s="95">
        <f t="shared" si="11"/>
        <v>3</v>
      </c>
    </row>
    <row r="744" spans="1:12" ht="13.5" customHeight="1" x14ac:dyDescent="0.25">
      <c r="A744" s="6">
        <v>47784</v>
      </c>
      <c r="C744" s="1" t="s">
        <v>48</v>
      </c>
      <c r="D744" s="9" t="s">
        <v>86</v>
      </c>
      <c r="E744" s="1" t="s">
        <v>17</v>
      </c>
      <c r="F744" s="8">
        <v>374778</v>
      </c>
      <c r="G744" s="1" t="s">
        <v>101</v>
      </c>
      <c r="H744" s="7">
        <v>11</v>
      </c>
      <c r="I744" s="5">
        <v>45075</v>
      </c>
      <c r="J744" s="5">
        <v>45075</v>
      </c>
      <c r="K744" s="1" t="s">
        <v>88</v>
      </c>
      <c r="L744" s="95">
        <f t="shared" si="11"/>
        <v>5</v>
      </c>
    </row>
    <row r="745" spans="1:12" ht="13.5" customHeight="1" x14ac:dyDescent="0.25">
      <c r="A745" s="6">
        <v>47878</v>
      </c>
      <c r="C745" s="1" t="s">
        <v>48</v>
      </c>
      <c r="D745" s="9" t="s">
        <v>86</v>
      </c>
      <c r="E745" s="1" t="s">
        <v>76</v>
      </c>
      <c r="F745" s="8">
        <v>514091</v>
      </c>
      <c r="G745" s="1" t="s">
        <v>129</v>
      </c>
      <c r="H745" s="7">
        <v>11</v>
      </c>
      <c r="I745" s="5">
        <v>45048</v>
      </c>
      <c r="J745" s="5">
        <v>45049</v>
      </c>
      <c r="K745" s="1" t="s">
        <v>88</v>
      </c>
      <c r="L745" s="95">
        <f t="shared" si="11"/>
        <v>5</v>
      </c>
    </row>
    <row r="746" spans="1:12" ht="13.5" customHeight="1" x14ac:dyDescent="0.25">
      <c r="A746" s="6">
        <v>56236</v>
      </c>
      <c r="C746" s="1" t="s">
        <v>15</v>
      </c>
      <c r="D746" s="9" t="s">
        <v>16</v>
      </c>
      <c r="E746" s="1" t="s">
        <v>78</v>
      </c>
      <c r="F746" s="8">
        <v>352720</v>
      </c>
      <c r="G746" s="1" t="s">
        <v>66</v>
      </c>
      <c r="H746" s="7">
        <v>18</v>
      </c>
      <c r="I746" s="5">
        <v>45196</v>
      </c>
      <c r="J746" s="5">
        <v>45196</v>
      </c>
      <c r="K746" s="1" t="s">
        <v>33</v>
      </c>
      <c r="L746" s="95">
        <f t="shared" si="11"/>
        <v>9</v>
      </c>
    </row>
    <row r="747" spans="1:12" ht="13.5" customHeight="1" x14ac:dyDescent="0.25">
      <c r="A747" s="6">
        <v>54032</v>
      </c>
      <c r="C747" s="1" t="s">
        <v>15</v>
      </c>
      <c r="D747" s="9" t="s">
        <v>119</v>
      </c>
      <c r="E747" s="1" t="s">
        <v>84</v>
      </c>
      <c r="F747" s="8">
        <v>196157</v>
      </c>
      <c r="G747" s="1" t="s">
        <v>128</v>
      </c>
      <c r="H747" s="7">
        <v>15</v>
      </c>
      <c r="I747" s="5">
        <v>45187</v>
      </c>
      <c r="J747" s="5">
        <v>45188</v>
      </c>
      <c r="K747" s="1" t="s">
        <v>82</v>
      </c>
      <c r="L747" s="95">
        <f t="shared" si="11"/>
        <v>9</v>
      </c>
    </row>
    <row r="748" spans="1:12" ht="13.5" customHeight="1" x14ac:dyDescent="0.25">
      <c r="A748" s="6">
        <v>52289</v>
      </c>
      <c r="C748" s="1" t="s">
        <v>48</v>
      </c>
      <c r="D748" s="9" t="s">
        <v>81</v>
      </c>
      <c r="E748" s="1" t="s">
        <v>47</v>
      </c>
      <c r="F748" s="8">
        <v>395269</v>
      </c>
      <c r="G748" s="1" t="s">
        <v>50</v>
      </c>
      <c r="H748" s="7">
        <v>21</v>
      </c>
      <c r="I748" s="5">
        <v>45173</v>
      </c>
      <c r="J748" s="5">
        <v>45175</v>
      </c>
      <c r="K748" s="1" t="s">
        <v>51</v>
      </c>
      <c r="L748" s="95">
        <f t="shared" si="11"/>
        <v>9</v>
      </c>
    </row>
    <row r="749" spans="1:12" ht="13.5" customHeight="1" x14ac:dyDescent="0.25">
      <c r="A749" s="6">
        <v>55381</v>
      </c>
      <c r="C749" s="1" t="s">
        <v>53</v>
      </c>
      <c r="D749" s="9" t="s">
        <v>64</v>
      </c>
      <c r="E749" s="1" t="s">
        <v>43</v>
      </c>
      <c r="F749" s="8">
        <v>491912</v>
      </c>
      <c r="G749" s="1" t="s">
        <v>65</v>
      </c>
      <c r="H749" s="7">
        <v>7</v>
      </c>
      <c r="I749" s="5">
        <v>45132</v>
      </c>
      <c r="J749" s="5">
        <v>45134</v>
      </c>
      <c r="K749" s="1" t="s">
        <v>40</v>
      </c>
      <c r="L749" s="95">
        <f t="shared" si="11"/>
        <v>7</v>
      </c>
    </row>
    <row r="750" spans="1:12" ht="13.5" customHeight="1" x14ac:dyDescent="0.25">
      <c r="A750" s="6">
        <v>49478</v>
      </c>
      <c r="C750" s="1" t="s">
        <v>48</v>
      </c>
      <c r="D750" s="9" t="s">
        <v>92</v>
      </c>
      <c r="E750" s="1" t="s">
        <v>47</v>
      </c>
      <c r="F750" s="8">
        <v>375253</v>
      </c>
      <c r="G750" s="1" t="s">
        <v>90</v>
      </c>
      <c r="H750" s="7">
        <v>7</v>
      </c>
      <c r="I750" s="5">
        <v>45068</v>
      </c>
      <c r="J750" s="5">
        <v>45070</v>
      </c>
      <c r="K750" s="1" t="s">
        <v>107</v>
      </c>
      <c r="L750" s="95">
        <f t="shared" si="11"/>
        <v>5</v>
      </c>
    </row>
    <row r="751" spans="1:12" ht="13.5" customHeight="1" x14ac:dyDescent="0.25">
      <c r="A751" s="6">
        <v>49469</v>
      </c>
      <c r="C751" s="1" t="s">
        <v>48</v>
      </c>
      <c r="D751" s="9" t="s">
        <v>92</v>
      </c>
      <c r="E751" s="1" t="s">
        <v>47</v>
      </c>
      <c r="F751" s="8">
        <v>375253</v>
      </c>
      <c r="G751" s="1" t="s">
        <v>90</v>
      </c>
      <c r="H751" s="7">
        <v>7</v>
      </c>
      <c r="I751" s="5">
        <v>45063</v>
      </c>
      <c r="J751" s="5">
        <v>45065</v>
      </c>
      <c r="K751" s="1" t="s">
        <v>107</v>
      </c>
      <c r="L751" s="95">
        <f t="shared" si="11"/>
        <v>5</v>
      </c>
    </row>
    <row r="752" spans="1:12" ht="13.5" customHeight="1" x14ac:dyDescent="0.25">
      <c r="A752" s="6">
        <v>47004</v>
      </c>
      <c r="C752" s="1" t="s">
        <v>15</v>
      </c>
      <c r="D752" s="9" t="s">
        <v>49</v>
      </c>
      <c r="E752" s="1" t="s">
        <v>23</v>
      </c>
      <c r="F752" s="8">
        <v>196157</v>
      </c>
      <c r="G752" s="1" t="s">
        <v>128</v>
      </c>
      <c r="H752" s="7">
        <v>15</v>
      </c>
      <c r="I752" s="5">
        <v>45042</v>
      </c>
      <c r="J752" s="5">
        <v>45043</v>
      </c>
      <c r="K752" s="1" t="s">
        <v>82</v>
      </c>
      <c r="L752" s="95">
        <f t="shared" si="11"/>
        <v>4</v>
      </c>
    </row>
    <row r="753" spans="1:12" ht="13.5" customHeight="1" x14ac:dyDescent="0.25">
      <c r="A753" s="6">
        <v>57999</v>
      </c>
      <c r="C753" s="1" t="s">
        <v>121</v>
      </c>
      <c r="D753" s="9" t="s">
        <v>49</v>
      </c>
      <c r="E753" s="1" t="s">
        <v>47</v>
      </c>
      <c r="F753" s="8">
        <v>971841</v>
      </c>
      <c r="G753" s="1" t="s">
        <v>151</v>
      </c>
      <c r="H753" s="7">
        <v>14</v>
      </c>
      <c r="I753" s="5">
        <v>44944</v>
      </c>
      <c r="J753" s="5">
        <v>44946</v>
      </c>
      <c r="K753" s="1" t="s">
        <v>45</v>
      </c>
      <c r="L753" s="95">
        <f t="shared" si="11"/>
        <v>1</v>
      </c>
    </row>
    <row r="754" spans="1:12" ht="13.5" customHeight="1" x14ac:dyDescent="0.25">
      <c r="A754" s="6">
        <v>58035</v>
      </c>
      <c r="C754" s="1" t="s">
        <v>121</v>
      </c>
      <c r="D754" s="9" t="s">
        <v>49</v>
      </c>
      <c r="E754" s="1" t="s">
        <v>47</v>
      </c>
      <c r="F754" s="8">
        <v>971841</v>
      </c>
      <c r="G754" s="1" t="s">
        <v>151</v>
      </c>
      <c r="H754" s="7">
        <v>14</v>
      </c>
      <c r="I754" s="5">
        <v>45000</v>
      </c>
      <c r="J754" s="5">
        <v>45002</v>
      </c>
      <c r="K754" s="1" t="s">
        <v>45</v>
      </c>
      <c r="L754" s="95">
        <f t="shared" si="11"/>
        <v>3</v>
      </c>
    </row>
    <row r="755" spans="1:12" ht="13.5" customHeight="1" x14ac:dyDescent="0.25">
      <c r="A755" s="6">
        <v>57504</v>
      </c>
      <c r="C755" s="1" t="s">
        <v>121</v>
      </c>
      <c r="D755" s="9" t="s">
        <v>49</v>
      </c>
      <c r="E755" s="1" t="s">
        <v>43</v>
      </c>
      <c r="F755" s="8">
        <v>384599</v>
      </c>
      <c r="G755" s="1" t="s">
        <v>123</v>
      </c>
      <c r="H755" s="7">
        <v>13</v>
      </c>
      <c r="I755" s="5">
        <v>44995</v>
      </c>
      <c r="J755" s="5">
        <v>44997</v>
      </c>
      <c r="K755" s="1" t="s">
        <v>45</v>
      </c>
      <c r="L755" s="95">
        <f t="shared" si="11"/>
        <v>3</v>
      </c>
    </row>
    <row r="756" spans="1:12" ht="13.5" customHeight="1" x14ac:dyDescent="0.25">
      <c r="A756" s="6">
        <v>52505</v>
      </c>
      <c r="C756" s="1" t="s">
        <v>15</v>
      </c>
      <c r="D756" s="9" t="s">
        <v>16</v>
      </c>
      <c r="E756" s="1" t="s">
        <v>34</v>
      </c>
      <c r="F756" s="8">
        <v>449433</v>
      </c>
      <c r="G756" s="1" t="s">
        <v>21</v>
      </c>
      <c r="H756" s="7">
        <v>18</v>
      </c>
      <c r="I756" s="5">
        <v>45218</v>
      </c>
      <c r="J756" s="5">
        <v>45219</v>
      </c>
      <c r="K756" s="1" t="s">
        <v>19</v>
      </c>
      <c r="L756" s="95">
        <f t="shared" si="11"/>
        <v>10</v>
      </c>
    </row>
    <row r="757" spans="1:12" ht="13.5" customHeight="1" x14ac:dyDescent="0.25">
      <c r="A757" s="6">
        <v>50087</v>
      </c>
      <c r="C757" s="1" t="s">
        <v>15</v>
      </c>
      <c r="D757" s="9" t="s">
        <v>49</v>
      </c>
      <c r="E757" s="1" t="s">
        <v>23</v>
      </c>
      <c r="F757" s="8">
        <v>457409</v>
      </c>
      <c r="G757" s="1" t="s">
        <v>18</v>
      </c>
      <c r="H757" s="7">
        <v>8</v>
      </c>
      <c r="I757" s="5">
        <v>45090</v>
      </c>
      <c r="J757" s="5">
        <v>45091</v>
      </c>
      <c r="K757" s="1" t="s">
        <v>19</v>
      </c>
      <c r="L757" s="95">
        <f t="shared" si="11"/>
        <v>6</v>
      </c>
    </row>
    <row r="758" spans="1:12" ht="13.5" customHeight="1" x14ac:dyDescent="0.25">
      <c r="A758" s="6">
        <v>58195</v>
      </c>
      <c r="C758" s="1" t="s">
        <v>121</v>
      </c>
      <c r="D758" s="9" t="s">
        <v>49</v>
      </c>
      <c r="E758" s="1" t="s">
        <v>47</v>
      </c>
      <c r="F758" s="8">
        <v>971841</v>
      </c>
      <c r="G758" s="1" t="s">
        <v>151</v>
      </c>
      <c r="H758" s="7">
        <v>14</v>
      </c>
      <c r="I758" s="5">
        <v>45084</v>
      </c>
      <c r="J758" s="5">
        <v>45086</v>
      </c>
      <c r="K758" s="1" t="s">
        <v>45</v>
      </c>
      <c r="L758" s="95">
        <f t="shared" si="11"/>
        <v>6</v>
      </c>
    </row>
    <row r="759" spans="1:12" ht="13.5" customHeight="1" x14ac:dyDescent="0.25">
      <c r="A759" s="6">
        <v>58357</v>
      </c>
      <c r="C759" s="1" t="s">
        <v>121</v>
      </c>
      <c r="D759" s="9" t="s">
        <v>49</v>
      </c>
      <c r="E759" s="1" t="s">
        <v>47</v>
      </c>
      <c r="F759" s="8">
        <v>971841</v>
      </c>
      <c r="G759" s="1" t="s">
        <v>151</v>
      </c>
      <c r="H759" s="7">
        <v>13</v>
      </c>
      <c r="I759" s="5">
        <v>45202</v>
      </c>
      <c r="J759" s="5">
        <v>45204</v>
      </c>
      <c r="K759" s="1" t="s">
        <v>45</v>
      </c>
      <c r="L759" s="95">
        <f t="shared" si="11"/>
        <v>10</v>
      </c>
    </row>
    <row r="760" spans="1:12" ht="13.5" customHeight="1" x14ac:dyDescent="0.25">
      <c r="A760" s="6">
        <v>58336</v>
      </c>
      <c r="C760" s="1" t="s">
        <v>121</v>
      </c>
      <c r="D760" s="9" t="s">
        <v>49</v>
      </c>
      <c r="E760" s="1" t="s">
        <v>47</v>
      </c>
      <c r="F760" s="8">
        <v>322115</v>
      </c>
      <c r="G760" s="1" t="s">
        <v>153</v>
      </c>
      <c r="H760" s="7">
        <v>14</v>
      </c>
      <c r="I760" s="5">
        <v>45182</v>
      </c>
      <c r="J760" s="5">
        <v>45184</v>
      </c>
      <c r="K760" s="1" t="s">
        <v>45</v>
      </c>
      <c r="L760" s="95">
        <f t="shared" si="11"/>
        <v>9</v>
      </c>
    </row>
    <row r="761" spans="1:12" ht="13.5" customHeight="1" x14ac:dyDescent="0.25">
      <c r="A761" s="6">
        <v>59051</v>
      </c>
      <c r="C761" s="1" t="s">
        <v>121</v>
      </c>
      <c r="D761" s="9" t="s">
        <v>49</v>
      </c>
      <c r="E761" s="1" t="s">
        <v>43</v>
      </c>
      <c r="F761" s="8">
        <v>384599</v>
      </c>
      <c r="G761" s="1" t="s">
        <v>123</v>
      </c>
      <c r="H761" s="7">
        <v>7</v>
      </c>
      <c r="I761" s="5">
        <v>45239</v>
      </c>
      <c r="J761" s="5">
        <v>45241</v>
      </c>
      <c r="K761" s="1" t="s">
        <v>45</v>
      </c>
      <c r="L761" s="95">
        <f t="shared" si="11"/>
        <v>11</v>
      </c>
    </row>
    <row r="762" spans="1:12" ht="13.5" customHeight="1" x14ac:dyDescent="0.25">
      <c r="A762" s="6">
        <v>47758</v>
      </c>
      <c r="C762" s="1" t="s">
        <v>15</v>
      </c>
      <c r="D762" s="9" t="s">
        <v>16</v>
      </c>
      <c r="E762" s="1" t="s">
        <v>47</v>
      </c>
      <c r="F762" s="8">
        <v>352720</v>
      </c>
      <c r="G762" s="1" t="s">
        <v>66</v>
      </c>
      <c r="H762" s="7">
        <v>14</v>
      </c>
      <c r="I762" s="5">
        <v>45125</v>
      </c>
      <c r="J762" s="5">
        <v>45127</v>
      </c>
      <c r="K762" s="1" t="s">
        <v>19</v>
      </c>
      <c r="L762" s="95">
        <f t="shared" si="11"/>
        <v>7</v>
      </c>
    </row>
    <row r="763" spans="1:12" ht="13.5" customHeight="1" x14ac:dyDescent="0.25">
      <c r="A763" s="6">
        <v>48055</v>
      </c>
      <c r="C763" s="1" t="s">
        <v>15</v>
      </c>
      <c r="D763" s="9" t="s">
        <v>16</v>
      </c>
      <c r="E763" s="1" t="s">
        <v>34</v>
      </c>
      <c r="F763" s="8">
        <v>449433</v>
      </c>
      <c r="G763" s="1" t="s">
        <v>21</v>
      </c>
      <c r="H763" s="7">
        <v>12</v>
      </c>
      <c r="I763" s="5">
        <v>45180</v>
      </c>
      <c r="J763" s="5">
        <v>45181</v>
      </c>
      <c r="K763" s="1" t="s">
        <v>19</v>
      </c>
      <c r="L763" s="95">
        <f t="shared" si="11"/>
        <v>9</v>
      </c>
    </row>
    <row r="764" spans="1:12" ht="13.5" customHeight="1" x14ac:dyDescent="0.25">
      <c r="A764" s="6">
        <v>58408</v>
      </c>
      <c r="C764" s="1" t="s">
        <v>121</v>
      </c>
      <c r="D764" s="9" t="s">
        <v>49</v>
      </c>
      <c r="E764" s="1" t="s">
        <v>47</v>
      </c>
      <c r="F764" s="8">
        <v>971841</v>
      </c>
      <c r="G764" s="1" t="s">
        <v>151</v>
      </c>
      <c r="H764" s="7">
        <v>13</v>
      </c>
      <c r="I764" s="5">
        <v>44972</v>
      </c>
      <c r="J764" s="5">
        <v>44974</v>
      </c>
      <c r="K764" s="1" t="s">
        <v>45</v>
      </c>
      <c r="L764" s="95">
        <f t="shared" si="11"/>
        <v>2</v>
      </c>
    </row>
    <row r="765" spans="1:12" ht="13.5" customHeight="1" x14ac:dyDescent="0.25">
      <c r="A765" s="6">
        <v>57538</v>
      </c>
      <c r="C765" s="1" t="s">
        <v>121</v>
      </c>
      <c r="D765" s="9" t="s">
        <v>49</v>
      </c>
      <c r="E765" s="1" t="s">
        <v>43</v>
      </c>
      <c r="F765" s="8">
        <v>384599</v>
      </c>
      <c r="G765" s="1" t="s">
        <v>123</v>
      </c>
      <c r="H765" s="7">
        <v>12</v>
      </c>
      <c r="I765" s="5">
        <v>45037</v>
      </c>
      <c r="J765" s="5">
        <v>45039</v>
      </c>
      <c r="K765" s="1" t="s">
        <v>45</v>
      </c>
      <c r="L765" s="95">
        <f t="shared" si="11"/>
        <v>4</v>
      </c>
    </row>
    <row r="766" spans="1:12" ht="13.5" customHeight="1" x14ac:dyDescent="0.25">
      <c r="A766" s="6">
        <v>47821</v>
      </c>
      <c r="C766" s="1" t="s">
        <v>15</v>
      </c>
      <c r="D766" s="9" t="s">
        <v>16</v>
      </c>
      <c r="E766" s="1" t="s">
        <v>76</v>
      </c>
      <c r="F766" s="8">
        <v>449433</v>
      </c>
      <c r="G766" s="1" t="s">
        <v>21</v>
      </c>
      <c r="H766" s="7">
        <v>17</v>
      </c>
      <c r="I766" s="5">
        <v>45166</v>
      </c>
      <c r="J766" s="5">
        <v>45167</v>
      </c>
      <c r="K766" s="1" t="s">
        <v>19</v>
      </c>
      <c r="L766" s="95">
        <f t="shared" si="11"/>
        <v>8</v>
      </c>
    </row>
    <row r="767" spans="1:12" ht="13.5" customHeight="1" x14ac:dyDescent="0.25">
      <c r="A767" s="6">
        <v>47048</v>
      </c>
      <c r="C767" s="1" t="s">
        <v>15</v>
      </c>
      <c r="D767" s="9" t="s">
        <v>49</v>
      </c>
      <c r="E767" s="1" t="s">
        <v>46</v>
      </c>
      <c r="F767" s="8">
        <v>196157</v>
      </c>
      <c r="G767" s="1" t="s">
        <v>128</v>
      </c>
      <c r="H767" s="7">
        <v>14</v>
      </c>
      <c r="I767" s="5">
        <v>45105</v>
      </c>
      <c r="J767" s="5">
        <v>45105</v>
      </c>
      <c r="K767" s="1" t="s">
        <v>82</v>
      </c>
      <c r="L767" s="95">
        <f t="shared" si="11"/>
        <v>6</v>
      </c>
    </row>
    <row r="768" spans="1:12" ht="13.5" customHeight="1" x14ac:dyDescent="0.25">
      <c r="A768" s="6">
        <v>57487</v>
      </c>
      <c r="C768" s="1" t="s">
        <v>121</v>
      </c>
      <c r="D768" s="9" t="s">
        <v>49</v>
      </c>
      <c r="E768" s="1" t="s">
        <v>43</v>
      </c>
      <c r="F768" s="8">
        <v>245435</v>
      </c>
      <c r="G768" s="1" t="s">
        <v>160</v>
      </c>
      <c r="H768" s="7">
        <v>14</v>
      </c>
      <c r="I768" s="5">
        <v>44973</v>
      </c>
      <c r="J768" s="5">
        <v>44975</v>
      </c>
      <c r="K768" s="1" t="s">
        <v>45</v>
      </c>
      <c r="L768" s="95">
        <f t="shared" si="11"/>
        <v>2</v>
      </c>
    </row>
    <row r="769" spans="1:12" ht="13.5" customHeight="1" x14ac:dyDescent="0.25">
      <c r="A769" s="6">
        <v>52084</v>
      </c>
      <c r="C769" s="1" t="s">
        <v>15</v>
      </c>
      <c r="D769" s="9" t="s">
        <v>16</v>
      </c>
      <c r="E769" s="1" t="s">
        <v>84</v>
      </c>
      <c r="F769" s="8">
        <v>449433</v>
      </c>
      <c r="G769" s="1" t="s">
        <v>21</v>
      </c>
      <c r="H769" s="7">
        <v>18</v>
      </c>
      <c r="I769" s="5">
        <v>45216</v>
      </c>
      <c r="J769" s="5">
        <v>45217</v>
      </c>
      <c r="K769" s="1" t="s">
        <v>19</v>
      </c>
      <c r="L769" s="95">
        <f t="shared" si="11"/>
        <v>10</v>
      </c>
    </row>
    <row r="770" spans="1:12" ht="13.5" customHeight="1" x14ac:dyDescent="0.25">
      <c r="A770" s="6">
        <v>48239</v>
      </c>
      <c r="C770" s="1" t="s">
        <v>15</v>
      </c>
      <c r="D770" s="9" t="s">
        <v>49</v>
      </c>
      <c r="E770" s="1" t="s">
        <v>43</v>
      </c>
      <c r="F770" s="8">
        <v>354951</v>
      </c>
      <c r="G770" s="1" t="s">
        <v>39</v>
      </c>
      <c r="H770" s="7">
        <v>11</v>
      </c>
      <c r="I770" s="5">
        <v>45119</v>
      </c>
      <c r="J770" s="5">
        <v>45121</v>
      </c>
      <c r="K770" s="1" t="s">
        <v>19</v>
      </c>
      <c r="L770" s="95">
        <f t="shared" si="11"/>
        <v>7</v>
      </c>
    </row>
    <row r="771" spans="1:12" ht="13.5" customHeight="1" x14ac:dyDescent="0.25">
      <c r="A771" s="6">
        <v>53804</v>
      </c>
      <c r="C771" s="1" t="s">
        <v>15</v>
      </c>
      <c r="D771" s="9" t="s">
        <v>16</v>
      </c>
      <c r="E771" s="1" t="s">
        <v>76</v>
      </c>
      <c r="F771" s="8">
        <v>449433</v>
      </c>
      <c r="G771" s="1" t="s">
        <v>21</v>
      </c>
      <c r="H771" s="7">
        <v>15</v>
      </c>
      <c r="I771" s="5">
        <v>45246</v>
      </c>
      <c r="J771" s="5">
        <v>45247</v>
      </c>
      <c r="K771" s="1" t="s">
        <v>19</v>
      </c>
      <c r="L771" s="95">
        <f t="shared" ref="L771:L834" si="12">MONTH(J771)</f>
        <v>11</v>
      </c>
    </row>
    <row r="772" spans="1:12" ht="13.5" customHeight="1" x14ac:dyDescent="0.25">
      <c r="A772" s="6">
        <v>58044</v>
      </c>
      <c r="C772" s="1" t="s">
        <v>121</v>
      </c>
      <c r="D772" s="9" t="s">
        <v>49</v>
      </c>
      <c r="E772" s="1" t="s">
        <v>43</v>
      </c>
      <c r="F772" s="8">
        <v>245435</v>
      </c>
      <c r="G772" s="1" t="s">
        <v>160</v>
      </c>
      <c r="H772" s="7">
        <v>14</v>
      </c>
      <c r="I772" s="5">
        <v>45197</v>
      </c>
      <c r="J772" s="5">
        <v>45199</v>
      </c>
      <c r="K772" s="1" t="s">
        <v>45</v>
      </c>
      <c r="L772" s="95">
        <f t="shared" si="12"/>
        <v>9</v>
      </c>
    </row>
    <row r="773" spans="1:12" ht="13.5" customHeight="1" x14ac:dyDescent="0.25">
      <c r="A773" s="6">
        <v>59068</v>
      </c>
      <c r="C773" s="1" t="s">
        <v>121</v>
      </c>
      <c r="D773" s="9" t="s">
        <v>49</v>
      </c>
      <c r="E773" s="1" t="s">
        <v>43</v>
      </c>
      <c r="F773" s="8">
        <v>384599</v>
      </c>
      <c r="G773" s="1" t="s">
        <v>123</v>
      </c>
      <c r="H773" s="7">
        <v>13</v>
      </c>
      <c r="I773" s="5">
        <v>45261</v>
      </c>
      <c r="J773" s="5">
        <v>45263</v>
      </c>
      <c r="K773" s="1" t="s">
        <v>45</v>
      </c>
      <c r="L773" s="95">
        <f t="shared" si="12"/>
        <v>12</v>
      </c>
    </row>
    <row r="774" spans="1:12" ht="13.5" customHeight="1" x14ac:dyDescent="0.25">
      <c r="A774" s="6">
        <v>47009</v>
      </c>
      <c r="C774" s="1" t="s">
        <v>15</v>
      </c>
      <c r="D774" s="9" t="s">
        <v>49</v>
      </c>
      <c r="E774" s="1" t="s">
        <v>23</v>
      </c>
      <c r="F774" s="8">
        <v>196157</v>
      </c>
      <c r="G774" s="1" t="s">
        <v>128</v>
      </c>
      <c r="H774" s="7">
        <v>14</v>
      </c>
      <c r="I774" s="5">
        <v>45040</v>
      </c>
      <c r="J774" s="5">
        <v>45041</v>
      </c>
      <c r="K774" s="1" t="s">
        <v>82</v>
      </c>
      <c r="L774" s="95">
        <f t="shared" si="12"/>
        <v>4</v>
      </c>
    </row>
    <row r="775" spans="1:12" ht="13.5" customHeight="1" x14ac:dyDescent="0.25">
      <c r="A775" s="6">
        <v>48266</v>
      </c>
      <c r="C775" s="1" t="s">
        <v>15</v>
      </c>
      <c r="D775" s="9" t="s">
        <v>49</v>
      </c>
      <c r="E775" s="1" t="s">
        <v>76</v>
      </c>
      <c r="F775" s="8">
        <v>457409</v>
      </c>
      <c r="G775" s="1" t="s">
        <v>18</v>
      </c>
      <c r="H775" s="7">
        <v>7</v>
      </c>
      <c r="I775" s="5">
        <v>45007</v>
      </c>
      <c r="J775" s="5">
        <v>45008</v>
      </c>
      <c r="K775" s="1" t="s">
        <v>19</v>
      </c>
      <c r="L775" s="95">
        <f t="shared" si="12"/>
        <v>3</v>
      </c>
    </row>
    <row r="776" spans="1:12" ht="13.5" customHeight="1" x14ac:dyDescent="0.25">
      <c r="A776" s="6">
        <v>48236</v>
      </c>
      <c r="C776" s="1" t="s">
        <v>15</v>
      </c>
      <c r="D776" s="9" t="s">
        <v>49</v>
      </c>
      <c r="E776" s="1" t="s">
        <v>43</v>
      </c>
      <c r="F776" s="8">
        <v>354951</v>
      </c>
      <c r="G776" s="1" t="s">
        <v>39</v>
      </c>
      <c r="H776" s="7">
        <v>11</v>
      </c>
      <c r="I776" s="5">
        <v>45194</v>
      </c>
      <c r="J776" s="5">
        <v>45196</v>
      </c>
      <c r="K776" s="1" t="s">
        <v>19</v>
      </c>
      <c r="L776" s="95">
        <f t="shared" si="12"/>
        <v>9</v>
      </c>
    </row>
    <row r="777" spans="1:12" ht="13.5" customHeight="1" x14ac:dyDescent="0.25">
      <c r="A777" s="6">
        <v>48261</v>
      </c>
      <c r="C777" s="1" t="s">
        <v>15</v>
      </c>
      <c r="D777" s="9" t="s">
        <v>49</v>
      </c>
      <c r="E777" s="1" t="s">
        <v>76</v>
      </c>
      <c r="F777" s="8">
        <v>457409</v>
      </c>
      <c r="G777" s="1" t="s">
        <v>18</v>
      </c>
      <c r="H777" s="7">
        <v>6</v>
      </c>
      <c r="I777" s="5">
        <v>45013</v>
      </c>
      <c r="J777" s="5">
        <v>45014</v>
      </c>
      <c r="K777" s="1" t="s">
        <v>19</v>
      </c>
      <c r="L777" s="95">
        <f t="shared" si="12"/>
        <v>3</v>
      </c>
    </row>
    <row r="778" spans="1:12" ht="13.5" customHeight="1" x14ac:dyDescent="0.25">
      <c r="A778" s="6">
        <v>50931</v>
      </c>
      <c r="C778" s="1" t="s">
        <v>15</v>
      </c>
      <c r="D778" s="9" t="s">
        <v>16</v>
      </c>
      <c r="E778" s="1" t="s">
        <v>76</v>
      </c>
      <c r="F778" s="8">
        <v>449433</v>
      </c>
      <c r="G778" s="1" t="s">
        <v>21</v>
      </c>
      <c r="H778" s="7">
        <v>10</v>
      </c>
      <c r="I778" s="5">
        <v>45099</v>
      </c>
      <c r="J778" s="5">
        <v>45100</v>
      </c>
      <c r="K778" s="1" t="s">
        <v>19</v>
      </c>
      <c r="L778" s="95">
        <f t="shared" si="12"/>
        <v>6</v>
      </c>
    </row>
    <row r="779" spans="1:12" ht="13.5" customHeight="1" x14ac:dyDescent="0.25">
      <c r="A779" s="6">
        <v>58067</v>
      </c>
      <c r="C779" s="1" t="s">
        <v>121</v>
      </c>
      <c r="D779" s="9" t="s">
        <v>49</v>
      </c>
      <c r="E779" s="1" t="s">
        <v>43</v>
      </c>
      <c r="F779" s="8">
        <v>245435</v>
      </c>
      <c r="G779" s="1" t="s">
        <v>160</v>
      </c>
      <c r="H779" s="7">
        <v>14</v>
      </c>
      <c r="I779" s="5">
        <v>45219</v>
      </c>
      <c r="J779" s="5">
        <v>45221</v>
      </c>
      <c r="K779" s="1" t="s">
        <v>45</v>
      </c>
      <c r="L779" s="95">
        <f t="shared" si="12"/>
        <v>10</v>
      </c>
    </row>
    <row r="780" spans="1:12" ht="13.5" customHeight="1" x14ac:dyDescent="0.25">
      <c r="A780" s="6">
        <v>59037</v>
      </c>
      <c r="C780" s="1" t="s">
        <v>121</v>
      </c>
      <c r="D780" s="9" t="s">
        <v>49</v>
      </c>
      <c r="E780" s="1" t="s">
        <v>47</v>
      </c>
      <c r="F780" s="8">
        <v>971841</v>
      </c>
      <c r="G780" s="1" t="s">
        <v>151</v>
      </c>
      <c r="H780" s="7">
        <v>7</v>
      </c>
      <c r="I780" s="5">
        <v>45266</v>
      </c>
      <c r="J780" s="5">
        <v>45268</v>
      </c>
      <c r="K780" s="1" t="s">
        <v>45</v>
      </c>
      <c r="L780" s="95">
        <f t="shared" si="12"/>
        <v>12</v>
      </c>
    </row>
    <row r="781" spans="1:12" ht="13.5" customHeight="1" x14ac:dyDescent="0.25">
      <c r="A781" s="6">
        <v>49340</v>
      </c>
      <c r="C781" s="1" t="s">
        <v>15</v>
      </c>
      <c r="D781" s="9" t="s">
        <v>16</v>
      </c>
      <c r="E781" s="1" t="s">
        <v>84</v>
      </c>
      <c r="F781" s="8">
        <v>449433</v>
      </c>
      <c r="G781" s="1" t="s">
        <v>21</v>
      </c>
      <c r="H781" s="7">
        <v>10</v>
      </c>
      <c r="I781" s="5">
        <v>45175</v>
      </c>
      <c r="J781" s="5">
        <v>45176</v>
      </c>
      <c r="K781" s="1" t="s">
        <v>19</v>
      </c>
      <c r="L781" s="95">
        <f t="shared" si="12"/>
        <v>9</v>
      </c>
    </row>
    <row r="782" spans="1:12" ht="13.5" customHeight="1" x14ac:dyDescent="0.25">
      <c r="A782" s="6">
        <v>47729</v>
      </c>
      <c r="C782" s="1" t="s">
        <v>15</v>
      </c>
      <c r="D782" s="9" t="s">
        <v>16</v>
      </c>
      <c r="E782" s="1" t="s">
        <v>27</v>
      </c>
      <c r="F782" s="8">
        <v>449433</v>
      </c>
      <c r="G782" s="1" t="s">
        <v>21</v>
      </c>
      <c r="H782" s="7">
        <v>12</v>
      </c>
      <c r="I782" s="5">
        <v>45069</v>
      </c>
      <c r="J782" s="5">
        <v>45069</v>
      </c>
      <c r="K782" s="1" t="s">
        <v>19</v>
      </c>
      <c r="L782" s="95">
        <f t="shared" si="12"/>
        <v>5</v>
      </c>
    </row>
    <row r="783" spans="1:12" ht="13.5" customHeight="1" x14ac:dyDescent="0.25">
      <c r="A783" s="6">
        <v>49324</v>
      </c>
      <c r="C783" s="1" t="s">
        <v>15</v>
      </c>
      <c r="D783" s="9" t="s">
        <v>16</v>
      </c>
      <c r="E783" s="1" t="s">
        <v>28</v>
      </c>
      <c r="F783" s="8">
        <v>449433</v>
      </c>
      <c r="G783" s="1" t="s">
        <v>21</v>
      </c>
      <c r="H783" s="7">
        <v>19</v>
      </c>
      <c r="I783" s="5">
        <v>45173</v>
      </c>
      <c r="J783" s="5">
        <v>45174</v>
      </c>
      <c r="K783" s="1" t="s">
        <v>19</v>
      </c>
      <c r="L783" s="95">
        <f t="shared" si="12"/>
        <v>9</v>
      </c>
    </row>
    <row r="784" spans="1:12" ht="13.5" customHeight="1" x14ac:dyDescent="0.25">
      <c r="A784" s="6">
        <v>47050</v>
      </c>
      <c r="C784" s="1" t="s">
        <v>15</v>
      </c>
      <c r="D784" s="9" t="s">
        <v>49</v>
      </c>
      <c r="E784" s="1" t="s">
        <v>46</v>
      </c>
      <c r="F784" s="8">
        <v>196157</v>
      </c>
      <c r="G784" s="1" t="s">
        <v>128</v>
      </c>
      <c r="H784" s="7">
        <v>16</v>
      </c>
      <c r="I784" s="5">
        <v>45103</v>
      </c>
      <c r="J784" s="5">
        <v>45103</v>
      </c>
      <c r="K784" s="1" t="s">
        <v>82</v>
      </c>
      <c r="L784" s="95">
        <f t="shared" si="12"/>
        <v>6</v>
      </c>
    </row>
    <row r="785" spans="1:12" ht="13.5" customHeight="1" x14ac:dyDescent="0.25">
      <c r="A785" s="6">
        <v>47052</v>
      </c>
      <c r="C785" s="1" t="s">
        <v>15</v>
      </c>
      <c r="D785" s="9" t="s">
        <v>49</v>
      </c>
      <c r="E785" s="1" t="s">
        <v>76</v>
      </c>
      <c r="F785" s="8">
        <v>196157</v>
      </c>
      <c r="G785" s="1" t="s">
        <v>128</v>
      </c>
      <c r="H785" s="7">
        <v>12</v>
      </c>
      <c r="I785" s="5">
        <v>45173</v>
      </c>
      <c r="J785" s="5">
        <v>45174</v>
      </c>
      <c r="K785" s="1" t="s">
        <v>82</v>
      </c>
      <c r="L785" s="95">
        <f t="shared" si="12"/>
        <v>9</v>
      </c>
    </row>
    <row r="786" spans="1:12" ht="13.5" customHeight="1" x14ac:dyDescent="0.25">
      <c r="A786" s="6">
        <v>58229</v>
      </c>
      <c r="C786" s="1" t="s">
        <v>121</v>
      </c>
      <c r="D786" s="9" t="s">
        <v>49</v>
      </c>
      <c r="E786" s="1" t="s">
        <v>47</v>
      </c>
      <c r="F786" s="8">
        <v>322115</v>
      </c>
      <c r="G786" s="1" t="s">
        <v>153</v>
      </c>
      <c r="H786" s="7">
        <v>14</v>
      </c>
      <c r="I786" s="5">
        <v>45104</v>
      </c>
      <c r="J786" s="5">
        <v>45106</v>
      </c>
      <c r="K786" s="1" t="s">
        <v>45</v>
      </c>
      <c r="L786" s="95">
        <f t="shared" si="12"/>
        <v>6</v>
      </c>
    </row>
    <row r="787" spans="1:12" ht="13.5" customHeight="1" x14ac:dyDescent="0.25">
      <c r="A787" s="6">
        <v>58315</v>
      </c>
      <c r="C787" s="1" t="s">
        <v>121</v>
      </c>
      <c r="D787" s="9" t="s">
        <v>49</v>
      </c>
      <c r="E787" s="1" t="s">
        <v>47</v>
      </c>
      <c r="F787" s="8">
        <v>971841</v>
      </c>
      <c r="G787" s="1" t="s">
        <v>151</v>
      </c>
      <c r="H787" s="7">
        <v>11</v>
      </c>
      <c r="I787" s="5">
        <v>45146</v>
      </c>
      <c r="J787" s="5">
        <v>45148</v>
      </c>
      <c r="K787" s="1" t="s">
        <v>45</v>
      </c>
      <c r="L787" s="95">
        <f t="shared" si="12"/>
        <v>8</v>
      </c>
    </row>
    <row r="788" spans="1:12" ht="13.5" customHeight="1" x14ac:dyDescent="0.25">
      <c r="A788" s="6">
        <v>57637</v>
      </c>
      <c r="C788" s="1" t="s">
        <v>121</v>
      </c>
      <c r="D788" s="9" t="s">
        <v>49</v>
      </c>
      <c r="E788" s="1" t="s">
        <v>43</v>
      </c>
      <c r="F788" s="8">
        <v>245435</v>
      </c>
      <c r="G788" s="1" t="s">
        <v>160</v>
      </c>
      <c r="H788" s="7">
        <v>14</v>
      </c>
      <c r="I788" s="5">
        <v>45121</v>
      </c>
      <c r="J788" s="5">
        <v>45123</v>
      </c>
      <c r="K788" s="1" t="s">
        <v>45</v>
      </c>
      <c r="L788" s="95">
        <f t="shared" si="12"/>
        <v>7</v>
      </c>
    </row>
    <row r="789" spans="1:12" ht="13.5" customHeight="1" x14ac:dyDescent="0.25">
      <c r="A789" s="6">
        <v>57610</v>
      </c>
      <c r="C789" s="1" t="s">
        <v>121</v>
      </c>
      <c r="D789" s="9" t="s">
        <v>49</v>
      </c>
      <c r="E789" s="1" t="s">
        <v>43</v>
      </c>
      <c r="F789" s="8">
        <v>384599</v>
      </c>
      <c r="G789" s="1" t="s">
        <v>123</v>
      </c>
      <c r="H789" s="7">
        <v>14</v>
      </c>
      <c r="I789" s="5">
        <v>45079</v>
      </c>
      <c r="J789" s="5">
        <v>45081</v>
      </c>
      <c r="K789" s="1" t="s">
        <v>45</v>
      </c>
      <c r="L789" s="95">
        <f t="shared" si="12"/>
        <v>6</v>
      </c>
    </row>
    <row r="790" spans="1:12" ht="13.5" customHeight="1" x14ac:dyDescent="0.25">
      <c r="A790" s="6">
        <v>57625</v>
      </c>
      <c r="C790" s="1" t="s">
        <v>121</v>
      </c>
      <c r="D790" s="9" t="s">
        <v>49</v>
      </c>
      <c r="E790" s="1" t="s">
        <v>43</v>
      </c>
      <c r="F790" s="8">
        <v>384599</v>
      </c>
      <c r="G790" s="1" t="s">
        <v>123</v>
      </c>
      <c r="H790" s="7">
        <v>14</v>
      </c>
      <c r="I790" s="5">
        <v>45099</v>
      </c>
      <c r="J790" s="5">
        <v>45101</v>
      </c>
      <c r="K790" s="1" t="s">
        <v>45</v>
      </c>
      <c r="L790" s="95">
        <f t="shared" si="12"/>
        <v>6</v>
      </c>
    </row>
    <row r="791" spans="1:12" ht="13.5" customHeight="1" x14ac:dyDescent="0.25">
      <c r="A791" s="6">
        <v>47010</v>
      </c>
      <c r="C791" s="1" t="s">
        <v>15</v>
      </c>
      <c r="D791" s="9" t="s">
        <v>49</v>
      </c>
      <c r="E791" s="1" t="s">
        <v>23</v>
      </c>
      <c r="F791" s="8">
        <v>196157</v>
      </c>
      <c r="G791" s="1" t="s">
        <v>128</v>
      </c>
      <c r="H791" s="7">
        <v>10</v>
      </c>
      <c r="I791" s="5">
        <v>45033</v>
      </c>
      <c r="J791" s="5">
        <v>45034</v>
      </c>
      <c r="K791" s="1" t="s">
        <v>82</v>
      </c>
      <c r="L791" s="95">
        <f t="shared" si="12"/>
        <v>4</v>
      </c>
    </row>
    <row r="792" spans="1:12" ht="13.5" customHeight="1" x14ac:dyDescent="0.25">
      <c r="A792" s="6">
        <v>48274</v>
      </c>
      <c r="C792" s="1" t="s">
        <v>15</v>
      </c>
      <c r="D792" s="9" t="s">
        <v>49</v>
      </c>
      <c r="E792" s="1" t="s">
        <v>47</v>
      </c>
      <c r="F792" s="8">
        <v>352720</v>
      </c>
      <c r="G792" s="1" t="s">
        <v>66</v>
      </c>
      <c r="H792" s="7">
        <v>12</v>
      </c>
      <c r="I792" s="5">
        <v>45244</v>
      </c>
      <c r="J792" s="5">
        <v>45246</v>
      </c>
      <c r="K792" s="1" t="s">
        <v>19</v>
      </c>
      <c r="L792" s="95">
        <f t="shared" si="12"/>
        <v>11</v>
      </c>
    </row>
    <row r="793" spans="1:12" ht="13.5" customHeight="1" x14ac:dyDescent="0.25">
      <c r="A793" s="6">
        <v>50646</v>
      </c>
      <c r="C793" s="1" t="s">
        <v>15</v>
      </c>
      <c r="D793" s="9" t="s">
        <v>16</v>
      </c>
      <c r="E793" s="1" t="s">
        <v>27</v>
      </c>
      <c r="F793" s="8">
        <v>449433</v>
      </c>
      <c r="G793" s="1" t="s">
        <v>21</v>
      </c>
      <c r="H793" s="7">
        <v>15</v>
      </c>
      <c r="I793" s="5">
        <v>45098</v>
      </c>
      <c r="J793" s="5">
        <v>45098</v>
      </c>
      <c r="K793" s="1" t="s">
        <v>19</v>
      </c>
      <c r="L793" s="95">
        <f t="shared" si="12"/>
        <v>6</v>
      </c>
    </row>
    <row r="794" spans="1:12" ht="13.5" customHeight="1" x14ac:dyDescent="0.25">
      <c r="A794" s="6">
        <v>51824</v>
      </c>
      <c r="C794" s="1" t="s">
        <v>15</v>
      </c>
      <c r="D794" s="9" t="s">
        <v>16</v>
      </c>
      <c r="E794" s="1" t="s">
        <v>27</v>
      </c>
      <c r="F794" s="8">
        <v>449433</v>
      </c>
      <c r="G794" s="1" t="s">
        <v>21</v>
      </c>
      <c r="H794" s="7">
        <v>15</v>
      </c>
      <c r="I794" s="5">
        <v>45215</v>
      </c>
      <c r="J794" s="5">
        <v>45215</v>
      </c>
      <c r="K794" s="1" t="s">
        <v>19</v>
      </c>
      <c r="L794" s="95">
        <f t="shared" si="12"/>
        <v>10</v>
      </c>
    </row>
    <row r="795" spans="1:12" ht="13.5" customHeight="1" x14ac:dyDescent="0.25">
      <c r="A795" s="6">
        <v>58270</v>
      </c>
      <c r="C795" s="1" t="s">
        <v>121</v>
      </c>
      <c r="D795" s="9" t="s">
        <v>49</v>
      </c>
      <c r="E795" s="1" t="s">
        <v>47</v>
      </c>
      <c r="F795" s="8">
        <v>971841</v>
      </c>
      <c r="G795" s="1" t="s">
        <v>151</v>
      </c>
      <c r="H795" s="7">
        <v>13</v>
      </c>
      <c r="I795" s="5">
        <v>45126</v>
      </c>
      <c r="J795" s="5">
        <v>45128</v>
      </c>
      <c r="K795" s="1" t="s">
        <v>45</v>
      </c>
      <c r="L795" s="95">
        <f t="shared" si="12"/>
        <v>7</v>
      </c>
    </row>
    <row r="796" spans="1:12" ht="13.5" customHeight="1" x14ac:dyDescent="0.25">
      <c r="A796" s="6">
        <v>57516</v>
      </c>
      <c r="C796" s="1" t="s">
        <v>121</v>
      </c>
      <c r="D796" s="9" t="s">
        <v>49</v>
      </c>
      <c r="E796" s="1" t="s">
        <v>43</v>
      </c>
      <c r="F796" s="8">
        <v>384599</v>
      </c>
      <c r="G796" s="1" t="s">
        <v>123</v>
      </c>
      <c r="H796" s="7">
        <v>12</v>
      </c>
      <c r="I796" s="5">
        <v>45015</v>
      </c>
      <c r="J796" s="5">
        <v>45017</v>
      </c>
      <c r="K796" s="1" t="s">
        <v>45</v>
      </c>
      <c r="L796" s="95">
        <f t="shared" si="12"/>
        <v>4</v>
      </c>
    </row>
    <row r="797" spans="1:12" ht="13.5" customHeight="1" x14ac:dyDescent="0.25">
      <c r="A797" s="6">
        <v>58150</v>
      </c>
      <c r="C797" s="1" t="s">
        <v>121</v>
      </c>
      <c r="D797" s="9" t="s">
        <v>49</v>
      </c>
      <c r="E797" s="1" t="s">
        <v>47</v>
      </c>
      <c r="F797" s="8">
        <v>971841</v>
      </c>
      <c r="G797" s="1" t="s">
        <v>151</v>
      </c>
      <c r="H797" s="7">
        <v>14</v>
      </c>
      <c r="I797" s="5">
        <v>45062</v>
      </c>
      <c r="J797" s="5">
        <v>45064</v>
      </c>
      <c r="K797" s="1" t="s">
        <v>45</v>
      </c>
      <c r="L797" s="95">
        <f t="shared" si="12"/>
        <v>5</v>
      </c>
    </row>
    <row r="798" spans="1:12" ht="13.5" customHeight="1" x14ac:dyDescent="0.25">
      <c r="A798" s="6">
        <v>47049</v>
      </c>
      <c r="C798" s="1" t="s">
        <v>15</v>
      </c>
      <c r="D798" s="9" t="s">
        <v>49</v>
      </c>
      <c r="E798" s="1" t="s">
        <v>46</v>
      </c>
      <c r="F798" s="8">
        <v>196157</v>
      </c>
      <c r="G798" s="1" t="s">
        <v>128</v>
      </c>
      <c r="H798" s="7">
        <v>14</v>
      </c>
      <c r="I798" s="5">
        <v>45104</v>
      </c>
      <c r="J798" s="5">
        <v>45104</v>
      </c>
      <c r="K798" s="1" t="s">
        <v>82</v>
      </c>
      <c r="L798" s="95">
        <f t="shared" si="12"/>
        <v>6</v>
      </c>
    </row>
    <row r="799" spans="1:12" ht="13.5" customHeight="1" x14ac:dyDescent="0.25">
      <c r="A799" s="6">
        <v>58040</v>
      </c>
      <c r="C799" s="1" t="s">
        <v>121</v>
      </c>
      <c r="D799" s="9" t="s">
        <v>49</v>
      </c>
      <c r="E799" s="1" t="s">
        <v>47</v>
      </c>
      <c r="F799" s="8">
        <v>971841</v>
      </c>
      <c r="G799" s="1" t="s">
        <v>151</v>
      </c>
      <c r="H799" s="7">
        <v>12</v>
      </c>
      <c r="I799" s="5">
        <v>44958</v>
      </c>
      <c r="J799" s="5">
        <v>44960</v>
      </c>
      <c r="K799" s="1" t="s">
        <v>45</v>
      </c>
      <c r="L799" s="95">
        <f t="shared" si="12"/>
        <v>2</v>
      </c>
    </row>
    <row r="800" spans="1:12" ht="13.5" customHeight="1" x14ac:dyDescent="0.25">
      <c r="A800" s="6">
        <v>50653</v>
      </c>
      <c r="C800" s="1" t="s">
        <v>15</v>
      </c>
      <c r="D800" s="9" t="s">
        <v>16</v>
      </c>
      <c r="E800" s="1" t="s">
        <v>27</v>
      </c>
      <c r="F800" s="8">
        <v>449433</v>
      </c>
      <c r="G800" s="1" t="s">
        <v>21</v>
      </c>
      <c r="H800" s="7">
        <v>15</v>
      </c>
      <c r="I800" s="5">
        <v>45096</v>
      </c>
      <c r="J800" s="5">
        <v>45096</v>
      </c>
      <c r="K800" s="1" t="s">
        <v>19</v>
      </c>
      <c r="L800" s="95">
        <f t="shared" si="12"/>
        <v>6</v>
      </c>
    </row>
    <row r="801" spans="1:12" ht="13.5" customHeight="1" x14ac:dyDescent="0.25">
      <c r="A801" s="6">
        <v>47714</v>
      </c>
      <c r="C801" s="1" t="s">
        <v>15</v>
      </c>
      <c r="D801" s="9" t="s">
        <v>16</v>
      </c>
      <c r="E801" s="1" t="s">
        <v>30</v>
      </c>
      <c r="F801" s="8">
        <v>315766</v>
      </c>
      <c r="G801" s="1" t="s">
        <v>31</v>
      </c>
      <c r="H801" s="7">
        <v>12</v>
      </c>
      <c r="I801" s="5">
        <v>45070</v>
      </c>
      <c r="J801" s="5">
        <v>45070</v>
      </c>
      <c r="K801" s="1" t="s">
        <v>19</v>
      </c>
      <c r="L801" s="95">
        <f t="shared" si="12"/>
        <v>5</v>
      </c>
    </row>
    <row r="802" spans="1:12" ht="13.5" customHeight="1" x14ac:dyDescent="0.25">
      <c r="A802" s="6">
        <v>58376</v>
      </c>
      <c r="C802" s="1" t="s">
        <v>121</v>
      </c>
      <c r="D802" s="9" t="s">
        <v>49</v>
      </c>
      <c r="E802" s="1" t="s">
        <v>47</v>
      </c>
      <c r="F802" s="8">
        <v>971841</v>
      </c>
      <c r="G802" s="1" t="s">
        <v>151</v>
      </c>
      <c r="H802" s="7">
        <v>14</v>
      </c>
      <c r="I802" s="5">
        <v>45224</v>
      </c>
      <c r="J802" s="5">
        <v>45226</v>
      </c>
      <c r="K802" s="1" t="s">
        <v>45</v>
      </c>
      <c r="L802" s="95">
        <f t="shared" si="12"/>
        <v>10</v>
      </c>
    </row>
    <row r="803" spans="1:12" ht="13.5" customHeight="1" x14ac:dyDescent="0.25">
      <c r="A803" s="6">
        <v>47789</v>
      </c>
      <c r="C803" s="1" t="s">
        <v>15</v>
      </c>
      <c r="D803" s="9" t="s">
        <v>16</v>
      </c>
      <c r="E803" s="1" t="s">
        <v>78</v>
      </c>
      <c r="F803" s="8">
        <v>352720</v>
      </c>
      <c r="G803" s="1" t="s">
        <v>66</v>
      </c>
      <c r="H803" s="7">
        <v>13</v>
      </c>
      <c r="I803" s="5">
        <v>45128</v>
      </c>
      <c r="J803" s="5">
        <v>45128</v>
      </c>
      <c r="K803" s="1" t="s">
        <v>19</v>
      </c>
      <c r="L803" s="95">
        <f t="shared" si="12"/>
        <v>7</v>
      </c>
    </row>
    <row r="804" spans="1:12" ht="13.5" customHeight="1" x14ac:dyDescent="0.25">
      <c r="A804" s="6">
        <v>58115</v>
      </c>
      <c r="C804" s="1" t="s">
        <v>121</v>
      </c>
      <c r="D804" s="9" t="s">
        <v>49</v>
      </c>
      <c r="E804" s="1" t="s">
        <v>47</v>
      </c>
      <c r="F804" s="8">
        <v>971841</v>
      </c>
      <c r="G804" s="1" t="s">
        <v>151</v>
      </c>
      <c r="H804" s="7">
        <v>14</v>
      </c>
      <c r="I804" s="5">
        <v>45020</v>
      </c>
      <c r="J804" s="5">
        <v>45022</v>
      </c>
      <c r="K804" s="1" t="s">
        <v>45</v>
      </c>
      <c r="L804" s="95">
        <f t="shared" si="12"/>
        <v>4</v>
      </c>
    </row>
    <row r="805" spans="1:12" ht="13.5" customHeight="1" x14ac:dyDescent="0.25">
      <c r="A805" s="6">
        <v>57696</v>
      </c>
      <c r="C805" s="1" t="s">
        <v>121</v>
      </c>
      <c r="D805" s="9" t="s">
        <v>49</v>
      </c>
      <c r="E805" s="1" t="s">
        <v>43</v>
      </c>
      <c r="F805" s="8">
        <v>384599</v>
      </c>
      <c r="G805" s="1" t="s">
        <v>123</v>
      </c>
      <c r="H805" s="7">
        <v>13</v>
      </c>
      <c r="I805" s="5">
        <v>45177</v>
      </c>
      <c r="J805" s="5">
        <v>45179</v>
      </c>
      <c r="K805" s="1" t="s">
        <v>45</v>
      </c>
      <c r="L805" s="95">
        <f t="shared" si="12"/>
        <v>9</v>
      </c>
    </row>
    <row r="806" spans="1:12" ht="13.5" customHeight="1" x14ac:dyDescent="0.25">
      <c r="A806" s="6">
        <v>47793</v>
      </c>
      <c r="C806" s="1" t="s">
        <v>15</v>
      </c>
      <c r="D806" s="9" t="s">
        <v>16</v>
      </c>
      <c r="E806" s="1" t="s">
        <v>23</v>
      </c>
      <c r="F806" s="8">
        <v>449433</v>
      </c>
      <c r="G806" s="1" t="s">
        <v>21</v>
      </c>
      <c r="H806" s="7">
        <v>16</v>
      </c>
      <c r="I806" s="5">
        <v>45082</v>
      </c>
      <c r="J806" s="5">
        <v>45083</v>
      </c>
      <c r="K806" s="1" t="s">
        <v>19</v>
      </c>
      <c r="L806" s="95">
        <f t="shared" si="12"/>
        <v>6</v>
      </c>
    </row>
    <row r="807" spans="1:12" ht="13.5" customHeight="1" x14ac:dyDescent="0.25">
      <c r="A807" s="6">
        <v>57593</v>
      </c>
      <c r="C807" s="1" t="s">
        <v>121</v>
      </c>
      <c r="D807" s="9" t="s">
        <v>49</v>
      </c>
      <c r="E807" s="1" t="s">
        <v>43</v>
      </c>
      <c r="F807" s="8">
        <v>384599</v>
      </c>
      <c r="G807" s="1" t="s">
        <v>123</v>
      </c>
      <c r="H807" s="7">
        <v>14</v>
      </c>
      <c r="I807" s="5">
        <v>45057</v>
      </c>
      <c r="J807" s="5">
        <v>45059</v>
      </c>
      <c r="K807" s="1" t="s">
        <v>45</v>
      </c>
      <c r="L807" s="95">
        <f t="shared" si="12"/>
        <v>5</v>
      </c>
    </row>
    <row r="808" spans="1:12" ht="13.5" customHeight="1" x14ac:dyDescent="0.25">
      <c r="A808" s="6">
        <v>47100</v>
      </c>
      <c r="C808" s="1" t="s">
        <v>15</v>
      </c>
      <c r="D808" s="9" t="s">
        <v>49</v>
      </c>
      <c r="E808" s="1" t="s">
        <v>47</v>
      </c>
      <c r="F808" s="8">
        <v>196157</v>
      </c>
      <c r="G808" s="1" t="s">
        <v>128</v>
      </c>
      <c r="H808" s="7">
        <v>18</v>
      </c>
      <c r="I808" s="5">
        <v>45194</v>
      </c>
      <c r="J808" s="5">
        <v>45196</v>
      </c>
      <c r="K808" s="1" t="s">
        <v>82</v>
      </c>
      <c r="L808" s="95">
        <f t="shared" si="12"/>
        <v>9</v>
      </c>
    </row>
    <row r="809" spans="1:12" ht="13.5" customHeight="1" x14ac:dyDescent="0.25">
      <c r="A809" s="6">
        <v>56465</v>
      </c>
      <c r="C809" s="1" t="s">
        <v>15</v>
      </c>
      <c r="D809" s="9" t="s">
        <v>16</v>
      </c>
      <c r="E809" s="1" t="s">
        <v>17</v>
      </c>
      <c r="F809" s="8">
        <v>457409</v>
      </c>
      <c r="G809" s="1" t="s">
        <v>18</v>
      </c>
      <c r="H809" s="7">
        <v>10</v>
      </c>
      <c r="I809" s="5">
        <v>45105</v>
      </c>
      <c r="J809" s="5">
        <v>45105</v>
      </c>
      <c r="K809" s="1" t="s">
        <v>19</v>
      </c>
      <c r="L809" s="95">
        <f t="shared" si="12"/>
        <v>6</v>
      </c>
    </row>
    <row r="810" spans="1:12" ht="13.5" customHeight="1" x14ac:dyDescent="0.25">
      <c r="A810" s="6">
        <v>50925</v>
      </c>
      <c r="C810" s="1" t="s">
        <v>15</v>
      </c>
      <c r="D810" s="9" t="s">
        <v>16</v>
      </c>
      <c r="E810" s="1" t="s">
        <v>76</v>
      </c>
      <c r="F810" s="8">
        <v>449433</v>
      </c>
      <c r="G810" s="1" t="s">
        <v>21</v>
      </c>
      <c r="H810" s="7">
        <v>12</v>
      </c>
      <c r="I810" s="5">
        <v>45057</v>
      </c>
      <c r="J810" s="5">
        <v>45058</v>
      </c>
      <c r="K810" s="1" t="s">
        <v>19</v>
      </c>
      <c r="L810" s="95">
        <f t="shared" si="12"/>
        <v>5</v>
      </c>
    </row>
    <row r="811" spans="1:12" ht="13.5" customHeight="1" x14ac:dyDescent="0.25">
      <c r="A811" s="6">
        <v>53917</v>
      </c>
      <c r="C811" s="1" t="s">
        <v>15</v>
      </c>
      <c r="D811" s="9" t="s">
        <v>16</v>
      </c>
      <c r="E811" s="1" t="s">
        <v>103</v>
      </c>
      <c r="F811" s="8">
        <v>451509</v>
      </c>
      <c r="G811" s="1" t="s">
        <v>36</v>
      </c>
      <c r="H811" s="7">
        <v>11</v>
      </c>
      <c r="I811" s="5">
        <v>45117</v>
      </c>
      <c r="J811" s="5">
        <v>45118</v>
      </c>
      <c r="K811" s="1" t="s">
        <v>19</v>
      </c>
      <c r="L811" s="95">
        <f t="shared" si="12"/>
        <v>7</v>
      </c>
    </row>
    <row r="812" spans="1:12" ht="13.5" customHeight="1" x14ac:dyDescent="0.25">
      <c r="A812" s="6">
        <v>57669</v>
      </c>
      <c r="C812" s="1" t="s">
        <v>121</v>
      </c>
      <c r="D812" s="9" t="s">
        <v>49</v>
      </c>
      <c r="E812" s="1" t="s">
        <v>43</v>
      </c>
      <c r="F812" s="8">
        <v>245435</v>
      </c>
      <c r="G812" s="1" t="s">
        <v>160</v>
      </c>
      <c r="H812" s="7">
        <v>14</v>
      </c>
      <c r="I812" s="5">
        <v>45141</v>
      </c>
      <c r="J812" s="5">
        <v>45143</v>
      </c>
      <c r="K812" s="1" t="s">
        <v>45</v>
      </c>
      <c r="L812" s="95">
        <f t="shared" si="12"/>
        <v>8</v>
      </c>
    </row>
    <row r="813" spans="1:12" ht="13.5" customHeight="1" x14ac:dyDescent="0.25">
      <c r="A813" s="6">
        <v>47023</v>
      </c>
      <c r="C813" s="1" t="s">
        <v>15</v>
      </c>
      <c r="D813" s="9" t="s">
        <v>49</v>
      </c>
      <c r="E813" s="1" t="s">
        <v>102</v>
      </c>
      <c r="F813" s="8">
        <v>196157</v>
      </c>
      <c r="G813" s="1" t="s">
        <v>128</v>
      </c>
      <c r="H813" s="7">
        <v>18</v>
      </c>
      <c r="I813" s="5">
        <v>45054</v>
      </c>
      <c r="J813" s="5">
        <v>45054</v>
      </c>
      <c r="K813" s="1" t="s">
        <v>82</v>
      </c>
      <c r="L813" s="95">
        <f t="shared" si="12"/>
        <v>5</v>
      </c>
    </row>
    <row r="814" spans="1:12" ht="13.5" customHeight="1" x14ac:dyDescent="0.25">
      <c r="A814" s="6">
        <v>57441</v>
      </c>
      <c r="C814" s="1" t="s">
        <v>121</v>
      </c>
      <c r="D814" s="9" t="s">
        <v>49</v>
      </c>
      <c r="E814" s="1" t="s">
        <v>43</v>
      </c>
      <c r="F814" s="8">
        <v>245435</v>
      </c>
      <c r="G814" s="1" t="s">
        <v>160</v>
      </c>
      <c r="H814" s="7">
        <v>10</v>
      </c>
      <c r="I814" s="5">
        <v>44953</v>
      </c>
      <c r="J814" s="5">
        <v>44955</v>
      </c>
      <c r="K814" s="1" t="s">
        <v>45</v>
      </c>
      <c r="L814" s="95">
        <f t="shared" si="12"/>
        <v>1</v>
      </c>
    </row>
    <row r="815" spans="1:12" ht="13.5" customHeight="1" x14ac:dyDescent="0.25">
      <c r="A815" s="6">
        <v>58132</v>
      </c>
      <c r="C815" s="1" t="s">
        <v>121</v>
      </c>
      <c r="D815" s="9" t="s">
        <v>49</v>
      </c>
      <c r="E815" s="1" t="s">
        <v>47</v>
      </c>
      <c r="F815" s="8">
        <v>971841</v>
      </c>
      <c r="G815" s="1" t="s">
        <v>151</v>
      </c>
      <c r="H815" s="7">
        <v>13</v>
      </c>
      <c r="I815" s="5">
        <v>45042</v>
      </c>
      <c r="J815" s="5">
        <v>45044</v>
      </c>
      <c r="K815" s="1" t="s">
        <v>45</v>
      </c>
      <c r="L815" s="95">
        <f t="shared" si="12"/>
        <v>4</v>
      </c>
    </row>
    <row r="816" spans="1:12" ht="13.5" customHeight="1" x14ac:dyDescent="0.25">
      <c r="A816" s="6">
        <v>49442</v>
      </c>
      <c r="C816" s="1" t="s">
        <v>15</v>
      </c>
      <c r="D816" s="9" t="s">
        <v>49</v>
      </c>
      <c r="E816" s="1" t="s">
        <v>78</v>
      </c>
      <c r="F816" s="8">
        <v>352720</v>
      </c>
      <c r="G816" s="1" t="s">
        <v>66</v>
      </c>
      <c r="H816" s="7">
        <v>15</v>
      </c>
      <c r="I816" s="5">
        <v>45001</v>
      </c>
      <c r="J816" s="5">
        <v>45001</v>
      </c>
      <c r="K816" s="1" t="s">
        <v>33</v>
      </c>
      <c r="L816" s="95">
        <f t="shared" si="12"/>
        <v>3</v>
      </c>
    </row>
    <row r="817" spans="1:12" ht="13.5" customHeight="1" x14ac:dyDescent="0.25">
      <c r="A817" s="6">
        <v>49110</v>
      </c>
      <c r="C817" s="1" t="s">
        <v>15</v>
      </c>
      <c r="D817" s="9" t="s">
        <v>49</v>
      </c>
      <c r="E817" s="1" t="s">
        <v>27</v>
      </c>
      <c r="F817" s="8">
        <v>196853</v>
      </c>
      <c r="G817" s="1" t="s">
        <v>25</v>
      </c>
      <c r="H817" s="7">
        <v>9</v>
      </c>
      <c r="I817" s="5">
        <v>44981</v>
      </c>
      <c r="J817" s="5">
        <v>44981</v>
      </c>
      <c r="K817" s="1" t="s">
        <v>33</v>
      </c>
      <c r="L817" s="95">
        <f t="shared" si="12"/>
        <v>2</v>
      </c>
    </row>
    <row r="818" spans="1:12" ht="13.5" customHeight="1" x14ac:dyDescent="0.25">
      <c r="A818" s="6">
        <v>51656</v>
      </c>
      <c r="C818" s="1" t="s">
        <v>15</v>
      </c>
      <c r="D818" s="9" t="s">
        <v>49</v>
      </c>
      <c r="E818" s="1" t="s">
        <v>84</v>
      </c>
      <c r="F818" s="8">
        <v>352720</v>
      </c>
      <c r="G818" s="1" t="s">
        <v>66</v>
      </c>
      <c r="H818" s="7">
        <v>14</v>
      </c>
      <c r="I818" s="5">
        <v>45267</v>
      </c>
      <c r="J818" s="5">
        <v>45268</v>
      </c>
      <c r="K818" s="1" t="s">
        <v>29</v>
      </c>
      <c r="L818" s="95">
        <f t="shared" si="12"/>
        <v>12</v>
      </c>
    </row>
    <row r="819" spans="1:12" ht="13.5" customHeight="1" x14ac:dyDescent="0.25">
      <c r="A819" s="6">
        <v>50166</v>
      </c>
      <c r="C819" s="1" t="s">
        <v>15</v>
      </c>
      <c r="D819" s="9" t="s">
        <v>49</v>
      </c>
      <c r="E819" s="1" t="s">
        <v>17</v>
      </c>
      <c r="F819" s="8">
        <v>196853</v>
      </c>
      <c r="G819" s="1" t="s">
        <v>25</v>
      </c>
      <c r="H819" s="7">
        <v>14</v>
      </c>
      <c r="I819" s="5">
        <v>44984</v>
      </c>
      <c r="J819" s="5">
        <v>44984</v>
      </c>
      <c r="K819" s="1" t="s">
        <v>26</v>
      </c>
      <c r="L819" s="95">
        <f t="shared" si="12"/>
        <v>2</v>
      </c>
    </row>
    <row r="820" spans="1:12" ht="13.5" customHeight="1" x14ac:dyDescent="0.25">
      <c r="A820" s="6">
        <v>48349</v>
      </c>
      <c r="C820" s="1" t="s">
        <v>15</v>
      </c>
      <c r="D820" s="9" t="s">
        <v>49</v>
      </c>
      <c r="E820" s="1" t="s">
        <v>23</v>
      </c>
      <c r="F820" s="8">
        <v>352720</v>
      </c>
      <c r="G820" s="1" t="s">
        <v>66</v>
      </c>
      <c r="H820" s="7">
        <v>19</v>
      </c>
      <c r="I820" s="5">
        <v>45173</v>
      </c>
      <c r="J820" s="5">
        <v>45174</v>
      </c>
      <c r="K820" s="1" t="s">
        <v>29</v>
      </c>
      <c r="L820" s="95">
        <f t="shared" si="12"/>
        <v>9</v>
      </c>
    </row>
    <row r="821" spans="1:12" ht="13.5" customHeight="1" x14ac:dyDescent="0.25">
      <c r="A821" s="6">
        <v>49271</v>
      </c>
      <c r="C821" s="1" t="s">
        <v>15</v>
      </c>
      <c r="D821" s="9" t="s">
        <v>49</v>
      </c>
      <c r="E821" s="1" t="s">
        <v>23</v>
      </c>
      <c r="F821" s="8">
        <v>520213</v>
      </c>
      <c r="G821" s="1" t="s">
        <v>171</v>
      </c>
      <c r="H821" s="7">
        <v>5</v>
      </c>
      <c r="I821" s="5">
        <v>44998</v>
      </c>
      <c r="J821" s="5">
        <v>44999</v>
      </c>
      <c r="K821" s="1" t="s">
        <v>85</v>
      </c>
      <c r="L821" s="95">
        <f t="shared" si="12"/>
        <v>3</v>
      </c>
    </row>
    <row r="822" spans="1:12" ht="13.5" customHeight="1" x14ac:dyDescent="0.25">
      <c r="A822" s="6">
        <v>51657</v>
      </c>
      <c r="C822" s="1" t="s">
        <v>15</v>
      </c>
      <c r="D822" s="9" t="s">
        <v>49</v>
      </c>
      <c r="E822" s="1" t="s">
        <v>84</v>
      </c>
      <c r="F822" s="8">
        <v>352720</v>
      </c>
      <c r="G822" s="1" t="s">
        <v>66</v>
      </c>
      <c r="H822" s="7">
        <v>6</v>
      </c>
      <c r="I822" s="5">
        <v>45197</v>
      </c>
      <c r="J822" s="5">
        <v>45198</v>
      </c>
      <c r="K822" s="1" t="s">
        <v>29</v>
      </c>
      <c r="L822" s="95">
        <f t="shared" si="12"/>
        <v>9</v>
      </c>
    </row>
    <row r="823" spans="1:12" ht="13.5" customHeight="1" x14ac:dyDescent="0.25">
      <c r="A823" s="6">
        <v>48421</v>
      </c>
      <c r="C823" s="1" t="s">
        <v>15</v>
      </c>
      <c r="D823" s="9" t="s">
        <v>49</v>
      </c>
      <c r="E823" s="1" t="s">
        <v>113</v>
      </c>
      <c r="F823" s="8">
        <v>463384</v>
      </c>
      <c r="G823" s="1" t="s">
        <v>172</v>
      </c>
      <c r="H823" s="7">
        <v>8</v>
      </c>
      <c r="I823" s="5">
        <v>44987</v>
      </c>
      <c r="J823" s="5">
        <v>44988</v>
      </c>
      <c r="K823" s="1" t="s">
        <v>85</v>
      </c>
      <c r="L823" s="95">
        <f t="shared" si="12"/>
        <v>3</v>
      </c>
    </row>
    <row r="824" spans="1:12" ht="13.5" customHeight="1" x14ac:dyDescent="0.25">
      <c r="A824" s="6">
        <v>50159</v>
      </c>
      <c r="C824" s="1" t="s">
        <v>15</v>
      </c>
      <c r="D824" s="9" t="s">
        <v>49</v>
      </c>
      <c r="E824" s="1" t="s">
        <v>17</v>
      </c>
      <c r="F824" s="8">
        <v>196853</v>
      </c>
      <c r="G824" s="1" t="s">
        <v>25</v>
      </c>
      <c r="H824" s="7">
        <v>12</v>
      </c>
      <c r="I824" s="5">
        <v>44985</v>
      </c>
      <c r="J824" s="5">
        <v>44985</v>
      </c>
      <c r="K824" s="1" t="s">
        <v>33</v>
      </c>
      <c r="L824" s="95">
        <f t="shared" si="12"/>
        <v>2</v>
      </c>
    </row>
    <row r="825" spans="1:12" ht="13.5" customHeight="1" x14ac:dyDescent="0.25">
      <c r="A825" s="6">
        <v>48355</v>
      </c>
      <c r="C825" s="1" t="s">
        <v>15</v>
      </c>
      <c r="D825" s="9" t="s">
        <v>49</v>
      </c>
      <c r="E825" s="1" t="s">
        <v>78</v>
      </c>
      <c r="F825" s="8">
        <v>352720</v>
      </c>
      <c r="G825" s="1" t="s">
        <v>66</v>
      </c>
      <c r="H825" s="7">
        <v>7</v>
      </c>
      <c r="I825" s="5">
        <v>44999</v>
      </c>
      <c r="J825" s="5">
        <v>44999</v>
      </c>
      <c r="K825" s="1" t="s">
        <v>29</v>
      </c>
      <c r="L825" s="95">
        <f t="shared" si="12"/>
        <v>3</v>
      </c>
    </row>
    <row r="826" spans="1:12" ht="13.5" customHeight="1" x14ac:dyDescent="0.25">
      <c r="A826" s="6">
        <v>51255</v>
      </c>
      <c r="C826" s="1" t="s">
        <v>15</v>
      </c>
      <c r="D826" s="9" t="s">
        <v>49</v>
      </c>
      <c r="E826" s="1" t="s">
        <v>30</v>
      </c>
      <c r="F826" s="8">
        <v>352720</v>
      </c>
      <c r="G826" s="1" t="s">
        <v>66</v>
      </c>
      <c r="H826" s="7">
        <v>17</v>
      </c>
      <c r="I826" s="5">
        <v>45209</v>
      </c>
      <c r="J826" s="5">
        <v>45209</v>
      </c>
      <c r="K826" s="1" t="s">
        <v>29</v>
      </c>
      <c r="L826" s="95">
        <f t="shared" si="12"/>
        <v>10</v>
      </c>
    </row>
    <row r="827" spans="1:12" ht="13.5" customHeight="1" x14ac:dyDescent="0.25">
      <c r="A827" s="6">
        <v>49117</v>
      </c>
      <c r="C827" s="1" t="s">
        <v>15</v>
      </c>
      <c r="D827" s="9" t="s">
        <v>49</v>
      </c>
      <c r="E827" s="1" t="s">
        <v>24</v>
      </c>
      <c r="F827" s="8">
        <v>457409</v>
      </c>
      <c r="G827" s="1" t="s">
        <v>18</v>
      </c>
      <c r="H827" s="7">
        <v>9</v>
      </c>
      <c r="I827" s="5">
        <v>45062</v>
      </c>
      <c r="J827" s="5">
        <v>45062</v>
      </c>
      <c r="K827" s="1" t="s">
        <v>19</v>
      </c>
      <c r="L827" s="95">
        <f t="shared" si="12"/>
        <v>5</v>
      </c>
    </row>
    <row r="828" spans="1:12" ht="13.5" customHeight="1" x14ac:dyDescent="0.25">
      <c r="A828" s="6">
        <v>49191</v>
      </c>
      <c r="C828" s="1" t="s">
        <v>109</v>
      </c>
      <c r="D828" s="9" t="s">
        <v>110</v>
      </c>
      <c r="E828" s="1" t="s">
        <v>103</v>
      </c>
      <c r="F828" s="8">
        <v>457409</v>
      </c>
      <c r="G828" s="1" t="s">
        <v>18</v>
      </c>
      <c r="H828" s="7">
        <v>10</v>
      </c>
      <c r="I828" s="5">
        <v>45070</v>
      </c>
      <c r="J828" s="5">
        <v>45071</v>
      </c>
      <c r="K828" s="1" t="s">
        <v>173</v>
      </c>
      <c r="L828" s="95">
        <f t="shared" si="12"/>
        <v>5</v>
      </c>
    </row>
    <row r="829" spans="1:12" ht="13.5" customHeight="1" x14ac:dyDescent="0.25">
      <c r="A829" s="6">
        <v>48321</v>
      </c>
      <c r="C829" s="1" t="s">
        <v>15</v>
      </c>
      <c r="D829" s="9" t="s">
        <v>49</v>
      </c>
      <c r="E829" s="1" t="s">
        <v>27</v>
      </c>
      <c r="F829" s="8">
        <v>352720</v>
      </c>
      <c r="G829" s="1" t="s">
        <v>66</v>
      </c>
      <c r="H829" s="7">
        <v>20</v>
      </c>
      <c r="I829" s="5">
        <v>45048</v>
      </c>
      <c r="J829" s="5">
        <v>45048</v>
      </c>
      <c r="K829" s="1" t="s">
        <v>29</v>
      </c>
      <c r="L829" s="95">
        <f t="shared" si="12"/>
        <v>5</v>
      </c>
    </row>
    <row r="830" spans="1:12" ht="13.5" customHeight="1" x14ac:dyDescent="0.25">
      <c r="A830" s="6">
        <v>50616</v>
      </c>
      <c r="C830" s="1" t="s">
        <v>15</v>
      </c>
      <c r="D830" s="9" t="s">
        <v>49</v>
      </c>
      <c r="E830" s="1" t="s">
        <v>20</v>
      </c>
      <c r="F830" s="8">
        <v>196853</v>
      </c>
      <c r="G830" s="1" t="s">
        <v>25</v>
      </c>
      <c r="H830" s="7">
        <v>10</v>
      </c>
      <c r="I830" s="5">
        <v>45089</v>
      </c>
      <c r="J830" s="5">
        <v>45090</v>
      </c>
      <c r="K830" s="1" t="s">
        <v>26</v>
      </c>
      <c r="L830" s="95">
        <f t="shared" si="12"/>
        <v>6</v>
      </c>
    </row>
    <row r="831" spans="1:12" ht="13.5" customHeight="1" x14ac:dyDescent="0.25">
      <c r="A831" s="6">
        <v>48904</v>
      </c>
      <c r="C831" s="1" t="s">
        <v>15</v>
      </c>
      <c r="D831" s="9" t="s">
        <v>49</v>
      </c>
      <c r="E831" s="1" t="s">
        <v>23</v>
      </c>
      <c r="F831" s="8">
        <v>372624</v>
      </c>
      <c r="G831" s="1" t="s">
        <v>32</v>
      </c>
      <c r="H831" s="7">
        <v>15</v>
      </c>
      <c r="I831" s="5">
        <v>45012</v>
      </c>
      <c r="J831" s="5">
        <v>45013</v>
      </c>
      <c r="K831" s="1" t="s">
        <v>33</v>
      </c>
      <c r="L831" s="95">
        <f t="shared" si="12"/>
        <v>3</v>
      </c>
    </row>
    <row r="832" spans="1:12" ht="13.5" customHeight="1" x14ac:dyDescent="0.25">
      <c r="A832" s="6">
        <v>46971</v>
      </c>
      <c r="C832" s="1" t="s">
        <v>109</v>
      </c>
      <c r="D832" s="9" t="s">
        <v>110</v>
      </c>
      <c r="E832" s="1" t="s">
        <v>24</v>
      </c>
      <c r="F832" s="8">
        <v>457409</v>
      </c>
      <c r="G832" s="1" t="s">
        <v>18</v>
      </c>
      <c r="H832" s="7">
        <v>5</v>
      </c>
      <c r="I832" s="5">
        <v>45044</v>
      </c>
      <c r="J832" s="5">
        <v>45044</v>
      </c>
      <c r="K832" s="1" t="s">
        <v>173</v>
      </c>
      <c r="L832" s="95">
        <f t="shared" si="12"/>
        <v>4</v>
      </c>
    </row>
    <row r="833" spans="1:12" ht="13.5" customHeight="1" x14ac:dyDescent="0.25">
      <c r="A833" s="6">
        <v>47883</v>
      </c>
      <c r="C833" s="1" t="s">
        <v>15</v>
      </c>
      <c r="D833" s="9" t="s">
        <v>49</v>
      </c>
      <c r="E833" s="1" t="s">
        <v>27</v>
      </c>
      <c r="F833" s="8">
        <v>196853</v>
      </c>
      <c r="G833" s="1" t="s">
        <v>25</v>
      </c>
      <c r="H833" s="7">
        <v>8</v>
      </c>
      <c r="I833" s="5">
        <v>45076</v>
      </c>
      <c r="J833" s="5">
        <v>45076</v>
      </c>
      <c r="K833" s="1" t="s">
        <v>19</v>
      </c>
      <c r="L833" s="95">
        <f t="shared" si="12"/>
        <v>5</v>
      </c>
    </row>
    <row r="834" spans="1:12" ht="13.5" customHeight="1" x14ac:dyDescent="0.25">
      <c r="A834" s="6">
        <v>48553</v>
      </c>
      <c r="C834" s="1" t="s">
        <v>109</v>
      </c>
      <c r="D834" s="9" t="s">
        <v>110</v>
      </c>
      <c r="E834" s="1" t="s">
        <v>84</v>
      </c>
      <c r="F834" s="8">
        <v>357383</v>
      </c>
      <c r="G834" s="1" t="s">
        <v>131</v>
      </c>
      <c r="H834" s="7">
        <v>6</v>
      </c>
      <c r="I834" s="5">
        <v>45061</v>
      </c>
      <c r="J834" s="5">
        <v>45064</v>
      </c>
      <c r="K834" s="1" t="s">
        <v>94</v>
      </c>
      <c r="L834" s="95">
        <f t="shared" si="12"/>
        <v>5</v>
      </c>
    </row>
    <row r="835" spans="1:12" ht="13.5" customHeight="1" x14ac:dyDescent="0.25">
      <c r="A835" s="6">
        <v>51325</v>
      </c>
      <c r="C835" s="1" t="s">
        <v>15</v>
      </c>
      <c r="D835" s="9" t="s">
        <v>49</v>
      </c>
      <c r="E835" s="1" t="s">
        <v>30</v>
      </c>
      <c r="F835" s="8">
        <v>352720</v>
      </c>
      <c r="G835" s="1" t="s">
        <v>66</v>
      </c>
      <c r="H835" s="7">
        <v>13</v>
      </c>
      <c r="I835" s="5">
        <v>45043</v>
      </c>
      <c r="J835" s="5">
        <v>45043</v>
      </c>
      <c r="K835" s="1" t="s">
        <v>29</v>
      </c>
      <c r="L835" s="95">
        <f t="shared" ref="L835:L898" si="13">MONTH(J835)</f>
        <v>4</v>
      </c>
    </row>
    <row r="836" spans="1:12" ht="13.5" customHeight="1" x14ac:dyDescent="0.25">
      <c r="A836" s="6">
        <v>51632</v>
      </c>
      <c r="C836" s="1" t="s">
        <v>15</v>
      </c>
      <c r="D836" s="9" t="s">
        <v>49</v>
      </c>
      <c r="E836" s="1" t="s">
        <v>34</v>
      </c>
      <c r="F836" s="8">
        <v>352720</v>
      </c>
      <c r="G836" s="1" t="s">
        <v>66</v>
      </c>
      <c r="H836" s="7">
        <v>20</v>
      </c>
      <c r="I836" s="5">
        <v>45106</v>
      </c>
      <c r="J836" s="5">
        <v>45107</v>
      </c>
      <c r="K836" s="1" t="s">
        <v>29</v>
      </c>
      <c r="L836" s="95">
        <f t="shared" si="13"/>
        <v>6</v>
      </c>
    </row>
    <row r="837" spans="1:12" ht="13.5" customHeight="1" x14ac:dyDescent="0.25">
      <c r="A837" s="6">
        <v>51299</v>
      </c>
      <c r="C837" s="1" t="s">
        <v>15</v>
      </c>
      <c r="D837" s="9" t="s">
        <v>49</v>
      </c>
      <c r="E837" s="1" t="s">
        <v>30</v>
      </c>
      <c r="F837" s="8">
        <v>352720</v>
      </c>
      <c r="G837" s="1" t="s">
        <v>66</v>
      </c>
      <c r="H837" s="7">
        <v>18</v>
      </c>
      <c r="I837" s="5">
        <v>45019</v>
      </c>
      <c r="J837" s="5">
        <v>45019</v>
      </c>
      <c r="K837" s="1" t="s">
        <v>29</v>
      </c>
      <c r="L837" s="95">
        <f t="shared" si="13"/>
        <v>4</v>
      </c>
    </row>
    <row r="838" spans="1:12" ht="13.5" customHeight="1" x14ac:dyDescent="0.25">
      <c r="A838" s="6">
        <v>49423</v>
      </c>
      <c r="C838" s="1" t="s">
        <v>15</v>
      </c>
      <c r="D838" s="9" t="s">
        <v>49</v>
      </c>
      <c r="E838" s="1" t="s">
        <v>46</v>
      </c>
      <c r="F838" s="8">
        <v>352720</v>
      </c>
      <c r="G838" s="1" t="s">
        <v>66</v>
      </c>
      <c r="H838" s="7">
        <v>10</v>
      </c>
      <c r="I838" s="5">
        <v>45006</v>
      </c>
      <c r="J838" s="5">
        <v>45006</v>
      </c>
      <c r="K838" s="1" t="s">
        <v>33</v>
      </c>
      <c r="L838" s="95">
        <f t="shared" si="13"/>
        <v>3</v>
      </c>
    </row>
    <row r="839" spans="1:12" ht="13.5" customHeight="1" x14ac:dyDescent="0.25">
      <c r="A839" s="6">
        <v>48902</v>
      </c>
      <c r="C839" s="1" t="s">
        <v>15</v>
      </c>
      <c r="D839" s="9" t="s">
        <v>49</v>
      </c>
      <c r="E839" s="1" t="s">
        <v>23</v>
      </c>
      <c r="F839" s="8">
        <v>372624</v>
      </c>
      <c r="G839" s="1" t="s">
        <v>32</v>
      </c>
      <c r="H839" s="7">
        <v>17</v>
      </c>
      <c r="I839" s="5">
        <v>44977</v>
      </c>
      <c r="J839" s="5">
        <v>44978</v>
      </c>
      <c r="K839" s="1" t="s">
        <v>33</v>
      </c>
      <c r="L839" s="95">
        <f t="shared" si="13"/>
        <v>2</v>
      </c>
    </row>
    <row r="840" spans="1:12" ht="13.5" customHeight="1" x14ac:dyDescent="0.25">
      <c r="A840" s="6">
        <v>50013</v>
      </c>
      <c r="C840" s="1" t="s">
        <v>15</v>
      </c>
      <c r="D840" s="9" t="s">
        <v>49</v>
      </c>
      <c r="E840" s="1" t="s">
        <v>47</v>
      </c>
      <c r="F840" s="8">
        <v>352720</v>
      </c>
      <c r="G840" s="1" t="s">
        <v>66</v>
      </c>
      <c r="H840" s="7">
        <v>16</v>
      </c>
      <c r="I840" s="5">
        <v>45089</v>
      </c>
      <c r="J840" s="5">
        <v>45091</v>
      </c>
      <c r="K840" s="1" t="s">
        <v>29</v>
      </c>
      <c r="L840" s="95">
        <f t="shared" si="13"/>
        <v>6</v>
      </c>
    </row>
    <row r="841" spans="1:12" ht="13.5" customHeight="1" x14ac:dyDescent="0.25">
      <c r="A841" s="6">
        <v>51630</v>
      </c>
      <c r="C841" s="1" t="s">
        <v>15</v>
      </c>
      <c r="D841" s="9" t="s">
        <v>49</v>
      </c>
      <c r="E841" s="1" t="s">
        <v>20</v>
      </c>
      <c r="F841" s="8">
        <v>196853</v>
      </c>
      <c r="G841" s="1" t="s">
        <v>25</v>
      </c>
      <c r="H841" s="7">
        <v>11</v>
      </c>
      <c r="I841" s="5">
        <v>45064</v>
      </c>
      <c r="J841" s="5">
        <v>45065</v>
      </c>
      <c r="K841" s="1" t="s">
        <v>29</v>
      </c>
      <c r="L841" s="95">
        <f t="shared" si="13"/>
        <v>5</v>
      </c>
    </row>
    <row r="842" spans="1:12" ht="13.5" customHeight="1" x14ac:dyDescent="0.25">
      <c r="A842" s="6">
        <v>49993</v>
      </c>
      <c r="C842" s="1" t="s">
        <v>15</v>
      </c>
      <c r="D842" s="9" t="s">
        <v>49</v>
      </c>
      <c r="E842" s="1" t="s">
        <v>47</v>
      </c>
      <c r="F842" s="8">
        <v>352720</v>
      </c>
      <c r="G842" s="1" t="s">
        <v>66</v>
      </c>
      <c r="H842" s="7">
        <v>16</v>
      </c>
      <c r="I842" s="5">
        <v>45049</v>
      </c>
      <c r="J842" s="5">
        <v>45051</v>
      </c>
      <c r="K842" s="1" t="s">
        <v>29</v>
      </c>
      <c r="L842" s="95">
        <f t="shared" si="13"/>
        <v>5</v>
      </c>
    </row>
    <row r="843" spans="1:12" ht="13.5" customHeight="1" x14ac:dyDescent="0.25">
      <c r="A843" s="6">
        <v>51285</v>
      </c>
      <c r="C843" s="1" t="s">
        <v>15</v>
      </c>
      <c r="D843" s="9" t="s">
        <v>49</v>
      </c>
      <c r="E843" s="1" t="s">
        <v>30</v>
      </c>
      <c r="F843" s="8">
        <v>352720</v>
      </c>
      <c r="G843" s="1" t="s">
        <v>66</v>
      </c>
      <c r="H843" s="7">
        <v>20</v>
      </c>
      <c r="I843" s="5">
        <v>45142</v>
      </c>
      <c r="J843" s="5">
        <v>45142</v>
      </c>
      <c r="K843" s="1" t="s">
        <v>29</v>
      </c>
      <c r="L843" s="95">
        <f t="shared" si="13"/>
        <v>8</v>
      </c>
    </row>
    <row r="844" spans="1:12" ht="13.5" customHeight="1" x14ac:dyDescent="0.25">
      <c r="A844" s="6">
        <v>48895</v>
      </c>
      <c r="C844" s="1" t="s">
        <v>15</v>
      </c>
      <c r="D844" s="9" t="s">
        <v>49</v>
      </c>
      <c r="E844" s="1" t="s">
        <v>23</v>
      </c>
      <c r="F844" s="8">
        <v>372624</v>
      </c>
      <c r="G844" s="1" t="s">
        <v>32</v>
      </c>
      <c r="H844" s="7">
        <v>10</v>
      </c>
      <c r="I844" s="5">
        <v>44979</v>
      </c>
      <c r="J844" s="5">
        <v>44980</v>
      </c>
      <c r="K844" s="1" t="s">
        <v>26</v>
      </c>
      <c r="L844" s="95">
        <f t="shared" si="13"/>
        <v>2</v>
      </c>
    </row>
    <row r="845" spans="1:12" ht="13.5" customHeight="1" x14ac:dyDescent="0.25">
      <c r="A845" s="6">
        <v>46972</v>
      </c>
      <c r="C845" s="1" t="s">
        <v>109</v>
      </c>
      <c r="D845" s="9" t="s">
        <v>110</v>
      </c>
      <c r="E845" s="1" t="s">
        <v>24</v>
      </c>
      <c r="F845" s="8">
        <v>457409</v>
      </c>
      <c r="G845" s="1" t="s">
        <v>18</v>
      </c>
      <c r="H845" s="7">
        <v>6</v>
      </c>
      <c r="I845" s="5">
        <v>45065</v>
      </c>
      <c r="J845" s="5">
        <v>45065</v>
      </c>
      <c r="K845" s="1" t="s">
        <v>173</v>
      </c>
      <c r="L845" s="95">
        <f t="shared" si="13"/>
        <v>5</v>
      </c>
    </row>
    <row r="846" spans="1:12" ht="13.5" customHeight="1" x14ac:dyDescent="0.25">
      <c r="A846" s="6">
        <v>50339</v>
      </c>
      <c r="C846" s="1" t="s">
        <v>15</v>
      </c>
      <c r="D846" s="9" t="s">
        <v>49</v>
      </c>
      <c r="E846" s="1" t="s">
        <v>30</v>
      </c>
      <c r="F846" s="8">
        <v>372624</v>
      </c>
      <c r="G846" s="1" t="s">
        <v>32</v>
      </c>
      <c r="H846" s="7">
        <v>13</v>
      </c>
      <c r="I846" s="5">
        <v>45061</v>
      </c>
      <c r="J846" s="5">
        <v>45061</v>
      </c>
      <c r="K846" s="1" t="s">
        <v>26</v>
      </c>
      <c r="L846" s="95">
        <f t="shared" si="13"/>
        <v>5</v>
      </c>
    </row>
    <row r="847" spans="1:12" ht="13.5" customHeight="1" x14ac:dyDescent="0.25">
      <c r="A847" s="6">
        <v>47022</v>
      </c>
      <c r="C847" s="1" t="s">
        <v>15</v>
      </c>
      <c r="D847" s="9" t="s">
        <v>49</v>
      </c>
      <c r="E847" s="1" t="s">
        <v>24</v>
      </c>
      <c r="F847" s="8">
        <v>147188</v>
      </c>
      <c r="G847" s="1" t="s">
        <v>174</v>
      </c>
      <c r="H847" s="7">
        <v>9</v>
      </c>
      <c r="I847" s="5">
        <v>45068</v>
      </c>
      <c r="J847" s="5">
        <v>45068</v>
      </c>
      <c r="K847" s="1" t="s">
        <v>82</v>
      </c>
      <c r="L847" s="95">
        <f t="shared" si="13"/>
        <v>5</v>
      </c>
    </row>
    <row r="848" spans="1:12" ht="13.5" customHeight="1" x14ac:dyDescent="0.25">
      <c r="A848" s="6">
        <v>51628</v>
      </c>
      <c r="C848" s="1" t="s">
        <v>15</v>
      </c>
      <c r="D848" s="9" t="s">
        <v>49</v>
      </c>
      <c r="E848" s="1" t="s">
        <v>20</v>
      </c>
      <c r="F848" s="8">
        <v>352720</v>
      </c>
      <c r="G848" s="1" t="s">
        <v>66</v>
      </c>
      <c r="H848" s="7">
        <v>19</v>
      </c>
      <c r="I848" s="5">
        <v>45218</v>
      </c>
      <c r="J848" s="5">
        <v>45219</v>
      </c>
      <c r="K848" s="1" t="s">
        <v>29</v>
      </c>
      <c r="L848" s="95">
        <f t="shared" si="13"/>
        <v>10</v>
      </c>
    </row>
    <row r="849" spans="1:12" ht="13.5" customHeight="1" x14ac:dyDescent="0.25">
      <c r="A849" s="6">
        <v>47025</v>
      </c>
      <c r="C849" s="1" t="s">
        <v>109</v>
      </c>
      <c r="D849" s="9" t="s">
        <v>110</v>
      </c>
      <c r="E849" s="1" t="s">
        <v>47</v>
      </c>
      <c r="F849" s="8">
        <v>357383</v>
      </c>
      <c r="G849" s="1" t="s">
        <v>131</v>
      </c>
      <c r="H849" s="7">
        <v>10</v>
      </c>
      <c r="I849" s="5">
        <v>45041</v>
      </c>
      <c r="J849" s="5">
        <v>45043</v>
      </c>
      <c r="K849" s="1" t="s">
        <v>94</v>
      </c>
      <c r="L849" s="95">
        <f t="shared" si="13"/>
        <v>4</v>
      </c>
    </row>
    <row r="850" spans="1:12" ht="13.5" customHeight="1" x14ac:dyDescent="0.25">
      <c r="A850" s="6">
        <v>48350</v>
      </c>
      <c r="C850" s="1" t="s">
        <v>15</v>
      </c>
      <c r="D850" s="9" t="s">
        <v>49</v>
      </c>
      <c r="E850" s="1" t="s">
        <v>23</v>
      </c>
      <c r="F850" s="8">
        <v>352720</v>
      </c>
      <c r="G850" s="1" t="s">
        <v>66</v>
      </c>
      <c r="H850" s="7">
        <v>18</v>
      </c>
      <c r="I850" s="5">
        <v>45056</v>
      </c>
      <c r="J850" s="5">
        <v>45057</v>
      </c>
      <c r="K850" s="1" t="s">
        <v>29</v>
      </c>
      <c r="L850" s="95">
        <f t="shared" si="13"/>
        <v>5</v>
      </c>
    </row>
    <row r="851" spans="1:12" ht="13.5" customHeight="1" x14ac:dyDescent="0.25">
      <c r="A851" s="6">
        <v>51261</v>
      </c>
      <c r="C851" s="1" t="s">
        <v>15</v>
      </c>
      <c r="D851" s="9" t="s">
        <v>49</v>
      </c>
      <c r="E851" s="1" t="s">
        <v>30</v>
      </c>
      <c r="F851" s="8">
        <v>352720</v>
      </c>
      <c r="G851" s="1" t="s">
        <v>66</v>
      </c>
      <c r="H851" s="7">
        <v>19</v>
      </c>
      <c r="I851" s="5">
        <v>45093</v>
      </c>
      <c r="J851" s="5">
        <v>45093</v>
      </c>
      <c r="K851" s="1" t="s">
        <v>29</v>
      </c>
      <c r="L851" s="95">
        <f t="shared" si="13"/>
        <v>6</v>
      </c>
    </row>
    <row r="852" spans="1:12" ht="13.5" customHeight="1" x14ac:dyDescent="0.25">
      <c r="A852" s="6">
        <v>50613</v>
      </c>
      <c r="C852" s="1" t="s">
        <v>15</v>
      </c>
      <c r="D852" s="9" t="s">
        <v>49</v>
      </c>
      <c r="E852" s="1" t="s">
        <v>20</v>
      </c>
      <c r="F852" s="8">
        <v>196853</v>
      </c>
      <c r="G852" s="1" t="s">
        <v>25</v>
      </c>
      <c r="H852" s="7">
        <v>11</v>
      </c>
      <c r="I852" s="5">
        <v>45091</v>
      </c>
      <c r="J852" s="5">
        <v>45092</v>
      </c>
      <c r="K852" s="1" t="s">
        <v>33</v>
      </c>
      <c r="L852" s="95">
        <f t="shared" si="13"/>
        <v>6</v>
      </c>
    </row>
    <row r="853" spans="1:12" ht="13.5" customHeight="1" x14ac:dyDescent="0.25">
      <c r="A853" s="6">
        <v>50326</v>
      </c>
      <c r="C853" s="1" t="s">
        <v>15</v>
      </c>
      <c r="D853" s="9" t="s">
        <v>49</v>
      </c>
      <c r="E853" s="1" t="s">
        <v>30</v>
      </c>
      <c r="F853" s="8">
        <v>372624</v>
      </c>
      <c r="G853" s="1" t="s">
        <v>32</v>
      </c>
      <c r="H853" s="7">
        <v>12</v>
      </c>
      <c r="I853" s="5">
        <v>45062</v>
      </c>
      <c r="J853" s="5">
        <v>45062</v>
      </c>
      <c r="K853" s="1" t="s">
        <v>33</v>
      </c>
      <c r="L853" s="95">
        <f t="shared" si="13"/>
        <v>5</v>
      </c>
    </row>
    <row r="854" spans="1:12" ht="13.5" customHeight="1" x14ac:dyDescent="0.25">
      <c r="A854" s="6">
        <v>51619</v>
      </c>
      <c r="C854" s="1" t="s">
        <v>15</v>
      </c>
      <c r="D854" s="9" t="s">
        <v>49</v>
      </c>
      <c r="E854" s="1" t="s">
        <v>46</v>
      </c>
      <c r="F854" s="8">
        <v>352720</v>
      </c>
      <c r="G854" s="1" t="s">
        <v>66</v>
      </c>
      <c r="H854" s="7">
        <v>5</v>
      </c>
      <c r="I854" s="5">
        <v>45020</v>
      </c>
      <c r="J854" s="5">
        <v>45020</v>
      </c>
      <c r="K854" s="1" t="s">
        <v>29</v>
      </c>
      <c r="L854" s="95">
        <f t="shared" si="13"/>
        <v>4</v>
      </c>
    </row>
    <row r="855" spans="1:12" ht="13.5" customHeight="1" x14ac:dyDescent="0.25">
      <c r="A855" s="6">
        <v>48324</v>
      </c>
      <c r="C855" s="1" t="s">
        <v>15</v>
      </c>
      <c r="D855" s="9" t="s">
        <v>49</v>
      </c>
      <c r="E855" s="1" t="s">
        <v>27</v>
      </c>
      <c r="F855" s="8">
        <v>352720</v>
      </c>
      <c r="G855" s="1" t="s">
        <v>66</v>
      </c>
      <c r="H855" s="7">
        <v>19</v>
      </c>
      <c r="I855" s="5">
        <v>45026</v>
      </c>
      <c r="J855" s="5">
        <v>45026</v>
      </c>
      <c r="K855" s="1" t="s">
        <v>29</v>
      </c>
      <c r="L855" s="95">
        <f t="shared" si="13"/>
        <v>4</v>
      </c>
    </row>
    <row r="856" spans="1:12" ht="13.5" customHeight="1" x14ac:dyDescent="0.25">
      <c r="A856" s="6">
        <v>56495</v>
      </c>
      <c r="C856" s="1" t="s">
        <v>121</v>
      </c>
      <c r="D856" s="9" t="s">
        <v>49</v>
      </c>
      <c r="E856" s="1" t="s">
        <v>34</v>
      </c>
      <c r="F856" s="8">
        <v>971841</v>
      </c>
      <c r="G856" s="1" t="s">
        <v>151</v>
      </c>
      <c r="H856" s="7">
        <v>9</v>
      </c>
      <c r="I856" s="5">
        <v>45210</v>
      </c>
      <c r="J856" s="5">
        <v>45211</v>
      </c>
      <c r="K856" s="1" t="s">
        <v>45</v>
      </c>
      <c r="L856" s="95">
        <f t="shared" si="13"/>
        <v>10</v>
      </c>
    </row>
    <row r="857" spans="1:12" ht="13.5" customHeight="1" x14ac:dyDescent="0.25">
      <c r="A857" s="6">
        <v>49491</v>
      </c>
      <c r="C857" s="1" t="s">
        <v>15</v>
      </c>
      <c r="D857" s="9" t="s">
        <v>49</v>
      </c>
      <c r="E857" s="1" t="s">
        <v>76</v>
      </c>
      <c r="F857" s="8">
        <v>372624</v>
      </c>
      <c r="G857" s="1" t="s">
        <v>32</v>
      </c>
      <c r="H857" s="7">
        <v>14</v>
      </c>
      <c r="I857" s="5">
        <v>45082</v>
      </c>
      <c r="J857" s="5">
        <v>45083</v>
      </c>
      <c r="K857" s="1" t="s">
        <v>33</v>
      </c>
      <c r="L857" s="95">
        <f t="shared" si="13"/>
        <v>6</v>
      </c>
    </row>
    <row r="858" spans="1:12" ht="13.5" customHeight="1" x14ac:dyDescent="0.25">
      <c r="A858" s="6">
        <v>48284</v>
      </c>
      <c r="C858" s="1" t="s">
        <v>109</v>
      </c>
      <c r="D858" s="9" t="s">
        <v>110</v>
      </c>
      <c r="E858" s="1" t="s">
        <v>47</v>
      </c>
      <c r="F858" s="8">
        <v>357383</v>
      </c>
      <c r="G858" s="1" t="s">
        <v>131</v>
      </c>
      <c r="H858" s="7">
        <v>14</v>
      </c>
      <c r="I858" s="5">
        <v>44971</v>
      </c>
      <c r="J858" s="5">
        <v>44973</v>
      </c>
      <c r="K858" s="1" t="s">
        <v>94</v>
      </c>
      <c r="L858" s="95">
        <f t="shared" si="13"/>
        <v>2</v>
      </c>
    </row>
    <row r="859" spans="1:12" ht="13.5" customHeight="1" x14ac:dyDescent="0.25">
      <c r="A859" s="6">
        <v>49037</v>
      </c>
      <c r="C859" s="1" t="s">
        <v>109</v>
      </c>
      <c r="D859" s="9" t="s">
        <v>110</v>
      </c>
      <c r="E859" s="1" t="s">
        <v>46</v>
      </c>
      <c r="F859" s="8">
        <v>357383</v>
      </c>
      <c r="G859" s="1" t="s">
        <v>131</v>
      </c>
      <c r="H859" s="7">
        <v>11</v>
      </c>
      <c r="I859" s="5">
        <v>45176</v>
      </c>
      <c r="J859" s="5">
        <v>45176</v>
      </c>
      <c r="K859" s="1" t="s">
        <v>94</v>
      </c>
      <c r="L859" s="95">
        <f t="shared" si="13"/>
        <v>9</v>
      </c>
    </row>
    <row r="860" spans="1:12" ht="13.5" customHeight="1" x14ac:dyDescent="0.25">
      <c r="A860" s="6">
        <v>52287</v>
      </c>
      <c r="C860" s="1" t="s">
        <v>121</v>
      </c>
      <c r="D860" s="9" t="s">
        <v>49</v>
      </c>
      <c r="E860" s="1" t="s">
        <v>20</v>
      </c>
      <c r="F860" s="8">
        <v>322115</v>
      </c>
      <c r="G860" s="1" t="s">
        <v>153</v>
      </c>
      <c r="H860" s="7">
        <v>7</v>
      </c>
      <c r="I860" s="5">
        <v>45120</v>
      </c>
      <c r="J860" s="5">
        <v>45121</v>
      </c>
      <c r="K860" s="1" t="s">
        <v>45</v>
      </c>
      <c r="L860" s="95">
        <f t="shared" si="13"/>
        <v>7</v>
      </c>
    </row>
    <row r="861" spans="1:12" ht="13.5" customHeight="1" x14ac:dyDescent="0.25">
      <c r="A861" s="6">
        <v>51265</v>
      </c>
      <c r="C861" s="1" t="s">
        <v>15</v>
      </c>
      <c r="D861" s="9" t="s">
        <v>49</v>
      </c>
      <c r="E861" s="1" t="s">
        <v>30</v>
      </c>
      <c r="F861" s="8">
        <v>352720</v>
      </c>
      <c r="G861" s="1" t="s">
        <v>66</v>
      </c>
      <c r="H861" s="7">
        <v>18</v>
      </c>
      <c r="I861" s="5">
        <v>45100</v>
      </c>
      <c r="J861" s="5">
        <v>45100</v>
      </c>
      <c r="K861" s="1" t="s">
        <v>29</v>
      </c>
      <c r="L861" s="95">
        <f t="shared" si="13"/>
        <v>6</v>
      </c>
    </row>
    <row r="862" spans="1:12" ht="13.5" customHeight="1" x14ac:dyDescent="0.25">
      <c r="A862" s="6">
        <v>48354</v>
      </c>
      <c r="C862" s="1" t="s">
        <v>15</v>
      </c>
      <c r="D862" s="9" t="s">
        <v>49</v>
      </c>
      <c r="E862" s="1" t="s">
        <v>78</v>
      </c>
      <c r="F862" s="8">
        <v>352720</v>
      </c>
      <c r="G862" s="1" t="s">
        <v>66</v>
      </c>
      <c r="H862" s="7">
        <v>11</v>
      </c>
      <c r="I862" s="5">
        <v>44998</v>
      </c>
      <c r="J862" s="5">
        <v>44998</v>
      </c>
      <c r="K862" s="1" t="s">
        <v>29</v>
      </c>
      <c r="L862" s="95">
        <f t="shared" si="13"/>
        <v>3</v>
      </c>
    </row>
    <row r="863" spans="1:12" ht="13.5" customHeight="1" x14ac:dyDescent="0.25">
      <c r="A863" s="6">
        <v>48463</v>
      </c>
      <c r="C863" s="1" t="s">
        <v>109</v>
      </c>
      <c r="D863" s="9" t="s">
        <v>110</v>
      </c>
      <c r="E863" s="1" t="s">
        <v>113</v>
      </c>
      <c r="F863" s="8">
        <v>201741</v>
      </c>
      <c r="G863" s="1" t="s">
        <v>143</v>
      </c>
      <c r="H863" s="7">
        <v>18</v>
      </c>
      <c r="I863" s="5">
        <v>44979</v>
      </c>
      <c r="J863" s="5">
        <v>44980</v>
      </c>
      <c r="K863" s="1" t="s">
        <v>94</v>
      </c>
      <c r="L863" s="95">
        <f t="shared" si="13"/>
        <v>2</v>
      </c>
    </row>
    <row r="864" spans="1:12" ht="13.5" customHeight="1" x14ac:dyDescent="0.25">
      <c r="A864" s="6">
        <v>48351</v>
      </c>
      <c r="C864" s="1" t="s">
        <v>15</v>
      </c>
      <c r="D864" s="9" t="s">
        <v>49</v>
      </c>
      <c r="E864" s="1" t="s">
        <v>23</v>
      </c>
      <c r="F864" s="8">
        <v>352720</v>
      </c>
      <c r="G864" s="1" t="s">
        <v>66</v>
      </c>
      <c r="H864" s="7">
        <v>19</v>
      </c>
      <c r="I864" s="5">
        <v>45054</v>
      </c>
      <c r="J864" s="5">
        <v>45055</v>
      </c>
      <c r="K864" s="1" t="s">
        <v>29</v>
      </c>
      <c r="L864" s="95">
        <f t="shared" si="13"/>
        <v>5</v>
      </c>
    </row>
    <row r="865" spans="1:12" ht="13.5" customHeight="1" x14ac:dyDescent="0.25">
      <c r="A865" s="6">
        <v>50017</v>
      </c>
      <c r="C865" s="1" t="s">
        <v>15</v>
      </c>
      <c r="D865" s="9" t="s">
        <v>49</v>
      </c>
      <c r="E865" s="1" t="s">
        <v>47</v>
      </c>
      <c r="F865" s="8">
        <v>352720</v>
      </c>
      <c r="G865" s="1" t="s">
        <v>66</v>
      </c>
      <c r="H865" s="7">
        <v>16</v>
      </c>
      <c r="I865" s="5">
        <v>45096</v>
      </c>
      <c r="J865" s="5">
        <v>45098</v>
      </c>
      <c r="K865" s="1" t="s">
        <v>29</v>
      </c>
      <c r="L865" s="95">
        <f t="shared" si="13"/>
        <v>6</v>
      </c>
    </row>
    <row r="866" spans="1:12" ht="13.5" customHeight="1" x14ac:dyDescent="0.25">
      <c r="A866" s="6">
        <v>48738</v>
      </c>
      <c r="C866" s="1" t="s">
        <v>109</v>
      </c>
      <c r="D866" s="9" t="s">
        <v>110</v>
      </c>
      <c r="E866" s="1" t="s">
        <v>47</v>
      </c>
      <c r="F866" s="8">
        <v>352720</v>
      </c>
      <c r="G866" s="1" t="s">
        <v>66</v>
      </c>
      <c r="H866" s="7">
        <v>4</v>
      </c>
      <c r="I866" s="5">
        <v>44978</v>
      </c>
      <c r="J866" s="5">
        <v>44980</v>
      </c>
      <c r="K866" s="1" t="s">
        <v>173</v>
      </c>
      <c r="L866" s="95">
        <f t="shared" si="13"/>
        <v>2</v>
      </c>
    </row>
    <row r="867" spans="1:12" ht="13.5" customHeight="1" x14ac:dyDescent="0.25">
      <c r="A867" s="6">
        <v>51214</v>
      </c>
      <c r="C867" s="1" t="s">
        <v>15</v>
      </c>
      <c r="D867" s="9" t="s">
        <v>49</v>
      </c>
      <c r="E867" s="1" t="s">
        <v>76</v>
      </c>
      <c r="F867" s="8">
        <v>352720</v>
      </c>
      <c r="G867" s="1" t="s">
        <v>66</v>
      </c>
      <c r="H867" s="7">
        <v>17</v>
      </c>
      <c r="I867" s="5">
        <v>45183</v>
      </c>
      <c r="J867" s="5">
        <v>45184</v>
      </c>
      <c r="K867" s="1" t="s">
        <v>29</v>
      </c>
      <c r="L867" s="95">
        <f t="shared" si="13"/>
        <v>9</v>
      </c>
    </row>
    <row r="868" spans="1:12" ht="13.5" customHeight="1" x14ac:dyDescent="0.25">
      <c r="A868" s="6">
        <v>48347</v>
      </c>
      <c r="C868" s="1" t="s">
        <v>15</v>
      </c>
      <c r="D868" s="9" t="s">
        <v>49</v>
      </c>
      <c r="E868" s="1" t="s">
        <v>17</v>
      </c>
      <c r="F868" s="8">
        <v>352720</v>
      </c>
      <c r="G868" s="1" t="s">
        <v>66</v>
      </c>
      <c r="H868" s="7">
        <v>16</v>
      </c>
      <c r="I868" s="5">
        <v>45005</v>
      </c>
      <c r="J868" s="5">
        <v>45005</v>
      </c>
      <c r="K868" s="1" t="s">
        <v>29</v>
      </c>
      <c r="L868" s="95">
        <f t="shared" si="13"/>
        <v>3</v>
      </c>
    </row>
    <row r="869" spans="1:12" ht="13.5" customHeight="1" x14ac:dyDescent="0.25">
      <c r="A869" s="6">
        <v>49485</v>
      </c>
      <c r="C869" s="1" t="s">
        <v>15</v>
      </c>
      <c r="D869" s="9" t="s">
        <v>49</v>
      </c>
      <c r="E869" s="1" t="s">
        <v>76</v>
      </c>
      <c r="F869" s="8">
        <v>372624</v>
      </c>
      <c r="G869" s="1" t="s">
        <v>32</v>
      </c>
      <c r="H869" s="7">
        <v>12</v>
      </c>
      <c r="I869" s="5">
        <v>45084</v>
      </c>
      <c r="J869" s="5">
        <v>45085</v>
      </c>
      <c r="K869" s="1" t="s">
        <v>26</v>
      </c>
      <c r="L869" s="95">
        <f t="shared" si="13"/>
        <v>6</v>
      </c>
    </row>
    <row r="870" spans="1:12" ht="13.5" customHeight="1" x14ac:dyDescent="0.25">
      <c r="A870" s="6">
        <v>51663</v>
      </c>
      <c r="C870" s="1" t="s">
        <v>15</v>
      </c>
      <c r="D870" s="9" t="s">
        <v>49</v>
      </c>
      <c r="E870" s="1" t="s">
        <v>115</v>
      </c>
      <c r="F870" s="8">
        <v>352720</v>
      </c>
      <c r="G870" s="1" t="s">
        <v>66</v>
      </c>
      <c r="H870" s="7">
        <v>3</v>
      </c>
      <c r="I870" s="5">
        <v>45000</v>
      </c>
      <c r="J870" s="5">
        <v>45000</v>
      </c>
      <c r="K870" s="1" t="s">
        <v>29</v>
      </c>
      <c r="L870" s="95">
        <f t="shared" si="13"/>
        <v>3</v>
      </c>
    </row>
    <row r="871" spans="1:12" ht="13.5" customHeight="1" x14ac:dyDescent="0.25">
      <c r="A871" s="6">
        <v>49999</v>
      </c>
      <c r="C871" s="1" t="s">
        <v>15</v>
      </c>
      <c r="D871" s="9" t="s">
        <v>49</v>
      </c>
      <c r="E871" s="1" t="s">
        <v>47</v>
      </c>
      <c r="F871" s="8">
        <v>352720</v>
      </c>
      <c r="G871" s="1" t="s">
        <v>66</v>
      </c>
      <c r="H871" s="7">
        <v>16</v>
      </c>
      <c r="I871" s="5">
        <v>45084</v>
      </c>
      <c r="J871" s="5">
        <v>45086</v>
      </c>
      <c r="K871" s="1" t="s">
        <v>29</v>
      </c>
      <c r="L871" s="95">
        <f t="shared" si="13"/>
        <v>6</v>
      </c>
    </row>
    <row r="872" spans="1:12" ht="13.5" customHeight="1" x14ac:dyDescent="0.25">
      <c r="A872" s="6">
        <v>48320</v>
      </c>
      <c r="C872" s="1" t="s">
        <v>15</v>
      </c>
      <c r="D872" s="9" t="s">
        <v>49</v>
      </c>
      <c r="E872" s="1" t="s">
        <v>27</v>
      </c>
      <c r="F872" s="8">
        <v>352720</v>
      </c>
      <c r="G872" s="1" t="s">
        <v>66</v>
      </c>
      <c r="H872" s="7">
        <v>19</v>
      </c>
      <c r="I872" s="5">
        <v>45002</v>
      </c>
      <c r="J872" s="5">
        <v>45002</v>
      </c>
      <c r="K872" s="1" t="s">
        <v>29</v>
      </c>
      <c r="L872" s="95">
        <f t="shared" si="13"/>
        <v>3</v>
      </c>
    </row>
    <row r="873" spans="1:12" ht="13.5" customHeight="1" x14ac:dyDescent="0.25">
      <c r="A873" s="6">
        <v>47667</v>
      </c>
      <c r="C873" s="1" t="s">
        <v>15</v>
      </c>
      <c r="D873" s="9" t="s">
        <v>49</v>
      </c>
      <c r="E873" s="1" t="s">
        <v>27</v>
      </c>
      <c r="F873" s="8">
        <v>196853</v>
      </c>
      <c r="G873" s="1" t="s">
        <v>25</v>
      </c>
      <c r="H873" s="7">
        <v>8</v>
      </c>
      <c r="I873" s="5">
        <v>45077</v>
      </c>
      <c r="J873" s="5">
        <v>45077</v>
      </c>
      <c r="K873" s="1" t="s">
        <v>19</v>
      </c>
      <c r="L873" s="95">
        <f t="shared" si="13"/>
        <v>5</v>
      </c>
    </row>
    <row r="874" spans="1:12" ht="13.5" customHeight="1" x14ac:dyDescent="0.25">
      <c r="A874" s="6">
        <v>48271</v>
      </c>
      <c r="C874" s="1" t="s">
        <v>15</v>
      </c>
      <c r="D874" s="9" t="s">
        <v>49</v>
      </c>
      <c r="E874" s="1" t="s">
        <v>30</v>
      </c>
      <c r="F874" s="8">
        <v>315766</v>
      </c>
      <c r="G874" s="1" t="s">
        <v>31</v>
      </c>
      <c r="H874" s="7">
        <v>12</v>
      </c>
      <c r="I874" s="5">
        <v>45182</v>
      </c>
      <c r="J874" s="5">
        <v>45182</v>
      </c>
      <c r="K874" s="1" t="s">
        <v>19</v>
      </c>
      <c r="L874" s="95">
        <f t="shared" si="13"/>
        <v>9</v>
      </c>
    </row>
    <row r="875" spans="1:12" ht="13.5" customHeight="1" x14ac:dyDescent="0.25">
      <c r="A875" s="6">
        <v>49463</v>
      </c>
      <c r="C875" s="1" t="s">
        <v>15</v>
      </c>
      <c r="D875" s="9" t="s">
        <v>49</v>
      </c>
      <c r="E875" s="1" t="s">
        <v>47</v>
      </c>
      <c r="F875" s="8">
        <v>352720</v>
      </c>
      <c r="G875" s="1" t="s">
        <v>66</v>
      </c>
      <c r="H875" s="7">
        <v>5</v>
      </c>
      <c r="I875" s="5">
        <v>45152</v>
      </c>
      <c r="J875" s="5">
        <v>45154</v>
      </c>
      <c r="K875" s="1" t="s">
        <v>26</v>
      </c>
      <c r="L875" s="95">
        <f t="shared" si="13"/>
        <v>8</v>
      </c>
    </row>
    <row r="876" spans="1:12" ht="13.5" customHeight="1" x14ac:dyDescent="0.25">
      <c r="A876" s="6">
        <v>48729</v>
      </c>
      <c r="C876" s="1" t="s">
        <v>15</v>
      </c>
      <c r="D876" s="9" t="s">
        <v>49</v>
      </c>
      <c r="E876" s="1" t="s">
        <v>76</v>
      </c>
      <c r="F876" s="8">
        <v>352720</v>
      </c>
      <c r="G876" s="1" t="s">
        <v>66</v>
      </c>
      <c r="H876" s="7">
        <v>4</v>
      </c>
      <c r="I876" s="5">
        <v>44986</v>
      </c>
      <c r="J876" s="5">
        <v>44987</v>
      </c>
      <c r="K876" s="1" t="s">
        <v>29</v>
      </c>
      <c r="L876" s="95">
        <f t="shared" si="13"/>
        <v>3</v>
      </c>
    </row>
    <row r="877" spans="1:12" ht="13.5" customHeight="1" x14ac:dyDescent="0.25">
      <c r="A877" s="6">
        <v>48322</v>
      </c>
      <c r="C877" s="1" t="s">
        <v>15</v>
      </c>
      <c r="D877" s="9" t="s">
        <v>49</v>
      </c>
      <c r="E877" s="1" t="s">
        <v>27</v>
      </c>
      <c r="F877" s="8">
        <v>352720</v>
      </c>
      <c r="G877" s="1" t="s">
        <v>66</v>
      </c>
      <c r="H877" s="7">
        <v>19</v>
      </c>
      <c r="I877" s="5">
        <v>45012</v>
      </c>
      <c r="J877" s="5">
        <v>45012</v>
      </c>
      <c r="K877" s="1" t="s">
        <v>29</v>
      </c>
      <c r="L877" s="95">
        <f t="shared" si="13"/>
        <v>3</v>
      </c>
    </row>
    <row r="878" spans="1:12" ht="13.5" customHeight="1" x14ac:dyDescent="0.25">
      <c r="A878" s="6">
        <v>48352</v>
      </c>
      <c r="C878" s="1" t="s">
        <v>15</v>
      </c>
      <c r="D878" s="9" t="s">
        <v>49</v>
      </c>
      <c r="E878" s="1" t="s">
        <v>23</v>
      </c>
      <c r="F878" s="8">
        <v>352720</v>
      </c>
      <c r="G878" s="1" t="s">
        <v>66</v>
      </c>
      <c r="H878" s="7">
        <v>6</v>
      </c>
      <c r="I878" s="5">
        <v>45061</v>
      </c>
      <c r="J878" s="5">
        <v>45062</v>
      </c>
      <c r="K878" s="1" t="s">
        <v>29</v>
      </c>
      <c r="L878" s="95">
        <f t="shared" si="13"/>
        <v>5</v>
      </c>
    </row>
    <row r="879" spans="1:12" ht="13.5" customHeight="1" x14ac:dyDescent="0.25">
      <c r="A879" s="6">
        <v>50186</v>
      </c>
      <c r="C879" s="1" t="s">
        <v>15</v>
      </c>
      <c r="D879" s="9" t="s">
        <v>49</v>
      </c>
      <c r="E879" s="1" t="s">
        <v>20</v>
      </c>
      <c r="F879" s="8">
        <v>352720</v>
      </c>
      <c r="G879" s="1" t="s">
        <v>66</v>
      </c>
      <c r="H879" s="7">
        <v>19</v>
      </c>
      <c r="I879" s="5">
        <v>45253</v>
      </c>
      <c r="J879" s="5">
        <v>45254</v>
      </c>
      <c r="K879" s="1" t="s">
        <v>29</v>
      </c>
      <c r="L879" s="95">
        <f t="shared" si="13"/>
        <v>11</v>
      </c>
    </row>
    <row r="880" spans="1:12" ht="13.5" customHeight="1" x14ac:dyDescent="0.25">
      <c r="A880" s="6">
        <v>51633</v>
      </c>
      <c r="C880" s="1" t="s">
        <v>15</v>
      </c>
      <c r="D880" s="9" t="s">
        <v>49</v>
      </c>
      <c r="E880" s="1" t="s">
        <v>34</v>
      </c>
      <c r="F880" s="8">
        <v>352720</v>
      </c>
      <c r="G880" s="1" t="s">
        <v>66</v>
      </c>
      <c r="H880" s="7">
        <v>13</v>
      </c>
      <c r="I880" s="5">
        <v>45120</v>
      </c>
      <c r="J880" s="5">
        <v>45121</v>
      </c>
      <c r="K880" s="1" t="s">
        <v>29</v>
      </c>
      <c r="L880" s="95">
        <f t="shared" si="13"/>
        <v>7</v>
      </c>
    </row>
    <row r="881" spans="1:12" ht="13.5" customHeight="1" x14ac:dyDescent="0.25">
      <c r="A881" s="6">
        <v>48554</v>
      </c>
      <c r="C881" s="1" t="s">
        <v>15</v>
      </c>
      <c r="D881" s="9" t="s">
        <v>49</v>
      </c>
      <c r="E881" s="1" t="s">
        <v>23</v>
      </c>
      <c r="F881" s="8">
        <v>352720</v>
      </c>
      <c r="G881" s="1" t="s">
        <v>66</v>
      </c>
      <c r="H881" s="7">
        <v>10</v>
      </c>
      <c r="I881" s="5">
        <v>45013</v>
      </c>
      <c r="J881" s="5">
        <v>45014</v>
      </c>
      <c r="K881" s="1" t="s">
        <v>29</v>
      </c>
      <c r="L881" s="95">
        <f t="shared" si="13"/>
        <v>3</v>
      </c>
    </row>
    <row r="882" spans="1:12" ht="13.5" customHeight="1" x14ac:dyDescent="0.25">
      <c r="A882" s="6">
        <v>48446</v>
      </c>
      <c r="C882" s="1" t="s">
        <v>109</v>
      </c>
      <c r="D882" s="9" t="s">
        <v>110</v>
      </c>
      <c r="E882" s="1" t="s">
        <v>103</v>
      </c>
      <c r="F882" s="8">
        <v>357383</v>
      </c>
      <c r="G882" s="1" t="s">
        <v>131</v>
      </c>
      <c r="H882" s="7">
        <v>11</v>
      </c>
      <c r="I882" s="5">
        <v>45071</v>
      </c>
      <c r="J882" s="5">
        <v>45072</v>
      </c>
      <c r="K882" s="1" t="s">
        <v>94</v>
      </c>
      <c r="L882" s="95">
        <f t="shared" si="13"/>
        <v>5</v>
      </c>
    </row>
    <row r="883" spans="1:12" ht="13.5" customHeight="1" x14ac:dyDescent="0.25">
      <c r="A883" s="6">
        <v>49281</v>
      </c>
      <c r="C883" s="1" t="s">
        <v>109</v>
      </c>
      <c r="D883" s="9" t="s">
        <v>110</v>
      </c>
      <c r="E883" s="1" t="s">
        <v>103</v>
      </c>
      <c r="F883" s="8">
        <v>457409</v>
      </c>
      <c r="G883" s="1" t="s">
        <v>18</v>
      </c>
      <c r="H883" s="7">
        <v>9</v>
      </c>
      <c r="I883" s="5">
        <v>45083</v>
      </c>
      <c r="J883" s="5">
        <v>45084</v>
      </c>
      <c r="K883" s="1" t="s">
        <v>173</v>
      </c>
      <c r="L883" s="95">
        <f t="shared" si="13"/>
        <v>6</v>
      </c>
    </row>
    <row r="884" spans="1:12" ht="13.5" customHeight="1" x14ac:dyDescent="0.25">
      <c r="A884" s="6">
        <v>50284</v>
      </c>
      <c r="C884" s="1" t="s">
        <v>15</v>
      </c>
      <c r="D884" s="9" t="s">
        <v>49</v>
      </c>
      <c r="E884" s="1" t="s">
        <v>115</v>
      </c>
      <c r="F884" s="8">
        <v>348492</v>
      </c>
      <c r="G884" s="1" t="s">
        <v>175</v>
      </c>
      <c r="H884" s="7">
        <v>4</v>
      </c>
      <c r="I884" s="5">
        <v>45070</v>
      </c>
      <c r="J884" s="5">
        <v>45070</v>
      </c>
      <c r="K884" s="1" t="s">
        <v>29</v>
      </c>
      <c r="L884" s="95">
        <f t="shared" si="13"/>
        <v>5</v>
      </c>
    </row>
    <row r="885" spans="1:12" ht="13.5" customHeight="1" x14ac:dyDescent="0.25">
      <c r="A885" s="6">
        <v>47107</v>
      </c>
      <c r="C885" s="1" t="s">
        <v>48</v>
      </c>
      <c r="D885" s="9" t="s">
        <v>176</v>
      </c>
      <c r="E885" s="1" t="s">
        <v>20</v>
      </c>
      <c r="F885" s="8">
        <v>510960</v>
      </c>
      <c r="G885" s="1" t="s">
        <v>62</v>
      </c>
      <c r="H885" s="7">
        <v>12</v>
      </c>
      <c r="I885" s="5">
        <v>45089</v>
      </c>
      <c r="J885" s="5">
        <v>45090</v>
      </c>
      <c r="K885" s="1" t="s">
        <v>57</v>
      </c>
      <c r="L885" s="95">
        <f t="shared" si="13"/>
        <v>6</v>
      </c>
    </row>
    <row r="886" spans="1:12" ht="13.5" customHeight="1" x14ac:dyDescent="0.25">
      <c r="A886" s="6">
        <v>47569</v>
      </c>
      <c r="C886" s="1" t="s">
        <v>48</v>
      </c>
      <c r="D886" s="9" t="s">
        <v>176</v>
      </c>
      <c r="E886" s="1" t="s">
        <v>28</v>
      </c>
      <c r="F886" s="8">
        <v>536181</v>
      </c>
      <c r="G886" s="1" t="s">
        <v>98</v>
      </c>
      <c r="H886" s="7">
        <v>15</v>
      </c>
      <c r="I886" s="5">
        <v>45068</v>
      </c>
      <c r="J886" s="5">
        <v>45069</v>
      </c>
      <c r="K886" s="1" t="s">
        <v>57</v>
      </c>
      <c r="L886" s="95">
        <f t="shared" si="13"/>
        <v>5</v>
      </c>
    </row>
    <row r="887" spans="1:12" ht="13.5" customHeight="1" x14ac:dyDescent="0.25">
      <c r="A887" s="6">
        <v>47116</v>
      </c>
      <c r="C887" s="1" t="s">
        <v>48</v>
      </c>
      <c r="D887" s="9" t="s">
        <v>176</v>
      </c>
      <c r="E887" s="1" t="s">
        <v>30</v>
      </c>
      <c r="F887" s="8">
        <v>510960</v>
      </c>
      <c r="G887" s="1" t="s">
        <v>62</v>
      </c>
      <c r="H887" s="7">
        <v>15</v>
      </c>
      <c r="I887" s="5">
        <v>45131</v>
      </c>
      <c r="J887" s="5">
        <v>45131</v>
      </c>
      <c r="K887" s="1" t="s">
        <v>57</v>
      </c>
      <c r="L887" s="95">
        <f t="shared" si="13"/>
        <v>7</v>
      </c>
    </row>
    <row r="888" spans="1:12" ht="13.5" customHeight="1" x14ac:dyDescent="0.25">
      <c r="A888" s="6">
        <v>47132</v>
      </c>
      <c r="C888" s="1" t="s">
        <v>48</v>
      </c>
      <c r="D888" s="9" t="s">
        <v>176</v>
      </c>
      <c r="E888" s="1" t="s">
        <v>34</v>
      </c>
      <c r="F888" s="8">
        <v>510960</v>
      </c>
      <c r="G888" s="1" t="s">
        <v>62</v>
      </c>
      <c r="H888" s="7">
        <v>12</v>
      </c>
      <c r="I888" s="5">
        <v>45124</v>
      </c>
      <c r="J888" s="5">
        <v>45125</v>
      </c>
      <c r="K888" s="1" t="s">
        <v>57</v>
      </c>
      <c r="L888" s="95">
        <f t="shared" si="13"/>
        <v>7</v>
      </c>
    </row>
    <row r="889" spans="1:12" ht="13.5" customHeight="1" x14ac:dyDescent="0.25">
      <c r="A889" s="6">
        <v>47137</v>
      </c>
      <c r="C889" s="1" t="s">
        <v>48</v>
      </c>
      <c r="D889" s="9" t="s">
        <v>176</v>
      </c>
      <c r="E889" s="1" t="s">
        <v>47</v>
      </c>
      <c r="F889" s="8">
        <v>510960</v>
      </c>
      <c r="G889" s="1" t="s">
        <v>62</v>
      </c>
      <c r="H889" s="7">
        <v>12</v>
      </c>
      <c r="I889" s="5">
        <v>45061</v>
      </c>
      <c r="J889" s="5">
        <v>45063</v>
      </c>
      <c r="K889" s="1" t="s">
        <v>57</v>
      </c>
      <c r="L889" s="95">
        <f t="shared" si="13"/>
        <v>5</v>
      </c>
    </row>
    <row r="890" spans="1:12" ht="13.5" customHeight="1" x14ac:dyDescent="0.25">
      <c r="A890" s="6">
        <v>47134</v>
      </c>
      <c r="C890" s="1" t="s">
        <v>48</v>
      </c>
      <c r="D890" s="9" t="s">
        <v>176</v>
      </c>
      <c r="E890" s="1" t="s">
        <v>46</v>
      </c>
      <c r="F890" s="8">
        <v>510960</v>
      </c>
      <c r="G890" s="1" t="s">
        <v>62</v>
      </c>
      <c r="H890" s="7">
        <v>9</v>
      </c>
      <c r="I890" s="5">
        <v>45002</v>
      </c>
      <c r="J890" s="5">
        <v>45002</v>
      </c>
      <c r="K890" s="1" t="s">
        <v>57</v>
      </c>
      <c r="L890" s="95">
        <f t="shared" si="13"/>
        <v>3</v>
      </c>
    </row>
    <row r="891" spans="1:12" ht="13.5" customHeight="1" x14ac:dyDescent="0.25">
      <c r="A891" s="6">
        <v>49170</v>
      </c>
      <c r="C891" s="1" t="s">
        <v>15</v>
      </c>
      <c r="D891" s="9" t="s">
        <v>177</v>
      </c>
      <c r="E891" s="1" t="s">
        <v>20</v>
      </c>
      <c r="F891" s="8">
        <v>441106</v>
      </c>
      <c r="G891" s="1" t="s">
        <v>178</v>
      </c>
      <c r="H891" s="7">
        <v>15</v>
      </c>
      <c r="I891" s="5">
        <v>45176</v>
      </c>
      <c r="J891" s="5">
        <v>45177</v>
      </c>
      <c r="K891" s="1" t="s">
        <v>85</v>
      </c>
      <c r="L891" s="95">
        <f t="shared" si="13"/>
        <v>9</v>
      </c>
    </row>
    <row r="892" spans="1:12" ht="13.5" customHeight="1" x14ac:dyDescent="0.25">
      <c r="A892" s="6">
        <v>48973</v>
      </c>
      <c r="C892" s="1" t="s">
        <v>48</v>
      </c>
      <c r="D892" s="9" t="s">
        <v>176</v>
      </c>
      <c r="E892" s="1" t="s">
        <v>46</v>
      </c>
      <c r="F892" s="8">
        <v>510960</v>
      </c>
      <c r="G892" s="1" t="s">
        <v>62</v>
      </c>
      <c r="H892" s="7">
        <v>10</v>
      </c>
      <c r="I892" s="5">
        <v>45161</v>
      </c>
      <c r="J892" s="5">
        <v>45161</v>
      </c>
      <c r="K892" s="1" t="s">
        <v>57</v>
      </c>
      <c r="L892" s="95">
        <f t="shared" si="13"/>
        <v>8</v>
      </c>
    </row>
    <row r="893" spans="1:12" ht="13.5" customHeight="1" x14ac:dyDescent="0.25">
      <c r="A893" s="6">
        <v>48212</v>
      </c>
      <c r="C893" s="1" t="s">
        <v>48</v>
      </c>
      <c r="D893" s="9" t="s">
        <v>176</v>
      </c>
      <c r="E893" s="1" t="s">
        <v>23</v>
      </c>
      <c r="F893" s="8">
        <v>510960</v>
      </c>
      <c r="G893" s="1" t="s">
        <v>62</v>
      </c>
      <c r="H893" s="7">
        <v>20</v>
      </c>
      <c r="I893" s="5">
        <v>45099</v>
      </c>
      <c r="J893" s="5">
        <v>45100</v>
      </c>
      <c r="K893" s="1" t="s">
        <v>57</v>
      </c>
      <c r="L893" s="95">
        <f t="shared" si="13"/>
        <v>6</v>
      </c>
    </row>
    <row r="894" spans="1:12" ht="13.5" customHeight="1" x14ac:dyDescent="0.25">
      <c r="A894" s="6">
        <v>48312</v>
      </c>
      <c r="C894" s="1" t="s">
        <v>48</v>
      </c>
      <c r="D894" s="9" t="s">
        <v>176</v>
      </c>
      <c r="E894" s="1" t="s">
        <v>28</v>
      </c>
      <c r="F894" s="8">
        <v>536181</v>
      </c>
      <c r="G894" s="1" t="s">
        <v>98</v>
      </c>
      <c r="H894" s="7">
        <v>20</v>
      </c>
      <c r="I894" s="5">
        <v>45113</v>
      </c>
      <c r="J894" s="5">
        <v>45114</v>
      </c>
      <c r="K894" s="1" t="s">
        <v>57</v>
      </c>
      <c r="L894" s="95">
        <f t="shared" si="13"/>
        <v>7</v>
      </c>
    </row>
    <row r="895" spans="1:12" ht="13.5" customHeight="1" x14ac:dyDescent="0.25">
      <c r="A895" s="6">
        <v>47119</v>
      </c>
      <c r="C895" s="1" t="s">
        <v>48</v>
      </c>
      <c r="D895" s="9" t="s">
        <v>176</v>
      </c>
      <c r="E895" s="1" t="s">
        <v>30</v>
      </c>
      <c r="F895" s="8">
        <v>510960</v>
      </c>
      <c r="G895" s="1" t="s">
        <v>62</v>
      </c>
      <c r="H895" s="7">
        <v>12</v>
      </c>
      <c r="I895" s="5">
        <v>45132</v>
      </c>
      <c r="J895" s="5">
        <v>45132</v>
      </c>
      <c r="K895" s="1" t="s">
        <v>57</v>
      </c>
      <c r="L895" s="95">
        <f t="shared" si="13"/>
        <v>7</v>
      </c>
    </row>
    <row r="896" spans="1:12" ht="13.5" customHeight="1" x14ac:dyDescent="0.25">
      <c r="A896" s="6">
        <v>47136</v>
      </c>
      <c r="C896" s="1" t="s">
        <v>48</v>
      </c>
      <c r="D896" s="9" t="s">
        <v>176</v>
      </c>
      <c r="E896" s="1" t="s">
        <v>47</v>
      </c>
      <c r="F896" s="8">
        <v>510960</v>
      </c>
      <c r="G896" s="1" t="s">
        <v>62</v>
      </c>
      <c r="H896" s="7">
        <v>11</v>
      </c>
      <c r="I896" s="5">
        <v>45054</v>
      </c>
      <c r="J896" s="5">
        <v>45056</v>
      </c>
      <c r="K896" s="1" t="s">
        <v>57</v>
      </c>
      <c r="L896" s="95">
        <f t="shared" si="13"/>
        <v>5</v>
      </c>
    </row>
    <row r="897" spans="1:12" ht="13.5" customHeight="1" x14ac:dyDescent="0.25">
      <c r="A897" s="6">
        <v>47110</v>
      </c>
      <c r="C897" s="1" t="s">
        <v>48</v>
      </c>
      <c r="D897" s="9" t="s">
        <v>176</v>
      </c>
      <c r="E897" s="1" t="s">
        <v>20</v>
      </c>
      <c r="F897" s="8">
        <v>510960</v>
      </c>
      <c r="G897" s="1" t="s">
        <v>62</v>
      </c>
      <c r="H897" s="7">
        <v>12</v>
      </c>
      <c r="I897" s="5">
        <v>45092</v>
      </c>
      <c r="J897" s="5">
        <v>45093</v>
      </c>
      <c r="K897" s="1" t="s">
        <v>57</v>
      </c>
      <c r="L897" s="95">
        <f t="shared" si="13"/>
        <v>6</v>
      </c>
    </row>
    <row r="898" spans="1:12" ht="13.5" customHeight="1" x14ac:dyDescent="0.25">
      <c r="A898" s="6">
        <v>47135</v>
      </c>
      <c r="C898" s="1" t="s">
        <v>48</v>
      </c>
      <c r="D898" s="9" t="s">
        <v>176</v>
      </c>
      <c r="E898" s="1" t="s">
        <v>46</v>
      </c>
      <c r="F898" s="8">
        <v>510960</v>
      </c>
      <c r="G898" s="1" t="s">
        <v>62</v>
      </c>
      <c r="H898" s="7">
        <v>9</v>
      </c>
      <c r="I898" s="5">
        <v>44998</v>
      </c>
      <c r="J898" s="5">
        <v>44998</v>
      </c>
      <c r="K898" s="1" t="s">
        <v>57</v>
      </c>
      <c r="L898" s="95">
        <f t="shared" si="13"/>
        <v>3</v>
      </c>
    </row>
    <row r="899" spans="1:12" ht="13.5" customHeight="1" x14ac:dyDescent="0.25">
      <c r="A899" s="6">
        <v>48756</v>
      </c>
      <c r="C899" s="1" t="s">
        <v>48</v>
      </c>
      <c r="D899" s="9" t="s">
        <v>176</v>
      </c>
      <c r="E899" s="1" t="s">
        <v>35</v>
      </c>
      <c r="F899" s="8">
        <v>536181</v>
      </c>
      <c r="G899" s="1" t="s">
        <v>98</v>
      </c>
      <c r="H899" s="7">
        <v>8</v>
      </c>
      <c r="I899" s="5">
        <v>45006</v>
      </c>
      <c r="J899" s="5">
        <v>45009</v>
      </c>
      <c r="K899" s="1" t="s">
        <v>57</v>
      </c>
      <c r="L899" s="95">
        <f t="shared" ref="L899:L962" si="14">MONTH(J899)</f>
        <v>3</v>
      </c>
    </row>
    <row r="900" spans="1:12" ht="13.5" customHeight="1" x14ac:dyDescent="0.25">
      <c r="A900" s="6">
        <v>48227</v>
      </c>
      <c r="C900" s="1" t="s">
        <v>48</v>
      </c>
      <c r="D900" s="9" t="s">
        <v>176</v>
      </c>
      <c r="E900" s="1" t="s">
        <v>23</v>
      </c>
      <c r="F900" s="8">
        <v>510960</v>
      </c>
      <c r="G900" s="1" t="s">
        <v>62</v>
      </c>
      <c r="H900" s="7">
        <v>18</v>
      </c>
      <c r="I900" s="5">
        <v>45168</v>
      </c>
      <c r="J900" s="5">
        <v>45169</v>
      </c>
      <c r="K900" s="1" t="s">
        <v>57</v>
      </c>
      <c r="L900" s="95">
        <f t="shared" si="14"/>
        <v>8</v>
      </c>
    </row>
    <row r="901" spans="1:12" ht="13.5" customHeight="1" x14ac:dyDescent="0.25">
      <c r="A901" s="6">
        <v>48216</v>
      </c>
      <c r="C901" s="1" t="s">
        <v>48</v>
      </c>
      <c r="D901" s="9" t="s">
        <v>176</v>
      </c>
      <c r="E901" s="1" t="s">
        <v>23</v>
      </c>
      <c r="F901" s="8">
        <v>510960</v>
      </c>
      <c r="G901" s="1" t="s">
        <v>62</v>
      </c>
      <c r="H901" s="7">
        <v>20</v>
      </c>
      <c r="I901" s="5">
        <v>45113</v>
      </c>
      <c r="J901" s="5">
        <v>45114</v>
      </c>
      <c r="K901" s="1" t="s">
        <v>57</v>
      </c>
      <c r="L901" s="95">
        <f t="shared" si="14"/>
        <v>7</v>
      </c>
    </row>
    <row r="902" spans="1:12" ht="13.5" customHeight="1" x14ac:dyDescent="0.25">
      <c r="A902" s="6">
        <v>47120</v>
      </c>
      <c r="C902" s="1" t="s">
        <v>48</v>
      </c>
      <c r="D902" s="9" t="s">
        <v>176</v>
      </c>
      <c r="E902" s="1" t="s">
        <v>78</v>
      </c>
      <c r="F902" s="8">
        <v>375253</v>
      </c>
      <c r="G902" s="1" t="s">
        <v>90</v>
      </c>
      <c r="H902" s="7">
        <v>20</v>
      </c>
      <c r="I902" s="5">
        <v>44993</v>
      </c>
      <c r="J902" s="5">
        <v>44993</v>
      </c>
      <c r="K902" s="1" t="s">
        <v>57</v>
      </c>
      <c r="L902" s="95">
        <f t="shared" si="14"/>
        <v>3</v>
      </c>
    </row>
    <row r="903" spans="1:12" ht="13.5" customHeight="1" x14ac:dyDescent="0.25">
      <c r="A903" s="6">
        <v>48980</v>
      </c>
      <c r="C903" s="1" t="s">
        <v>48</v>
      </c>
      <c r="D903" s="9" t="s">
        <v>176</v>
      </c>
      <c r="E903" s="1" t="s">
        <v>47</v>
      </c>
      <c r="F903" s="8">
        <v>510960</v>
      </c>
      <c r="G903" s="1" t="s">
        <v>62</v>
      </c>
      <c r="H903" s="7">
        <v>20</v>
      </c>
      <c r="I903" s="5">
        <v>45216</v>
      </c>
      <c r="J903" s="5">
        <v>45218</v>
      </c>
      <c r="K903" s="1" t="s">
        <v>57</v>
      </c>
      <c r="L903" s="95">
        <f t="shared" si="14"/>
        <v>10</v>
      </c>
    </row>
    <row r="904" spans="1:12" ht="13.5" customHeight="1" x14ac:dyDescent="0.25">
      <c r="A904" s="6">
        <v>48189</v>
      </c>
      <c r="C904" s="1" t="s">
        <v>48</v>
      </c>
      <c r="D904" s="9" t="s">
        <v>176</v>
      </c>
      <c r="E904" s="1" t="s">
        <v>23</v>
      </c>
      <c r="F904" s="8">
        <v>510960</v>
      </c>
      <c r="G904" s="1" t="s">
        <v>62</v>
      </c>
      <c r="H904" s="7">
        <v>20</v>
      </c>
      <c r="I904" s="5">
        <v>45064</v>
      </c>
      <c r="J904" s="5">
        <v>45065</v>
      </c>
      <c r="K904" s="1" t="s">
        <v>57</v>
      </c>
      <c r="L904" s="95">
        <f t="shared" si="14"/>
        <v>5</v>
      </c>
    </row>
    <row r="905" spans="1:12" ht="13.5" customHeight="1" x14ac:dyDescent="0.25">
      <c r="A905" s="6">
        <v>48224</v>
      </c>
      <c r="C905" s="1" t="s">
        <v>48</v>
      </c>
      <c r="D905" s="9" t="s">
        <v>176</v>
      </c>
      <c r="E905" s="1" t="s">
        <v>23</v>
      </c>
      <c r="F905" s="8">
        <v>510960</v>
      </c>
      <c r="G905" s="1" t="s">
        <v>62</v>
      </c>
      <c r="H905" s="7">
        <v>20</v>
      </c>
      <c r="I905" s="5">
        <v>45162</v>
      </c>
      <c r="J905" s="5">
        <v>45163</v>
      </c>
      <c r="K905" s="1" t="s">
        <v>57</v>
      </c>
      <c r="L905" s="95">
        <f t="shared" si="14"/>
        <v>8</v>
      </c>
    </row>
    <row r="906" spans="1:12" ht="13.5" customHeight="1" x14ac:dyDescent="0.25">
      <c r="A906" s="6">
        <v>48209</v>
      </c>
      <c r="C906" s="1" t="s">
        <v>48</v>
      </c>
      <c r="D906" s="9" t="s">
        <v>176</v>
      </c>
      <c r="E906" s="1" t="s">
        <v>23</v>
      </c>
      <c r="F906" s="8">
        <v>510960</v>
      </c>
      <c r="G906" s="1" t="s">
        <v>62</v>
      </c>
      <c r="H906" s="7">
        <v>20</v>
      </c>
      <c r="I906" s="5">
        <v>45085</v>
      </c>
      <c r="J906" s="5">
        <v>45086</v>
      </c>
      <c r="K906" s="1" t="s">
        <v>57</v>
      </c>
      <c r="L906" s="95">
        <f t="shared" si="14"/>
        <v>6</v>
      </c>
    </row>
    <row r="907" spans="1:12" ht="13.5" customHeight="1" x14ac:dyDescent="0.25">
      <c r="A907" s="6">
        <v>48316</v>
      </c>
      <c r="C907" s="1" t="s">
        <v>48</v>
      </c>
      <c r="D907" s="9" t="s">
        <v>176</v>
      </c>
      <c r="E907" s="1" t="s">
        <v>28</v>
      </c>
      <c r="F907" s="8">
        <v>536181</v>
      </c>
      <c r="G907" s="1" t="s">
        <v>98</v>
      </c>
      <c r="H907" s="7">
        <v>22</v>
      </c>
      <c r="I907" s="5">
        <v>45190</v>
      </c>
      <c r="J907" s="5">
        <v>45191</v>
      </c>
      <c r="K907" s="1" t="s">
        <v>57</v>
      </c>
      <c r="L907" s="95">
        <f t="shared" si="14"/>
        <v>9</v>
      </c>
    </row>
    <row r="908" spans="1:12" ht="13.5" customHeight="1" x14ac:dyDescent="0.25">
      <c r="A908" s="6">
        <v>47399</v>
      </c>
      <c r="C908" s="1" t="s">
        <v>15</v>
      </c>
      <c r="D908" s="9" t="s">
        <v>177</v>
      </c>
      <c r="E908" s="1" t="s">
        <v>23</v>
      </c>
      <c r="F908" s="8">
        <v>441106</v>
      </c>
      <c r="G908" s="1" t="s">
        <v>178</v>
      </c>
      <c r="H908" s="7">
        <v>11</v>
      </c>
      <c r="I908" s="5">
        <v>44991</v>
      </c>
      <c r="J908" s="5">
        <v>44992</v>
      </c>
      <c r="K908" s="1" t="s">
        <v>85</v>
      </c>
      <c r="L908" s="95">
        <f t="shared" si="14"/>
        <v>3</v>
      </c>
    </row>
    <row r="909" spans="1:12" ht="13.5" customHeight="1" x14ac:dyDescent="0.25">
      <c r="A909" s="6">
        <v>47099</v>
      </c>
      <c r="C909" s="1" t="s">
        <v>48</v>
      </c>
      <c r="D909" s="9" t="s">
        <v>176</v>
      </c>
      <c r="E909" s="1" t="s">
        <v>23</v>
      </c>
      <c r="F909" s="8">
        <v>510960</v>
      </c>
      <c r="G909" s="1" t="s">
        <v>62</v>
      </c>
      <c r="H909" s="7">
        <v>10</v>
      </c>
      <c r="I909" s="5">
        <v>45012</v>
      </c>
      <c r="J909" s="5">
        <v>45013</v>
      </c>
      <c r="K909" s="1" t="s">
        <v>57</v>
      </c>
      <c r="L909" s="95">
        <f t="shared" si="14"/>
        <v>3</v>
      </c>
    </row>
    <row r="910" spans="1:12" ht="13.5" customHeight="1" x14ac:dyDescent="0.25">
      <c r="A910" s="6">
        <v>47481</v>
      </c>
      <c r="C910" s="1" t="s">
        <v>15</v>
      </c>
      <c r="D910" s="9" t="s">
        <v>177</v>
      </c>
      <c r="E910" s="1" t="s">
        <v>47</v>
      </c>
      <c r="F910" s="8">
        <v>441106</v>
      </c>
      <c r="G910" s="1" t="s">
        <v>178</v>
      </c>
      <c r="H910" s="7">
        <v>15</v>
      </c>
      <c r="I910" s="5">
        <v>44980</v>
      </c>
      <c r="J910" s="5">
        <v>44982</v>
      </c>
      <c r="K910" s="1" t="s">
        <v>85</v>
      </c>
      <c r="L910" s="95">
        <f t="shared" si="14"/>
        <v>2</v>
      </c>
    </row>
    <row r="911" spans="1:12" ht="13.5" customHeight="1" x14ac:dyDescent="0.25">
      <c r="A911" s="6">
        <v>55952</v>
      </c>
      <c r="C911" s="1" t="s">
        <v>15</v>
      </c>
      <c r="D911" s="9" t="s">
        <v>177</v>
      </c>
      <c r="E911" s="1" t="s">
        <v>78</v>
      </c>
      <c r="F911" s="8">
        <v>441106</v>
      </c>
      <c r="G911" s="1" t="s">
        <v>178</v>
      </c>
      <c r="H911" s="7">
        <v>11</v>
      </c>
      <c r="I911" s="5">
        <v>45077</v>
      </c>
      <c r="J911" s="5">
        <v>45077</v>
      </c>
      <c r="K911" s="1" t="s">
        <v>85</v>
      </c>
      <c r="L911" s="95">
        <f t="shared" si="14"/>
        <v>5</v>
      </c>
    </row>
    <row r="912" spans="1:12" ht="13.5" customHeight="1" x14ac:dyDescent="0.25">
      <c r="A912" s="6">
        <v>47401</v>
      </c>
      <c r="C912" s="1" t="s">
        <v>15</v>
      </c>
      <c r="D912" s="9" t="s">
        <v>177</v>
      </c>
      <c r="E912" s="1" t="s">
        <v>23</v>
      </c>
      <c r="F912" s="8">
        <v>441106</v>
      </c>
      <c r="G912" s="1" t="s">
        <v>178</v>
      </c>
      <c r="H912" s="7">
        <v>10</v>
      </c>
      <c r="I912" s="5">
        <v>45006</v>
      </c>
      <c r="J912" s="5">
        <v>45007</v>
      </c>
      <c r="K912" s="1" t="s">
        <v>85</v>
      </c>
      <c r="L912" s="95">
        <f t="shared" si="14"/>
        <v>3</v>
      </c>
    </row>
    <row r="913" spans="1:12" ht="13.5" customHeight="1" x14ac:dyDescent="0.25">
      <c r="A913" s="6">
        <v>56034</v>
      </c>
      <c r="C913" s="1" t="s">
        <v>15</v>
      </c>
      <c r="D913" s="9" t="s">
        <v>177</v>
      </c>
      <c r="E913" s="1" t="s">
        <v>23</v>
      </c>
      <c r="F913" s="8">
        <v>441106</v>
      </c>
      <c r="G913" s="1" t="s">
        <v>178</v>
      </c>
      <c r="H913" s="7">
        <v>13</v>
      </c>
      <c r="I913" s="5">
        <v>45187</v>
      </c>
      <c r="J913" s="5">
        <v>45188</v>
      </c>
      <c r="K913" s="1" t="s">
        <v>85</v>
      </c>
      <c r="L913" s="95">
        <f t="shared" si="14"/>
        <v>9</v>
      </c>
    </row>
    <row r="914" spans="1:12" ht="13.5" customHeight="1" x14ac:dyDescent="0.25">
      <c r="A914" s="6">
        <v>55966</v>
      </c>
      <c r="C914" s="1" t="s">
        <v>15</v>
      </c>
      <c r="D914" s="9" t="s">
        <v>177</v>
      </c>
      <c r="E914" s="1" t="s">
        <v>78</v>
      </c>
      <c r="F914" s="8">
        <v>441106</v>
      </c>
      <c r="G914" s="1" t="s">
        <v>178</v>
      </c>
      <c r="H914" s="7">
        <v>13</v>
      </c>
      <c r="I914" s="5">
        <v>45189</v>
      </c>
      <c r="J914" s="5">
        <v>45189</v>
      </c>
      <c r="K914" s="1" t="s">
        <v>85</v>
      </c>
      <c r="L914" s="95">
        <f t="shared" si="14"/>
        <v>9</v>
      </c>
    </row>
    <row r="915" spans="1:12" ht="13.5" customHeight="1" x14ac:dyDescent="0.25">
      <c r="A915" s="6">
        <v>55874</v>
      </c>
      <c r="C915" s="1" t="s">
        <v>15</v>
      </c>
      <c r="D915" s="9" t="s">
        <v>177</v>
      </c>
      <c r="E915" s="1" t="s">
        <v>47</v>
      </c>
      <c r="F915" s="8">
        <v>441106</v>
      </c>
      <c r="G915" s="1" t="s">
        <v>178</v>
      </c>
      <c r="H915" s="7">
        <v>15</v>
      </c>
      <c r="I915" s="5">
        <v>45078</v>
      </c>
      <c r="J915" s="5">
        <v>45080</v>
      </c>
      <c r="K915" s="1" t="s">
        <v>85</v>
      </c>
      <c r="L915" s="95">
        <f t="shared" si="14"/>
        <v>6</v>
      </c>
    </row>
    <row r="916" spans="1:12" ht="13.5" customHeight="1" x14ac:dyDescent="0.25">
      <c r="A916" s="6">
        <v>56028</v>
      </c>
      <c r="C916" s="1" t="s">
        <v>15</v>
      </c>
      <c r="D916" s="9" t="s">
        <v>177</v>
      </c>
      <c r="E916" s="1" t="s">
        <v>23</v>
      </c>
      <c r="F916" s="8">
        <v>463384</v>
      </c>
      <c r="G916" s="1" t="s">
        <v>172</v>
      </c>
      <c r="H916" s="7">
        <v>10</v>
      </c>
      <c r="I916" s="5">
        <v>45089</v>
      </c>
      <c r="J916" s="5">
        <v>45090</v>
      </c>
      <c r="K916" s="1" t="s">
        <v>85</v>
      </c>
      <c r="L916" s="95">
        <f t="shared" si="14"/>
        <v>6</v>
      </c>
    </row>
    <row r="917" spans="1:12" ht="13.5" customHeight="1" x14ac:dyDescent="0.25">
      <c r="A917" s="6">
        <v>47129</v>
      </c>
      <c r="C917" s="1" t="s">
        <v>48</v>
      </c>
      <c r="D917" s="9" t="s">
        <v>176</v>
      </c>
      <c r="E917" s="1" t="s">
        <v>78</v>
      </c>
      <c r="F917" s="8">
        <v>375253</v>
      </c>
      <c r="G917" s="1" t="s">
        <v>90</v>
      </c>
      <c r="H917" s="7">
        <v>15</v>
      </c>
      <c r="I917" s="5">
        <v>45009</v>
      </c>
      <c r="J917" s="5">
        <v>45009</v>
      </c>
      <c r="K917" s="1" t="s">
        <v>57</v>
      </c>
      <c r="L917" s="95">
        <f t="shared" si="14"/>
        <v>3</v>
      </c>
    </row>
    <row r="918" spans="1:12" ht="13.5" customHeight="1" x14ac:dyDescent="0.25">
      <c r="A918" s="6">
        <v>48893</v>
      </c>
      <c r="C918" s="1" t="s">
        <v>48</v>
      </c>
      <c r="D918" s="9" t="s">
        <v>176</v>
      </c>
      <c r="E918" s="1" t="s">
        <v>76</v>
      </c>
      <c r="F918" s="8">
        <v>536181</v>
      </c>
      <c r="G918" s="1" t="s">
        <v>98</v>
      </c>
      <c r="H918" s="7">
        <v>20</v>
      </c>
      <c r="I918" s="5">
        <v>45064</v>
      </c>
      <c r="J918" s="5">
        <v>45065</v>
      </c>
      <c r="K918" s="1" t="s">
        <v>57</v>
      </c>
      <c r="L918" s="95">
        <f t="shared" si="14"/>
        <v>5</v>
      </c>
    </row>
    <row r="919" spans="1:12" ht="13.5" customHeight="1" x14ac:dyDescent="0.25">
      <c r="A919" s="6">
        <v>48897</v>
      </c>
      <c r="C919" s="1" t="s">
        <v>48</v>
      </c>
      <c r="D919" s="9" t="s">
        <v>176</v>
      </c>
      <c r="E919" s="1" t="s">
        <v>76</v>
      </c>
      <c r="F919" s="8">
        <v>536181</v>
      </c>
      <c r="G919" s="1" t="s">
        <v>98</v>
      </c>
      <c r="H919" s="7">
        <v>20</v>
      </c>
      <c r="I919" s="5">
        <v>45089</v>
      </c>
      <c r="J919" s="5">
        <v>45090</v>
      </c>
      <c r="K919" s="1" t="s">
        <v>57</v>
      </c>
      <c r="L919" s="95">
        <f t="shared" si="14"/>
        <v>6</v>
      </c>
    </row>
    <row r="920" spans="1:12" ht="13.5" customHeight="1" x14ac:dyDescent="0.25">
      <c r="A920" s="6">
        <v>48215</v>
      </c>
      <c r="C920" s="1" t="s">
        <v>48</v>
      </c>
      <c r="D920" s="9" t="s">
        <v>176</v>
      </c>
      <c r="E920" s="1" t="s">
        <v>23</v>
      </c>
      <c r="F920" s="8">
        <v>510960</v>
      </c>
      <c r="G920" s="1" t="s">
        <v>62</v>
      </c>
      <c r="H920" s="7">
        <v>20</v>
      </c>
      <c r="I920" s="5">
        <v>45106</v>
      </c>
      <c r="J920" s="5">
        <v>45107</v>
      </c>
      <c r="K920" s="1" t="s">
        <v>57</v>
      </c>
      <c r="L920" s="95">
        <f t="shared" si="14"/>
        <v>6</v>
      </c>
    </row>
    <row r="921" spans="1:12" ht="13.5" customHeight="1" x14ac:dyDescent="0.25">
      <c r="A921" s="6">
        <v>47093</v>
      </c>
      <c r="C921" s="1" t="s">
        <v>48</v>
      </c>
      <c r="D921" s="9" t="s">
        <v>176</v>
      </c>
      <c r="E921" s="1" t="s">
        <v>78</v>
      </c>
      <c r="F921" s="8">
        <v>375253</v>
      </c>
      <c r="G921" s="1" t="s">
        <v>90</v>
      </c>
      <c r="H921" s="7">
        <v>20</v>
      </c>
      <c r="I921" s="5">
        <v>44972</v>
      </c>
      <c r="J921" s="5">
        <v>44972</v>
      </c>
      <c r="K921" s="1" t="s">
        <v>57</v>
      </c>
      <c r="L921" s="95">
        <f t="shared" si="14"/>
        <v>2</v>
      </c>
    </row>
    <row r="922" spans="1:12" ht="13.5" customHeight="1" x14ac:dyDescent="0.25">
      <c r="A922" s="6">
        <v>48886</v>
      </c>
      <c r="C922" s="1" t="s">
        <v>48</v>
      </c>
      <c r="D922" s="9" t="s">
        <v>176</v>
      </c>
      <c r="E922" s="1" t="s">
        <v>76</v>
      </c>
      <c r="F922" s="8">
        <v>536181</v>
      </c>
      <c r="G922" s="1" t="s">
        <v>98</v>
      </c>
      <c r="H922" s="7">
        <v>20</v>
      </c>
      <c r="I922" s="5">
        <v>45083</v>
      </c>
      <c r="J922" s="5">
        <v>45084</v>
      </c>
      <c r="K922" s="1" t="s">
        <v>57</v>
      </c>
      <c r="L922" s="95">
        <f t="shared" si="14"/>
        <v>6</v>
      </c>
    </row>
    <row r="923" spans="1:12" ht="13.5" customHeight="1" x14ac:dyDescent="0.25">
      <c r="A923" s="6">
        <v>47124</v>
      </c>
      <c r="C923" s="1" t="s">
        <v>48</v>
      </c>
      <c r="D923" s="9" t="s">
        <v>176</v>
      </c>
      <c r="E923" s="1" t="s">
        <v>78</v>
      </c>
      <c r="F923" s="8">
        <v>375253</v>
      </c>
      <c r="G923" s="1" t="s">
        <v>90</v>
      </c>
      <c r="H923" s="7">
        <v>20</v>
      </c>
      <c r="I923" s="5">
        <v>45000</v>
      </c>
      <c r="J923" s="5">
        <v>45000</v>
      </c>
      <c r="K923" s="1" t="s">
        <v>57</v>
      </c>
      <c r="L923" s="95">
        <f t="shared" si="14"/>
        <v>3</v>
      </c>
    </row>
    <row r="924" spans="1:12" ht="13.5" customHeight="1" x14ac:dyDescent="0.25">
      <c r="A924" s="6">
        <v>48221</v>
      </c>
      <c r="C924" s="1" t="s">
        <v>48</v>
      </c>
      <c r="D924" s="9" t="s">
        <v>176</v>
      </c>
      <c r="E924" s="1" t="s">
        <v>23</v>
      </c>
      <c r="F924" s="8">
        <v>510960</v>
      </c>
      <c r="G924" s="1" t="s">
        <v>62</v>
      </c>
      <c r="H924" s="7">
        <v>20</v>
      </c>
      <c r="I924" s="5">
        <v>45134</v>
      </c>
      <c r="J924" s="5">
        <v>45135</v>
      </c>
      <c r="K924" s="1" t="s">
        <v>57</v>
      </c>
      <c r="L924" s="95">
        <f t="shared" si="14"/>
        <v>7</v>
      </c>
    </row>
    <row r="925" spans="1:12" ht="13.5" customHeight="1" x14ac:dyDescent="0.25">
      <c r="A925" s="6">
        <v>47106</v>
      </c>
      <c r="C925" s="1" t="s">
        <v>48</v>
      </c>
      <c r="D925" s="9" t="s">
        <v>176</v>
      </c>
      <c r="E925" s="1" t="s">
        <v>78</v>
      </c>
      <c r="F925" s="8">
        <v>375253</v>
      </c>
      <c r="G925" s="1" t="s">
        <v>90</v>
      </c>
      <c r="H925" s="7">
        <v>20</v>
      </c>
      <c r="I925" s="5">
        <v>44978</v>
      </c>
      <c r="J925" s="5">
        <v>44978</v>
      </c>
      <c r="K925" s="1" t="s">
        <v>57</v>
      </c>
      <c r="L925" s="95">
        <f t="shared" si="14"/>
        <v>2</v>
      </c>
    </row>
    <row r="926" spans="1:12" ht="13.5" customHeight="1" x14ac:dyDescent="0.25">
      <c r="A926" s="6">
        <v>48208</v>
      </c>
      <c r="C926" s="1" t="s">
        <v>48</v>
      </c>
      <c r="D926" s="9" t="s">
        <v>176</v>
      </c>
      <c r="E926" s="1" t="s">
        <v>23</v>
      </c>
      <c r="F926" s="8">
        <v>510960</v>
      </c>
      <c r="G926" s="1" t="s">
        <v>62</v>
      </c>
      <c r="H926" s="7">
        <v>20</v>
      </c>
      <c r="I926" s="5">
        <v>45078</v>
      </c>
      <c r="J926" s="5">
        <v>45079</v>
      </c>
      <c r="K926" s="1" t="s">
        <v>57</v>
      </c>
      <c r="L926" s="95">
        <f t="shared" si="14"/>
        <v>6</v>
      </c>
    </row>
    <row r="927" spans="1:12" ht="13.5" customHeight="1" x14ac:dyDescent="0.25">
      <c r="A927" s="6">
        <v>48891</v>
      </c>
      <c r="C927" s="1" t="s">
        <v>48</v>
      </c>
      <c r="D927" s="9" t="s">
        <v>176</v>
      </c>
      <c r="E927" s="1" t="s">
        <v>76</v>
      </c>
      <c r="F927" s="8">
        <v>536181</v>
      </c>
      <c r="G927" s="1" t="s">
        <v>98</v>
      </c>
      <c r="H927" s="7">
        <v>20</v>
      </c>
      <c r="I927" s="5">
        <v>45049</v>
      </c>
      <c r="J927" s="5">
        <v>45050</v>
      </c>
      <c r="K927" s="1" t="s">
        <v>57</v>
      </c>
      <c r="L927" s="95">
        <f t="shared" si="14"/>
        <v>5</v>
      </c>
    </row>
    <row r="928" spans="1:12" ht="13.5" customHeight="1" x14ac:dyDescent="0.25">
      <c r="A928" s="6">
        <v>55981</v>
      </c>
      <c r="C928" s="1" t="s">
        <v>15</v>
      </c>
      <c r="D928" s="9" t="s">
        <v>177</v>
      </c>
      <c r="E928" s="1" t="s">
        <v>23</v>
      </c>
      <c r="F928" s="8">
        <v>441106</v>
      </c>
      <c r="G928" s="1" t="s">
        <v>178</v>
      </c>
      <c r="H928" s="7">
        <v>11</v>
      </c>
      <c r="I928" s="5">
        <v>45075</v>
      </c>
      <c r="J928" s="5">
        <v>45076</v>
      </c>
      <c r="K928" s="1" t="s">
        <v>85</v>
      </c>
      <c r="L928" s="95">
        <f t="shared" si="14"/>
        <v>5</v>
      </c>
    </row>
    <row r="929" spans="1:12" ht="13.5" customHeight="1" x14ac:dyDescent="0.25">
      <c r="A929" s="6">
        <v>48989</v>
      </c>
      <c r="C929" s="1" t="s">
        <v>48</v>
      </c>
      <c r="D929" s="9" t="s">
        <v>176</v>
      </c>
      <c r="E929" s="1" t="s">
        <v>47</v>
      </c>
      <c r="F929" s="8">
        <v>510960</v>
      </c>
      <c r="G929" s="1" t="s">
        <v>62</v>
      </c>
      <c r="H929" s="7">
        <v>20</v>
      </c>
      <c r="I929" s="5">
        <v>45223</v>
      </c>
      <c r="J929" s="5">
        <v>45225</v>
      </c>
      <c r="K929" s="1" t="s">
        <v>57</v>
      </c>
      <c r="L929" s="95">
        <f t="shared" si="14"/>
        <v>10</v>
      </c>
    </row>
    <row r="930" spans="1:12" ht="13.5" customHeight="1" x14ac:dyDescent="0.25">
      <c r="A930" s="6">
        <v>47083</v>
      </c>
      <c r="C930" s="1" t="s">
        <v>48</v>
      </c>
      <c r="D930" s="9" t="s">
        <v>176</v>
      </c>
      <c r="E930" s="1" t="s">
        <v>78</v>
      </c>
      <c r="F930" s="8">
        <v>375253</v>
      </c>
      <c r="G930" s="1" t="s">
        <v>90</v>
      </c>
      <c r="H930" s="7">
        <v>20</v>
      </c>
      <c r="I930" s="5">
        <v>44971</v>
      </c>
      <c r="J930" s="5">
        <v>44971</v>
      </c>
      <c r="K930" s="1" t="s">
        <v>57</v>
      </c>
      <c r="L930" s="95">
        <f t="shared" si="14"/>
        <v>2</v>
      </c>
    </row>
    <row r="931" spans="1:12" ht="13.5" customHeight="1" x14ac:dyDescent="0.25">
      <c r="A931" s="6">
        <v>48889</v>
      </c>
      <c r="C931" s="1" t="s">
        <v>48</v>
      </c>
      <c r="D931" s="9" t="s">
        <v>176</v>
      </c>
      <c r="E931" s="1" t="s">
        <v>76</v>
      </c>
      <c r="F931" s="8">
        <v>536181</v>
      </c>
      <c r="G931" s="1" t="s">
        <v>98</v>
      </c>
      <c r="H931" s="7">
        <v>20</v>
      </c>
      <c r="I931" s="5">
        <v>45054</v>
      </c>
      <c r="J931" s="5">
        <v>45055</v>
      </c>
      <c r="K931" s="1" t="s">
        <v>57</v>
      </c>
      <c r="L931" s="95">
        <f t="shared" si="14"/>
        <v>5</v>
      </c>
    </row>
    <row r="932" spans="1:12" ht="13.5" customHeight="1" x14ac:dyDescent="0.25">
      <c r="A932" s="6">
        <v>48318</v>
      </c>
      <c r="C932" s="1" t="s">
        <v>48</v>
      </c>
      <c r="D932" s="9" t="s">
        <v>176</v>
      </c>
      <c r="E932" s="1" t="s">
        <v>28</v>
      </c>
      <c r="F932" s="8">
        <v>536181</v>
      </c>
      <c r="G932" s="1" t="s">
        <v>98</v>
      </c>
      <c r="H932" s="7">
        <v>10</v>
      </c>
      <c r="I932" s="5">
        <v>45197</v>
      </c>
      <c r="J932" s="5">
        <v>45198</v>
      </c>
      <c r="K932" s="1" t="s">
        <v>57</v>
      </c>
      <c r="L932" s="95">
        <f t="shared" si="14"/>
        <v>9</v>
      </c>
    </row>
    <row r="933" spans="1:12" ht="13.5" customHeight="1" x14ac:dyDescent="0.25">
      <c r="A933" s="6">
        <v>47086</v>
      </c>
      <c r="C933" s="1" t="s">
        <v>48</v>
      </c>
      <c r="D933" s="9" t="s">
        <v>176</v>
      </c>
      <c r="E933" s="1" t="s">
        <v>17</v>
      </c>
      <c r="F933" s="8">
        <v>510960</v>
      </c>
      <c r="G933" s="1" t="s">
        <v>62</v>
      </c>
      <c r="H933" s="7">
        <v>13</v>
      </c>
      <c r="I933" s="5">
        <v>45006</v>
      </c>
      <c r="J933" s="5">
        <v>45006</v>
      </c>
      <c r="K933" s="1" t="s">
        <v>57</v>
      </c>
      <c r="L933" s="95">
        <f t="shared" si="14"/>
        <v>3</v>
      </c>
    </row>
    <row r="934" spans="1:12" ht="13.5" customHeight="1" x14ac:dyDescent="0.25">
      <c r="A934" s="6">
        <v>55920</v>
      </c>
      <c r="C934" s="1" t="s">
        <v>15</v>
      </c>
      <c r="D934" s="9" t="s">
        <v>177</v>
      </c>
      <c r="E934" s="1" t="s">
        <v>47</v>
      </c>
      <c r="F934" s="8">
        <v>441106</v>
      </c>
      <c r="G934" s="1" t="s">
        <v>178</v>
      </c>
      <c r="H934" s="7">
        <v>15</v>
      </c>
      <c r="I934" s="5">
        <v>45190</v>
      </c>
      <c r="J934" s="5">
        <v>45192</v>
      </c>
      <c r="K934" s="1" t="s">
        <v>85</v>
      </c>
      <c r="L934" s="95">
        <f t="shared" si="14"/>
        <v>9</v>
      </c>
    </row>
    <row r="935" spans="1:12" ht="13.5" customHeight="1" x14ac:dyDescent="0.25">
      <c r="A935" s="6">
        <v>49019</v>
      </c>
      <c r="C935" s="1" t="s">
        <v>15</v>
      </c>
      <c r="D935" s="9" t="s">
        <v>177</v>
      </c>
      <c r="E935" s="1" t="s">
        <v>17</v>
      </c>
      <c r="F935" s="8">
        <v>463384</v>
      </c>
      <c r="G935" s="1" t="s">
        <v>172</v>
      </c>
      <c r="H935" s="7">
        <v>8</v>
      </c>
      <c r="I935" s="5">
        <v>45058</v>
      </c>
      <c r="J935" s="5">
        <v>45058</v>
      </c>
      <c r="K935" s="1" t="s">
        <v>85</v>
      </c>
      <c r="L935" s="95">
        <f t="shared" si="14"/>
        <v>5</v>
      </c>
    </row>
    <row r="936" spans="1:12" ht="13.5" customHeight="1" x14ac:dyDescent="0.25">
      <c r="A936" s="6">
        <v>47113</v>
      </c>
      <c r="C936" s="1" t="s">
        <v>48</v>
      </c>
      <c r="D936" s="9" t="s">
        <v>176</v>
      </c>
      <c r="E936" s="1" t="s">
        <v>78</v>
      </c>
      <c r="F936" s="8">
        <v>375253</v>
      </c>
      <c r="G936" s="1" t="s">
        <v>90</v>
      </c>
      <c r="H936" s="7">
        <v>20</v>
      </c>
      <c r="I936" s="5">
        <v>44985</v>
      </c>
      <c r="J936" s="5">
        <v>44985</v>
      </c>
      <c r="K936" s="1" t="s">
        <v>57</v>
      </c>
      <c r="L936" s="95">
        <f t="shared" si="14"/>
        <v>2</v>
      </c>
    </row>
    <row r="937" spans="1:12" ht="13.5" customHeight="1" x14ac:dyDescent="0.25">
      <c r="A937" s="6">
        <v>48966</v>
      </c>
      <c r="C937" s="1" t="s">
        <v>48</v>
      </c>
      <c r="D937" s="9" t="s">
        <v>176</v>
      </c>
      <c r="E937" s="1" t="s">
        <v>46</v>
      </c>
      <c r="F937" s="8">
        <v>510960</v>
      </c>
      <c r="G937" s="1" t="s">
        <v>62</v>
      </c>
      <c r="H937" s="7">
        <v>20</v>
      </c>
      <c r="I937" s="5">
        <v>45189</v>
      </c>
      <c r="J937" s="5">
        <v>45189</v>
      </c>
      <c r="K937" s="1" t="s">
        <v>57</v>
      </c>
      <c r="L937" s="95">
        <f t="shared" si="14"/>
        <v>9</v>
      </c>
    </row>
    <row r="938" spans="1:12" ht="13.5" customHeight="1" x14ac:dyDescent="0.25">
      <c r="A938" s="6">
        <v>47115</v>
      </c>
      <c r="C938" s="1" t="s">
        <v>48</v>
      </c>
      <c r="D938" s="9" t="s">
        <v>176</v>
      </c>
      <c r="E938" s="1" t="s">
        <v>78</v>
      </c>
      <c r="F938" s="8">
        <v>375253</v>
      </c>
      <c r="G938" s="1" t="s">
        <v>90</v>
      </c>
      <c r="H938" s="7">
        <v>20</v>
      </c>
      <c r="I938" s="5">
        <v>44986</v>
      </c>
      <c r="J938" s="5">
        <v>44986</v>
      </c>
      <c r="K938" s="1" t="s">
        <v>57</v>
      </c>
      <c r="L938" s="95">
        <f t="shared" si="14"/>
        <v>3</v>
      </c>
    </row>
    <row r="939" spans="1:12" ht="13.5" customHeight="1" x14ac:dyDescent="0.25">
      <c r="A939" s="6">
        <v>48959</v>
      </c>
      <c r="C939" s="1" t="s">
        <v>48</v>
      </c>
      <c r="D939" s="9" t="s">
        <v>176</v>
      </c>
      <c r="E939" s="1" t="s">
        <v>46</v>
      </c>
      <c r="F939" s="8">
        <v>510960</v>
      </c>
      <c r="G939" s="1" t="s">
        <v>62</v>
      </c>
      <c r="H939" s="7">
        <v>19</v>
      </c>
      <c r="I939" s="5">
        <v>45140</v>
      </c>
      <c r="J939" s="5">
        <v>45140</v>
      </c>
      <c r="K939" s="1" t="s">
        <v>57</v>
      </c>
      <c r="L939" s="95">
        <f t="shared" si="14"/>
        <v>8</v>
      </c>
    </row>
    <row r="940" spans="1:12" ht="13.5" customHeight="1" x14ac:dyDescent="0.25">
      <c r="A940" s="6">
        <v>47103</v>
      </c>
      <c r="C940" s="1" t="s">
        <v>48</v>
      </c>
      <c r="D940" s="9" t="s">
        <v>176</v>
      </c>
      <c r="E940" s="1" t="s">
        <v>78</v>
      </c>
      <c r="F940" s="8">
        <v>375253</v>
      </c>
      <c r="G940" s="1" t="s">
        <v>90</v>
      </c>
      <c r="H940" s="7">
        <v>20</v>
      </c>
      <c r="I940" s="5">
        <v>45013</v>
      </c>
      <c r="J940" s="5">
        <v>45013</v>
      </c>
      <c r="K940" s="1" t="s">
        <v>57</v>
      </c>
      <c r="L940" s="95">
        <f t="shared" si="14"/>
        <v>3</v>
      </c>
    </row>
    <row r="941" spans="1:12" ht="13.5" customHeight="1" x14ac:dyDescent="0.25">
      <c r="A941" s="6">
        <v>47127</v>
      </c>
      <c r="C941" s="1" t="s">
        <v>48</v>
      </c>
      <c r="D941" s="9" t="s">
        <v>176</v>
      </c>
      <c r="E941" s="1" t="s">
        <v>78</v>
      </c>
      <c r="F941" s="8">
        <v>375253</v>
      </c>
      <c r="G941" s="1" t="s">
        <v>90</v>
      </c>
      <c r="H941" s="7">
        <v>20</v>
      </c>
      <c r="I941" s="5">
        <v>45008</v>
      </c>
      <c r="J941" s="5">
        <v>45008</v>
      </c>
      <c r="K941" s="1" t="s">
        <v>57</v>
      </c>
      <c r="L941" s="95">
        <f t="shared" si="14"/>
        <v>3</v>
      </c>
    </row>
    <row r="942" spans="1:12" ht="13.5" customHeight="1" x14ac:dyDescent="0.25">
      <c r="A942" s="6">
        <v>48218</v>
      </c>
      <c r="C942" s="1" t="s">
        <v>48</v>
      </c>
      <c r="D942" s="9" t="s">
        <v>176</v>
      </c>
      <c r="E942" s="1" t="s">
        <v>23</v>
      </c>
      <c r="F942" s="8">
        <v>510960</v>
      </c>
      <c r="G942" s="1" t="s">
        <v>62</v>
      </c>
      <c r="H942" s="7">
        <v>20</v>
      </c>
      <c r="I942" s="5">
        <v>45127</v>
      </c>
      <c r="J942" s="5">
        <v>45128</v>
      </c>
      <c r="K942" s="1" t="s">
        <v>57</v>
      </c>
      <c r="L942" s="95">
        <f t="shared" si="14"/>
        <v>7</v>
      </c>
    </row>
    <row r="943" spans="1:12" ht="13.5" customHeight="1" x14ac:dyDescent="0.25">
      <c r="A943" s="6">
        <v>47117</v>
      </c>
      <c r="C943" s="1" t="s">
        <v>48</v>
      </c>
      <c r="D943" s="9" t="s">
        <v>176</v>
      </c>
      <c r="E943" s="1" t="s">
        <v>78</v>
      </c>
      <c r="F943" s="8">
        <v>375253</v>
      </c>
      <c r="G943" s="1" t="s">
        <v>90</v>
      </c>
      <c r="H943" s="7">
        <v>20</v>
      </c>
      <c r="I943" s="5">
        <v>44992</v>
      </c>
      <c r="J943" s="5">
        <v>44992</v>
      </c>
      <c r="K943" s="1" t="s">
        <v>57</v>
      </c>
      <c r="L943" s="95">
        <f t="shared" si="14"/>
        <v>3</v>
      </c>
    </row>
    <row r="944" spans="1:12" ht="13.5" customHeight="1" x14ac:dyDescent="0.25">
      <c r="A944" s="6">
        <v>47105</v>
      </c>
      <c r="C944" s="1" t="s">
        <v>48</v>
      </c>
      <c r="D944" s="9" t="s">
        <v>176</v>
      </c>
      <c r="E944" s="1" t="s">
        <v>23</v>
      </c>
      <c r="F944" s="8">
        <v>510960</v>
      </c>
      <c r="G944" s="1" t="s">
        <v>62</v>
      </c>
      <c r="H944" s="7">
        <v>9</v>
      </c>
      <c r="I944" s="5">
        <v>45173</v>
      </c>
      <c r="J944" s="5">
        <v>45174</v>
      </c>
      <c r="K944" s="1" t="s">
        <v>57</v>
      </c>
      <c r="L944" s="95">
        <f t="shared" si="14"/>
        <v>9</v>
      </c>
    </row>
    <row r="945" spans="1:12" ht="13.5" customHeight="1" x14ac:dyDescent="0.25">
      <c r="A945" s="6">
        <v>47397</v>
      </c>
      <c r="C945" s="1" t="s">
        <v>15</v>
      </c>
      <c r="D945" s="9" t="s">
        <v>177</v>
      </c>
      <c r="E945" s="1" t="s">
        <v>23</v>
      </c>
      <c r="F945" s="8">
        <v>441106</v>
      </c>
      <c r="G945" s="1" t="s">
        <v>178</v>
      </c>
      <c r="H945" s="7">
        <v>13</v>
      </c>
      <c r="I945" s="5">
        <v>44977</v>
      </c>
      <c r="J945" s="5">
        <v>44978</v>
      </c>
      <c r="K945" s="1" t="s">
        <v>85</v>
      </c>
      <c r="L945" s="95">
        <f t="shared" si="14"/>
        <v>2</v>
      </c>
    </row>
    <row r="946" spans="1:12" ht="13.5" customHeight="1" x14ac:dyDescent="0.25">
      <c r="A946" s="6">
        <v>48948</v>
      </c>
      <c r="C946" s="1" t="s">
        <v>15</v>
      </c>
      <c r="D946" s="9" t="s">
        <v>177</v>
      </c>
      <c r="E946" s="1" t="s">
        <v>78</v>
      </c>
      <c r="F946" s="8">
        <v>441106</v>
      </c>
      <c r="G946" s="1" t="s">
        <v>178</v>
      </c>
      <c r="H946" s="7">
        <v>8</v>
      </c>
      <c r="I946" s="5">
        <v>45061</v>
      </c>
      <c r="J946" s="5">
        <v>45061</v>
      </c>
      <c r="K946" s="1" t="s">
        <v>85</v>
      </c>
      <c r="L946" s="95">
        <f t="shared" si="14"/>
        <v>5</v>
      </c>
    </row>
    <row r="947" spans="1:12" ht="13.5" customHeight="1" x14ac:dyDescent="0.25">
      <c r="A947" s="6">
        <v>50775</v>
      </c>
      <c r="C947" s="1" t="s">
        <v>15</v>
      </c>
      <c r="D947" s="9" t="s">
        <v>177</v>
      </c>
      <c r="E947" s="1" t="s">
        <v>103</v>
      </c>
      <c r="F947" s="8">
        <v>463384</v>
      </c>
      <c r="G947" s="1" t="s">
        <v>172</v>
      </c>
      <c r="H947" s="7">
        <v>9</v>
      </c>
      <c r="I947" s="5">
        <v>45166</v>
      </c>
      <c r="J947" s="5">
        <v>45167</v>
      </c>
      <c r="K947" s="1" t="s">
        <v>85</v>
      </c>
      <c r="L947" s="95">
        <f t="shared" si="14"/>
        <v>8</v>
      </c>
    </row>
    <row r="948" spans="1:12" ht="13.5" customHeight="1" x14ac:dyDescent="0.25">
      <c r="A948" s="6">
        <v>55445</v>
      </c>
      <c r="C948" s="1" t="s">
        <v>15</v>
      </c>
      <c r="D948" s="9" t="s">
        <v>177</v>
      </c>
      <c r="E948" s="1" t="s">
        <v>103</v>
      </c>
      <c r="F948" s="8">
        <v>463384</v>
      </c>
      <c r="G948" s="1" t="s">
        <v>172</v>
      </c>
      <c r="H948" s="7">
        <v>14</v>
      </c>
      <c r="I948" s="5">
        <v>45082</v>
      </c>
      <c r="J948" s="5">
        <v>45083</v>
      </c>
      <c r="K948" s="1" t="s">
        <v>85</v>
      </c>
      <c r="L948" s="95">
        <f t="shared" si="14"/>
        <v>6</v>
      </c>
    </row>
    <row r="949" spans="1:12" ht="13.5" customHeight="1" x14ac:dyDescent="0.25">
      <c r="A949" s="6">
        <v>48222</v>
      </c>
      <c r="C949" s="1" t="s">
        <v>48</v>
      </c>
      <c r="D949" s="9" t="s">
        <v>176</v>
      </c>
      <c r="E949" s="1" t="s">
        <v>23</v>
      </c>
      <c r="F949" s="8">
        <v>510960</v>
      </c>
      <c r="G949" s="1" t="s">
        <v>62</v>
      </c>
      <c r="H949" s="7">
        <v>20</v>
      </c>
      <c r="I949" s="5">
        <v>45148</v>
      </c>
      <c r="J949" s="5">
        <v>45149</v>
      </c>
      <c r="K949" s="1" t="s">
        <v>57</v>
      </c>
      <c r="L949" s="95">
        <f t="shared" si="14"/>
        <v>8</v>
      </c>
    </row>
    <row r="950" spans="1:12" ht="13.5" customHeight="1" x14ac:dyDescent="0.25">
      <c r="A950" s="6">
        <v>49038</v>
      </c>
      <c r="C950" s="1" t="s">
        <v>48</v>
      </c>
      <c r="D950" s="9" t="s">
        <v>176</v>
      </c>
      <c r="E950" s="1" t="s">
        <v>27</v>
      </c>
      <c r="F950" s="8">
        <v>536181</v>
      </c>
      <c r="G950" s="1" t="s">
        <v>98</v>
      </c>
      <c r="H950" s="7">
        <v>15</v>
      </c>
      <c r="I950" s="5">
        <v>45205</v>
      </c>
      <c r="J950" s="5">
        <v>45205</v>
      </c>
      <c r="K950" s="1" t="s">
        <v>57</v>
      </c>
      <c r="L950" s="95">
        <f t="shared" si="14"/>
        <v>10</v>
      </c>
    </row>
    <row r="951" spans="1:12" ht="13.5" customHeight="1" x14ac:dyDescent="0.25">
      <c r="A951" s="6">
        <v>56039</v>
      </c>
      <c r="C951" s="1" t="s">
        <v>15</v>
      </c>
      <c r="D951" s="9" t="s">
        <v>177</v>
      </c>
      <c r="E951" s="1" t="s">
        <v>23</v>
      </c>
      <c r="F951" s="8">
        <v>463384</v>
      </c>
      <c r="G951" s="1" t="s">
        <v>172</v>
      </c>
      <c r="H951" s="7">
        <v>12</v>
      </c>
      <c r="I951" s="5">
        <v>45222</v>
      </c>
      <c r="J951" s="5">
        <v>45223</v>
      </c>
      <c r="K951" s="1" t="s">
        <v>85</v>
      </c>
      <c r="L951" s="95">
        <f t="shared" si="14"/>
        <v>10</v>
      </c>
    </row>
    <row r="952" spans="1:12" ht="13.5" customHeight="1" x14ac:dyDescent="0.25">
      <c r="A952" s="6">
        <v>55971</v>
      </c>
      <c r="C952" s="1" t="s">
        <v>15</v>
      </c>
      <c r="D952" s="9" t="s">
        <v>177</v>
      </c>
      <c r="E952" s="1" t="s">
        <v>78</v>
      </c>
      <c r="F952" s="8">
        <v>463384</v>
      </c>
      <c r="G952" s="1" t="s">
        <v>172</v>
      </c>
      <c r="H952" s="7">
        <v>13</v>
      </c>
      <c r="I952" s="5">
        <v>45224</v>
      </c>
      <c r="J952" s="5">
        <v>45224</v>
      </c>
      <c r="K952" s="1" t="s">
        <v>85</v>
      </c>
      <c r="L952" s="95">
        <f t="shared" si="14"/>
        <v>10</v>
      </c>
    </row>
    <row r="953" spans="1:12" ht="13.5" customHeight="1" x14ac:dyDescent="0.25">
      <c r="A953" s="6">
        <v>55931</v>
      </c>
      <c r="C953" s="1" t="s">
        <v>15</v>
      </c>
      <c r="D953" s="9" t="s">
        <v>177</v>
      </c>
      <c r="E953" s="1" t="s">
        <v>47</v>
      </c>
      <c r="F953" s="8">
        <v>463384</v>
      </c>
      <c r="G953" s="1" t="s">
        <v>172</v>
      </c>
      <c r="H953" s="7">
        <v>15</v>
      </c>
      <c r="I953" s="5">
        <v>45225</v>
      </c>
      <c r="J953" s="5">
        <v>45227</v>
      </c>
      <c r="K953" s="1" t="s">
        <v>85</v>
      </c>
      <c r="L953" s="95">
        <f t="shared" si="14"/>
        <v>10</v>
      </c>
    </row>
    <row r="954" spans="1:12" ht="13.5" customHeight="1" x14ac:dyDescent="0.25">
      <c r="A954" s="6">
        <v>49007</v>
      </c>
      <c r="C954" s="1" t="s">
        <v>15</v>
      </c>
      <c r="D954" s="9" t="s">
        <v>177</v>
      </c>
      <c r="E954" s="1" t="s">
        <v>103</v>
      </c>
      <c r="F954" s="8">
        <v>463384</v>
      </c>
      <c r="G954" s="1" t="s">
        <v>172</v>
      </c>
      <c r="H954" s="7">
        <v>11</v>
      </c>
      <c r="I954" s="5">
        <v>45029</v>
      </c>
      <c r="J954" s="5">
        <v>45030</v>
      </c>
      <c r="K954" s="1" t="s">
        <v>85</v>
      </c>
      <c r="L954" s="95">
        <f t="shared" si="14"/>
        <v>4</v>
      </c>
    </row>
    <row r="955" spans="1:12" ht="13.5" customHeight="1" x14ac:dyDescent="0.25">
      <c r="A955" s="6">
        <v>55454</v>
      </c>
      <c r="C955" s="1" t="s">
        <v>15</v>
      </c>
      <c r="D955" s="9" t="s">
        <v>177</v>
      </c>
      <c r="E955" s="1" t="s">
        <v>17</v>
      </c>
      <c r="F955" s="8">
        <v>463384</v>
      </c>
      <c r="G955" s="1" t="s">
        <v>172</v>
      </c>
      <c r="H955" s="7">
        <v>14</v>
      </c>
      <c r="I955" s="5">
        <v>45084</v>
      </c>
      <c r="J955" s="5">
        <v>45084</v>
      </c>
      <c r="K955" s="1" t="s">
        <v>85</v>
      </c>
      <c r="L955" s="95">
        <f t="shared" si="14"/>
        <v>6</v>
      </c>
    </row>
    <row r="956" spans="1:12" ht="13.5" customHeight="1" x14ac:dyDescent="0.25">
      <c r="A956" s="6">
        <v>48223</v>
      </c>
      <c r="C956" s="1" t="s">
        <v>48</v>
      </c>
      <c r="D956" s="9" t="s">
        <v>176</v>
      </c>
      <c r="E956" s="1" t="s">
        <v>23</v>
      </c>
      <c r="F956" s="8">
        <v>510960</v>
      </c>
      <c r="G956" s="1" t="s">
        <v>62</v>
      </c>
      <c r="H956" s="7">
        <v>20</v>
      </c>
      <c r="I956" s="5">
        <v>45155</v>
      </c>
      <c r="J956" s="5">
        <v>45156</v>
      </c>
      <c r="K956" s="1" t="s">
        <v>57</v>
      </c>
      <c r="L956" s="95">
        <f t="shared" si="14"/>
        <v>8</v>
      </c>
    </row>
    <row r="957" spans="1:12" ht="13.5" customHeight="1" x14ac:dyDescent="0.25">
      <c r="A957" s="6">
        <v>48214</v>
      </c>
      <c r="C957" s="1" t="s">
        <v>48</v>
      </c>
      <c r="D957" s="9" t="s">
        <v>176</v>
      </c>
      <c r="E957" s="1" t="s">
        <v>23</v>
      </c>
      <c r="F957" s="8">
        <v>510960</v>
      </c>
      <c r="G957" s="1" t="s">
        <v>62</v>
      </c>
      <c r="H957" s="7">
        <v>20</v>
      </c>
      <c r="I957" s="5">
        <v>45141</v>
      </c>
      <c r="J957" s="5">
        <v>45142</v>
      </c>
      <c r="K957" s="1" t="s">
        <v>57</v>
      </c>
      <c r="L957" s="95">
        <f t="shared" si="14"/>
        <v>8</v>
      </c>
    </row>
    <row r="958" spans="1:12" ht="13.5" customHeight="1" x14ac:dyDescent="0.25">
      <c r="A958" s="6">
        <v>47123</v>
      </c>
      <c r="C958" s="1" t="s">
        <v>48</v>
      </c>
      <c r="D958" s="9" t="s">
        <v>176</v>
      </c>
      <c r="E958" s="1" t="s">
        <v>78</v>
      </c>
      <c r="F958" s="8">
        <v>375253</v>
      </c>
      <c r="G958" s="1" t="s">
        <v>90</v>
      </c>
      <c r="H958" s="7">
        <v>20</v>
      </c>
      <c r="I958" s="5">
        <v>44999</v>
      </c>
      <c r="J958" s="5">
        <v>44999</v>
      </c>
      <c r="K958" s="1" t="s">
        <v>57</v>
      </c>
      <c r="L958" s="95">
        <f t="shared" si="14"/>
        <v>3</v>
      </c>
    </row>
    <row r="959" spans="1:12" ht="13.5" customHeight="1" x14ac:dyDescent="0.25">
      <c r="A959" s="6">
        <v>48187</v>
      </c>
      <c r="C959" s="1" t="s">
        <v>48</v>
      </c>
      <c r="D959" s="9" t="s">
        <v>176</v>
      </c>
      <c r="E959" s="1" t="s">
        <v>23</v>
      </c>
      <c r="F959" s="8">
        <v>510960</v>
      </c>
      <c r="G959" s="1" t="s">
        <v>62</v>
      </c>
      <c r="H959" s="7">
        <v>20</v>
      </c>
      <c r="I959" s="5">
        <v>45057</v>
      </c>
      <c r="J959" s="5">
        <v>45058</v>
      </c>
      <c r="K959" s="1" t="s">
        <v>57</v>
      </c>
      <c r="L959" s="95">
        <f t="shared" si="14"/>
        <v>5</v>
      </c>
    </row>
    <row r="960" spans="1:12" ht="13.5" customHeight="1" x14ac:dyDescent="0.25">
      <c r="A960" s="6">
        <v>48185</v>
      </c>
      <c r="C960" s="1" t="s">
        <v>48</v>
      </c>
      <c r="D960" s="9" t="s">
        <v>176</v>
      </c>
      <c r="E960" s="1" t="s">
        <v>23</v>
      </c>
      <c r="F960" s="8">
        <v>510960</v>
      </c>
      <c r="G960" s="1" t="s">
        <v>62</v>
      </c>
      <c r="H960" s="7">
        <v>20</v>
      </c>
      <c r="I960" s="5">
        <v>45050</v>
      </c>
      <c r="J960" s="5">
        <v>45051</v>
      </c>
      <c r="K960" s="1" t="s">
        <v>57</v>
      </c>
      <c r="L960" s="95">
        <f t="shared" si="14"/>
        <v>5</v>
      </c>
    </row>
    <row r="961" spans="1:12" ht="13.5" customHeight="1" x14ac:dyDescent="0.25">
      <c r="A961" s="6">
        <v>48217</v>
      </c>
      <c r="C961" s="1" t="s">
        <v>48</v>
      </c>
      <c r="D961" s="9" t="s">
        <v>176</v>
      </c>
      <c r="E961" s="1" t="s">
        <v>23</v>
      </c>
      <c r="F961" s="8">
        <v>510960</v>
      </c>
      <c r="G961" s="1" t="s">
        <v>62</v>
      </c>
      <c r="H961" s="7">
        <v>20</v>
      </c>
      <c r="I961" s="5">
        <v>45120</v>
      </c>
      <c r="J961" s="5">
        <v>45121</v>
      </c>
      <c r="K961" s="1" t="s">
        <v>57</v>
      </c>
      <c r="L961" s="95">
        <f t="shared" si="14"/>
        <v>7</v>
      </c>
    </row>
    <row r="962" spans="1:12" ht="13.5" customHeight="1" x14ac:dyDescent="0.25">
      <c r="A962" s="6">
        <v>48901</v>
      </c>
      <c r="C962" s="1" t="s">
        <v>48</v>
      </c>
      <c r="D962" s="9" t="s">
        <v>176</v>
      </c>
      <c r="E962" s="1" t="s">
        <v>76</v>
      </c>
      <c r="F962" s="8">
        <v>536181</v>
      </c>
      <c r="G962" s="1" t="s">
        <v>98</v>
      </c>
      <c r="H962" s="7">
        <v>20</v>
      </c>
      <c r="I962" s="5">
        <v>45057</v>
      </c>
      <c r="J962" s="5">
        <v>45058</v>
      </c>
      <c r="K962" s="1" t="s">
        <v>57</v>
      </c>
      <c r="L962" s="95">
        <f t="shared" si="14"/>
        <v>5</v>
      </c>
    </row>
    <row r="963" spans="1:12" ht="13.5" customHeight="1" x14ac:dyDescent="0.25">
      <c r="A963" s="6">
        <v>47108</v>
      </c>
      <c r="C963" s="1" t="s">
        <v>48</v>
      </c>
      <c r="D963" s="9" t="s">
        <v>176</v>
      </c>
      <c r="E963" s="1" t="s">
        <v>78</v>
      </c>
      <c r="F963" s="8">
        <v>375253</v>
      </c>
      <c r="G963" s="1" t="s">
        <v>90</v>
      </c>
      <c r="H963" s="7">
        <v>20</v>
      </c>
      <c r="I963" s="5">
        <v>44979</v>
      </c>
      <c r="J963" s="5">
        <v>44979</v>
      </c>
      <c r="K963" s="1" t="s">
        <v>57</v>
      </c>
      <c r="L963" s="95">
        <f t="shared" ref="L963:L1026" si="15">MONTH(J963)</f>
        <v>2</v>
      </c>
    </row>
    <row r="964" spans="1:12" ht="13.5" customHeight="1" x14ac:dyDescent="0.25">
      <c r="A964" s="6">
        <v>48311</v>
      </c>
      <c r="C964" s="1" t="s">
        <v>48</v>
      </c>
      <c r="D964" s="9" t="s">
        <v>176</v>
      </c>
      <c r="E964" s="1" t="s">
        <v>28</v>
      </c>
      <c r="F964" s="8">
        <v>536181</v>
      </c>
      <c r="G964" s="1" t="s">
        <v>98</v>
      </c>
      <c r="H964" s="7">
        <v>21</v>
      </c>
      <c r="I964" s="5">
        <v>45078</v>
      </c>
      <c r="J964" s="5">
        <v>45079</v>
      </c>
      <c r="K964" s="1" t="s">
        <v>57</v>
      </c>
      <c r="L964" s="95">
        <f t="shared" si="15"/>
        <v>6</v>
      </c>
    </row>
    <row r="965" spans="1:12" ht="13.5" customHeight="1" x14ac:dyDescent="0.25">
      <c r="A965" s="6">
        <v>55960</v>
      </c>
      <c r="C965" s="1" t="s">
        <v>15</v>
      </c>
      <c r="D965" s="9" t="s">
        <v>177</v>
      </c>
      <c r="E965" s="1" t="s">
        <v>78</v>
      </c>
      <c r="F965" s="8">
        <v>463384</v>
      </c>
      <c r="G965" s="1" t="s">
        <v>172</v>
      </c>
      <c r="H965" s="7">
        <v>10</v>
      </c>
      <c r="I965" s="5">
        <v>45091</v>
      </c>
      <c r="J965" s="5">
        <v>45091</v>
      </c>
      <c r="K965" s="1" t="s">
        <v>85</v>
      </c>
      <c r="L965" s="95">
        <f t="shared" si="15"/>
        <v>6</v>
      </c>
    </row>
    <row r="966" spans="1:12" ht="13.5" customHeight="1" x14ac:dyDescent="0.25">
      <c r="A966" s="6">
        <v>55890</v>
      </c>
      <c r="C966" s="1" t="s">
        <v>15</v>
      </c>
      <c r="D966" s="9" t="s">
        <v>177</v>
      </c>
      <c r="E966" s="1" t="s">
        <v>47</v>
      </c>
      <c r="F966" s="8">
        <v>463384</v>
      </c>
      <c r="G966" s="1" t="s">
        <v>172</v>
      </c>
      <c r="H966" s="7">
        <v>15</v>
      </c>
      <c r="I966" s="5">
        <v>45092</v>
      </c>
      <c r="J966" s="5">
        <v>45094</v>
      </c>
      <c r="K966" s="1" t="s">
        <v>85</v>
      </c>
      <c r="L966" s="95">
        <f t="shared" si="15"/>
        <v>6</v>
      </c>
    </row>
    <row r="967" spans="1:12" ht="13.5" customHeight="1" x14ac:dyDescent="0.25">
      <c r="A967" s="6">
        <v>49001</v>
      </c>
      <c r="C967" s="1" t="s">
        <v>15</v>
      </c>
      <c r="D967" s="9" t="s">
        <v>177</v>
      </c>
      <c r="E967" s="1" t="s">
        <v>103</v>
      </c>
      <c r="F967" s="8">
        <v>441106</v>
      </c>
      <c r="G967" s="1" t="s">
        <v>178</v>
      </c>
      <c r="H967" s="7">
        <v>11</v>
      </c>
      <c r="I967" s="5">
        <v>44994</v>
      </c>
      <c r="J967" s="5">
        <v>44995</v>
      </c>
      <c r="K967" s="1" t="s">
        <v>85</v>
      </c>
      <c r="L967" s="95">
        <f t="shared" si="15"/>
        <v>3</v>
      </c>
    </row>
    <row r="968" spans="1:12" ht="13.5" customHeight="1" x14ac:dyDescent="0.25">
      <c r="A968" s="6">
        <v>48993</v>
      </c>
      <c r="C968" s="1" t="s">
        <v>15</v>
      </c>
      <c r="D968" s="9" t="s">
        <v>177</v>
      </c>
      <c r="E968" s="1" t="s">
        <v>47</v>
      </c>
      <c r="F968" s="8">
        <v>441106</v>
      </c>
      <c r="G968" s="1" t="s">
        <v>178</v>
      </c>
      <c r="H968" s="7">
        <v>8</v>
      </c>
      <c r="I968" s="5">
        <v>45062</v>
      </c>
      <c r="J968" s="5">
        <v>45064</v>
      </c>
      <c r="K968" s="1" t="s">
        <v>85</v>
      </c>
      <c r="L968" s="95">
        <f t="shared" si="15"/>
        <v>5</v>
      </c>
    </row>
    <row r="969" spans="1:12" ht="13.5" customHeight="1" x14ac:dyDescent="0.25">
      <c r="A969" s="6">
        <v>56284</v>
      </c>
      <c r="C969" s="1" t="s">
        <v>15</v>
      </c>
      <c r="D969" s="9" t="s">
        <v>177</v>
      </c>
      <c r="E969" s="1" t="s">
        <v>78</v>
      </c>
      <c r="F969" s="8">
        <v>441106</v>
      </c>
      <c r="G969" s="1" t="s">
        <v>178</v>
      </c>
      <c r="H969" s="7">
        <v>13</v>
      </c>
      <c r="I969" s="5">
        <v>44979</v>
      </c>
      <c r="J969" s="5">
        <v>44979</v>
      </c>
      <c r="K969" s="1" t="s">
        <v>85</v>
      </c>
      <c r="L969" s="95">
        <f t="shared" si="15"/>
        <v>2</v>
      </c>
    </row>
    <row r="970" spans="1:12" ht="13.5" customHeight="1" x14ac:dyDescent="0.25">
      <c r="A970" s="6">
        <v>48991</v>
      </c>
      <c r="C970" s="1" t="s">
        <v>48</v>
      </c>
      <c r="D970" s="9" t="s">
        <v>176</v>
      </c>
      <c r="E970" s="1" t="s">
        <v>47</v>
      </c>
      <c r="F970" s="8">
        <v>510960</v>
      </c>
      <c r="G970" s="1" t="s">
        <v>62</v>
      </c>
      <c r="H970" s="7">
        <v>10</v>
      </c>
      <c r="I970" s="5">
        <v>45258</v>
      </c>
      <c r="J970" s="5">
        <v>45260</v>
      </c>
      <c r="K970" s="1" t="s">
        <v>57</v>
      </c>
      <c r="L970" s="95">
        <f t="shared" si="15"/>
        <v>11</v>
      </c>
    </row>
    <row r="971" spans="1:12" ht="13.5" customHeight="1" x14ac:dyDescent="0.25">
      <c r="A971" s="6">
        <v>50081</v>
      </c>
      <c r="C971" s="1" t="s">
        <v>179</v>
      </c>
      <c r="D971" s="9" t="s">
        <v>180</v>
      </c>
      <c r="E971" s="1" t="s">
        <v>84</v>
      </c>
      <c r="F971" s="8">
        <v>598519</v>
      </c>
      <c r="G971" s="1" t="s">
        <v>181</v>
      </c>
      <c r="H971" s="7">
        <v>7</v>
      </c>
      <c r="I971" s="5">
        <v>45111</v>
      </c>
      <c r="J971" s="5">
        <v>45114</v>
      </c>
      <c r="K971" s="1" t="s">
        <v>94</v>
      </c>
      <c r="L971" s="95">
        <f t="shared" si="15"/>
        <v>7</v>
      </c>
    </row>
    <row r="972" spans="1:12" ht="13.5" customHeight="1" x14ac:dyDescent="0.25">
      <c r="A972" s="6">
        <v>50078</v>
      </c>
      <c r="C972" s="1" t="s">
        <v>179</v>
      </c>
      <c r="D972" s="9" t="s">
        <v>180</v>
      </c>
      <c r="E972" s="1" t="s">
        <v>84</v>
      </c>
      <c r="F972" s="8">
        <v>598519</v>
      </c>
      <c r="G972" s="1" t="s">
        <v>181</v>
      </c>
      <c r="H972" s="7">
        <v>7</v>
      </c>
      <c r="I972" s="5">
        <v>45061</v>
      </c>
      <c r="J972" s="5">
        <v>45064</v>
      </c>
      <c r="K972" s="1" t="s">
        <v>94</v>
      </c>
      <c r="L972" s="95">
        <f t="shared" si="15"/>
        <v>5</v>
      </c>
    </row>
    <row r="973" spans="1:12" ht="13.5" customHeight="1" x14ac:dyDescent="0.25">
      <c r="A973" s="6">
        <v>49011</v>
      </c>
      <c r="C973" s="1" t="s">
        <v>15</v>
      </c>
      <c r="D973" s="9" t="s">
        <v>177</v>
      </c>
      <c r="E973" s="1" t="s">
        <v>17</v>
      </c>
      <c r="F973" s="8">
        <v>463384</v>
      </c>
      <c r="G973" s="1" t="s">
        <v>172</v>
      </c>
      <c r="H973" s="7">
        <v>11</v>
      </c>
      <c r="I973" s="5">
        <v>45161</v>
      </c>
      <c r="J973" s="5">
        <v>45161</v>
      </c>
      <c r="K973" s="1" t="s">
        <v>85</v>
      </c>
      <c r="L973" s="95">
        <f t="shared" si="15"/>
        <v>8</v>
      </c>
    </row>
    <row r="974" spans="1:12" ht="13.5" customHeight="1" x14ac:dyDescent="0.25">
      <c r="A974" s="6">
        <v>48915</v>
      </c>
      <c r="C974" s="1" t="s">
        <v>15</v>
      </c>
      <c r="D974" s="9" t="s">
        <v>177</v>
      </c>
      <c r="E974" s="1" t="s">
        <v>78</v>
      </c>
      <c r="F974" s="8">
        <v>463384</v>
      </c>
      <c r="G974" s="1" t="s">
        <v>172</v>
      </c>
      <c r="H974" s="7">
        <v>8</v>
      </c>
      <c r="I974" s="5">
        <v>45033</v>
      </c>
      <c r="J974" s="5">
        <v>45033</v>
      </c>
      <c r="K974" s="1" t="s">
        <v>85</v>
      </c>
      <c r="L974" s="95">
        <f t="shared" si="15"/>
        <v>4</v>
      </c>
    </row>
    <row r="975" spans="1:12" ht="13.5" customHeight="1" x14ac:dyDescent="0.25">
      <c r="A975" s="6">
        <v>49002</v>
      </c>
      <c r="C975" s="1" t="s">
        <v>15</v>
      </c>
      <c r="D975" s="9" t="s">
        <v>177</v>
      </c>
      <c r="E975" s="1" t="s">
        <v>103</v>
      </c>
      <c r="F975" s="8">
        <v>441106</v>
      </c>
      <c r="G975" s="1" t="s">
        <v>178</v>
      </c>
      <c r="H975" s="7">
        <v>10</v>
      </c>
      <c r="I975" s="5">
        <v>45009</v>
      </c>
      <c r="J975" s="5">
        <v>45010</v>
      </c>
      <c r="K975" s="1" t="s">
        <v>85</v>
      </c>
      <c r="L975" s="95">
        <f t="shared" si="15"/>
        <v>3</v>
      </c>
    </row>
    <row r="976" spans="1:12" ht="13.5" customHeight="1" x14ac:dyDescent="0.25">
      <c r="A976" s="6">
        <v>49000</v>
      </c>
      <c r="C976" s="1" t="s">
        <v>15</v>
      </c>
      <c r="D976" s="9" t="s">
        <v>177</v>
      </c>
      <c r="E976" s="1" t="s">
        <v>103</v>
      </c>
      <c r="F976" s="8">
        <v>463384</v>
      </c>
      <c r="G976" s="1" t="s">
        <v>172</v>
      </c>
      <c r="H976" s="7">
        <v>12</v>
      </c>
      <c r="I976" s="5">
        <v>45096</v>
      </c>
      <c r="J976" s="5">
        <v>45097</v>
      </c>
      <c r="K976" s="1" t="s">
        <v>85</v>
      </c>
      <c r="L976" s="95">
        <f t="shared" si="15"/>
        <v>6</v>
      </c>
    </row>
    <row r="977" spans="1:12" ht="13.5" customHeight="1" x14ac:dyDescent="0.25">
      <c r="A977" s="6">
        <v>50717</v>
      </c>
      <c r="C977" s="1" t="s">
        <v>15</v>
      </c>
      <c r="D977" s="9" t="s">
        <v>177</v>
      </c>
      <c r="E977" s="1" t="s">
        <v>103</v>
      </c>
      <c r="F977" s="8">
        <v>463384</v>
      </c>
      <c r="G977" s="1" t="s">
        <v>172</v>
      </c>
      <c r="H977" s="7">
        <v>12</v>
      </c>
      <c r="I977" s="5">
        <v>45117</v>
      </c>
      <c r="J977" s="5">
        <v>45118</v>
      </c>
      <c r="K977" s="1" t="s">
        <v>85</v>
      </c>
      <c r="L977" s="95">
        <f t="shared" si="15"/>
        <v>7</v>
      </c>
    </row>
    <row r="978" spans="1:12" ht="13.5" customHeight="1" x14ac:dyDescent="0.25">
      <c r="A978" s="6">
        <v>48940</v>
      </c>
      <c r="C978" s="1" t="s">
        <v>15</v>
      </c>
      <c r="D978" s="9" t="s">
        <v>177</v>
      </c>
      <c r="E978" s="1" t="s">
        <v>78</v>
      </c>
      <c r="F978" s="8">
        <v>441106</v>
      </c>
      <c r="G978" s="1" t="s">
        <v>178</v>
      </c>
      <c r="H978" s="7">
        <v>8</v>
      </c>
      <c r="I978" s="5">
        <v>45054</v>
      </c>
      <c r="J978" s="5">
        <v>45054</v>
      </c>
      <c r="K978" s="1" t="s">
        <v>85</v>
      </c>
      <c r="L978" s="95">
        <f t="shared" si="15"/>
        <v>5</v>
      </c>
    </row>
    <row r="979" spans="1:12" ht="13.5" customHeight="1" x14ac:dyDescent="0.25">
      <c r="A979" s="6">
        <v>50264</v>
      </c>
      <c r="C979" s="1" t="s">
        <v>15</v>
      </c>
      <c r="D979" s="9" t="s">
        <v>177</v>
      </c>
      <c r="E979" s="1" t="s">
        <v>17</v>
      </c>
      <c r="F979" s="8">
        <v>441106</v>
      </c>
      <c r="G979" s="1" t="s">
        <v>178</v>
      </c>
      <c r="H979" s="7">
        <v>11</v>
      </c>
      <c r="I979" s="5">
        <v>45175</v>
      </c>
      <c r="J979" s="5">
        <v>45175</v>
      </c>
      <c r="K979" s="1" t="s">
        <v>85</v>
      </c>
      <c r="L979" s="95">
        <f t="shared" si="15"/>
        <v>9</v>
      </c>
    </row>
    <row r="980" spans="1:12" ht="13.5" customHeight="1" x14ac:dyDescent="0.25">
      <c r="A980" s="6">
        <v>49162</v>
      </c>
      <c r="C980" s="1" t="s">
        <v>15</v>
      </c>
      <c r="D980" s="9" t="s">
        <v>177</v>
      </c>
      <c r="E980" s="1" t="s">
        <v>20</v>
      </c>
      <c r="F980" s="8">
        <v>463384</v>
      </c>
      <c r="G980" s="1" t="s">
        <v>172</v>
      </c>
      <c r="H980" s="7">
        <v>11</v>
      </c>
      <c r="I980" s="5">
        <v>45169</v>
      </c>
      <c r="J980" s="5">
        <v>45170</v>
      </c>
      <c r="K980" s="1" t="s">
        <v>85</v>
      </c>
      <c r="L980" s="95">
        <f t="shared" si="15"/>
        <v>9</v>
      </c>
    </row>
    <row r="981" spans="1:12" ht="13.5" customHeight="1" x14ac:dyDescent="0.25">
      <c r="A981" s="6">
        <v>50399</v>
      </c>
      <c r="C981" s="1" t="s">
        <v>15</v>
      </c>
      <c r="D981" s="9" t="s">
        <v>177</v>
      </c>
      <c r="E981" s="1" t="s">
        <v>103</v>
      </c>
      <c r="F981" s="8">
        <v>463384</v>
      </c>
      <c r="G981" s="1" t="s">
        <v>172</v>
      </c>
      <c r="H981" s="7">
        <v>11</v>
      </c>
      <c r="I981" s="5">
        <v>45110</v>
      </c>
      <c r="J981" s="5">
        <v>45111</v>
      </c>
      <c r="K981" s="1" t="s">
        <v>85</v>
      </c>
      <c r="L981" s="95">
        <f t="shared" si="15"/>
        <v>7</v>
      </c>
    </row>
    <row r="982" spans="1:12" ht="13.5" customHeight="1" x14ac:dyDescent="0.25">
      <c r="A982" s="6">
        <v>48998</v>
      </c>
      <c r="C982" s="1" t="s">
        <v>15</v>
      </c>
      <c r="D982" s="9" t="s">
        <v>177</v>
      </c>
      <c r="E982" s="1" t="s">
        <v>47</v>
      </c>
      <c r="F982" s="8">
        <v>441106</v>
      </c>
      <c r="G982" s="1" t="s">
        <v>178</v>
      </c>
      <c r="H982" s="7">
        <v>9</v>
      </c>
      <c r="I982" s="5">
        <v>45069</v>
      </c>
      <c r="J982" s="5">
        <v>45071</v>
      </c>
      <c r="K982" s="1" t="s">
        <v>85</v>
      </c>
      <c r="L982" s="95">
        <f t="shared" si="15"/>
        <v>5</v>
      </c>
    </row>
    <row r="983" spans="1:12" ht="13.5" customHeight="1" x14ac:dyDescent="0.25">
      <c r="A983" s="6">
        <v>48984</v>
      </c>
      <c r="C983" s="1" t="s">
        <v>15</v>
      </c>
      <c r="D983" s="9" t="s">
        <v>177</v>
      </c>
      <c r="E983" s="1" t="s">
        <v>47</v>
      </c>
      <c r="F983" s="8">
        <v>463384</v>
      </c>
      <c r="G983" s="1" t="s">
        <v>172</v>
      </c>
      <c r="H983" s="7">
        <v>8</v>
      </c>
      <c r="I983" s="5">
        <v>45055</v>
      </c>
      <c r="J983" s="5">
        <v>45057</v>
      </c>
      <c r="K983" s="1" t="s">
        <v>85</v>
      </c>
      <c r="L983" s="95">
        <f t="shared" si="15"/>
        <v>5</v>
      </c>
    </row>
    <row r="984" spans="1:12" ht="13.5" customHeight="1" x14ac:dyDescent="0.25">
      <c r="A984" s="6">
        <v>50303</v>
      </c>
      <c r="C984" s="1" t="s">
        <v>15</v>
      </c>
      <c r="D984" s="9" t="s">
        <v>177</v>
      </c>
      <c r="E984" s="1" t="s">
        <v>17</v>
      </c>
      <c r="F984" s="8">
        <v>441106</v>
      </c>
      <c r="G984" s="1" t="s">
        <v>178</v>
      </c>
      <c r="H984" s="7">
        <v>11</v>
      </c>
      <c r="I984" s="5">
        <v>45196</v>
      </c>
      <c r="J984" s="5">
        <v>45196</v>
      </c>
      <c r="K984" s="1" t="s">
        <v>85</v>
      </c>
      <c r="L984" s="95">
        <f t="shared" si="15"/>
        <v>9</v>
      </c>
    </row>
    <row r="985" spans="1:12" ht="13.5" customHeight="1" x14ac:dyDescent="0.25">
      <c r="A985" s="6">
        <v>49010</v>
      </c>
      <c r="C985" s="1" t="s">
        <v>15</v>
      </c>
      <c r="D985" s="9" t="s">
        <v>177</v>
      </c>
      <c r="E985" s="1" t="s">
        <v>17</v>
      </c>
      <c r="F985" s="8">
        <v>463384</v>
      </c>
      <c r="G985" s="1" t="s">
        <v>172</v>
      </c>
      <c r="H985" s="7">
        <v>12</v>
      </c>
      <c r="I985" s="5">
        <v>45119</v>
      </c>
      <c r="J985" s="5">
        <v>45119</v>
      </c>
      <c r="K985" s="1" t="s">
        <v>85</v>
      </c>
      <c r="L985" s="95">
        <f t="shared" si="15"/>
        <v>7</v>
      </c>
    </row>
    <row r="986" spans="1:12" ht="13.5" customHeight="1" x14ac:dyDescent="0.25">
      <c r="A986" s="6">
        <v>49133</v>
      </c>
      <c r="C986" s="1" t="s">
        <v>15</v>
      </c>
      <c r="D986" s="9" t="s">
        <v>177</v>
      </c>
      <c r="E986" s="1" t="s">
        <v>20</v>
      </c>
      <c r="F986" s="8">
        <v>463384</v>
      </c>
      <c r="G986" s="1" t="s">
        <v>172</v>
      </c>
      <c r="H986" s="7">
        <v>12</v>
      </c>
      <c r="I986" s="5">
        <v>45106</v>
      </c>
      <c r="J986" s="5">
        <v>45107</v>
      </c>
      <c r="K986" s="1" t="s">
        <v>85</v>
      </c>
      <c r="L986" s="95">
        <f t="shared" si="15"/>
        <v>6</v>
      </c>
    </row>
    <row r="987" spans="1:12" ht="13.5" customHeight="1" x14ac:dyDescent="0.25">
      <c r="A987" s="6">
        <v>49109</v>
      </c>
      <c r="C987" s="1" t="s">
        <v>15</v>
      </c>
      <c r="D987" s="9" t="s">
        <v>177</v>
      </c>
      <c r="E987" s="1" t="s">
        <v>20</v>
      </c>
      <c r="F987" s="8">
        <v>463384</v>
      </c>
      <c r="G987" s="1" t="s">
        <v>172</v>
      </c>
      <c r="H987" s="7">
        <v>12</v>
      </c>
      <c r="I987" s="5">
        <v>45099</v>
      </c>
      <c r="J987" s="5">
        <v>45100</v>
      </c>
      <c r="K987" s="1" t="s">
        <v>85</v>
      </c>
      <c r="L987" s="95">
        <f t="shared" si="15"/>
        <v>6</v>
      </c>
    </row>
    <row r="988" spans="1:12" ht="13.5" customHeight="1" x14ac:dyDescent="0.25">
      <c r="A988" s="6">
        <v>50792</v>
      </c>
      <c r="C988" s="1" t="s">
        <v>15</v>
      </c>
      <c r="D988" s="9" t="s">
        <v>177</v>
      </c>
      <c r="E988" s="1" t="s">
        <v>103</v>
      </c>
      <c r="F988" s="8">
        <v>441106</v>
      </c>
      <c r="G988" s="1" t="s">
        <v>178</v>
      </c>
      <c r="H988" s="7">
        <v>13</v>
      </c>
      <c r="I988" s="5">
        <v>45173</v>
      </c>
      <c r="J988" s="5">
        <v>45174</v>
      </c>
      <c r="K988" s="1" t="s">
        <v>85</v>
      </c>
      <c r="L988" s="95">
        <f t="shared" si="15"/>
        <v>9</v>
      </c>
    </row>
    <row r="989" spans="1:12" ht="13.5" customHeight="1" x14ac:dyDescent="0.25">
      <c r="A989" s="6">
        <v>50842</v>
      </c>
      <c r="C989" s="1" t="s">
        <v>15</v>
      </c>
      <c r="D989" s="9" t="s">
        <v>177</v>
      </c>
      <c r="E989" s="1" t="s">
        <v>103</v>
      </c>
      <c r="F989" s="8">
        <v>463384</v>
      </c>
      <c r="G989" s="1" t="s">
        <v>172</v>
      </c>
      <c r="H989" s="7">
        <v>11</v>
      </c>
      <c r="I989" s="5">
        <v>45194</v>
      </c>
      <c r="J989" s="5">
        <v>45195</v>
      </c>
      <c r="K989" s="1" t="s">
        <v>85</v>
      </c>
      <c r="L989" s="95">
        <f t="shared" si="15"/>
        <v>9</v>
      </c>
    </row>
    <row r="990" spans="1:12" ht="13.5" customHeight="1" x14ac:dyDescent="0.25">
      <c r="A990" s="6">
        <v>50744</v>
      </c>
      <c r="C990" s="1" t="s">
        <v>15</v>
      </c>
      <c r="D990" s="9" t="s">
        <v>177</v>
      </c>
      <c r="E990" s="1" t="s">
        <v>103</v>
      </c>
      <c r="F990" s="8">
        <v>463384</v>
      </c>
      <c r="G990" s="1" t="s">
        <v>172</v>
      </c>
      <c r="H990" s="7">
        <v>11</v>
      </c>
      <c r="I990" s="5">
        <v>45159</v>
      </c>
      <c r="J990" s="5">
        <v>45160</v>
      </c>
      <c r="K990" s="1" t="s">
        <v>85</v>
      </c>
      <c r="L990" s="95">
        <f t="shared" si="15"/>
        <v>8</v>
      </c>
    </row>
    <row r="991" spans="1:12" ht="13.5" customHeight="1" x14ac:dyDescent="0.25">
      <c r="A991" s="6">
        <v>48926</v>
      </c>
      <c r="C991" s="1" t="s">
        <v>15</v>
      </c>
      <c r="D991" s="9" t="s">
        <v>177</v>
      </c>
      <c r="E991" s="1" t="s">
        <v>78</v>
      </c>
      <c r="F991" s="8">
        <v>463384</v>
      </c>
      <c r="G991" s="1" t="s">
        <v>172</v>
      </c>
      <c r="H991" s="7">
        <v>8</v>
      </c>
      <c r="I991" s="5">
        <v>45040</v>
      </c>
      <c r="J991" s="5">
        <v>45040</v>
      </c>
      <c r="K991" s="1" t="s">
        <v>85</v>
      </c>
      <c r="L991" s="95">
        <f t="shared" si="15"/>
        <v>4</v>
      </c>
    </row>
    <row r="992" spans="1:12" ht="13.5" customHeight="1" x14ac:dyDescent="0.25">
      <c r="A992" s="6">
        <v>48864</v>
      </c>
      <c r="C992" s="1" t="s">
        <v>15</v>
      </c>
      <c r="D992" s="9" t="s">
        <v>177</v>
      </c>
      <c r="E992" s="1" t="s">
        <v>78</v>
      </c>
      <c r="F992" s="8">
        <v>463384</v>
      </c>
      <c r="G992" s="1" t="s">
        <v>172</v>
      </c>
      <c r="H992" s="7">
        <v>10</v>
      </c>
      <c r="I992" s="5">
        <v>45028</v>
      </c>
      <c r="J992" s="5">
        <v>45028</v>
      </c>
      <c r="K992" s="1" t="s">
        <v>85</v>
      </c>
      <c r="L992" s="95">
        <f t="shared" si="15"/>
        <v>4</v>
      </c>
    </row>
    <row r="993" spans="1:12" ht="13.5" customHeight="1" x14ac:dyDescent="0.25">
      <c r="A993" s="6">
        <v>49017</v>
      </c>
      <c r="C993" s="1" t="s">
        <v>15</v>
      </c>
      <c r="D993" s="9" t="s">
        <v>177</v>
      </c>
      <c r="E993" s="1" t="s">
        <v>17</v>
      </c>
      <c r="F993" s="8">
        <v>463384</v>
      </c>
      <c r="G993" s="1" t="s">
        <v>172</v>
      </c>
      <c r="H993" s="7">
        <v>8</v>
      </c>
      <c r="I993" s="5">
        <v>45044</v>
      </c>
      <c r="J993" s="5">
        <v>45044</v>
      </c>
      <c r="K993" s="1" t="s">
        <v>85</v>
      </c>
      <c r="L993" s="95">
        <f t="shared" si="15"/>
        <v>4</v>
      </c>
    </row>
    <row r="994" spans="1:12" ht="13.5" customHeight="1" x14ac:dyDescent="0.25">
      <c r="A994" s="6">
        <v>49141</v>
      </c>
      <c r="C994" s="1" t="s">
        <v>15</v>
      </c>
      <c r="D994" s="9" t="s">
        <v>177</v>
      </c>
      <c r="E994" s="1" t="s">
        <v>20</v>
      </c>
      <c r="F994" s="8">
        <v>463384</v>
      </c>
      <c r="G994" s="1" t="s">
        <v>172</v>
      </c>
      <c r="H994" s="7">
        <v>12</v>
      </c>
      <c r="I994" s="5">
        <v>45113</v>
      </c>
      <c r="J994" s="5">
        <v>45114</v>
      </c>
      <c r="K994" s="1" t="s">
        <v>85</v>
      </c>
      <c r="L994" s="95">
        <f t="shared" si="15"/>
        <v>7</v>
      </c>
    </row>
    <row r="995" spans="1:12" ht="13.5" customHeight="1" x14ac:dyDescent="0.25">
      <c r="A995" s="6">
        <v>49005</v>
      </c>
      <c r="C995" s="1" t="s">
        <v>15</v>
      </c>
      <c r="D995" s="9" t="s">
        <v>177</v>
      </c>
      <c r="E995" s="1" t="s">
        <v>103</v>
      </c>
      <c r="F995" s="8">
        <v>441106</v>
      </c>
      <c r="G995" s="1" t="s">
        <v>178</v>
      </c>
      <c r="H995" s="7">
        <v>9</v>
      </c>
      <c r="I995" s="5">
        <v>45001</v>
      </c>
      <c r="J995" s="5">
        <v>45002</v>
      </c>
      <c r="K995" s="1" t="s">
        <v>85</v>
      </c>
      <c r="L995" s="95">
        <f t="shared" si="15"/>
        <v>3</v>
      </c>
    </row>
    <row r="996" spans="1:12" ht="13.5" customHeight="1" x14ac:dyDescent="0.25">
      <c r="A996" s="6">
        <v>49153</v>
      </c>
      <c r="C996" s="1" t="s">
        <v>15</v>
      </c>
      <c r="D996" s="9" t="s">
        <v>177</v>
      </c>
      <c r="E996" s="1" t="s">
        <v>20</v>
      </c>
      <c r="F996" s="8">
        <v>463384</v>
      </c>
      <c r="G996" s="1" t="s">
        <v>172</v>
      </c>
      <c r="H996" s="7">
        <v>11</v>
      </c>
      <c r="I996" s="5">
        <v>45162</v>
      </c>
      <c r="J996" s="5">
        <v>45163</v>
      </c>
      <c r="K996" s="1" t="s">
        <v>85</v>
      </c>
      <c r="L996" s="95">
        <f t="shared" si="15"/>
        <v>8</v>
      </c>
    </row>
    <row r="997" spans="1:12" ht="13.5" customHeight="1" x14ac:dyDescent="0.25">
      <c r="A997" s="6">
        <v>50279</v>
      </c>
      <c r="C997" s="1" t="s">
        <v>15</v>
      </c>
      <c r="D997" s="9" t="s">
        <v>177</v>
      </c>
      <c r="E997" s="1" t="s">
        <v>17</v>
      </c>
      <c r="F997" s="8">
        <v>463384</v>
      </c>
      <c r="G997" s="1" t="s">
        <v>172</v>
      </c>
      <c r="H997" s="7">
        <v>11</v>
      </c>
      <c r="I997" s="5">
        <v>45008</v>
      </c>
      <c r="J997" s="5">
        <v>45008</v>
      </c>
      <c r="K997" s="1" t="s">
        <v>85</v>
      </c>
      <c r="L997" s="95">
        <f t="shared" si="15"/>
        <v>3</v>
      </c>
    </row>
    <row r="998" spans="1:12" ht="13.5" customHeight="1" x14ac:dyDescent="0.25">
      <c r="A998" s="6">
        <v>49009</v>
      </c>
      <c r="C998" s="1" t="s">
        <v>15</v>
      </c>
      <c r="D998" s="9" t="s">
        <v>177</v>
      </c>
      <c r="E998" s="1" t="s">
        <v>17</v>
      </c>
      <c r="F998" s="8">
        <v>463384</v>
      </c>
      <c r="G998" s="1" t="s">
        <v>172</v>
      </c>
      <c r="H998" s="7">
        <v>11</v>
      </c>
      <c r="I998" s="5">
        <v>45112</v>
      </c>
      <c r="J998" s="5">
        <v>45112</v>
      </c>
      <c r="K998" s="1" t="s">
        <v>85</v>
      </c>
      <c r="L998" s="95">
        <f t="shared" si="15"/>
        <v>7</v>
      </c>
    </row>
    <row r="999" spans="1:12" ht="13.5" customHeight="1" x14ac:dyDescent="0.25">
      <c r="A999" s="6">
        <v>48860</v>
      </c>
      <c r="C999" s="1" t="s">
        <v>15</v>
      </c>
      <c r="D999" s="9" t="s">
        <v>177</v>
      </c>
      <c r="E999" s="1" t="s">
        <v>78</v>
      </c>
      <c r="F999" s="8">
        <v>441106</v>
      </c>
      <c r="G999" s="1" t="s">
        <v>178</v>
      </c>
      <c r="H999" s="7">
        <v>12</v>
      </c>
      <c r="I999" s="5">
        <v>45000</v>
      </c>
      <c r="J999" s="5">
        <v>45000</v>
      </c>
      <c r="K999" s="1" t="s">
        <v>85</v>
      </c>
      <c r="L999" s="95">
        <f t="shared" si="15"/>
        <v>3</v>
      </c>
    </row>
    <row r="1000" spans="1:12" ht="13.5" customHeight="1" x14ac:dyDescent="0.25">
      <c r="A1000" s="6">
        <v>49180</v>
      </c>
      <c r="C1000" s="1" t="s">
        <v>15</v>
      </c>
      <c r="D1000" s="9" t="s">
        <v>177</v>
      </c>
      <c r="E1000" s="1" t="s">
        <v>20</v>
      </c>
      <c r="F1000" s="8">
        <v>463384</v>
      </c>
      <c r="G1000" s="1" t="s">
        <v>172</v>
      </c>
      <c r="H1000" s="7">
        <v>11</v>
      </c>
      <c r="I1000" s="5">
        <v>45009</v>
      </c>
      <c r="J1000" s="5">
        <v>45010</v>
      </c>
      <c r="K1000" s="1" t="s">
        <v>85</v>
      </c>
      <c r="L1000" s="95">
        <f t="shared" si="15"/>
        <v>3</v>
      </c>
    </row>
    <row r="1001" spans="1:12" ht="13.5" customHeight="1" x14ac:dyDescent="0.25">
      <c r="A1001" s="6">
        <v>49014</v>
      </c>
      <c r="C1001" s="1" t="s">
        <v>15</v>
      </c>
      <c r="D1001" s="9" t="s">
        <v>177</v>
      </c>
      <c r="E1001" s="1" t="s">
        <v>17</v>
      </c>
      <c r="F1001" s="8">
        <v>463384</v>
      </c>
      <c r="G1001" s="1" t="s">
        <v>172</v>
      </c>
      <c r="H1001" s="7">
        <v>8</v>
      </c>
      <c r="I1001" s="5">
        <v>45037</v>
      </c>
      <c r="J1001" s="5">
        <v>45037</v>
      </c>
      <c r="K1001" s="1" t="s">
        <v>85</v>
      </c>
      <c r="L1001" s="95">
        <f t="shared" si="15"/>
        <v>4</v>
      </c>
    </row>
    <row r="1002" spans="1:12" ht="13.5" customHeight="1" x14ac:dyDescent="0.25">
      <c r="A1002" s="6">
        <v>49021</v>
      </c>
      <c r="C1002" s="1" t="s">
        <v>15</v>
      </c>
      <c r="D1002" s="9" t="s">
        <v>177</v>
      </c>
      <c r="E1002" s="1" t="s">
        <v>17</v>
      </c>
      <c r="F1002" s="8">
        <v>441106</v>
      </c>
      <c r="G1002" s="1" t="s">
        <v>178</v>
      </c>
      <c r="H1002" s="7">
        <v>8</v>
      </c>
      <c r="I1002" s="5">
        <v>45065</v>
      </c>
      <c r="J1002" s="5">
        <v>45065</v>
      </c>
      <c r="K1002" s="1" t="s">
        <v>85</v>
      </c>
      <c r="L1002" s="95">
        <f t="shared" si="15"/>
        <v>5</v>
      </c>
    </row>
    <row r="1003" spans="1:12" ht="13.5" customHeight="1" x14ac:dyDescent="0.25">
      <c r="A1003" s="6">
        <v>49012</v>
      </c>
      <c r="C1003" s="1" t="s">
        <v>15</v>
      </c>
      <c r="D1003" s="9" t="s">
        <v>177</v>
      </c>
      <c r="E1003" s="1" t="s">
        <v>17</v>
      </c>
      <c r="F1003" s="8">
        <v>463384</v>
      </c>
      <c r="G1003" s="1" t="s">
        <v>172</v>
      </c>
      <c r="H1003" s="7">
        <v>11</v>
      </c>
      <c r="I1003" s="5">
        <v>45168</v>
      </c>
      <c r="J1003" s="5">
        <v>45168</v>
      </c>
      <c r="K1003" s="1" t="s">
        <v>85</v>
      </c>
      <c r="L1003" s="95">
        <f t="shared" si="15"/>
        <v>8</v>
      </c>
    </row>
    <row r="1004" spans="1:12" ht="13.5" customHeight="1" x14ac:dyDescent="0.25">
      <c r="A1004" s="6">
        <v>48834</v>
      </c>
      <c r="C1004" s="1" t="s">
        <v>15</v>
      </c>
      <c r="D1004" s="9" t="s">
        <v>177</v>
      </c>
      <c r="E1004" s="1" t="s">
        <v>78</v>
      </c>
      <c r="F1004" s="8">
        <v>441106</v>
      </c>
      <c r="G1004" s="1" t="s">
        <v>178</v>
      </c>
      <c r="H1004" s="7">
        <v>12</v>
      </c>
      <c r="I1004" s="5">
        <v>44993</v>
      </c>
      <c r="J1004" s="5">
        <v>44993</v>
      </c>
      <c r="K1004" s="1" t="s">
        <v>85</v>
      </c>
      <c r="L1004" s="95">
        <f t="shared" si="15"/>
        <v>3</v>
      </c>
    </row>
    <row r="1005" spans="1:12" ht="13.5" customHeight="1" x14ac:dyDescent="0.25">
      <c r="A1005" s="6">
        <v>47408</v>
      </c>
      <c r="C1005" s="1" t="s">
        <v>15</v>
      </c>
      <c r="D1005" s="9" t="s">
        <v>177</v>
      </c>
      <c r="E1005" s="1" t="s">
        <v>23</v>
      </c>
      <c r="F1005" s="8">
        <v>441106</v>
      </c>
      <c r="G1005" s="1" t="s">
        <v>178</v>
      </c>
      <c r="H1005" s="7">
        <v>10</v>
      </c>
      <c r="I1005" s="5">
        <v>44998</v>
      </c>
      <c r="J1005" s="5">
        <v>44999</v>
      </c>
      <c r="K1005" s="1" t="s">
        <v>85</v>
      </c>
      <c r="L1005" s="95">
        <f t="shared" si="15"/>
        <v>3</v>
      </c>
    </row>
    <row r="1006" spans="1:12" ht="13.5" customHeight="1" x14ac:dyDescent="0.25">
      <c r="A1006" s="6">
        <v>49027</v>
      </c>
      <c r="C1006" s="1" t="s">
        <v>15</v>
      </c>
      <c r="D1006" s="9" t="s">
        <v>177</v>
      </c>
      <c r="E1006" s="1" t="s">
        <v>17</v>
      </c>
      <c r="F1006" s="8">
        <v>441106</v>
      </c>
      <c r="G1006" s="1" t="s">
        <v>178</v>
      </c>
      <c r="H1006" s="7">
        <v>9</v>
      </c>
      <c r="I1006" s="5">
        <v>45072</v>
      </c>
      <c r="J1006" s="5">
        <v>45072</v>
      </c>
      <c r="K1006" s="1" t="s">
        <v>85</v>
      </c>
      <c r="L1006" s="95">
        <f t="shared" si="15"/>
        <v>5</v>
      </c>
    </row>
    <row r="1007" spans="1:12" ht="13.5" customHeight="1" x14ac:dyDescent="0.25">
      <c r="A1007" s="6">
        <v>49006</v>
      </c>
      <c r="C1007" s="1" t="s">
        <v>15</v>
      </c>
      <c r="D1007" s="9" t="s">
        <v>177</v>
      </c>
      <c r="E1007" s="1" t="s">
        <v>103</v>
      </c>
      <c r="F1007" s="8">
        <v>441106</v>
      </c>
      <c r="G1007" s="1" t="s">
        <v>178</v>
      </c>
      <c r="H1007" s="7">
        <v>11</v>
      </c>
      <c r="I1007" s="5">
        <v>45015</v>
      </c>
      <c r="J1007" s="5">
        <v>45016</v>
      </c>
      <c r="K1007" s="1" t="s">
        <v>85</v>
      </c>
      <c r="L1007" s="95">
        <f t="shared" si="15"/>
        <v>3</v>
      </c>
    </row>
    <row r="1008" spans="1:12" ht="13.5" customHeight="1" x14ac:dyDescent="0.25">
      <c r="A1008" s="6">
        <v>50391</v>
      </c>
      <c r="C1008" s="1" t="s">
        <v>15</v>
      </c>
      <c r="D1008" s="9" t="s">
        <v>177</v>
      </c>
      <c r="E1008" s="1" t="s">
        <v>103</v>
      </c>
      <c r="F1008" s="8">
        <v>463384</v>
      </c>
      <c r="G1008" s="1" t="s">
        <v>172</v>
      </c>
      <c r="H1008" s="7">
        <v>12</v>
      </c>
      <c r="I1008" s="5">
        <v>45103</v>
      </c>
      <c r="J1008" s="5">
        <v>45104</v>
      </c>
      <c r="K1008" s="1" t="s">
        <v>85</v>
      </c>
      <c r="L1008" s="95">
        <f t="shared" si="15"/>
        <v>6</v>
      </c>
    </row>
    <row r="1009" spans="1:12" ht="13.5" customHeight="1" x14ac:dyDescent="0.25">
      <c r="A1009" s="6">
        <v>49182</v>
      </c>
      <c r="C1009" s="1" t="s">
        <v>15</v>
      </c>
      <c r="D1009" s="9" t="s">
        <v>177</v>
      </c>
      <c r="E1009" s="1" t="s">
        <v>20</v>
      </c>
      <c r="F1009" s="8">
        <v>441106</v>
      </c>
      <c r="G1009" s="1" t="s">
        <v>178</v>
      </c>
      <c r="H1009" s="7">
        <v>11</v>
      </c>
      <c r="I1009" s="5">
        <v>45197</v>
      </c>
      <c r="J1009" s="5">
        <v>45198</v>
      </c>
      <c r="K1009" s="1" t="s">
        <v>85</v>
      </c>
      <c r="L1009" s="95">
        <f t="shared" si="15"/>
        <v>9</v>
      </c>
    </row>
    <row r="1010" spans="1:12" ht="13.5" customHeight="1" x14ac:dyDescent="0.25">
      <c r="A1010" s="6">
        <v>48965</v>
      </c>
      <c r="C1010" s="1" t="s">
        <v>15</v>
      </c>
      <c r="D1010" s="9" t="s">
        <v>177</v>
      </c>
      <c r="E1010" s="1" t="s">
        <v>47</v>
      </c>
      <c r="F1010" s="8">
        <v>463384</v>
      </c>
      <c r="G1010" s="1" t="s">
        <v>172</v>
      </c>
      <c r="H1010" s="7">
        <v>9</v>
      </c>
      <c r="I1010" s="5">
        <v>45034</v>
      </c>
      <c r="J1010" s="5">
        <v>45036</v>
      </c>
      <c r="K1010" s="1" t="s">
        <v>85</v>
      </c>
      <c r="L1010" s="95">
        <f t="shared" si="15"/>
        <v>4</v>
      </c>
    </row>
    <row r="1011" spans="1:12" ht="13.5" customHeight="1" x14ac:dyDescent="0.25">
      <c r="A1011" s="6">
        <v>47424</v>
      </c>
      <c r="C1011" s="1" t="s">
        <v>15</v>
      </c>
      <c r="D1011" s="9" t="s">
        <v>177</v>
      </c>
      <c r="E1011" s="1" t="s">
        <v>23</v>
      </c>
      <c r="F1011" s="8">
        <v>441106</v>
      </c>
      <c r="G1011" s="1" t="s">
        <v>178</v>
      </c>
      <c r="H1011" s="7">
        <v>12</v>
      </c>
      <c r="I1011" s="5">
        <v>45012</v>
      </c>
      <c r="J1011" s="5">
        <v>45013</v>
      </c>
      <c r="K1011" s="1" t="s">
        <v>85</v>
      </c>
      <c r="L1011" s="95">
        <f t="shared" si="15"/>
        <v>3</v>
      </c>
    </row>
    <row r="1012" spans="1:12" ht="13.5" customHeight="1" x14ac:dyDescent="0.25">
      <c r="A1012" s="6">
        <v>48862</v>
      </c>
      <c r="C1012" s="1" t="s">
        <v>15</v>
      </c>
      <c r="D1012" s="9" t="s">
        <v>177</v>
      </c>
      <c r="E1012" s="1" t="s">
        <v>78</v>
      </c>
      <c r="F1012" s="8">
        <v>441106</v>
      </c>
      <c r="G1012" s="1" t="s">
        <v>178</v>
      </c>
      <c r="H1012" s="7">
        <v>12</v>
      </c>
      <c r="I1012" s="5">
        <v>45014</v>
      </c>
      <c r="J1012" s="5">
        <v>45014</v>
      </c>
      <c r="K1012" s="1" t="s">
        <v>85</v>
      </c>
      <c r="L1012" s="95">
        <f t="shared" si="15"/>
        <v>3</v>
      </c>
    </row>
    <row r="1013" spans="1:12" ht="13.5" customHeight="1" x14ac:dyDescent="0.25">
      <c r="A1013" s="6">
        <v>47430</v>
      </c>
      <c r="C1013" s="1" t="s">
        <v>15</v>
      </c>
      <c r="D1013" s="9" t="s">
        <v>177</v>
      </c>
      <c r="E1013" s="1" t="s">
        <v>23</v>
      </c>
      <c r="F1013" s="8">
        <v>463384</v>
      </c>
      <c r="G1013" s="1" t="s">
        <v>172</v>
      </c>
      <c r="H1013" s="7">
        <v>10</v>
      </c>
      <c r="I1013" s="5">
        <v>45026</v>
      </c>
      <c r="J1013" s="5">
        <v>45027</v>
      </c>
      <c r="K1013" s="1" t="s">
        <v>85</v>
      </c>
      <c r="L1013" s="95">
        <f t="shared" si="15"/>
        <v>4</v>
      </c>
    </row>
    <row r="1014" spans="1:12" ht="13.5" customHeight="1" x14ac:dyDescent="0.25">
      <c r="A1014" s="6">
        <v>48955</v>
      </c>
      <c r="C1014" s="1" t="s">
        <v>15</v>
      </c>
      <c r="D1014" s="9" t="s">
        <v>177</v>
      </c>
      <c r="E1014" s="1" t="s">
        <v>78</v>
      </c>
      <c r="F1014" s="8">
        <v>441106</v>
      </c>
      <c r="G1014" s="1" t="s">
        <v>178</v>
      </c>
      <c r="H1014" s="7">
        <v>9</v>
      </c>
      <c r="I1014" s="5">
        <v>45068</v>
      </c>
      <c r="J1014" s="5">
        <v>45068</v>
      </c>
      <c r="K1014" s="1" t="s">
        <v>85</v>
      </c>
      <c r="L1014" s="95">
        <f t="shared" si="15"/>
        <v>5</v>
      </c>
    </row>
    <row r="1015" spans="1:12" ht="13.5" customHeight="1" x14ac:dyDescent="0.25">
      <c r="A1015" s="6">
        <v>50835</v>
      </c>
      <c r="C1015" s="1" t="s">
        <v>15</v>
      </c>
      <c r="D1015" s="9" t="s">
        <v>177</v>
      </c>
      <c r="E1015" s="1" t="s">
        <v>103</v>
      </c>
      <c r="F1015" s="8">
        <v>463384</v>
      </c>
      <c r="G1015" s="1" t="s">
        <v>172</v>
      </c>
      <c r="H1015" s="7">
        <v>11</v>
      </c>
      <c r="I1015" s="5">
        <v>45006</v>
      </c>
      <c r="J1015" s="5">
        <v>45007</v>
      </c>
      <c r="K1015" s="1" t="s">
        <v>85</v>
      </c>
      <c r="L1015" s="95">
        <f t="shared" si="15"/>
        <v>3</v>
      </c>
    </row>
    <row r="1016" spans="1:12" ht="13.5" customHeight="1" x14ac:dyDescent="0.25">
      <c r="A1016" s="6">
        <v>49008</v>
      </c>
      <c r="C1016" s="1" t="s">
        <v>15</v>
      </c>
      <c r="D1016" s="9" t="s">
        <v>177</v>
      </c>
      <c r="E1016" s="1" t="s">
        <v>17</v>
      </c>
      <c r="F1016" s="8">
        <v>463384</v>
      </c>
      <c r="G1016" s="1" t="s">
        <v>172</v>
      </c>
      <c r="H1016" s="7">
        <v>12</v>
      </c>
      <c r="I1016" s="5">
        <v>45105</v>
      </c>
      <c r="J1016" s="5">
        <v>45105</v>
      </c>
      <c r="K1016" s="1" t="s">
        <v>85</v>
      </c>
      <c r="L1016" s="95">
        <f t="shared" si="15"/>
        <v>6</v>
      </c>
    </row>
    <row r="1017" spans="1:12" ht="13.5" customHeight="1" x14ac:dyDescent="0.25">
      <c r="A1017" s="6">
        <v>47439</v>
      </c>
      <c r="C1017" s="1" t="s">
        <v>15</v>
      </c>
      <c r="D1017" s="9" t="s">
        <v>177</v>
      </c>
      <c r="E1017" s="1" t="s">
        <v>78</v>
      </c>
      <c r="F1017" s="8">
        <v>441106</v>
      </c>
      <c r="G1017" s="1" t="s">
        <v>178</v>
      </c>
      <c r="H1017" s="7">
        <v>14</v>
      </c>
      <c r="I1017" s="5">
        <v>44987</v>
      </c>
      <c r="J1017" s="5">
        <v>44987</v>
      </c>
      <c r="K1017" s="1" t="s">
        <v>85</v>
      </c>
      <c r="L1017" s="95">
        <f t="shared" si="15"/>
        <v>3</v>
      </c>
    </row>
    <row r="1018" spans="1:12" ht="13.5" customHeight="1" x14ac:dyDescent="0.25">
      <c r="A1018" s="6">
        <v>48974</v>
      </c>
      <c r="C1018" s="1" t="s">
        <v>15</v>
      </c>
      <c r="D1018" s="9" t="s">
        <v>177</v>
      </c>
      <c r="E1018" s="1" t="s">
        <v>47</v>
      </c>
      <c r="F1018" s="8">
        <v>463384</v>
      </c>
      <c r="G1018" s="1" t="s">
        <v>172</v>
      </c>
      <c r="H1018" s="7">
        <v>8</v>
      </c>
      <c r="I1018" s="5">
        <v>45041</v>
      </c>
      <c r="J1018" s="5">
        <v>45043</v>
      </c>
      <c r="K1018" s="1" t="s">
        <v>85</v>
      </c>
      <c r="L1018" s="95">
        <f t="shared" si="15"/>
        <v>4</v>
      </c>
    </row>
    <row r="1019" spans="1:12" ht="13.5" customHeight="1" x14ac:dyDescent="0.25">
      <c r="A1019" s="6">
        <v>48859</v>
      </c>
      <c r="C1019" s="1" t="s">
        <v>15</v>
      </c>
      <c r="D1019" s="9" t="s">
        <v>177</v>
      </c>
      <c r="E1019" s="1" t="s">
        <v>78</v>
      </c>
      <c r="F1019" s="8">
        <v>441106</v>
      </c>
      <c r="G1019" s="1" t="s">
        <v>178</v>
      </c>
      <c r="H1019" s="7">
        <v>12</v>
      </c>
      <c r="I1019" s="5">
        <v>45008</v>
      </c>
      <c r="J1019" s="5">
        <v>45008</v>
      </c>
      <c r="K1019" s="1" t="s">
        <v>85</v>
      </c>
      <c r="L1019" s="95">
        <f t="shared" si="15"/>
        <v>3</v>
      </c>
    </row>
    <row r="1020" spans="1:12" ht="13.5" customHeight="1" x14ac:dyDescent="0.25">
      <c r="A1020" s="6">
        <v>47508</v>
      </c>
      <c r="C1020" s="1" t="s">
        <v>15</v>
      </c>
      <c r="D1020" s="9" t="s">
        <v>177</v>
      </c>
      <c r="E1020" s="1" t="s">
        <v>17</v>
      </c>
      <c r="F1020" s="8">
        <v>463384</v>
      </c>
      <c r="G1020" s="1" t="s">
        <v>172</v>
      </c>
      <c r="H1020" s="7">
        <v>12</v>
      </c>
      <c r="I1020" s="5">
        <v>45098</v>
      </c>
      <c r="J1020" s="5">
        <v>45098</v>
      </c>
      <c r="K1020" s="1" t="s">
        <v>85</v>
      </c>
      <c r="L1020" s="95">
        <f t="shared" si="15"/>
        <v>6</v>
      </c>
    </row>
    <row r="1021" spans="1:12" ht="13.5" customHeight="1" x14ac:dyDescent="0.25">
      <c r="A1021" s="6">
        <v>49146</v>
      </c>
      <c r="C1021" s="1" t="s">
        <v>15</v>
      </c>
      <c r="D1021" s="9" t="s">
        <v>177</v>
      </c>
      <c r="E1021" s="1" t="s">
        <v>20</v>
      </c>
      <c r="F1021" s="8">
        <v>463384</v>
      </c>
      <c r="G1021" s="1" t="s">
        <v>172</v>
      </c>
      <c r="H1021" s="7">
        <v>12</v>
      </c>
      <c r="I1021" s="5">
        <v>45120</v>
      </c>
      <c r="J1021" s="5">
        <v>45121</v>
      </c>
      <c r="K1021" s="1" t="s">
        <v>85</v>
      </c>
      <c r="L1021" s="95">
        <f t="shared" si="15"/>
        <v>7</v>
      </c>
    </row>
    <row r="1022" spans="1:12" ht="13.5" customHeight="1" x14ac:dyDescent="0.25">
      <c r="A1022" s="6">
        <v>49344</v>
      </c>
      <c r="C1022" s="1" t="s">
        <v>48</v>
      </c>
      <c r="D1022" s="9" t="s">
        <v>92</v>
      </c>
      <c r="E1022" s="1" t="s">
        <v>28</v>
      </c>
      <c r="F1022" s="8">
        <v>352466</v>
      </c>
      <c r="G1022" s="1" t="s">
        <v>182</v>
      </c>
      <c r="H1022" s="7">
        <v>7</v>
      </c>
      <c r="I1022" s="5">
        <v>45138</v>
      </c>
      <c r="J1022" s="5">
        <v>45139</v>
      </c>
      <c r="K1022" s="1" t="s">
        <v>107</v>
      </c>
      <c r="L1022" s="95">
        <f t="shared" si="15"/>
        <v>8</v>
      </c>
    </row>
    <row r="1023" spans="1:12" ht="13.5" customHeight="1" x14ac:dyDescent="0.25">
      <c r="A1023" s="6">
        <v>49705</v>
      </c>
      <c r="C1023" s="1" t="s">
        <v>48</v>
      </c>
      <c r="D1023" s="9" t="s">
        <v>92</v>
      </c>
      <c r="E1023" s="1" t="s">
        <v>22</v>
      </c>
      <c r="F1023" s="8">
        <v>352466</v>
      </c>
      <c r="G1023" s="1" t="s">
        <v>182</v>
      </c>
      <c r="H1023" s="7">
        <v>9</v>
      </c>
      <c r="I1023" s="5">
        <v>45140</v>
      </c>
      <c r="J1023" s="5">
        <v>45142</v>
      </c>
      <c r="K1023" s="1" t="s">
        <v>107</v>
      </c>
      <c r="L1023" s="95">
        <f t="shared" si="15"/>
        <v>8</v>
      </c>
    </row>
    <row r="1024" spans="1:12" ht="13.5" customHeight="1" x14ac:dyDescent="0.25">
      <c r="A1024" s="6">
        <v>49341</v>
      </c>
      <c r="C1024" s="1" t="s">
        <v>48</v>
      </c>
      <c r="D1024" s="9" t="s">
        <v>92</v>
      </c>
      <c r="E1024" s="1" t="s">
        <v>28</v>
      </c>
      <c r="F1024" s="8">
        <v>352466</v>
      </c>
      <c r="G1024" s="1" t="s">
        <v>182</v>
      </c>
      <c r="H1024" s="7">
        <v>8</v>
      </c>
      <c r="I1024" s="5">
        <v>45169</v>
      </c>
      <c r="J1024" s="5">
        <v>45170</v>
      </c>
      <c r="K1024" s="1" t="s">
        <v>107</v>
      </c>
      <c r="L1024" s="95">
        <f t="shared" si="15"/>
        <v>9</v>
      </c>
    </row>
    <row r="1025" spans="1:12" ht="13.5" customHeight="1" x14ac:dyDescent="0.25">
      <c r="A1025" s="6">
        <v>49343</v>
      </c>
      <c r="C1025" s="1" t="s">
        <v>48</v>
      </c>
      <c r="D1025" s="9" t="s">
        <v>92</v>
      </c>
      <c r="E1025" s="1" t="s">
        <v>23</v>
      </c>
      <c r="F1025" s="8">
        <v>352466</v>
      </c>
      <c r="G1025" s="1" t="s">
        <v>182</v>
      </c>
      <c r="H1025" s="7">
        <v>7</v>
      </c>
      <c r="I1025" s="5">
        <v>45026</v>
      </c>
      <c r="J1025" s="5">
        <v>45027</v>
      </c>
      <c r="K1025" s="1" t="s">
        <v>107</v>
      </c>
      <c r="L1025" s="95">
        <f t="shared" si="15"/>
        <v>4</v>
      </c>
    </row>
    <row r="1026" spans="1:12" ht="13.5" customHeight="1" x14ac:dyDescent="0.25">
      <c r="A1026" s="6">
        <v>49355</v>
      </c>
      <c r="C1026" s="1" t="s">
        <v>48</v>
      </c>
      <c r="D1026" s="9" t="s">
        <v>92</v>
      </c>
      <c r="E1026" s="1" t="s">
        <v>23</v>
      </c>
      <c r="F1026" s="8">
        <v>352466</v>
      </c>
      <c r="G1026" s="1" t="s">
        <v>182</v>
      </c>
      <c r="H1026" s="7">
        <v>8</v>
      </c>
      <c r="I1026" s="5">
        <v>45040</v>
      </c>
      <c r="J1026" s="5">
        <v>45041</v>
      </c>
      <c r="K1026" s="1" t="s">
        <v>107</v>
      </c>
      <c r="L1026" s="95">
        <f t="shared" si="15"/>
        <v>4</v>
      </c>
    </row>
    <row r="1027" spans="1:12" ht="13.5" customHeight="1" x14ac:dyDescent="0.25">
      <c r="A1027" s="6">
        <v>49351</v>
      </c>
      <c r="C1027" s="1" t="s">
        <v>48</v>
      </c>
      <c r="D1027" s="9" t="s">
        <v>92</v>
      </c>
      <c r="E1027" s="1" t="s">
        <v>28</v>
      </c>
      <c r="F1027" s="8">
        <v>352466</v>
      </c>
      <c r="G1027" s="1" t="s">
        <v>182</v>
      </c>
      <c r="H1027" s="7">
        <v>8</v>
      </c>
      <c r="I1027" s="5">
        <v>45183</v>
      </c>
      <c r="J1027" s="5">
        <v>45184</v>
      </c>
      <c r="K1027" s="1" t="s">
        <v>107</v>
      </c>
      <c r="L1027" s="95">
        <f t="shared" ref="L1027:L1090" si="16">MONTH(J1027)</f>
        <v>9</v>
      </c>
    </row>
    <row r="1028" spans="1:12" ht="13.5" customHeight="1" x14ac:dyDescent="0.25">
      <c r="A1028" s="6">
        <v>49663</v>
      </c>
      <c r="C1028" s="1" t="s">
        <v>48</v>
      </c>
      <c r="D1028" s="9" t="s">
        <v>92</v>
      </c>
      <c r="E1028" s="1" t="s">
        <v>22</v>
      </c>
      <c r="F1028" s="8">
        <v>352466</v>
      </c>
      <c r="G1028" s="1" t="s">
        <v>182</v>
      </c>
      <c r="H1028" s="7">
        <v>8</v>
      </c>
      <c r="I1028" s="5">
        <v>45028</v>
      </c>
      <c r="J1028" s="5">
        <v>45030</v>
      </c>
      <c r="K1028" s="1" t="s">
        <v>107</v>
      </c>
      <c r="L1028" s="95">
        <f t="shared" si="16"/>
        <v>4</v>
      </c>
    </row>
    <row r="1029" spans="1:12" ht="13.5" customHeight="1" x14ac:dyDescent="0.25">
      <c r="A1029" s="6">
        <v>49696</v>
      </c>
      <c r="C1029" s="1" t="s">
        <v>48</v>
      </c>
      <c r="D1029" s="9" t="s">
        <v>92</v>
      </c>
      <c r="E1029" s="1" t="s">
        <v>22</v>
      </c>
      <c r="F1029" s="8">
        <v>352466</v>
      </c>
      <c r="G1029" s="1" t="s">
        <v>182</v>
      </c>
      <c r="H1029" s="7">
        <v>8</v>
      </c>
      <c r="I1029" s="5">
        <v>45056</v>
      </c>
      <c r="J1029" s="5">
        <v>45058</v>
      </c>
      <c r="K1029" s="1" t="s">
        <v>107</v>
      </c>
      <c r="L1029" s="95">
        <f t="shared" si="16"/>
        <v>5</v>
      </c>
    </row>
    <row r="1030" spans="1:12" ht="13.5" customHeight="1" x14ac:dyDescent="0.25">
      <c r="A1030" s="6">
        <v>49434</v>
      </c>
      <c r="C1030" s="1" t="s">
        <v>48</v>
      </c>
      <c r="D1030" s="9" t="s">
        <v>92</v>
      </c>
      <c r="E1030" s="1" t="s">
        <v>35</v>
      </c>
      <c r="F1030" s="8">
        <v>352466</v>
      </c>
      <c r="G1030" s="1" t="s">
        <v>182</v>
      </c>
      <c r="H1030" s="7">
        <v>9</v>
      </c>
      <c r="I1030" s="5">
        <v>45194</v>
      </c>
      <c r="J1030" s="5">
        <v>45196</v>
      </c>
      <c r="K1030" s="1" t="s">
        <v>107</v>
      </c>
      <c r="L1030" s="95">
        <f t="shared" si="16"/>
        <v>9</v>
      </c>
    </row>
    <row r="1031" spans="1:12" ht="13.5" customHeight="1" x14ac:dyDescent="0.25">
      <c r="A1031" s="6">
        <v>49424</v>
      </c>
      <c r="C1031" s="1" t="s">
        <v>48</v>
      </c>
      <c r="D1031" s="9" t="s">
        <v>92</v>
      </c>
      <c r="E1031" s="1" t="s">
        <v>35</v>
      </c>
      <c r="F1031" s="8">
        <v>352466</v>
      </c>
      <c r="G1031" s="1" t="s">
        <v>182</v>
      </c>
      <c r="H1031" s="7">
        <v>8</v>
      </c>
      <c r="I1031" s="5">
        <v>45180</v>
      </c>
      <c r="J1031" s="5">
        <v>45182</v>
      </c>
      <c r="K1031" s="1" t="s">
        <v>107</v>
      </c>
      <c r="L1031" s="95">
        <f t="shared" si="16"/>
        <v>9</v>
      </c>
    </row>
    <row r="1032" spans="1:12" ht="13.5" customHeight="1" x14ac:dyDescent="0.25">
      <c r="A1032" s="6">
        <v>49699</v>
      </c>
      <c r="C1032" s="1" t="s">
        <v>48</v>
      </c>
      <c r="D1032" s="9" t="s">
        <v>92</v>
      </c>
      <c r="E1032" s="1" t="s">
        <v>22</v>
      </c>
      <c r="F1032" s="8">
        <v>352466</v>
      </c>
      <c r="G1032" s="1" t="s">
        <v>182</v>
      </c>
      <c r="H1032" s="7">
        <v>9</v>
      </c>
      <c r="I1032" s="5">
        <v>45124</v>
      </c>
      <c r="J1032" s="5">
        <v>45126</v>
      </c>
      <c r="K1032" s="1" t="s">
        <v>107</v>
      </c>
      <c r="L1032" s="95">
        <f t="shared" si="16"/>
        <v>7</v>
      </c>
    </row>
    <row r="1033" spans="1:12" ht="13.5" customHeight="1" x14ac:dyDescent="0.25">
      <c r="A1033" s="6">
        <v>49685</v>
      </c>
      <c r="C1033" s="1" t="s">
        <v>48</v>
      </c>
      <c r="D1033" s="9" t="s">
        <v>92</v>
      </c>
      <c r="E1033" s="1" t="s">
        <v>22</v>
      </c>
      <c r="F1033" s="8">
        <v>352466</v>
      </c>
      <c r="G1033" s="1" t="s">
        <v>182</v>
      </c>
      <c r="H1033" s="7">
        <v>8</v>
      </c>
      <c r="I1033" s="5">
        <v>45042</v>
      </c>
      <c r="J1033" s="5">
        <v>45044</v>
      </c>
      <c r="K1033" s="1" t="s">
        <v>107</v>
      </c>
      <c r="L1033" s="95">
        <f t="shared" si="16"/>
        <v>4</v>
      </c>
    </row>
    <row r="1034" spans="1:12" ht="13.5" customHeight="1" x14ac:dyDescent="0.25">
      <c r="A1034" s="6">
        <v>49366</v>
      </c>
      <c r="C1034" s="1" t="s">
        <v>48</v>
      </c>
      <c r="D1034" s="9" t="s">
        <v>92</v>
      </c>
      <c r="E1034" s="1" t="s">
        <v>35</v>
      </c>
      <c r="F1034" s="8">
        <v>352466</v>
      </c>
      <c r="G1034" s="1" t="s">
        <v>182</v>
      </c>
      <c r="H1034" s="7">
        <v>10</v>
      </c>
      <c r="I1034" s="5">
        <v>45173</v>
      </c>
      <c r="J1034" s="5">
        <v>45175</v>
      </c>
      <c r="K1034" s="1" t="s">
        <v>107</v>
      </c>
      <c r="L1034" s="95">
        <f t="shared" si="16"/>
        <v>9</v>
      </c>
    </row>
    <row r="1035" spans="1:12" ht="13.5" customHeight="1" x14ac:dyDescent="0.25">
      <c r="A1035" s="6">
        <v>49797</v>
      </c>
      <c r="C1035" s="1" t="s">
        <v>48</v>
      </c>
      <c r="D1035" s="9" t="s">
        <v>92</v>
      </c>
      <c r="E1035" s="1" t="s">
        <v>22</v>
      </c>
      <c r="F1035" s="8">
        <v>352466</v>
      </c>
      <c r="G1035" s="1" t="s">
        <v>182</v>
      </c>
      <c r="H1035" s="7">
        <v>9</v>
      </c>
      <c r="I1035" s="5">
        <v>45166</v>
      </c>
      <c r="J1035" s="5">
        <v>45168</v>
      </c>
      <c r="K1035" s="1" t="s">
        <v>107</v>
      </c>
      <c r="L1035" s="95">
        <f t="shared" si="16"/>
        <v>8</v>
      </c>
    </row>
    <row r="1036" spans="1:12" ht="13.5" customHeight="1" x14ac:dyDescent="0.25">
      <c r="A1036" s="6">
        <v>49765</v>
      </c>
      <c r="C1036" s="1" t="s">
        <v>48</v>
      </c>
      <c r="D1036" s="9" t="s">
        <v>92</v>
      </c>
      <c r="E1036" s="1" t="s">
        <v>22</v>
      </c>
      <c r="F1036" s="8">
        <v>352466</v>
      </c>
      <c r="G1036" s="1" t="s">
        <v>182</v>
      </c>
      <c r="H1036" s="7">
        <v>9</v>
      </c>
      <c r="I1036" s="5">
        <v>45154</v>
      </c>
      <c r="J1036" s="5">
        <v>45156</v>
      </c>
      <c r="K1036" s="1" t="s">
        <v>107</v>
      </c>
      <c r="L1036" s="95">
        <f t="shared" si="16"/>
        <v>8</v>
      </c>
    </row>
    <row r="1037" spans="1:12" ht="13.5" customHeight="1" x14ac:dyDescent="0.25">
      <c r="A1037" s="6">
        <v>49455</v>
      </c>
      <c r="C1037" s="1" t="s">
        <v>48</v>
      </c>
      <c r="D1037" s="9" t="s">
        <v>92</v>
      </c>
      <c r="E1037" s="1" t="s">
        <v>23</v>
      </c>
      <c r="F1037" s="8">
        <v>352466</v>
      </c>
      <c r="G1037" s="1" t="s">
        <v>182</v>
      </c>
      <c r="H1037" s="7">
        <v>8</v>
      </c>
      <c r="I1037" s="5">
        <v>45054</v>
      </c>
      <c r="J1037" s="5">
        <v>45055</v>
      </c>
      <c r="K1037" s="1" t="s">
        <v>107</v>
      </c>
      <c r="L1037" s="95">
        <f t="shared" si="16"/>
        <v>5</v>
      </c>
    </row>
    <row r="1038" spans="1:12" ht="13.5" customHeight="1" x14ac:dyDescent="0.25">
      <c r="A1038" s="6">
        <v>47695</v>
      </c>
      <c r="C1038" s="1" t="s">
        <v>48</v>
      </c>
      <c r="D1038" s="9" t="s">
        <v>176</v>
      </c>
      <c r="E1038" s="1" t="s">
        <v>76</v>
      </c>
      <c r="F1038" s="8">
        <v>536181</v>
      </c>
      <c r="G1038" s="1" t="s">
        <v>98</v>
      </c>
      <c r="H1038" s="7">
        <v>7</v>
      </c>
      <c r="I1038" s="5">
        <v>45176</v>
      </c>
      <c r="J1038" s="5">
        <v>45177</v>
      </c>
      <c r="K1038" s="1" t="s">
        <v>57</v>
      </c>
      <c r="L1038" s="95">
        <f t="shared" si="16"/>
        <v>9</v>
      </c>
    </row>
    <row r="1039" spans="1:12" ht="13.5" customHeight="1" x14ac:dyDescent="0.25">
      <c r="A1039" s="6">
        <v>47434</v>
      </c>
      <c r="C1039" s="1" t="s">
        <v>48</v>
      </c>
      <c r="D1039" s="9" t="s">
        <v>176</v>
      </c>
      <c r="E1039" s="1" t="s">
        <v>46</v>
      </c>
      <c r="F1039" s="8">
        <v>510960</v>
      </c>
      <c r="G1039" s="1" t="s">
        <v>62</v>
      </c>
      <c r="H1039" s="7">
        <v>8</v>
      </c>
      <c r="I1039" s="5">
        <v>45009</v>
      </c>
      <c r="J1039" s="5">
        <v>45009</v>
      </c>
      <c r="K1039" s="1" t="s">
        <v>57</v>
      </c>
      <c r="L1039" s="95">
        <f t="shared" si="16"/>
        <v>3</v>
      </c>
    </row>
    <row r="1040" spans="1:12" ht="13.5" customHeight="1" x14ac:dyDescent="0.25">
      <c r="A1040" s="6">
        <v>47606</v>
      </c>
      <c r="C1040" s="1" t="s">
        <v>48</v>
      </c>
      <c r="D1040" s="9" t="s">
        <v>176</v>
      </c>
      <c r="E1040" s="1" t="s">
        <v>103</v>
      </c>
      <c r="F1040" s="8">
        <v>536181</v>
      </c>
      <c r="G1040" s="1" t="s">
        <v>98</v>
      </c>
      <c r="H1040" s="7">
        <v>10</v>
      </c>
      <c r="I1040" s="5">
        <v>45155</v>
      </c>
      <c r="J1040" s="5">
        <v>45156</v>
      </c>
      <c r="K1040" s="1" t="s">
        <v>57</v>
      </c>
      <c r="L1040" s="95">
        <f t="shared" si="16"/>
        <v>8</v>
      </c>
    </row>
    <row r="1041" spans="1:12" ht="13.5" customHeight="1" x14ac:dyDescent="0.25">
      <c r="A1041" s="6">
        <v>47764</v>
      </c>
      <c r="C1041" s="1" t="s">
        <v>48</v>
      </c>
      <c r="D1041" s="9" t="s">
        <v>176</v>
      </c>
      <c r="E1041" s="1" t="s">
        <v>78</v>
      </c>
      <c r="F1041" s="8">
        <v>375253</v>
      </c>
      <c r="G1041" s="1" t="s">
        <v>90</v>
      </c>
      <c r="H1041" s="7">
        <v>10</v>
      </c>
      <c r="I1041" s="5">
        <v>45019</v>
      </c>
      <c r="J1041" s="5">
        <v>45019</v>
      </c>
      <c r="K1041" s="1" t="s">
        <v>57</v>
      </c>
      <c r="L1041" s="95">
        <f t="shared" si="16"/>
        <v>4</v>
      </c>
    </row>
    <row r="1042" spans="1:12" ht="13.5" customHeight="1" x14ac:dyDescent="0.25">
      <c r="A1042" s="6">
        <v>47686</v>
      </c>
      <c r="C1042" s="1" t="s">
        <v>48</v>
      </c>
      <c r="D1042" s="9" t="s">
        <v>176</v>
      </c>
      <c r="E1042" s="1" t="s">
        <v>47</v>
      </c>
      <c r="F1042" s="8">
        <v>510960</v>
      </c>
      <c r="G1042" s="1" t="s">
        <v>62</v>
      </c>
      <c r="H1042" s="7">
        <v>8</v>
      </c>
      <c r="I1042" s="5">
        <v>45070</v>
      </c>
      <c r="J1042" s="5">
        <v>45072</v>
      </c>
      <c r="K1042" s="1" t="s">
        <v>57</v>
      </c>
      <c r="L1042" s="95">
        <f t="shared" si="16"/>
        <v>5</v>
      </c>
    </row>
    <row r="1043" spans="1:12" ht="13.5" customHeight="1" x14ac:dyDescent="0.25">
      <c r="A1043" s="6">
        <v>47608</v>
      </c>
      <c r="C1043" s="1" t="s">
        <v>48</v>
      </c>
      <c r="D1043" s="9" t="s">
        <v>176</v>
      </c>
      <c r="E1043" s="1" t="s">
        <v>103</v>
      </c>
      <c r="F1043" s="8">
        <v>536181</v>
      </c>
      <c r="G1043" s="1" t="s">
        <v>98</v>
      </c>
      <c r="H1043" s="7">
        <v>10</v>
      </c>
      <c r="I1043" s="5">
        <v>45120</v>
      </c>
      <c r="J1043" s="5">
        <v>45121</v>
      </c>
      <c r="K1043" s="1" t="s">
        <v>57</v>
      </c>
      <c r="L1043" s="95">
        <f t="shared" si="16"/>
        <v>7</v>
      </c>
    </row>
    <row r="1044" spans="1:12" ht="13.5" customHeight="1" x14ac:dyDescent="0.25">
      <c r="A1044" s="6">
        <v>58459</v>
      </c>
      <c r="C1044" s="1" t="s">
        <v>183</v>
      </c>
      <c r="D1044" s="9" t="s">
        <v>184</v>
      </c>
      <c r="E1044" s="1" t="s">
        <v>24</v>
      </c>
      <c r="F1044" s="8">
        <v>311848</v>
      </c>
      <c r="G1044" s="1" t="s">
        <v>185</v>
      </c>
      <c r="H1044" s="7">
        <v>11</v>
      </c>
      <c r="I1044" s="5">
        <v>45159</v>
      </c>
      <c r="J1044" s="5">
        <v>45159</v>
      </c>
      <c r="K1044" s="1" t="s">
        <v>51</v>
      </c>
      <c r="L1044" s="95">
        <f t="shared" si="16"/>
        <v>8</v>
      </c>
    </row>
    <row r="1045" spans="1:12" ht="13.5" customHeight="1" x14ac:dyDescent="0.25">
      <c r="A1045" s="6">
        <v>58391</v>
      </c>
      <c r="C1045" s="1" t="s">
        <v>183</v>
      </c>
      <c r="D1045" s="9" t="s">
        <v>184</v>
      </c>
      <c r="E1045" s="1" t="s">
        <v>24</v>
      </c>
      <c r="F1045" s="8">
        <v>311848</v>
      </c>
      <c r="G1045" s="1" t="s">
        <v>185</v>
      </c>
      <c r="H1045" s="7">
        <v>15</v>
      </c>
      <c r="I1045" s="5">
        <v>45206</v>
      </c>
      <c r="J1045" s="5">
        <v>45206</v>
      </c>
      <c r="K1045" s="1" t="s">
        <v>40</v>
      </c>
      <c r="L1045" s="95">
        <f t="shared" si="16"/>
        <v>10</v>
      </c>
    </row>
    <row r="1046" spans="1:12" ht="13.5" customHeight="1" x14ac:dyDescent="0.25">
      <c r="A1046" s="6">
        <v>51331</v>
      </c>
      <c r="C1046" s="1" t="s">
        <v>183</v>
      </c>
      <c r="D1046" s="9" t="s">
        <v>186</v>
      </c>
      <c r="E1046" s="1" t="s">
        <v>30</v>
      </c>
      <c r="F1046" s="8">
        <v>352720</v>
      </c>
      <c r="G1046" s="1" t="s">
        <v>66</v>
      </c>
      <c r="H1046" s="7">
        <v>4</v>
      </c>
      <c r="I1046" s="5">
        <v>45065</v>
      </c>
      <c r="J1046" s="5">
        <v>45065</v>
      </c>
      <c r="K1046" s="1" t="s">
        <v>29</v>
      </c>
      <c r="L1046" s="95">
        <f t="shared" si="16"/>
        <v>5</v>
      </c>
    </row>
    <row r="1047" spans="1:12" ht="13.5" customHeight="1" x14ac:dyDescent="0.25">
      <c r="A1047" s="6">
        <v>48679</v>
      </c>
      <c r="C1047" s="1" t="s">
        <v>183</v>
      </c>
      <c r="D1047" s="9" t="s">
        <v>187</v>
      </c>
      <c r="E1047" s="1" t="s">
        <v>30</v>
      </c>
      <c r="F1047" s="8">
        <v>352720</v>
      </c>
      <c r="G1047" s="1" t="s">
        <v>66</v>
      </c>
      <c r="H1047" s="7">
        <v>13</v>
      </c>
      <c r="I1047" s="5">
        <v>45279</v>
      </c>
      <c r="J1047" s="5">
        <v>45280</v>
      </c>
      <c r="K1047" s="1" t="s">
        <v>29</v>
      </c>
      <c r="L1047" s="95">
        <f t="shared" si="16"/>
        <v>12</v>
      </c>
    </row>
    <row r="1048" spans="1:12" ht="13.5" customHeight="1" x14ac:dyDescent="0.25">
      <c r="A1048" s="6">
        <v>49227</v>
      </c>
      <c r="C1048" s="1" t="s">
        <v>183</v>
      </c>
      <c r="D1048" s="9" t="s">
        <v>187</v>
      </c>
      <c r="E1048" s="1" t="s">
        <v>23</v>
      </c>
      <c r="F1048" s="8">
        <v>486686</v>
      </c>
      <c r="G1048" s="1" t="s">
        <v>188</v>
      </c>
      <c r="H1048" s="7">
        <v>21</v>
      </c>
      <c r="I1048" s="5">
        <v>45013</v>
      </c>
      <c r="J1048" s="5">
        <v>45014</v>
      </c>
      <c r="K1048" s="1" t="s">
        <v>29</v>
      </c>
      <c r="L1048" s="95">
        <f t="shared" si="16"/>
        <v>3</v>
      </c>
    </row>
    <row r="1049" spans="1:12" ht="13.5" customHeight="1" x14ac:dyDescent="0.25">
      <c r="A1049" s="6">
        <v>58461</v>
      </c>
      <c r="C1049" s="1" t="s">
        <v>183</v>
      </c>
      <c r="D1049" s="9" t="s">
        <v>184</v>
      </c>
      <c r="E1049" s="1" t="s">
        <v>24</v>
      </c>
      <c r="F1049" s="8">
        <v>311848</v>
      </c>
      <c r="G1049" s="1" t="s">
        <v>185</v>
      </c>
      <c r="H1049" s="7">
        <v>12</v>
      </c>
      <c r="I1049" s="5">
        <v>45139</v>
      </c>
      <c r="J1049" s="5">
        <v>45139</v>
      </c>
      <c r="K1049" s="1" t="s">
        <v>51</v>
      </c>
      <c r="L1049" s="95">
        <f t="shared" si="16"/>
        <v>8</v>
      </c>
    </row>
    <row r="1050" spans="1:12" ht="13.5" customHeight="1" x14ac:dyDescent="0.25">
      <c r="A1050" s="6">
        <v>58441</v>
      </c>
      <c r="C1050" s="1" t="s">
        <v>183</v>
      </c>
      <c r="D1050" s="9" t="s">
        <v>184</v>
      </c>
      <c r="E1050" s="1" t="s">
        <v>24</v>
      </c>
      <c r="F1050" s="8">
        <v>311848</v>
      </c>
      <c r="G1050" s="1" t="s">
        <v>185</v>
      </c>
      <c r="H1050" s="7">
        <v>12</v>
      </c>
      <c r="I1050" s="5">
        <v>45174</v>
      </c>
      <c r="J1050" s="5">
        <v>45174</v>
      </c>
      <c r="K1050" s="1" t="s">
        <v>51</v>
      </c>
      <c r="L1050" s="95">
        <f t="shared" si="16"/>
        <v>9</v>
      </c>
    </row>
    <row r="1051" spans="1:12" ht="13.5" customHeight="1" x14ac:dyDescent="0.25">
      <c r="A1051" s="6">
        <v>60005</v>
      </c>
      <c r="C1051" s="1" t="s">
        <v>183</v>
      </c>
      <c r="D1051" s="9" t="s">
        <v>184</v>
      </c>
      <c r="E1051" s="1" t="s">
        <v>24</v>
      </c>
      <c r="F1051" s="8">
        <v>311848</v>
      </c>
      <c r="G1051" s="1" t="s">
        <v>185</v>
      </c>
      <c r="H1051" s="7">
        <v>5</v>
      </c>
      <c r="I1051" s="5">
        <v>45098</v>
      </c>
      <c r="J1051" s="5">
        <v>45098</v>
      </c>
      <c r="K1051" s="1" t="s">
        <v>94</v>
      </c>
      <c r="L1051" s="95">
        <f t="shared" si="16"/>
        <v>6</v>
      </c>
    </row>
    <row r="1052" spans="1:12" ht="13.5" customHeight="1" x14ac:dyDescent="0.25">
      <c r="A1052" s="6">
        <v>50563</v>
      </c>
      <c r="C1052" s="1" t="s">
        <v>183</v>
      </c>
      <c r="D1052" s="9" t="s">
        <v>189</v>
      </c>
      <c r="E1052" s="1" t="s">
        <v>24</v>
      </c>
      <c r="F1052" s="8">
        <v>357383</v>
      </c>
      <c r="G1052" s="1" t="s">
        <v>131</v>
      </c>
      <c r="H1052" s="7">
        <v>8</v>
      </c>
      <c r="I1052" s="5">
        <v>45084</v>
      </c>
      <c r="J1052" s="5">
        <v>45085</v>
      </c>
      <c r="K1052" s="1" t="s">
        <v>94</v>
      </c>
      <c r="L1052" s="95">
        <f t="shared" si="16"/>
        <v>6</v>
      </c>
    </row>
    <row r="1053" spans="1:12" ht="13.5" customHeight="1" x14ac:dyDescent="0.25">
      <c r="A1053" s="6">
        <v>50567</v>
      </c>
      <c r="C1053" s="1" t="s">
        <v>183</v>
      </c>
      <c r="D1053" s="9" t="s">
        <v>189</v>
      </c>
      <c r="E1053" s="1" t="s">
        <v>24</v>
      </c>
      <c r="F1053" s="8">
        <v>357383</v>
      </c>
      <c r="G1053" s="1" t="s">
        <v>131</v>
      </c>
      <c r="H1053" s="7">
        <v>6</v>
      </c>
      <c r="I1053" s="5">
        <v>45105</v>
      </c>
      <c r="J1053" s="5">
        <v>45106</v>
      </c>
      <c r="K1053" s="1" t="s">
        <v>94</v>
      </c>
      <c r="L1053" s="95">
        <f t="shared" si="16"/>
        <v>6</v>
      </c>
    </row>
    <row r="1054" spans="1:12" ht="13.5" customHeight="1" x14ac:dyDescent="0.25">
      <c r="A1054" s="6">
        <v>50587</v>
      </c>
      <c r="C1054" s="1" t="s">
        <v>183</v>
      </c>
      <c r="D1054" s="9" t="s">
        <v>189</v>
      </c>
      <c r="E1054" s="1" t="s">
        <v>17</v>
      </c>
      <c r="F1054" s="8">
        <v>357383</v>
      </c>
      <c r="G1054" s="1" t="s">
        <v>131</v>
      </c>
      <c r="H1054" s="7">
        <v>8</v>
      </c>
      <c r="I1054" s="5">
        <v>45077</v>
      </c>
      <c r="J1054" s="5">
        <v>45078</v>
      </c>
      <c r="K1054" s="1" t="s">
        <v>94</v>
      </c>
      <c r="L1054" s="95">
        <f t="shared" si="16"/>
        <v>6</v>
      </c>
    </row>
    <row r="1055" spans="1:12" ht="13.5" customHeight="1" x14ac:dyDescent="0.25">
      <c r="A1055" s="6">
        <v>58423</v>
      </c>
      <c r="C1055" s="1" t="s">
        <v>183</v>
      </c>
      <c r="D1055" s="9" t="s">
        <v>184</v>
      </c>
      <c r="E1055" s="1" t="s">
        <v>24</v>
      </c>
      <c r="F1055" s="8">
        <v>311848</v>
      </c>
      <c r="G1055" s="1" t="s">
        <v>185</v>
      </c>
      <c r="H1055" s="7">
        <v>5</v>
      </c>
      <c r="I1055" s="5">
        <v>45189</v>
      </c>
      <c r="J1055" s="5">
        <v>45189</v>
      </c>
      <c r="K1055" s="1" t="s">
        <v>29</v>
      </c>
      <c r="L1055" s="95">
        <f t="shared" si="16"/>
        <v>9</v>
      </c>
    </row>
    <row r="1056" spans="1:12" ht="13.5" customHeight="1" x14ac:dyDescent="0.25">
      <c r="A1056" s="6">
        <v>50481</v>
      </c>
      <c r="C1056" s="1" t="s">
        <v>183</v>
      </c>
      <c r="D1056" s="9" t="s">
        <v>139</v>
      </c>
      <c r="E1056" s="1" t="s">
        <v>24</v>
      </c>
      <c r="F1056" s="8">
        <v>311848</v>
      </c>
      <c r="G1056" s="1" t="s">
        <v>185</v>
      </c>
      <c r="H1056" s="7">
        <v>8</v>
      </c>
      <c r="I1056" s="5">
        <v>45082</v>
      </c>
      <c r="J1056" s="5">
        <v>45083</v>
      </c>
      <c r="K1056" s="1" t="s">
        <v>94</v>
      </c>
      <c r="L1056" s="95">
        <f t="shared" si="16"/>
        <v>6</v>
      </c>
    </row>
    <row r="1057" spans="1:12" ht="13.5" customHeight="1" x14ac:dyDescent="0.25">
      <c r="A1057" s="6">
        <v>59641</v>
      </c>
      <c r="C1057" s="1" t="s">
        <v>183</v>
      </c>
      <c r="D1057" s="9" t="s">
        <v>184</v>
      </c>
      <c r="E1057" s="1" t="s">
        <v>132</v>
      </c>
      <c r="F1057" s="8">
        <v>316211</v>
      </c>
      <c r="G1057" s="1" t="s">
        <v>190</v>
      </c>
      <c r="H1057" s="7">
        <v>5</v>
      </c>
      <c r="I1057" s="5">
        <v>45194</v>
      </c>
      <c r="J1057" s="5">
        <v>45196</v>
      </c>
      <c r="K1057" s="1" t="s">
        <v>94</v>
      </c>
      <c r="L1057" s="95">
        <f t="shared" si="16"/>
        <v>9</v>
      </c>
    </row>
    <row r="1058" spans="1:12" ht="13.5" customHeight="1" x14ac:dyDescent="0.25">
      <c r="A1058" s="6">
        <v>54881</v>
      </c>
      <c r="C1058" s="1" t="s">
        <v>183</v>
      </c>
      <c r="D1058" s="9" t="s">
        <v>191</v>
      </c>
      <c r="E1058" s="1" t="s">
        <v>192</v>
      </c>
      <c r="F1058" s="8">
        <v>812346</v>
      </c>
      <c r="G1058" s="1" t="s">
        <v>193</v>
      </c>
      <c r="H1058" s="7">
        <v>12</v>
      </c>
      <c r="I1058" s="5">
        <v>45090</v>
      </c>
      <c r="J1058" s="5">
        <v>45096</v>
      </c>
      <c r="K1058" s="1" t="s">
        <v>40</v>
      </c>
      <c r="L1058" s="95">
        <f t="shared" si="16"/>
        <v>6</v>
      </c>
    </row>
    <row r="1059" spans="1:12" ht="13.5" customHeight="1" x14ac:dyDescent="0.25">
      <c r="A1059" s="6">
        <v>58981</v>
      </c>
      <c r="C1059" s="1" t="s">
        <v>183</v>
      </c>
      <c r="D1059" s="9" t="s">
        <v>194</v>
      </c>
      <c r="E1059" s="1" t="s">
        <v>24</v>
      </c>
      <c r="F1059" s="8">
        <v>311848</v>
      </c>
      <c r="G1059" s="1" t="s">
        <v>185</v>
      </c>
      <c r="H1059" s="7">
        <v>8</v>
      </c>
      <c r="I1059" s="5">
        <v>45061</v>
      </c>
      <c r="J1059" s="5">
        <v>45061</v>
      </c>
      <c r="K1059" s="1" t="s">
        <v>94</v>
      </c>
      <c r="L1059" s="95">
        <f t="shared" si="16"/>
        <v>5</v>
      </c>
    </row>
    <row r="1060" spans="1:12" ht="13.5" customHeight="1" x14ac:dyDescent="0.25">
      <c r="A1060" s="6">
        <v>50542</v>
      </c>
      <c r="C1060" s="1" t="s">
        <v>183</v>
      </c>
      <c r="D1060" s="9" t="s">
        <v>195</v>
      </c>
      <c r="E1060" s="1" t="s">
        <v>24</v>
      </c>
      <c r="F1060" s="8">
        <v>311848</v>
      </c>
      <c r="G1060" s="1" t="s">
        <v>185</v>
      </c>
      <c r="H1060" s="7">
        <v>25</v>
      </c>
      <c r="I1060" s="5">
        <v>45209</v>
      </c>
      <c r="J1060" s="5">
        <v>45209</v>
      </c>
      <c r="K1060" s="1" t="s">
        <v>94</v>
      </c>
      <c r="L1060" s="95">
        <f t="shared" si="16"/>
        <v>10</v>
      </c>
    </row>
    <row r="1061" spans="1:12" ht="13.5" customHeight="1" x14ac:dyDescent="0.25">
      <c r="A1061" s="6">
        <v>50528</v>
      </c>
      <c r="C1061" s="1" t="s">
        <v>183</v>
      </c>
      <c r="D1061" s="9" t="s">
        <v>195</v>
      </c>
      <c r="E1061" s="1" t="s">
        <v>24</v>
      </c>
      <c r="F1061" s="8">
        <v>311848</v>
      </c>
      <c r="G1061" s="1" t="s">
        <v>185</v>
      </c>
      <c r="H1061" s="7">
        <v>25</v>
      </c>
      <c r="I1061" s="5">
        <v>45272</v>
      </c>
      <c r="J1061" s="5">
        <v>45272</v>
      </c>
      <c r="K1061" s="1" t="s">
        <v>94</v>
      </c>
      <c r="L1061" s="95">
        <f t="shared" si="16"/>
        <v>12</v>
      </c>
    </row>
    <row r="1062" spans="1:12" ht="13.5" customHeight="1" x14ac:dyDescent="0.25">
      <c r="A1062" s="6">
        <v>50524</v>
      </c>
      <c r="C1062" s="1" t="s">
        <v>183</v>
      </c>
      <c r="D1062" s="9" t="s">
        <v>195</v>
      </c>
      <c r="E1062" s="1" t="s">
        <v>24</v>
      </c>
      <c r="F1062" s="8">
        <v>311848</v>
      </c>
      <c r="G1062" s="1" t="s">
        <v>185</v>
      </c>
      <c r="H1062" s="7">
        <v>25</v>
      </c>
      <c r="I1062" s="5">
        <v>45265</v>
      </c>
      <c r="J1062" s="5">
        <v>45265</v>
      </c>
      <c r="K1062" s="1" t="s">
        <v>94</v>
      </c>
      <c r="L1062" s="95">
        <f t="shared" si="16"/>
        <v>12</v>
      </c>
    </row>
    <row r="1063" spans="1:12" ht="13.5" customHeight="1" x14ac:dyDescent="0.25">
      <c r="A1063" s="6">
        <v>50522</v>
      </c>
      <c r="C1063" s="1" t="s">
        <v>183</v>
      </c>
      <c r="D1063" s="9" t="s">
        <v>195</v>
      </c>
      <c r="E1063" s="1" t="s">
        <v>24</v>
      </c>
      <c r="F1063" s="8">
        <v>311848</v>
      </c>
      <c r="G1063" s="1" t="s">
        <v>185</v>
      </c>
      <c r="H1063" s="7">
        <v>25</v>
      </c>
      <c r="I1063" s="5">
        <v>45195</v>
      </c>
      <c r="J1063" s="5">
        <v>45196</v>
      </c>
      <c r="K1063" s="1" t="s">
        <v>94</v>
      </c>
      <c r="L1063" s="95">
        <f t="shared" si="16"/>
        <v>9</v>
      </c>
    </row>
    <row r="1064" spans="1:12" ht="13.5" customHeight="1" x14ac:dyDescent="0.25">
      <c r="A1064" s="6">
        <v>50546</v>
      </c>
      <c r="C1064" s="1" t="s">
        <v>183</v>
      </c>
      <c r="D1064" s="9" t="s">
        <v>195</v>
      </c>
      <c r="E1064" s="1" t="s">
        <v>24</v>
      </c>
      <c r="F1064" s="8">
        <v>311848</v>
      </c>
      <c r="G1064" s="1" t="s">
        <v>185</v>
      </c>
      <c r="H1064" s="7">
        <v>25</v>
      </c>
      <c r="I1064" s="5">
        <v>45076</v>
      </c>
      <c r="J1064" s="5">
        <v>45079</v>
      </c>
      <c r="K1064" s="1" t="s">
        <v>94</v>
      </c>
      <c r="L1064" s="95">
        <f t="shared" si="16"/>
        <v>6</v>
      </c>
    </row>
    <row r="1065" spans="1:12" ht="13.5" customHeight="1" x14ac:dyDescent="0.25">
      <c r="A1065" s="6">
        <v>50545</v>
      </c>
      <c r="C1065" s="1" t="s">
        <v>183</v>
      </c>
      <c r="D1065" s="9" t="s">
        <v>195</v>
      </c>
      <c r="E1065" s="1" t="s">
        <v>24</v>
      </c>
      <c r="F1065" s="8">
        <v>311848</v>
      </c>
      <c r="G1065" s="1" t="s">
        <v>185</v>
      </c>
      <c r="H1065" s="7">
        <v>25</v>
      </c>
      <c r="I1065" s="5">
        <v>45202</v>
      </c>
      <c r="J1065" s="5">
        <v>45205</v>
      </c>
      <c r="K1065" s="1" t="s">
        <v>94</v>
      </c>
      <c r="L1065" s="95">
        <f t="shared" si="16"/>
        <v>10</v>
      </c>
    </row>
    <row r="1066" spans="1:12" ht="13.5" customHeight="1" x14ac:dyDescent="0.25">
      <c r="A1066" s="6">
        <v>50548</v>
      </c>
      <c r="C1066" s="1" t="s">
        <v>183</v>
      </c>
      <c r="D1066" s="9" t="s">
        <v>195</v>
      </c>
      <c r="E1066" s="1" t="s">
        <v>24</v>
      </c>
      <c r="F1066" s="8">
        <v>311848</v>
      </c>
      <c r="G1066" s="1" t="s">
        <v>185</v>
      </c>
      <c r="H1066" s="7">
        <v>16</v>
      </c>
      <c r="I1066" s="5">
        <v>44964</v>
      </c>
      <c r="J1066" s="5">
        <v>44967</v>
      </c>
      <c r="K1066" s="1" t="s">
        <v>94</v>
      </c>
      <c r="L1066" s="95">
        <f t="shared" si="16"/>
        <v>2</v>
      </c>
    </row>
    <row r="1067" spans="1:12" ht="13.5" customHeight="1" x14ac:dyDescent="0.25">
      <c r="A1067" s="6">
        <v>50424</v>
      </c>
      <c r="C1067" s="1" t="s">
        <v>183</v>
      </c>
      <c r="D1067" s="9" t="s">
        <v>195</v>
      </c>
      <c r="E1067" s="1" t="s">
        <v>24</v>
      </c>
      <c r="F1067" s="8">
        <v>311848</v>
      </c>
      <c r="G1067" s="1" t="s">
        <v>185</v>
      </c>
      <c r="H1067" s="7">
        <v>21</v>
      </c>
      <c r="I1067" s="5">
        <v>45054</v>
      </c>
      <c r="J1067" s="5">
        <v>45055</v>
      </c>
      <c r="K1067" s="1" t="s">
        <v>94</v>
      </c>
      <c r="L1067" s="95">
        <f t="shared" si="16"/>
        <v>5</v>
      </c>
    </row>
    <row r="1068" spans="1:12" ht="13.5" customHeight="1" x14ac:dyDescent="0.25">
      <c r="A1068" s="6">
        <v>50540</v>
      </c>
      <c r="C1068" s="1" t="s">
        <v>183</v>
      </c>
      <c r="D1068" s="9" t="s">
        <v>195</v>
      </c>
      <c r="E1068" s="1" t="s">
        <v>24</v>
      </c>
      <c r="F1068" s="8">
        <v>311848</v>
      </c>
      <c r="G1068" s="1" t="s">
        <v>185</v>
      </c>
      <c r="H1068" s="7">
        <v>25</v>
      </c>
      <c r="I1068" s="5">
        <v>45163</v>
      </c>
      <c r="J1068" s="5">
        <v>45163</v>
      </c>
      <c r="K1068" s="1" t="s">
        <v>94</v>
      </c>
      <c r="L1068" s="95">
        <f t="shared" si="16"/>
        <v>8</v>
      </c>
    </row>
    <row r="1069" spans="1:12" ht="13.5" customHeight="1" x14ac:dyDescent="0.25">
      <c r="A1069" s="6">
        <v>50533</v>
      </c>
      <c r="C1069" s="1" t="s">
        <v>183</v>
      </c>
      <c r="D1069" s="9" t="s">
        <v>195</v>
      </c>
      <c r="E1069" s="1" t="s">
        <v>24</v>
      </c>
      <c r="F1069" s="8">
        <v>311848</v>
      </c>
      <c r="G1069" s="1" t="s">
        <v>185</v>
      </c>
      <c r="H1069" s="7">
        <v>25</v>
      </c>
      <c r="I1069" s="5">
        <v>45071</v>
      </c>
      <c r="J1069" s="5">
        <v>45071</v>
      </c>
      <c r="K1069" s="1" t="s">
        <v>94</v>
      </c>
      <c r="L1069" s="95">
        <f t="shared" si="16"/>
        <v>5</v>
      </c>
    </row>
    <row r="1070" spans="1:12" ht="13.5" customHeight="1" x14ac:dyDescent="0.25">
      <c r="A1070" s="6">
        <v>50530</v>
      </c>
      <c r="C1070" s="1" t="s">
        <v>183</v>
      </c>
      <c r="D1070" s="9" t="s">
        <v>195</v>
      </c>
      <c r="E1070" s="1" t="s">
        <v>24</v>
      </c>
      <c r="F1070" s="8">
        <v>311848</v>
      </c>
      <c r="G1070" s="1" t="s">
        <v>185</v>
      </c>
      <c r="H1070" s="7">
        <v>25</v>
      </c>
      <c r="I1070" s="5">
        <v>44950</v>
      </c>
      <c r="J1070" s="5">
        <v>44950</v>
      </c>
      <c r="K1070" s="1" t="s">
        <v>94</v>
      </c>
      <c r="L1070" s="95">
        <f t="shared" si="16"/>
        <v>1</v>
      </c>
    </row>
    <row r="1071" spans="1:12" ht="13.5" customHeight="1" x14ac:dyDescent="0.25">
      <c r="A1071" s="6">
        <v>48169</v>
      </c>
      <c r="C1071" s="1" t="s">
        <v>196</v>
      </c>
      <c r="D1071" s="9" t="s">
        <v>197</v>
      </c>
      <c r="E1071" s="1" t="s">
        <v>78</v>
      </c>
      <c r="F1071" s="8">
        <v>352720</v>
      </c>
      <c r="G1071" s="1" t="s">
        <v>66</v>
      </c>
      <c r="H1071" s="7">
        <v>13</v>
      </c>
      <c r="I1071" s="5">
        <v>44988</v>
      </c>
      <c r="J1071" s="5">
        <v>44988</v>
      </c>
      <c r="K1071" s="1" t="s">
        <v>19</v>
      </c>
      <c r="L1071" s="95">
        <f t="shared" si="16"/>
        <v>3</v>
      </c>
    </row>
    <row r="1072" spans="1:12" ht="13.5" customHeight="1" x14ac:dyDescent="0.25">
      <c r="A1072" s="6">
        <v>48201</v>
      </c>
      <c r="C1072" s="1" t="s">
        <v>196</v>
      </c>
      <c r="D1072" s="9" t="s">
        <v>197</v>
      </c>
      <c r="E1072" s="1" t="s">
        <v>76</v>
      </c>
      <c r="F1072" s="8">
        <v>457409</v>
      </c>
      <c r="G1072" s="1" t="s">
        <v>18</v>
      </c>
      <c r="H1072" s="7">
        <v>8</v>
      </c>
      <c r="I1072" s="5">
        <v>45019</v>
      </c>
      <c r="J1072" s="5">
        <v>45020</v>
      </c>
      <c r="K1072" s="1" t="s">
        <v>19</v>
      </c>
      <c r="L1072" s="95">
        <f t="shared" si="16"/>
        <v>4</v>
      </c>
    </row>
    <row r="1073" spans="1:12" ht="13.5" customHeight="1" x14ac:dyDescent="0.25">
      <c r="A1073" s="6">
        <v>47666</v>
      </c>
      <c r="C1073" s="1" t="s">
        <v>196</v>
      </c>
      <c r="D1073" s="9" t="s">
        <v>197</v>
      </c>
      <c r="E1073" s="1" t="s">
        <v>23</v>
      </c>
      <c r="F1073" s="8">
        <v>451509</v>
      </c>
      <c r="G1073" s="1" t="s">
        <v>36</v>
      </c>
      <c r="H1073" s="7">
        <v>10</v>
      </c>
      <c r="I1073" s="5">
        <v>45064</v>
      </c>
      <c r="J1073" s="5">
        <v>45065</v>
      </c>
      <c r="K1073" s="1" t="s">
        <v>19</v>
      </c>
      <c r="L1073" s="95">
        <f t="shared" si="16"/>
        <v>5</v>
      </c>
    </row>
    <row r="1074" spans="1:12" ht="13.5" customHeight="1" x14ac:dyDescent="0.25">
      <c r="A1074" s="6">
        <v>48478</v>
      </c>
      <c r="C1074" s="1" t="s">
        <v>196</v>
      </c>
      <c r="D1074" s="9" t="s">
        <v>197</v>
      </c>
      <c r="E1074" s="1" t="s">
        <v>30</v>
      </c>
      <c r="F1074" s="8">
        <v>315766</v>
      </c>
      <c r="G1074" s="1" t="s">
        <v>31</v>
      </c>
      <c r="H1074" s="7">
        <v>13</v>
      </c>
      <c r="I1074" s="5">
        <v>45002</v>
      </c>
      <c r="J1074" s="5">
        <v>45002</v>
      </c>
      <c r="K1074" s="1" t="s">
        <v>19</v>
      </c>
      <c r="L1074" s="95">
        <f t="shared" si="16"/>
        <v>3</v>
      </c>
    </row>
    <row r="1075" spans="1:12" ht="13.5" customHeight="1" x14ac:dyDescent="0.25">
      <c r="A1075" s="6">
        <v>48663</v>
      </c>
      <c r="C1075" s="1" t="s">
        <v>196</v>
      </c>
      <c r="D1075" s="9" t="s">
        <v>197</v>
      </c>
      <c r="E1075" s="1" t="s">
        <v>103</v>
      </c>
      <c r="F1075" s="8">
        <v>451509</v>
      </c>
      <c r="G1075" s="1" t="s">
        <v>36</v>
      </c>
      <c r="H1075" s="7">
        <v>12</v>
      </c>
      <c r="I1075" s="5">
        <v>45043</v>
      </c>
      <c r="J1075" s="5">
        <v>45044</v>
      </c>
      <c r="K1075" s="1" t="s">
        <v>19</v>
      </c>
      <c r="L1075" s="95">
        <f t="shared" si="16"/>
        <v>4</v>
      </c>
    </row>
    <row r="1076" spans="1:12" ht="13.5" customHeight="1" x14ac:dyDescent="0.25">
      <c r="A1076" s="6">
        <v>48768</v>
      </c>
      <c r="C1076" s="1" t="s">
        <v>196</v>
      </c>
      <c r="D1076" s="9" t="s">
        <v>197</v>
      </c>
      <c r="E1076" s="1" t="s">
        <v>47</v>
      </c>
      <c r="F1076" s="8">
        <v>352720</v>
      </c>
      <c r="G1076" s="1" t="s">
        <v>66</v>
      </c>
      <c r="H1076" s="7">
        <v>12</v>
      </c>
      <c r="I1076" s="5">
        <v>45007</v>
      </c>
      <c r="J1076" s="5">
        <v>45009</v>
      </c>
      <c r="K1076" s="1" t="s">
        <v>19</v>
      </c>
      <c r="L1076" s="95">
        <f t="shared" si="16"/>
        <v>3</v>
      </c>
    </row>
    <row r="1077" spans="1:12" ht="13.5" customHeight="1" x14ac:dyDescent="0.25">
      <c r="A1077" s="6">
        <v>48763</v>
      </c>
      <c r="C1077" s="1" t="s">
        <v>196</v>
      </c>
      <c r="D1077" s="9" t="s">
        <v>197</v>
      </c>
      <c r="E1077" s="1" t="s">
        <v>47</v>
      </c>
      <c r="F1077" s="8">
        <v>352720</v>
      </c>
      <c r="G1077" s="1" t="s">
        <v>66</v>
      </c>
      <c r="H1077" s="7">
        <v>12</v>
      </c>
      <c r="I1077" s="5">
        <v>44993</v>
      </c>
      <c r="J1077" s="5">
        <v>44995</v>
      </c>
      <c r="K1077" s="1" t="s">
        <v>19</v>
      </c>
      <c r="L1077" s="95">
        <f t="shared" si="16"/>
        <v>3</v>
      </c>
    </row>
    <row r="1078" spans="1:12" ht="13.5" customHeight="1" x14ac:dyDescent="0.25">
      <c r="A1078" s="6">
        <v>56345</v>
      </c>
      <c r="C1078" s="1" t="s">
        <v>196</v>
      </c>
      <c r="D1078" s="9" t="s">
        <v>198</v>
      </c>
      <c r="E1078" s="1" t="s">
        <v>47</v>
      </c>
      <c r="F1078" s="8">
        <v>332755</v>
      </c>
      <c r="G1078" s="1" t="s">
        <v>199</v>
      </c>
      <c r="H1078" s="7">
        <v>13</v>
      </c>
      <c r="I1078" s="5">
        <v>45068</v>
      </c>
      <c r="J1078" s="5">
        <v>45070</v>
      </c>
      <c r="K1078" s="1" t="s">
        <v>88</v>
      </c>
      <c r="L1078" s="95">
        <f t="shared" si="16"/>
        <v>5</v>
      </c>
    </row>
    <row r="1079" spans="1:12" ht="13.5" customHeight="1" x14ac:dyDescent="0.25">
      <c r="A1079" s="6">
        <v>50662</v>
      </c>
      <c r="C1079" s="1" t="s">
        <v>196</v>
      </c>
      <c r="D1079" s="9" t="s">
        <v>198</v>
      </c>
      <c r="E1079" s="1" t="s">
        <v>103</v>
      </c>
      <c r="F1079" s="8">
        <v>201741</v>
      </c>
      <c r="G1079" s="1" t="s">
        <v>143</v>
      </c>
      <c r="H1079" s="7">
        <v>7</v>
      </c>
      <c r="I1079" s="5">
        <v>45111</v>
      </c>
      <c r="J1079" s="5">
        <v>45112</v>
      </c>
      <c r="K1079" s="1" t="s">
        <v>94</v>
      </c>
      <c r="L1079" s="95">
        <f t="shared" si="16"/>
        <v>7</v>
      </c>
    </row>
    <row r="1080" spans="1:12" ht="13.5" customHeight="1" x14ac:dyDescent="0.25">
      <c r="A1080" s="6">
        <v>58547</v>
      </c>
      <c r="C1080" s="1" t="s">
        <v>196</v>
      </c>
      <c r="D1080" s="9" t="s">
        <v>197</v>
      </c>
      <c r="E1080" s="1" t="s">
        <v>47</v>
      </c>
      <c r="F1080" s="8">
        <v>463384</v>
      </c>
      <c r="G1080" s="1" t="s">
        <v>172</v>
      </c>
      <c r="H1080" s="7">
        <v>6</v>
      </c>
      <c r="I1080" s="5">
        <v>45075</v>
      </c>
      <c r="J1080" s="5">
        <v>45077</v>
      </c>
      <c r="K1080" s="1" t="s">
        <v>85</v>
      </c>
      <c r="L1080" s="95">
        <f t="shared" si="16"/>
        <v>5</v>
      </c>
    </row>
    <row r="1081" spans="1:12" ht="13.5" customHeight="1" x14ac:dyDescent="0.25">
      <c r="A1081" s="6">
        <v>58543</v>
      </c>
      <c r="C1081" s="1" t="s">
        <v>196</v>
      </c>
      <c r="D1081" s="9" t="s">
        <v>197</v>
      </c>
      <c r="E1081" s="1" t="s">
        <v>47</v>
      </c>
      <c r="F1081" s="8">
        <v>463384</v>
      </c>
      <c r="G1081" s="1" t="s">
        <v>172</v>
      </c>
      <c r="H1081" s="7">
        <v>7</v>
      </c>
      <c r="I1081" s="5">
        <v>45062</v>
      </c>
      <c r="J1081" s="5">
        <v>45064</v>
      </c>
      <c r="K1081" s="1" t="s">
        <v>85</v>
      </c>
      <c r="L1081" s="95">
        <f t="shared" si="16"/>
        <v>5</v>
      </c>
    </row>
    <row r="1082" spans="1:12" ht="13.5" customHeight="1" x14ac:dyDescent="0.25">
      <c r="A1082" s="6">
        <v>53776</v>
      </c>
      <c r="C1082" s="1" t="s">
        <v>196</v>
      </c>
      <c r="D1082" s="9" t="s">
        <v>198</v>
      </c>
      <c r="E1082" s="1" t="s">
        <v>17</v>
      </c>
      <c r="F1082" s="8">
        <v>536181</v>
      </c>
      <c r="G1082" s="1" t="s">
        <v>98</v>
      </c>
      <c r="H1082" s="7">
        <v>13</v>
      </c>
      <c r="I1082" s="5">
        <v>44931</v>
      </c>
      <c r="J1082" s="5">
        <v>44931</v>
      </c>
      <c r="K1082" s="1" t="s">
        <v>57</v>
      </c>
      <c r="L1082" s="95">
        <f t="shared" si="16"/>
        <v>1</v>
      </c>
    </row>
    <row r="1083" spans="1:12" ht="13.5" customHeight="1" x14ac:dyDescent="0.25">
      <c r="A1083" s="6">
        <v>54860</v>
      </c>
      <c r="C1083" s="1" t="s">
        <v>196</v>
      </c>
      <c r="D1083" s="9" t="s">
        <v>198</v>
      </c>
      <c r="E1083" s="1" t="s">
        <v>84</v>
      </c>
      <c r="F1083" s="8">
        <v>322353</v>
      </c>
      <c r="G1083" s="1" t="s">
        <v>126</v>
      </c>
      <c r="H1083" s="7">
        <v>8</v>
      </c>
      <c r="I1083" s="5">
        <v>45035</v>
      </c>
      <c r="J1083" s="5">
        <v>45035</v>
      </c>
      <c r="K1083" s="1" t="s">
        <v>60</v>
      </c>
      <c r="L1083" s="95">
        <f t="shared" si="16"/>
        <v>4</v>
      </c>
    </row>
    <row r="1084" spans="1:12" ht="13.5" customHeight="1" x14ac:dyDescent="0.25">
      <c r="A1084" s="6">
        <v>52346</v>
      </c>
      <c r="C1084" s="1" t="s">
        <v>196</v>
      </c>
      <c r="D1084" s="9" t="s">
        <v>197</v>
      </c>
      <c r="E1084" s="1" t="s">
        <v>22</v>
      </c>
      <c r="F1084" s="8">
        <v>463384</v>
      </c>
      <c r="G1084" s="1" t="s">
        <v>172</v>
      </c>
      <c r="H1084" s="7">
        <v>4</v>
      </c>
      <c r="I1084" s="5">
        <v>44979</v>
      </c>
      <c r="J1084" s="5">
        <v>44981</v>
      </c>
      <c r="K1084" s="1" t="s">
        <v>85</v>
      </c>
      <c r="L1084" s="95">
        <f t="shared" si="16"/>
        <v>2</v>
      </c>
    </row>
    <row r="1085" spans="1:12" ht="13.5" customHeight="1" x14ac:dyDescent="0.25">
      <c r="A1085" s="6">
        <v>57679</v>
      </c>
      <c r="C1085" s="1" t="s">
        <v>196</v>
      </c>
      <c r="D1085" s="9" t="s">
        <v>197</v>
      </c>
      <c r="E1085" s="1" t="s">
        <v>28</v>
      </c>
      <c r="F1085" s="8">
        <v>463384</v>
      </c>
      <c r="G1085" s="1" t="s">
        <v>172</v>
      </c>
      <c r="H1085" s="7">
        <v>3</v>
      </c>
      <c r="I1085" s="5">
        <v>44977</v>
      </c>
      <c r="J1085" s="5">
        <v>44978</v>
      </c>
      <c r="K1085" s="1" t="s">
        <v>85</v>
      </c>
      <c r="L1085" s="95">
        <f t="shared" si="16"/>
        <v>2</v>
      </c>
    </row>
    <row r="1086" spans="1:12" ht="13.5" customHeight="1" x14ac:dyDescent="0.25">
      <c r="A1086" s="6">
        <v>54593</v>
      </c>
      <c r="C1086" s="1" t="s">
        <v>196</v>
      </c>
      <c r="D1086" s="9" t="s">
        <v>197</v>
      </c>
      <c r="E1086" s="1" t="s">
        <v>78</v>
      </c>
      <c r="F1086" s="8">
        <v>463384</v>
      </c>
      <c r="G1086" s="1" t="s">
        <v>172</v>
      </c>
      <c r="H1086" s="7">
        <v>9</v>
      </c>
      <c r="I1086" s="5">
        <v>45013</v>
      </c>
      <c r="J1086" s="5">
        <v>45013</v>
      </c>
      <c r="K1086" s="1" t="s">
        <v>85</v>
      </c>
      <c r="L1086" s="95">
        <f t="shared" si="16"/>
        <v>3</v>
      </c>
    </row>
    <row r="1087" spans="1:12" ht="13.5" customHeight="1" x14ac:dyDescent="0.25">
      <c r="A1087" s="6">
        <v>57602</v>
      </c>
      <c r="C1087" s="1" t="s">
        <v>196</v>
      </c>
      <c r="D1087" s="9" t="s">
        <v>197</v>
      </c>
      <c r="E1087" s="1" t="s">
        <v>24</v>
      </c>
      <c r="F1087" s="8">
        <v>441106</v>
      </c>
      <c r="G1087" s="1" t="s">
        <v>178</v>
      </c>
      <c r="H1087" s="7">
        <v>9</v>
      </c>
      <c r="I1087" s="5">
        <v>45097</v>
      </c>
      <c r="J1087" s="5">
        <v>45097</v>
      </c>
      <c r="K1087" s="1" t="s">
        <v>85</v>
      </c>
      <c r="L1087" s="95">
        <f t="shared" si="16"/>
        <v>6</v>
      </c>
    </row>
    <row r="1088" spans="1:12" ht="13.5" customHeight="1" x14ac:dyDescent="0.25">
      <c r="A1088" s="6">
        <v>58724</v>
      </c>
      <c r="C1088" s="1" t="s">
        <v>196</v>
      </c>
      <c r="D1088" s="9" t="s">
        <v>197</v>
      </c>
      <c r="E1088" s="1" t="s">
        <v>20</v>
      </c>
      <c r="F1088" s="8">
        <v>463384</v>
      </c>
      <c r="G1088" s="1" t="s">
        <v>172</v>
      </c>
      <c r="H1088" s="7">
        <v>10</v>
      </c>
      <c r="I1088" s="5">
        <v>45196</v>
      </c>
      <c r="J1088" s="5">
        <v>45197</v>
      </c>
      <c r="K1088" s="1" t="s">
        <v>85</v>
      </c>
      <c r="L1088" s="95">
        <f t="shared" si="16"/>
        <v>9</v>
      </c>
    </row>
    <row r="1089" spans="1:12" ht="13.5" customHeight="1" x14ac:dyDescent="0.25">
      <c r="A1089" s="6">
        <v>54919</v>
      </c>
      <c r="C1089" s="1" t="s">
        <v>196</v>
      </c>
      <c r="D1089" s="9" t="s">
        <v>197</v>
      </c>
      <c r="E1089" s="1" t="s">
        <v>35</v>
      </c>
      <c r="F1089" s="8">
        <v>463384</v>
      </c>
      <c r="G1089" s="1" t="s">
        <v>172</v>
      </c>
      <c r="H1089" s="7">
        <v>6</v>
      </c>
      <c r="I1089" s="5">
        <v>44984</v>
      </c>
      <c r="J1089" s="5">
        <v>44986</v>
      </c>
      <c r="K1089" s="1" t="s">
        <v>85</v>
      </c>
      <c r="L1089" s="95">
        <f t="shared" si="16"/>
        <v>3</v>
      </c>
    </row>
    <row r="1090" spans="1:12" ht="13.5" customHeight="1" x14ac:dyDescent="0.25">
      <c r="A1090" s="6">
        <v>54325</v>
      </c>
      <c r="C1090" s="1" t="s">
        <v>196</v>
      </c>
      <c r="D1090" s="9" t="s">
        <v>197</v>
      </c>
      <c r="E1090" s="1" t="s">
        <v>102</v>
      </c>
      <c r="F1090" s="8">
        <v>441106</v>
      </c>
      <c r="G1090" s="1" t="s">
        <v>178</v>
      </c>
      <c r="H1090" s="7">
        <v>7</v>
      </c>
      <c r="I1090" s="5">
        <v>45040</v>
      </c>
      <c r="J1090" s="5">
        <v>45040</v>
      </c>
      <c r="K1090" s="1" t="s">
        <v>85</v>
      </c>
      <c r="L1090" s="95">
        <f t="shared" si="16"/>
        <v>4</v>
      </c>
    </row>
    <row r="1091" spans="1:12" ht="13.5" customHeight="1" x14ac:dyDescent="0.25">
      <c r="A1091" s="6">
        <v>54478</v>
      </c>
      <c r="C1091" s="1" t="s">
        <v>196</v>
      </c>
      <c r="D1091" s="9" t="s">
        <v>197</v>
      </c>
      <c r="E1091" s="1" t="s">
        <v>47</v>
      </c>
      <c r="F1091" s="8">
        <v>441106</v>
      </c>
      <c r="G1091" s="1" t="s">
        <v>178</v>
      </c>
      <c r="H1091" s="7">
        <v>14</v>
      </c>
      <c r="I1091" s="5">
        <v>45035</v>
      </c>
      <c r="J1091" s="5">
        <v>45037</v>
      </c>
      <c r="K1091" s="1" t="s">
        <v>85</v>
      </c>
      <c r="L1091" s="95">
        <f t="shared" ref="L1091:L1154" si="17">MONTH(J1091)</f>
        <v>4</v>
      </c>
    </row>
    <row r="1092" spans="1:12" ht="13.5" customHeight="1" x14ac:dyDescent="0.25">
      <c r="A1092" s="6">
        <v>57588</v>
      </c>
      <c r="C1092" s="1" t="s">
        <v>196</v>
      </c>
      <c r="D1092" s="9" t="s">
        <v>197</v>
      </c>
      <c r="E1092" s="1" t="s">
        <v>24</v>
      </c>
      <c r="F1092" s="8">
        <v>441106</v>
      </c>
      <c r="G1092" s="1" t="s">
        <v>178</v>
      </c>
      <c r="H1092" s="7">
        <v>9</v>
      </c>
      <c r="I1092" s="5">
        <v>45020</v>
      </c>
      <c r="J1092" s="5">
        <v>45020</v>
      </c>
      <c r="K1092" s="1" t="s">
        <v>85</v>
      </c>
      <c r="L1092" s="95">
        <f t="shared" si="17"/>
        <v>4</v>
      </c>
    </row>
    <row r="1093" spans="1:12" ht="13.5" customHeight="1" x14ac:dyDescent="0.25">
      <c r="A1093" s="6">
        <v>54497</v>
      </c>
      <c r="C1093" s="1" t="s">
        <v>196</v>
      </c>
      <c r="D1093" s="9" t="s">
        <v>197</v>
      </c>
      <c r="E1093" s="1" t="s">
        <v>47</v>
      </c>
      <c r="F1093" s="8">
        <v>441106</v>
      </c>
      <c r="G1093" s="1" t="s">
        <v>178</v>
      </c>
      <c r="H1093" s="7">
        <v>12</v>
      </c>
      <c r="I1093" s="5">
        <v>45042</v>
      </c>
      <c r="J1093" s="5">
        <v>45044</v>
      </c>
      <c r="K1093" s="1" t="s">
        <v>85</v>
      </c>
      <c r="L1093" s="95">
        <f t="shared" si="17"/>
        <v>4</v>
      </c>
    </row>
    <row r="1094" spans="1:12" ht="13.5" customHeight="1" x14ac:dyDescent="0.25">
      <c r="A1094" s="6">
        <v>55501</v>
      </c>
      <c r="C1094" s="1" t="s">
        <v>196</v>
      </c>
      <c r="D1094" s="9" t="s">
        <v>197</v>
      </c>
      <c r="E1094" s="1" t="s">
        <v>23</v>
      </c>
      <c r="F1094" s="8">
        <v>441106</v>
      </c>
      <c r="G1094" s="1" t="s">
        <v>178</v>
      </c>
      <c r="H1094" s="7">
        <v>8</v>
      </c>
      <c r="I1094" s="5">
        <v>45223</v>
      </c>
      <c r="J1094" s="5">
        <v>45224</v>
      </c>
      <c r="K1094" s="1" t="s">
        <v>85</v>
      </c>
      <c r="L1094" s="95">
        <f t="shared" si="17"/>
        <v>10</v>
      </c>
    </row>
    <row r="1095" spans="1:12" ht="13.5" customHeight="1" x14ac:dyDescent="0.25">
      <c r="A1095" s="6">
        <v>58599</v>
      </c>
      <c r="C1095" s="1" t="s">
        <v>196</v>
      </c>
      <c r="D1095" s="9" t="s">
        <v>197</v>
      </c>
      <c r="E1095" s="1" t="s">
        <v>78</v>
      </c>
      <c r="F1095" s="8">
        <v>441106</v>
      </c>
      <c r="G1095" s="1" t="s">
        <v>178</v>
      </c>
      <c r="H1095" s="7">
        <v>9</v>
      </c>
      <c r="I1095" s="5">
        <v>45100</v>
      </c>
      <c r="J1095" s="5">
        <v>45100</v>
      </c>
      <c r="K1095" s="1" t="s">
        <v>85</v>
      </c>
      <c r="L1095" s="95">
        <f t="shared" si="17"/>
        <v>6</v>
      </c>
    </row>
    <row r="1096" spans="1:12" ht="13.5" customHeight="1" x14ac:dyDescent="0.25">
      <c r="A1096" s="6">
        <v>54260</v>
      </c>
      <c r="C1096" s="1" t="s">
        <v>196</v>
      </c>
      <c r="D1096" s="9" t="s">
        <v>197</v>
      </c>
      <c r="E1096" s="1" t="s">
        <v>102</v>
      </c>
      <c r="F1096" s="8">
        <v>441106</v>
      </c>
      <c r="G1096" s="1" t="s">
        <v>178</v>
      </c>
      <c r="H1096" s="7">
        <v>9</v>
      </c>
      <c r="I1096" s="5">
        <v>45033</v>
      </c>
      <c r="J1096" s="5">
        <v>45033</v>
      </c>
      <c r="K1096" s="1" t="s">
        <v>85</v>
      </c>
      <c r="L1096" s="95">
        <f t="shared" si="17"/>
        <v>4</v>
      </c>
    </row>
    <row r="1097" spans="1:12" ht="13.5" customHeight="1" x14ac:dyDescent="0.25">
      <c r="A1097" s="6">
        <v>56508</v>
      </c>
      <c r="C1097" s="1" t="s">
        <v>196</v>
      </c>
      <c r="D1097" s="9" t="s">
        <v>198</v>
      </c>
      <c r="E1097" s="1" t="s">
        <v>78</v>
      </c>
      <c r="F1097" s="8">
        <v>332755</v>
      </c>
      <c r="G1097" s="1" t="s">
        <v>199</v>
      </c>
      <c r="H1097" s="7">
        <v>15</v>
      </c>
      <c r="I1097" s="5">
        <v>44965</v>
      </c>
      <c r="J1097" s="5">
        <v>44965</v>
      </c>
      <c r="K1097" s="1" t="s">
        <v>88</v>
      </c>
      <c r="L1097" s="95">
        <f t="shared" si="17"/>
        <v>2</v>
      </c>
    </row>
    <row r="1098" spans="1:12" ht="13.5" customHeight="1" x14ac:dyDescent="0.25">
      <c r="A1098" s="6">
        <v>56736</v>
      </c>
      <c r="C1098" s="1" t="s">
        <v>196</v>
      </c>
      <c r="D1098" s="9" t="s">
        <v>198</v>
      </c>
      <c r="E1098" s="1" t="s">
        <v>78</v>
      </c>
      <c r="F1098" s="8">
        <v>332755</v>
      </c>
      <c r="G1098" s="1" t="s">
        <v>199</v>
      </c>
      <c r="H1098" s="7">
        <v>14</v>
      </c>
      <c r="I1098" s="5">
        <v>44979</v>
      </c>
      <c r="J1098" s="5">
        <v>44979</v>
      </c>
      <c r="K1098" s="1" t="s">
        <v>88</v>
      </c>
      <c r="L1098" s="95">
        <f t="shared" si="17"/>
        <v>2</v>
      </c>
    </row>
    <row r="1099" spans="1:12" ht="13.5" customHeight="1" x14ac:dyDescent="0.25">
      <c r="A1099" s="6">
        <v>58529</v>
      </c>
      <c r="C1099" s="1" t="s">
        <v>196</v>
      </c>
      <c r="D1099" s="9" t="s">
        <v>197</v>
      </c>
      <c r="E1099" s="1" t="s">
        <v>47</v>
      </c>
      <c r="F1099" s="8">
        <v>441106</v>
      </c>
      <c r="G1099" s="1" t="s">
        <v>178</v>
      </c>
      <c r="H1099" s="7">
        <v>6</v>
      </c>
      <c r="I1099" s="5">
        <v>45027</v>
      </c>
      <c r="J1099" s="5">
        <v>45029</v>
      </c>
      <c r="K1099" s="1" t="s">
        <v>85</v>
      </c>
      <c r="L1099" s="95">
        <f t="shared" si="17"/>
        <v>4</v>
      </c>
    </row>
    <row r="1100" spans="1:12" ht="13.5" customHeight="1" x14ac:dyDescent="0.25">
      <c r="A1100" s="6">
        <v>54218</v>
      </c>
      <c r="C1100" s="1" t="s">
        <v>196</v>
      </c>
      <c r="D1100" s="9" t="s">
        <v>197</v>
      </c>
      <c r="E1100" s="1" t="s">
        <v>102</v>
      </c>
      <c r="F1100" s="8">
        <v>463384</v>
      </c>
      <c r="G1100" s="1" t="s">
        <v>172</v>
      </c>
      <c r="H1100" s="7">
        <v>9</v>
      </c>
      <c r="I1100" s="5">
        <v>44998</v>
      </c>
      <c r="J1100" s="5">
        <v>44998</v>
      </c>
      <c r="K1100" s="1" t="s">
        <v>85</v>
      </c>
      <c r="L1100" s="95">
        <f t="shared" si="17"/>
        <v>3</v>
      </c>
    </row>
    <row r="1101" spans="1:12" ht="13.5" customHeight="1" x14ac:dyDescent="0.25">
      <c r="A1101" s="6">
        <v>54236</v>
      </c>
      <c r="C1101" s="1" t="s">
        <v>196</v>
      </c>
      <c r="D1101" s="9" t="s">
        <v>197</v>
      </c>
      <c r="E1101" s="1" t="s">
        <v>102</v>
      </c>
      <c r="F1101" s="8">
        <v>463384</v>
      </c>
      <c r="G1101" s="1" t="s">
        <v>172</v>
      </c>
      <c r="H1101" s="7">
        <v>8</v>
      </c>
      <c r="I1101" s="5">
        <v>45012</v>
      </c>
      <c r="J1101" s="5">
        <v>45012</v>
      </c>
      <c r="K1101" s="1" t="s">
        <v>85</v>
      </c>
      <c r="L1101" s="95">
        <f t="shared" si="17"/>
        <v>3</v>
      </c>
    </row>
    <row r="1102" spans="1:12" ht="13.5" customHeight="1" x14ac:dyDescent="0.25">
      <c r="A1102" s="6">
        <v>57617</v>
      </c>
      <c r="C1102" s="1" t="s">
        <v>196</v>
      </c>
      <c r="D1102" s="9" t="s">
        <v>197</v>
      </c>
      <c r="E1102" s="1" t="s">
        <v>24</v>
      </c>
      <c r="F1102" s="8">
        <v>441106</v>
      </c>
      <c r="G1102" s="1" t="s">
        <v>178</v>
      </c>
      <c r="H1102" s="7">
        <v>9</v>
      </c>
      <c r="I1102" s="5">
        <v>45099</v>
      </c>
      <c r="J1102" s="5">
        <v>45099</v>
      </c>
      <c r="K1102" s="1" t="s">
        <v>85</v>
      </c>
      <c r="L1102" s="95">
        <f t="shared" si="17"/>
        <v>6</v>
      </c>
    </row>
    <row r="1103" spans="1:12" ht="13.5" customHeight="1" x14ac:dyDescent="0.25">
      <c r="A1103" s="6">
        <v>58597</v>
      </c>
      <c r="C1103" s="1" t="s">
        <v>196</v>
      </c>
      <c r="D1103" s="9" t="s">
        <v>197</v>
      </c>
      <c r="E1103" s="1" t="s">
        <v>78</v>
      </c>
      <c r="F1103" s="8">
        <v>441106</v>
      </c>
      <c r="G1103" s="1" t="s">
        <v>178</v>
      </c>
      <c r="H1103" s="7">
        <v>8</v>
      </c>
      <c r="I1103" s="5">
        <v>45098</v>
      </c>
      <c r="J1103" s="5">
        <v>45098</v>
      </c>
      <c r="K1103" s="1" t="s">
        <v>85</v>
      </c>
      <c r="L1103" s="95">
        <f t="shared" si="17"/>
        <v>6</v>
      </c>
    </row>
    <row r="1104" spans="1:12" ht="13.5" customHeight="1" x14ac:dyDescent="0.25">
      <c r="A1104" s="6">
        <v>58911</v>
      </c>
      <c r="C1104" s="1" t="s">
        <v>196</v>
      </c>
      <c r="D1104" s="9" t="s">
        <v>197</v>
      </c>
      <c r="E1104" s="1" t="s">
        <v>23</v>
      </c>
      <c r="F1104" s="8">
        <v>441106</v>
      </c>
      <c r="G1104" s="1" t="s">
        <v>178</v>
      </c>
      <c r="H1104" s="7">
        <v>8</v>
      </c>
      <c r="I1104" s="5">
        <v>45218</v>
      </c>
      <c r="J1104" s="5">
        <v>45219</v>
      </c>
      <c r="K1104" s="1" t="s">
        <v>85</v>
      </c>
      <c r="L1104" s="95">
        <f t="shared" si="17"/>
        <v>10</v>
      </c>
    </row>
    <row r="1105" spans="1:12" ht="13.5" customHeight="1" x14ac:dyDescent="0.25">
      <c r="A1105" s="6">
        <v>54586</v>
      </c>
      <c r="C1105" s="1" t="s">
        <v>196</v>
      </c>
      <c r="D1105" s="9" t="s">
        <v>197</v>
      </c>
      <c r="E1105" s="1" t="s">
        <v>78</v>
      </c>
      <c r="F1105" s="8">
        <v>463384</v>
      </c>
      <c r="G1105" s="1" t="s">
        <v>172</v>
      </c>
      <c r="H1105" s="7">
        <v>10</v>
      </c>
      <c r="I1105" s="5">
        <v>44999</v>
      </c>
      <c r="J1105" s="5">
        <v>44999</v>
      </c>
      <c r="K1105" s="1" t="s">
        <v>85</v>
      </c>
      <c r="L1105" s="95">
        <f t="shared" si="17"/>
        <v>3</v>
      </c>
    </row>
    <row r="1106" spans="1:12" ht="13.5" customHeight="1" x14ac:dyDescent="0.25">
      <c r="A1106" s="6">
        <v>54600</v>
      </c>
      <c r="C1106" s="1" t="s">
        <v>196</v>
      </c>
      <c r="D1106" s="9" t="s">
        <v>197</v>
      </c>
      <c r="E1106" s="1" t="s">
        <v>78</v>
      </c>
      <c r="F1106" s="8">
        <v>441106</v>
      </c>
      <c r="G1106" s="1" t="s">
        <v>178</v>
      </c>
      <c r="H1106" s="7">
        <v>9</v>
      </c>
      <c r="I1106" s="5">
        <v>45034</v>
      </c>
      <c r="J1106" s="5">
        <v>45034</v>
      </c>
      <c r="K1106" s="1" t="s">
        <v>85</v>
      </c>
      <c r="L1106" s="95">
        <f t="shared" si="17"/>
        <v>4</v>
      </c>
    </row>
    <row r="1107" spans="1:12" ht="13.5" customHeight="1" x14ac:dyDescent="0.25">
      <c r="A1107" s="6">
        <v>54453</v>
      </c>
      <c r="C1107" s="1" t="s">
        <v>196</v>
      </c>
      <c r="D1107" s="9" t="s">
        <v>197</v>
      </c>
      <c r="E1107" s="1" t="s">
        <v>47</v>
      </c>
      <c r="F1107" s="8">
        <v>463384</v>
      </c>
      <c r="G1107" s="1" t="s">
        <v>172</v>
      </c>
      <c r="H1107" s="7">
        <v>13</v>
      </c>
      <c r="I1107" s="5">
        <v>45014</v>
      </c>
      <c r="J1107" s="5">
        <v>45016</v>
      </c>
      <c r="K1107" s="1" t="s">
        <v>85</v>
      </c>
      <c r="L1107" s="95">
        <f t="shared" si="17"/>
        <v>3</v>
      </c>
    </row>
    <row r="1108" spans="1:12" ht="13.5" customHeight="1" x14ac:dyDescent="0.25">
      <c r="A1108" s="6">
        <v>56437</v>
      </c>
      <c r="C1108" s="1" t="s">
        <v>196</v>
      </c>
      <c r="D1108" s="9" t="s">
        <v>198</v>
      </c>
      <c r="E1108" s="1" t="s">
        <v>17</v>
      </c>
      <c r="F1108" s="8">
        <v>433069</v>
      </c>
      <c r="G1108" s="1" t="s">
        <v>200</v>
      </c>
      <c r="H1108" s="7">
        <v>14</v>
      </c>
      <c r="I1108" s="5">
        <v>45134</v>
      </c>
      <c r="J1108" s="5">
        <v>45134</v>
      </c>
      <c r="K1108" s="1" t="s">
        <v>88</v>
      </c>
      <c r="L1108" s="95">
        <f t="shared" si="17"/>
        <v>7</v>
      </c>
    </row>
    <row r="1109" spans="1:12" ht="13.5" customHeight="1" x14ac:dyDescent="0.25">
      <c r="A1109" s="6">
        <v>58613</v>
      </c>
      <c r="C1109" s="1" t="s">
        <v>196</v>
      </c>
      <c r="D1109" s="9" t="s">
        <v>197</v>
      </c>
      <c r="E1109" s="1" t="s">
        <v>103</v>
      </c>
      <c r="F1109" s="8">
        <v>463384</v>
      </c>
      <c r="G1109" s="1" t="s">
        <v>172</v>
      </c>
      <c r="H1109" s="7">
        <v>6</v>
      </c>
      <c r="I1109" s="5">
        <v>45188</v>
      </c>
      <c r="J1109" s="5">
        <v>45189</v>
      </c>
      <c r="K1109" s="1" t="s">
        <v>85</v>
      </c>
      <c r="L1109" s="95">
        <f t="shared" si="17"/>
        <v>9</v>
      </c>
    </row>
    <row r="1110" spans="1:12" ht="13.5" customHeight="1" x14ac:dyDescent="0.25">
      <c r="A1110" s="6">
        <v>56468</v>
      </c>
      <c r="C1110" s="1" t="s">
        <v>196</v>
      </c>
      <c r="D1110" s="9" t="s">
        <v>198</v>
      </c>
      <c r="E1110" s="1" t="s">
        <v>78</v>
      </c>
      <c r="F1110" s="8">
        <v>332755</v>
      </c>
      <c r="G1110" s="1" t="s">
        <v>199</v>
      </c>
      <c r="H1110" s="7">
        <v>14</v>
      </c>
      <c r="I1110" s="5">
        <v>45103</v>
      </c>
      <c r="J1110" s="5">
        <v>45103</v>
      </c>
      <c r="K1110" s="1" t="s">
        <v>88</v>
      </c>
      <c r="L1110" s="95">
        <f t="shared" si="17"/>
        <v>6</v>
      </c>
    </row>
    <row r="1111" spans="1:12" ht="13.5" customHeight="1" x14ac:dyDescent="0.25">
      <c r="A1111" s="6">
        <v>54604</v>
      </c>
      <c r="C1111" s="1" t="s">
        <v>196</v>
      </c>
      <c r="D1111" s="9" t="s">
        <v>197</v>
      </c>
      <c r="E1111" s="1" t="s">
        <v>78</v>
      </c>
      <c r="F1111" s="8">
        <v>441106</v>
      </c>
      <c r="G1111" s="1" t="s">
        <v>178</v>
      </c>
      <c r="H1111" s="7">
        <v>8</v>
      </c>
      <c r="I1111" s="5">
        <v>45041</v>
      </c>
      <c r="J1111" s="5">
        <v>45041</v>
      </c>
      <c r="K1111" s="1" t="s">
        <v>85</v>
      </c>
      <c r="L1111" s="95">
        <f t="shared" si="17"/>
        <v>4</v>
      </c>
    </row>
    <row r="1112" spans="1:12" ht="13.5" customHeight="1" x14ac:dyDescent="0.25">
      <c r="A1112" s="6">
        <v>54447</v>
      </c>
      <c r="C1112" s="1" t="s">
        <v>196</v>
      </c>
      <c r="D1112" s="9" t="s">
        <v>197</v>
      </c>
      <c r="E1112" s="1" t="s">
        <v>47</v>
      </c>
      <c r="F1112" s="8">
        <v>463384</v>
      </c>
      <c r="G1112" s="1" t="s">
        <v>172</v>
      </c>
      <c r="H1112" s="7">
        <v>12</v>
      </c>
      <c r="I1112" s="5">
        <v>45000</v>
      </c>
      <c r="J1112" s="5">
        <v>45002</v>
      </c>
      <c r="K1112" s="1" t="s">
        <v>85</v>
      </c>
      <c r="L1112" s="95">
        <f t="shared" si="17"/>
        <v>3</v>
      </c>
    </row>
    <row r="1113" spans="1:12" ht="13.5" customHeight="1" x14ac:dyDescent="0.25">
      <c r="A1113" s="6">
        <v>57599</v>
      </c>
      <c r="C1113" s="1" t="s">
        <v>196</v>
      </c>
      <c r="D1113" s="9" t="s">
        <v>197</v>
      </c>
      <c r="E1113" s="1" t="s">
        <v>24</v>
      </c>
      <c r="F1113" s="8">
        <v>463384</v>
      </c>
      <c r="G1113" s="1" t="s">
        <v>172</v>
      </c>
      <c r="H1113" s="7">
        <v>8</v>
      </c>
      <c r="I1113" s="5">
        <v>45049</v>
      </c>
      <c r="J1113" s="5">
        <v>45049</v>
      </c>
      <c r="K1113" s="1" t="s">
        <v>85</v>
      </c>
      <c r="L1113" s="95">
        <f t="shared" si="17"/>
        <v>5</v>
      </c>
    </row>
    <row r="1114" spans="1:12" ht="13.5" customHeight="1" x14ac:dyDescent="0.25">
      <c r="A1114" s="6">
        <v>49754</v>
      </c>
      <c r="C1114" s="1" t="s">
        <v>196</v>
      </c>
      <c r="D1114" s="9" t="s">
        <v>201</v>
      </c>
      <c r="E1114" s="1" t="s">
        <v>76</v>
      </c>
      <c r="F1114" s="8">
        <v>971841</v>
      </c>
      <c r="G1114" s="1" t="s">
        <v>151</v>
      </c>
      <c r="H1114" s="7">
        <v>11</v>
      </c>
      <c r="I1114" s="5">
        <v>45208</v>
      </c>
      <c r="J1114" s="5">
        <v>45209</v>
      </c>
      <c r="K1114" s="1" t="s">
        <v>45</v>
      </c>
      <c r="L1114" s="95">
        <f t="shared" si="17"/>
        <v>10</v>
      </c>
    </row>
    <row r="1115" spans="1:12" ht="13.5" customHeight="1" x14ac:dyDescent="0.25">
      <c r="A1115" s="6">
        <v>47933</v>
      </c>
      <c r="C1115" s="1" t="s">
        <v>196</v>
      </c>
      <c r="D1115" s="9" t="s">
        <v>201</v>
      </c>
      <c r="E1115" s="1" t="s">
        <v>34</v>
      </c>
      <c r="F1115" s="8">
        <v>374253</v>
      </c>
      <c r="G1115" s="1" t="s">
        <v>130</v>
      </c>
      <c r="H1115" s="7">
        <v>13</v>
      </c>
      <c r="I1115" s="5">
        <v>45225</v>
      </c>
      <c r="J1115" s="5">
        <v>45226</v>
      </c>
      <c r="K1115" s="1" t="s">
        <v>42</v>
      </c>
      <c r="L1115" s="95">
        <f t="shared" si="17"/>
        <v>10</v>
      </c>
    </row>
    <row r="1116" spans="1:12" ht="13.5" customHeight="1" x14ac:dyDescent="0.25">
      <c r="A1116" s="6">
        <v>47109</v>
      </c>
      <c r="C1116" s="1" t="s">
        <v>196</v>
      </c>
      <c r="D1116" s="9" t="s">
        <v>202</v>
      </c>
      <c r="E1116" s="1" t="s">
        <v>203</v>
      </c>
      <c r="F1116" s="8">
        <v>336327</v>
      </c>
      <c r="G1116" s="1" t="s">
        <v>204</v>
      </c>
      <c r="H1116" s="7">
        <v>21</v>
      </c>
      <c r="I1116" s="5">
        <v>44972</v>
      </c>
      <c r="J1116" s="5">
        <v>44974</v>
      </c>
      <c r="K1116" s="1" t="s">
        <v>71</v>
      </c>
      <c r="L1116" s="95">
        <f t="shared" si="17"/>
        <v>2</v>
      </c>
    </row>
    <row r="1117" spans="1:12" ht="13.5" customHeight="1" x14ac:dyDescent="0.25">
      <c r="A1117" s="6">
        <v>47848</v>
      </c>
      <c r="C1117" s="1" t="s">
        <v>196</v>
      </c>
      <c r="D1117" s="9" t="s">
        <v>201</v>
      </c>
      <c r="E1117" s="1" t="s">
        <v>47</v>
      </c>
      <c r="F1117" s="8">
        <v>405175</v>
      </c>
      <c r="G1117" s="1" t="s">
        <v>146</v>
      </c>
      <c r="H1117" s="7">
        <v>17</v>
      </c>
      <c r="I1117" s="5">
        <v>44944</v>
      </c>
      <c r="J1117" s="5">
        <v>44946</v>
      </c>
      <c r="K1117" s="1" t="s">
        <v>42</v>
      </c>
      <c r="L1117" s="95">
        <f t="shared" si="17"/>
        <v>1</v>
      </c>
    </row>
    <row r="1118" spans="1:12" ht="13.5" customHeight="1" x14ac:dyDescent="0.25">
      <c r="A1118" s="6">
        <v>49275</v>
      </c>
      <c r="C1118" s="1" t="s">
        <v>196</v>
      </c>
      <c r="D1118" s="9" t="s">
        <v>201</v>
      </c>
      <c r="E1118" s="1" t="s">
        <v>22</v>
      </c>
      <c r="F1118" s="8">
        <v>384599</v>
      </c>
      <c r="G1118" s="1" t="s">
        <v>123</v>
      </c>
      <c r="H1118" s="7">
        <v>12</v>
      </c>
      <c r="I1118" s="5">
        <v>45118</v>
      </c>
      <c r="J1118" s="5">
        <v>45120</v>
      </c>
      <c r="K1118" s="1" t="s">
        <v>45</v>
      </c>
      <c r="L1118" s="95">
        <f t="shared" si="17"/>
        <v>7</v>
      </c>
    </row>
    <row r="1119" spans="1:12" ht="13.5" customHeight="1" x14ac:dyDescent="0.25">
      <c r="A1119" s="6">
        <v>48257</v>
      </c>
      <c r="C1119" s="1" t="s">
        <v>196</v>
      </c>
      <c r="D1119" s="9" t="s">
        <v>201</v>
      </c>
      <c r="E1119" s="1" t="s">
        <v>113</v>
      </c>
      <c r="F1119" s="8">
        <v>206830</v>
      </c>
      <c r="G1119" s="1" t="s">
        <v>145</v>
      </c>
      <c r="H1119" s="7">
        <v>11</v>
      </c>
      <c r="I1119" s="5">
        <v>45071</v>
      </c>
      <c r="J1119" s="5">
        <v>45072</v>
      </c>
      <c r="K1119" s="1" t="s">
        <v>42</v>
      </c>
      <c r="L1119" s="95">
        <f t="shared" si="17"/>
        <v>5</v>
      </c>
    </row>
    <row r="1120" spans="1:12" ht="13.5" customHeight="1" x14ac:dyDescent="0.25">
      <c r="A1120" s="6">
        <v>47861</v>
      </c>
      <c r="C1120" s="1" t="s">
        <v>196</v>
      </c>
      <c r="D1120" s="9" t="s">
        <v>201</v>
      </c>
      <c r="E1120" s="1" t="s">
        <v>78</v>
      </c>
      <c r="F1120" s="8">
        <v>405175</v>
      </c>
      <c r="G1120" s="1" t="s">
        <v>146</v>
      </c>
      <c r="H1120" s="7">
        <v>7</v>
      </c>
      <c r="I1120" s="5">
        <v>44959</v>
      </c>
      <c r="J1120" s="5">
        <v>44959</v>
      </c>
      <c r="K1120" s="1" t="s">
        <v>42</v>
      </c>
      <c r="L1120" s="95">
        <f t="shared" si="17"/>
        <v>2</v>
      </c>
    </row>
    <row r="1121" spans="1:12" ht="13.5" customHeight="1" x14ac:dyDescent="0.25">
      <c r="A1121" s="6">
        <v>49658</v>
      </c>
      <c r="C1121" s="1" t="s">
        <v>196</v>
      </c>
      <c r="D1121" s="9" t="s">
        <v>201</v>
      </c>
      <c r="E1121" s="1" t="s">
        <v>28</v>
      </c>
      <c r="F1121" s="8">
        <v>373645</v>
      </c>
      <c r="G1121" s="1" t="s">
        <v>205</v>
      </c>
      <c r="H1121" s="7">
        <v>14</v>
      </c>
      <c r="I1121" s="5">
        <v>45180</v>
      </c>
      <c r="J1121" s="5">
        <v>45181</v>
      </c>
      <c r="K1121" s="1" t="s">
        <v>45</v>
      </c>
      <c r="L1121" s="95">
        <f t="shared" si="17"/>
        <v>9</v>
      </c>
    </row>
    <row r="1122" spans="1:12" ht="13.5" customHeight="1" x14ac:dyDescent="0.25">
      <c r="A1122" s="6">
        <v>49700</v>
      </c>
      <c r="C1122" s="1" t="s">
        <v>196</v>
      </c>
      <c r="D1122" s="9" t="s">
        <v>201</v>
      </c>
      <c r="E1122" s="1" t="s">
        <v>30</v>
      </c>
      <c r="F1122" s="8">
        <v>971841</v>
      </c>
      <c r="G1122" s="1" t="s">
        <v>151</v>
      </c>
      <c r="H1122" s="7">
        <v>15</v>
      </c>
      <c r="I1122" s="5">
        <v>45138</v>
      </c>
      <c r="J1122" s="5">
        <v>45138</v>
      </c>
      <c r="K1122" s="1" t="s">
        <v>45</v>
      </c>
      <c r="L1122" s="95">
        <f t="shared" si="17"/>
        <v>7</v>
      </c>
    </row>
    <row r="1123" spans="1:12" ht="13.5" customHeight="1" x14ac:dyDescent="0.25">
      <c r="A1123" s="6">
        <v>49228</v>
      </c>
      <c r="C1123" s="1" t="s">
        <v>196</v>
      </c>
      <c r="D1123" s="9" t="s">
        <v>201</v>
      </c>
      <c r="E1123" s="1" t="s">
        <v>115</v>
      </c>
      <c r="F1123" s="8">
        <v>245435</v>
      </c>
      <c r="G1123" s="1" t="s">
        <v>160</v>
      </c>
      <c r="H1123" s="7">
        <v>9</v>
      </c>
      <c r="I1123" s="5">
        <v>45169</v>
      </c>
      <c r="J1123" s="5">
        <v>45169</v>
      </c>
      <c r="K1123" s="1" t="s">
        <v>45</v>
      </c>
      <c r="L1123" s="95">
        <f t="shared" si="17"/>
        <v>8</v>
      </c>
    </row>
    <row r="1124" spans="1:12" ht="13.5" customHeight="1" x14ac:dyDescent="0.25">
      <c r="A1124" s="6">
        <v>49624</v>
      </c>
      <c r="C1124" s="1" t="s">
        <v>196</v>
      </c>
      <c r="D1124" s="9" t="s">
        <v>201</v>
      </c>
      <c r="E1124" s="1" t="s">
        <v>22</v>
      </c>
      <c r="F1124" s="8">
        <v>384599</v>
      </c>
      <c r="G1124" s="1" t="s">
        <v>123</v>
      </c>
      <c r="H1124" s="7">
        <v>12</v>
      </c>
      <c r="I1124" s="5">
        <v>45132</v>
      </c>
      <c r="J1124" s="5">
        <v>45134</v>
      </c>
      <c r="K1124" s="1" t="s">
        <v>45</v>
      </c>
      <c r="L1124" s="95">
        <f t="shared" si="17"/>
        <v>7</v>
      </c>
    </row>
    <row r="1125" spans="1:12" ht="13.5" customHeight="1" x14ac:dyDescent="0.25">
      <c r="A1125" s="6">
        <v>49720</v>
      </c>
      <c r="C1125" s="1" t="s">
        <v>196</v>
      </c>
      <c r="D1125" s="9" t="s">
        <v>201</v>
      </c>
      <c r="E1125" s="1" t="s">
        <v>103</v>
      </c>
      <c r="F1125" s="8">
        <v>384599</v>
      </c>
      <c r="G1125" s="1" t="s">
        <v>123</v>
      </c>
      <c r="H1125" s="7">
        <v>16</v>
      </c>
      <c r="I1125" s="5">
        <v>44973</v>
      </c>
      <c r="J1125" s="5">
        <v>44974</v>
      </c>
      <c r="K1125" s="1" t="s">
        <v>45</v>
      </c>
      <c r="L1125" s="95">
        <f t="shared" si="17"/>
        <v>2</v>
      </c>
    </row>
    <row r="1126" spans="1:12" ht="13.5" customHeight="1" x14ac:dyDescent="0.25">
      <c r="A1126" s="6">
        <v>58636</v>
      </c>
      <c r="C1126" s="1" t="s">
        <v>196</v>
      </c>
      <c r="D1126" s="9" t="s">
        <v>197</v>
      </c>
      <c r="E1126" s="1" t="s">
        <v>17</v>
      </c>
      <c r="F1126" s="8">
        <v>441106</v>
      </c>
      <c r="G1126" s="1" t="s">
        <v>178</v>
      </c>
      <c r="H1126" s="7">
        <v>6</v>
      </c>
      <c r="I1126" s="5">
        <v>45216</v>
      </c>
      <c r="J1126" s="5">
        <v>45216</v>
      </c>
      <c r="K1126" s="1" t="s">
        <v>85</v>
      </c>
      <c r="L1126" s="95">
        <f t="shared" si="17"/>
        <v>10</v>
      </c>
    </row>
    <row r="1127" spans="1:12" ht="13.5" customHeight="1" x14ac:dyDescent="0.25">
      <c r="A1127" s="6">
        <v>49896</v>
      </c>
      <c r="C1127" s="1" t="s">
        <v>196</v>
      </c>
      <c r="D1127" s="9" t="s">
        <v>201</v>
      </c>
      <c r="E1127" s="1" t="s">
        <v>140</v>
      </c>
      <c r="F1127" s="8">
        <v>384599</v>
      </c>
      <c r="G1127" s="1" t="s">
        <v>123</v>
      </c>
      <c r="H1127" s="7">
        <v>17</v>
      </c>
      <c r="I1127" s="5">
        <v>44964</v>
      </c>
      <c r="J1127" s="5">
        <v>44965</v>
      </c>
      <c r="K1127" s="1" t="s">
        <v>45</v>
      </c>
      <c r="L1127" s="95">
        <f t="shared" si="17"/>
        <v>2</v>
      </c>
    </row>
    <row r="1128" spans="1:12" ht="13.5" customHeight="1" x14ac:dyDescent="0.25">
      <c r="A1128" s="6">
        <v>47853</v>
      </c>
      <c r="C1128" s="1" t="s">
        <v>196</v>
      </c>
      <c r="D1128" s="9" t="s">
        <v>201</v>
      </c>
      <c r="E1128" s="1" t="s">
        <v>41</v>
      </c>
      <c r="F1128" s="8">
        <v>458886</v>
      </c>
      <c r="G1128" s="1" t="s">
        <v>89</v>
      </c>
      <c r="H1128" s="7">
        <v>15</v>
      </c>
      <c r="I1128" s="5">
        <v>45225</v>
      </c>
      <c r="J1128" s="5">
        <v>45226</v>
      </c>
      <c r="K1128" s="1" t="s">
        <v>42</v>
      </c>
      <c r="L1128" s="95">
        <f t="shared" si="17"/>
        <v>10</v>
      </c>
    </row>
    <row r="1129" spans="1:12" ht="13.5" customHeight="1" x14ac:dyDescent="0.25">
      <c r="A1129" s="6">
        <v>48118</v>
      </c>
      <c r="C1129" s="1" t="s">
        <v>196</v>
      </c>
      <c r="D1129" s="9" t="s">
        <v>201</v>
      </c>
      <c r="E1129" s="1" t="s">
        <v>132</v>
      </c>
      <c r="F1129" s="8">
        <v>374361</v>
      </c>
      <c r="G1129" s="1" t="s">
        <v>136</v>
      </c>
      <c r="H1129" s="7">
        <v>9</v>
      </c>
      <c r="I1129" s="5">
        <v>45239</v>
      </c>
      <c r="J1129" s="5">
        <v>45241</v>
      </c>
      <c r="K1129" s="1" t="s">
        <v>42</v>
      </c>
      <c r="L1129" s="95">
        <f t="shared" si="17"/>
        <v>11</v>
      </c>
    </row>
    <row r="1130" spans="1:12" ht="13.5" customHeight="1" x14ac:dyDescent="0.25">
      <c r="A1130" s="6">
        <v>47114</v>
      </c>
      <c r="C1130" s="1" t="s">
        <v>196</v>
      </c>
      <c r="D1130" s="9" t="s">
        <v>202</v>
      </c>
      <c r="E1130" s="1" t="s">
        <v>203</v>
      </c>
      <c r="F1130" s="8">
        <v>812346</v>
      </c>
      <c r="G1130" s="1" t="s">
        <v>193</v>
      </c>
      <c r="H1130" s="7">
        <v>19</v>
      </c>
      <c r="I1130" s="5">
        <v>44993</v>
      </c>
      <c r="J1130" s="5">
        <v>44995</v>
      </c>
      <c r="K1130" s="1" t="s">
        <v>29</v>
      </c>
      <c r="L1130" s="95">
        <f t="shared" si="17"/>
        <v>3</v>
      </c>
    </row>
    <row r="1131" spans="1:12" ht="13.5" customHeight="1" x14ac:dyDescent="0.25">
      <c r="A1131" s="6">
        <v>56458</v>
      </c>
      <c r="C1131" s="1" t="s">
        <v>196</v>
      </c>
      <c r="D1131" s="9" t="s">
        <v>201</v>
      </c>
      <c r="E1131" s="1" t="s">
        <v>27</v>
      </c>
      <c r="F1131" s="8">
        <v>405175</v>
      </c>
      <c r="G1131" s="1" t="s">
        <v>146</v>
      </c>
      <c r="H1131" s="7">
        <v>8</v>
      </c>
      <c r="I1131" s="5">
        <v>44986</v>
      </c>
      <c r="J1131" s="5">
        <v>44986</v>
      </c>
      <c r="K1131" s="1" t="s">
        <v>42</v>
      </c>
      <c r="L1131" s="95">
        <f t="shared" si="17"/>
        <v>3</v>
      </c>
    </row>
    <row r="1132" spans="1:12" ht="13.5" customHeight="1" x14ac:dyDescent="0.25">
      <c r="A1132" s="6">
        <v>47942</v>
      </c>
      <c r="C1132" s="1" t="s">
        <v>196</v>
      </c>
      <c r="D1132" s="9" t="s">
        <v>201</v>
      </c>
      <c r="E1132" s="1" t="s">
        <v>28</v>
      </c>
      <c r="F1132" s="8">
        <v>499974</v>
      </c>
      <c r="G1132" s="1" t="s">
        <v>206</v>
      </c>
      <c r="H1132" s="7">
        <v>10</v>
      </c>
      <c r="I1132" s="5">
        <v>44963</v>
      </c>
      <c r="J1132" s="5">
        <v>44964</v>
      </c>
      <c r="K1132" s="1" t="s">
        <v>42</v>
      </c>
      <c r="L1132" s="95">
        <f t="shared" si="17"/>
        <v>2</v>
      </c>
    </row>
    <row r="1133" spans="1:12" ht="13.5" customHeight="1" x14ac:dyDescent="0.25">
      <c r="A1133" s="6">
        <v>48098</v>
      </c>
      <c r="C1133" s="1" t="s">
        <v>196</v>
      </c>
      <c r="D1133" s="9" t="s">
        <v>201</v>
      </c>
      <c r="E1133" s="1" t="s">
        <v>117</v>
      </c>
      <c r="F1133" s="8">
        <v>353019</v>
      </c>
      <c r="G1133" s="1" t="s">
        <v>118</v>
      </c>
      <c r="H1133" s="7">
        <v>7</v>
      </c>
      <c r="I1133" s="5">
        <v>44966</v>
      </c>
      <c r="J1133" s="5">
        <v>44967</v>
      </c>
      <c r="K1133" s="1" t="s">
        <v>42</v>
      </c>
      <c r="L1133" s="95">
        <f t="shared" si="17"/>
        <v>2</v>
      </c>
    </row>
    <row r="1134" spans="1:12" ht="13.5" customHeight="1" x14ac:dyDescent="0.25">
      <c r="A1134" s="6">
        <v>47102</v>
      </c>
      <c r="C1134" s="1" t="s">
        <v>196</v>
      </c>
      <c r="D1134" s="9" t="s">
        <v>202</v>
      </c>
      <c r="E1134" s="1" t="s">
        <v>207</v>
      </c>
      <c r="F1134" s="8">
        <v>365914</v>
      </c>
      <c r="G1134" s="1" t="s">
        <v>208</v>
      </c>
      <c r="H1134" s="7">
        <v>21</v>
      </c>
      <c r="I1134" s="5">
        <v>45173</v>
      </c>
      <c r="J1134" s="5">
        <v>45177</v>
      </c>
      <c r="K1134" s="1" t="s">
        <v>45</v>
      </c>
      <c r="L1134" s="95">
        <f t="shared" si="17"/>
        <v>9</v>
      </c>
    </row>
    <row r="1135" spans="1:12" ht="13.5" customHeight="1" x14ac:dyDescent="0.25">
      <c r="A1135" s="6">
        <v>47879</v>
      </c>
      <c r="C1135" s="1" t="s">
        <v>196</v>
      </c>
      <c r="D1135" s="9" t="s">
        <v>201</v>
      </c>
      <c r="E1135" s="1" t="s">
        <v>113</v>
      </c>
      <c r="F1135" s="8">
        <v>374253</v>
      </c>
      <c r="G1135" s="1" t="s">
        <v>130</v>
      </c>
      <c r="H1135" s="7">
        <v>17</v>
      </c>
      <c r="I1135" s="5">
        <v>45197</v>
      </c>
      <c r="J1135" s="5">
        <v>45198</v>
      </c>
      <c r="K1135" s="1" t="s">
        <v>42</v>
      </c>
      <c r="L1135" s="95">
        <f t="shared" si="17"/>
        <v>9</v>
      </c>
    </row>
    <row r="1136" spans="1:12" ht="13.5" customHeight="1" x14ac:dyDescent="0.25">
      <c r="A1136" s="6">
        <v>47922</v>
      </c>
      <c r="C1136" s="1" t="s">
        <v>196</v>
      </c>
      <c r="D1136" s="9" t="s">
        <v>201</v>
      </c>
      <c r="E1136" s="1" t="s">
        <v>27</v>
      </c>
      <c r="F1136" s="8">
        <v>405175</v>
      </c>
      <c r="G1136" s="1" t="s">
        <v>146</v>
      </c>
      <c r="H1136" s="7">
        <v>13</v>
      </c>
      <c r="I1136" s="5">
        <v>44994</v>
      </c>
      <c r="J1136" s="5">
        <v>44994</v>
      </c>
      <c r="K1136" s="1" t="s">
        <v>42</v>
      </c>
      <c r="L1136" s="95">
        <f t="shared" si="17"/>
        <v>3</v>
      </c>
    </row>
    <row r="1137" spans="1:12" ht="13.5" customHeight="1" x14ac:dyDescent="0.25">
      <c r="A1137" s="6">
        <v>50000</v>
      </c>
      <c r="C1137" s="1" t="s">
        <v>196</v>
      </c>
      <c r="D1137" s="9" t="s">
        <v>201</v>
      </c>
      <c r="E1137" s="1" t="s">
        <v>47</v>
      </c>
      <c r="F1137" s="8">
        <v>322115</v>
      </c>
      <c r="G1137" s="1" t="s">
        <v>153</v>
      </c>
      <c r="H1137" s="7">
        <v>17</v>
      </c>
      <c r="I1137" s="5">
        <v>45201</v>
      </c>
      <c r="J1137" s="5">
        <v>45203</v>
      </c>
      <c r="K1137" s="1" t="s">
        <v>45</v>
      </c>
      <c r="L1137" s="95">
        <f t="shared" si="17"/>
        <v>10</v>
      </c>
    </row>
    <row r="1138" spans="1:12" ht="13.5" customHeight="1" x14ac:dyDescent="0.25">
      <c r="A1138" s="6">
        <v>50029</v>
      </c>
      <c r="C1138" s="1" t="s">
        <v>196</v>
      </c>
      <c r="D1138" s="9" t="s">
        <v>201</v>
      </c>
      <c r="E1138" s="1" t="s">
        <v>78</v>
      </c>
      <c r="F1138" s="8">
        <v>971841</v>
      </c>
      <c r="G1138" s="1" t="s">
        <v>151</v>
      </c>
      <c r="H1138" s="7">
        <v>18</v>
      </c>
      <c r="I1138" s="5">
        <v>44957</v>
      </c>
      <c r="J1138" s="5">
        <v>44957</v>
      </c>
      <c r="K1138" s="1" t="s">
        <v>45</v>
      </c>
      <c r="L1138" s="95">
        <f t="shared" si="17"/>
        <v>1</v>
      </c>
    </row>
    <row r="1139" spans="1:12" ht="13.5" customHeight="1" x14ac:dyDescent="0.25">
      <c r="A1139" s="6">
        <v>49991</v>
      </c>
      <c r="C1139" s="1" t="s">
        <v>196</v>
      </c>
      <c r="D1139" s="9" t="s">
        <v>201</v>
      </c>
      <c r="E1139" s="1" t="s">
        <v>43</v>
      </c>
      <c r="F1139" s="8">
        <v>389970</v>
      </c>
      <c r="G1139" s="1" t="s">
        <v>209</v>
      </c>
      <c r="H1139" s="7">
        <v>9</v>
      </c>
      <c r="I1139" s="5">
        <v>45085</v>
      </c>
      <c r="J1139" s="5">
        <v>45087</v>
      </c>
      <c r="K1139" s="1" t="s">
        <v>42</v>
      </c>
      <c r="L1139" s="95">
        <f t="shared" si="17"/>
        <v>6</v>
      </c>
    </row>
    <row r="1140" spans="1:12" ht="13.5" customHeight="1" x14ac:dyDescent="0.25">
      <c r="A1140" s="6">
        <v>49562</v>
      </c>
      <c r="C1140" s="1" t="s">
        <v>196</v>
      </c>
      <c r="D1140" s="9" t="s">
        <v>201</v>
      </c>
      <c r="E1140" s="1" t="s">
        <v>41</v>
      </c>
      <c r="F1140" s="8">
        <v>245435</v>
      </c>
      <c r="G1140" s="1" t="s">
        <v>160</v>
      </c>
      <c r="H1140" s="7">
        <v>14</v>
      </c>
      <c r="I1140" s="5">
        <v>45211</v>
      </c>
      <c r="J1140" s="5">
        <v>45212</v>
      </c>
      <c r="K1140" s="1" t="s">
        <v>45</v>
      </c>
      <c r="L1140" s="95">
        <f t="shared" si="17"/>
        <v>10</v>
      </c>
    </row>
    <row r="1141" spans="1:12" ht="13.5" customHeight="1" x14ac:dyDescent="0.25">
      <c r="A1141" s="6">
        <v>47847</v>
      </c>
      <c r="C1141" s="1" t="s">
        <v>196</v>
      </c>
      <c r="D1141" s="9" t="s">
        <v>201</v>
      </c>
      <c r="E1141" s="1" t="s">
        <v>84</v>
      </c>
      <c r="F1141" s="8">
        <v>361756</v>
      </c>
      <c r="G1141" s="1" t="s">
        <v>116</v>
      </c>
      <c r="H1141" s="7">
        <v>12</v>
      </c>
      <c r="I1141" s="5">
        <v>45113</v>
      </c>
      <c r="J1141" s="5">
        <v>45114</v>
      </c>
      <c r="K1141" s="1" t="s">
        <v>42</v>
      </c>
      <c r="L1141" s="95">
        <f t="shared" si="17"/>
        <v>7</v>
      </c>
    </row>
    <row r="1142" spans="1:12" ht="13.5" customHeight="1" x14ac:dyDescent="0.25">
      <c r="A1142" s="6">
        <v>49751</v>
      </c>
      <c r="C1142" s="1" t="s">
        <v>196</v>
      </c>
      <c r="D1142" s="9" t="s">
        <v>201</v>
      </c>
      <c r="E1142" s="1" t="s">
        <v>76</v>
      </c>
      <c r="F1142" s="8">
        <v>971841</v>
      </c>
      <c r="G1142" s="1" t="s">
        <v>151</v>
      </c>
      <c r="H1142" s="7">
        <v>12</v>
      </c>
      <c r="I1142" s="5">
        <v>45222</v>
      </c>
      <c r="J1142" s="5">
        <v>45223</v>
      </c>
      <c r="K1142" s="1" t="s">
        <v>45</v>
      </c>
      <c r="L1142" s="95">
        <f t="shared" si="17"/>
        <v>10</v>
      </c>
    </row>
    <row r="1143" spans="1:12" ht="13.5" customHeight="1" x14ac:dyDescent="0.25">
      <c r="A1143" s="6">
        <v>49723</v>
      </c>
      <c r="C1143" s="1" t="s">
        <v>196</v>
      </c>
      <c r="D1143" s="9" t="s">
        <v>201</v>
      </c>
      <c r="E1143" s="1" t="s">
        <v>103</v>
      </c>
      <c r="F1143" s="8">
        <v>384599</v>
      </c>
      <c r="G1143" s="1" t="s">
        <v>123</v>
      </c>
      <c r="H1143" s="7">
        <v>15</v>
      </c>
      <c r="I1143" s="5">
        <v>45183</v>
      </c>
      <c r="J1143" s="5">
        <v>45184</v>
      </c>
      <c r="K1143" s="1" t="s">
        <v>45</v>
      </c>
      <c r="L1143" s="95">
        <f t="shared" si="17"/>
        <v>9</v>
      </c>
    </row>
    <row r="1144" spans="1:12" ht="13.5" customHeight="1" x14ac:dyDescent="0.25">
      <c r="A1144" s="6">
        <v>52215</v>
      </c>
      <c r="C1144" s="1" t="s">
        <v>196</v>
      </c>
      <c r="D1144" s="9" t="s">
        <v>197</v>
      </c>
      <c r="E1144" s="1" t="s">
        <v>192</v>
      </c>
      <c r="F1144" s="8">
        <v>812346</v>
      </c>
      <c r="G1144" s="1" t="s">
        <v>193</v>
      </c>
      <c r="H1144" s="7">
        <v>3</v>
      </c>
      <c r="I1144" s="5">
        <v>45271</v>
      </c>
      <c r="J1144" s="5">
        <v>45273</v>
      </c>
      <c r="K1144" s="1" t="s">
        <v>29</v>
      </c>
      <c r="L1144" s="95">
        <f t="shared" si="17"/>
        <v>12</v>
      </c>
    </row>
    <row r="1145" spans="1:12" ht="13.5" customHeight="1" x14ac:dyDescent="0.25">
      <c r="A1145" s="6">
        <v>49877</v>
      </c>
      <c r="C1145" s="1" t="s">
        <v>196</v>
      </c>
      <c r="D1145" s="9" t="s">
        <v>201</v>
      </c>
      <c r="E1145" s="1" t="s">
        <v>43</v>
      </c>
      <c r="F1145" s="8">
        <v>389970</v>
      </c>
      <c r="G1145" s="1" t="s">
        <v>209</v>
      </c>
      <c r="H1145" s="7">
        <v>9</v>
      </c>
      <c r="I1145" s="5">
        <v>45043</v>
      </c>
      <c r="J1145" s="5">
        <v>45045</v>
      </c>
      <c r="K1145" s="1" t="s">
        <v>42</v>
      </c>
      <c r="L1145" s="95">
        <f t="shared" si="17"/>
        <v>4</v>
      </c>
    </row>
    <row r="1146" spans="1:12" ht="13.5" customHeight="1" x14ac:dyDescent="0.25">
      <c r="A1146" s="6">
        <v>47939</v>
      </c>
      <c r="C1146" s="1" t="s">
        <v>196</v>
      </c>
      <c r="D1146" s="9" t="s">
        <v>201</v>
      </c>
      <c r="E1146" s="1" t="s">
        <v>46</v>
      </c>
      <c r="F1146" s="8">
        <v>458886</v>
      </c>
      <c r="G1146" s="1" t="s">
        <v>89</v>
      </c>
      <c r="H1146" s="7">
        <v>13</v>
      </c>
      <c r="I1146" s="5">
        <v>45141</v>
      </c>
      <c r="J1146" s="5">
        <v>45141</v>
      </c>
      <c r="K1146" s="1" t="s">
        <v>42</v>
      </c>
      <c r="L1146" s="95">
        <f t="shared" si="17"/>
        <v>8</v>
      </c>
    </row>
    <row r="1147" spans="1:12" ht="13.5" customHeight="1" x14ac:dyDescent="0.25">
      <c r="A1147" s="6">
        <v>49263</v>
      </c>
      <c r="C1147" s="1" t="s">
        <v>196</v>
      </c>
      <c r="D1147" s="9" t="s">
        <v>201</v>
      </c>
      <c r="E1147" s="1" t="s">
        <v>30</v>
      </c>
      <c r="F1147" s="8">
        <v>971841</v>
      </c>
      <c r="G1147" s="1" t="s">
        <v>151</v>
      </c>
      <c r="H1147" s="7">
        <v>15</v>
      </c>
      <c r="I1147" s="5">
        <v>45201</v>
      </c>
      <c r="J1147" s="5">
        <v>45201</v>
      </c>
      <c r="K1147" s="1" t="s">
        <v>45</v>
      </c>
      <c r="L1147" s="95">
        <f t="shared" si="17"/>
        <v>10</v>
      </c>
    </row>
    <row r="1148" spans="1:12" ht="13.5" customHeight="1" x14ac:dyDescent="0.25">
      <c r="A1148" s="6">
        <v>50040</v>
      </c>
      <c r="C1148" s="1" t="s">
        <v>196</v>
      </c>
      <c r="D1148" s="9" t="s">
        <v>201</v>
      </c>
      <c r="E1148" s="1" t="s">
        <v>78</v>
      </c>
      <c r="F1148" s="8">
        <v>971841</v>
      </c>
      <c r="G1148" s="1" t="s">
        <v>151</v>
      </c>
      <c r="H1148" s="7">
        <v>17</v>
      </c>
      <c r="I1148" s="5">
        <v>45229</v>
      </c>
      <c r="J1148" s="5">
        <v>45229</v>
      </c>
      <c r="K1148" s="1" t="s">
        <v>45</v>
      </c>
      <c r="L1148" s="95">
        <f t="shared" si="17"/>
        <v>10</v>
      </c>
    </row>
    <row r="1149" spans="1:12" ht="13.5" customHeight="1" x14ac:dyDescent="0.25">
      <c r="A1149" s="6">
        <v>49578</v>
      </c>
      <c r="C1149" s="1" t="s">
        <v>196</v>
      </c>
      <c r="D1149" s="9" t="s">
        <v>201</v>
      </c>
      <c r="E1149" s="1" t="s">
        <v>41</v>
      </c>
      <c r="F1149" s="8">
        <v>245435</v>
      </c>
      <c r="G1149" s="1" t="s">
        <v>160</v>
      </c>
      <c r="H1149" s="7">
        <v>14</v>
      </c>
      <c r="I1149" s="5">
        <v>45113</v>
      </c>
      <c r="J1149" s="5">
        <v>45114</v>
      </c>
      <c r="K1149" s="1" t="s">
        <v>45</v>
      </c>
      <c r="L1149" s="95">
        <f t="shared" si="17"/>
        <v>7</v>
      </c>
    </row>
    <row r="1150" spans="1:12" ht="13.5" customHeight="1" x14ac:dyDescent="0.25">
      <c r="A1150" s="6">
        <v>50025</v>
      </c>
      <c r="C1150" s="1" t="s">
        <v>196</v>
      </c>
      <c r="D1150" s="9" t="s">
        <v>201</v>
      </c>
      <c r="E1150" s="1" t="s">
        <v>78</v>
      </c>
      <c r="F1150" s="8">
        <v>971841</v>
      </c>
      <c r="G1150" s="1" t="s">
        <v>151</v>
      </c>
      <c r="H1150" s="7">
        <v>14</v>
      </c>
      <c r="I1150" s="5">
        <v>44949</v>
      </c>
      <c r="J1150" s="5">
        <v>44949</v>
      </c>
      <c r="K1150" s="1" t="s">
        <v>45</v>
      </c>
      <c r="L1150" s="95">
        <f t="shared" si="17"/>
        <v>1</v>
      </c>
    </row>
    <row r="1151" spans="1:12" ht="13.5" customHeight="1" x14ac:dyDescent="0.25">
      <c r="A1151" s="6">
        <v>49232</v>
      </c>
      <c r="C1151" s="1" t="s">
        <v>196</v>
      </c>
      <c r="D1151" s="9" t="s">
        <v>201</v>
      </c>
      <c r="E1151" s="1" t="s">
        <v>27</v>
      </c>
      <c r="F1151" s="8">
        <v>971841</v>
      </c>
      <c r="G1151" s="1" t="s">
        <v>151</v>
      </c>
      <c r="H1151" s="7">
        <v>6</v>
      </c>
      <c r="I1151" s="5">
        <v>44998</v>
      </c>
      <c r="J1151" s="5">
        <v>44998</v>
      </c>
      <c r="K1151" s="1" t="s">
        <v>45</v>
      </c>
      <c r="L1151" s="95">
        <f t="shared" si="17"/>
        <v>3</v>
      </c>
    </row>
    <row r="1152" spans="1:12" ht="13.5" customHeight="1" x14ac:dyDescent="0.25">
      <c r="A1152" s="6">
        <v>48263</v>
      </c>
      <c r="C1152" s="1" t="s">
        <v>196</v>
      </c>
      <c r="D1152" s="9" t="s">
        <v>201</v>
      </c>
      <c r="E1152" s="1" t="s">
        <v>24</v>
      </c>
      <c r="F1152" s="8">
        <v>496969</v>
      </c>
      <c r="G1152" s="1" t="s">
        <v>162</v>
      </c>
      <c r="H1152" s="7">
        <v>9</v>
      </c>
      <c r="I1152" s="5">
        <v>44953</v>
      </c>
      <c r="J1152" s="5">
        <v>44953</v>
      </c>
      <c r="K1152" s="1" t="s">
        <v>42</v>
      </c>
      <c r="L1152" s="95">
        <f t="shared" si="17"/>
        <v>1</v>
      </c>
    </row>
    <row r="1153" spans="1:12" ht="13.5" customHeight="1" x14ac:dyDescent="0.25">
      <c r="A1153" s="6">
        <v>47843</v>
      </c>
      <c r="C1153" s="1" t="s">
        <v>196</v>
      </c>
      <c r="D1153" s="9" t="s">
        <v>202</v>
      </c>
      <c r="E1153" s="1" t="s">
        <v>207</v>
      </c>
      <c r="F1153" s="8">
        <v>336327</v>
      </c>
      <c r="G1153" s="1" t="s">
        <v>204</v>
      </c>
      <c r="H1153" s="7">
        <v>20</v>
      </c>
      <c r="I1153" s="5">
        <v>45061</v>
      </c>
      <c r="J1153" s="5">
        <v>45065</v>
      </c>
      <c r="K1153" s="1" t="s">
        <v>71</v>
      </c>
      <c r="L1153" s="95">
        <f t="shared" si="17"/>
        <v>5</v>
      </c>
    </row>
    <row r="1154" spans="1:12" ht="13.5" customHeight="1" x14ac:dyDescent="0.25">
      <c r="A1154" s="6">
        <v>47855</v>
      </c>
      <c r="C1154" s="1" t="s">
        <v>196</v>
      </c>
      <c r="D1154" s="9" t="s">
        <v>201</v>
      </c>
      <c r="E1154" s="1" t="s">
        <v>103</v>
      </c>
      <c r="F1154" s="8">
        <v>374253</v>
      </c>
      <c r="G1154" s="1" t="s">
        <v>130</v>
      </c>
      <c r="H1154" s="7">
        <v>8</v>
      </c>
      <c r="I1154" s="5">
        <v>45071</v>
      </c>
      <c r="J1154" s="5">
        <v>45072</v>
      </c>
      <c r="K1154" s="1" t="s">
        <v>42</v>
      </c>
      <c r="L1154" s="95">
        <f t="shared" si="17"/>
        <v>5</v>
      </c>
    </row>
    <row r="1155" spans="1:12" ht="13.5" customHeight="1" x14ac:dyDescent="0.25">
      <c r="A1155" s="6">
        <v>47842</v>
      </c>
      <c r="C1155" s="1" t="s">
        <v>196</v>
      </c>
      <c r="D1155" s="9" t="s">
        <v>201</v>
      </c>
      <c r="E1155" s="1" t="s">
        <v>46</v>
      </c>
      <c r="F1155" s="8">
        <v>405175</v>
      </c>
      <c r="G1155" s="1" t="s">
        <v>146</v>
      </c>
      <c r="H1155" s="7">
        <v>13</v>
      </c>
      <c r="I1155" s="5">
        <v>44965</v>
      </c>
      <c r="J1155" s="5">
        <v>44965</v>
      </c>
      <c r="K1155" s="1" t="s">
        <v>42</v>
      </c>
      <c r="L1155" s="95">
        <f t="shared" ref="L1155:L1218" si="18">MONTH(J1155)</f>
        <v>2</v>
      </c>
    </row>
    <row r="1156" spans="1:12" ht="13.5" customHeight="1" x14ac:dyDescent="0.25">
      <c r="A1156" s="6">
        <v>47133</v>
      </c>
      <c r="C1156" s="1" t="s">
        <v>196</v>
      </c>
      <c r="D1156" s="9" t="s">
        <v>202</v>
      </c>
      <c r="E1156" s="1" t="s">
        <v>210</v>
      </c>
      <c r="F1156" s="8">
        <v>361756</v>
      </c>
      <c r="G1156" s="1" t="s">
        <v>116</v>
      </c>
      <c r="H1156" s="7">
        <v>15</v>
      </c>
      <c r="I1156" s="5">
        <v>45201</v>
      </c>
      <c r="J1156" s="5">
        <v>45205</v>
      </c>
      <c r="K1156" s="1" t="s">
        <v>42</v>
      </c>
      <c r="L1156" s="95">
        <f t="shared" si="18"/>
        <v>10</v>
      </c>
    </row>
    <row r="1157" spans="1:12" ht="13.5" customHeight="1" x14ac:dyDescent="0.25">
      <c r="A1157" s="6">
        <v>48403</v>
      </c>
      <c r="C1157" s="1" t="s">
        <v>196</v>
      </c>
      <c r="D1157" s="9" t="s">
        <v>201</v>
      </c>
      <c r="E1157" s="1" t="s">
        <v>140</v>
      </c>
      <c r="F1157" s="8">
        <v>354951</v>
      </c>
      <c r="G1157" s="1" t="s">
        <v>39</v>
      </c>
      <c r="H1157" s="7">
        <v>12</v>
      </c>
      <c r="I1157" s="5">
        <v>45169</v>
      </c>
      <c r="J1157" s="5">
        <v>45170</v>
      </c>
      <c r="K1157" s="1" t="s">
        <v>42</v>
      </c>
      <c r="L1157" s="95">
        <f t="shared" si="18"/>
        <v>9</v>
      </c>
    </row>
    <row r="1158" spans="1:12" ht="13.5" customHeight="1" x14ac:dyDescent="0.25">
      <c r="A1158" s="6">
        <v>49289</v>
      </c>
      <c r="C1158" s="1" t="s">
        <v>196</v>
      </c>
      <c r="D1158" s="9" t="s">
        <v>201</v>
      </c>
      <c r="E1158" s="1" t="s">
        <v>28</v>
      </c>
      <c r="F1158" s="8">
        <v>373645</v>
      </c>
      <c r="G1158" s="1" t="s">
        <v>205</v>
      </c>
      <c r="H1158" s="7">
        <v>13</v>
      </c>
      <c r="I1158" s="5">
        <v>45197</v>
      </c>
      <c r="J1158" s="5">
        <v>45198</v>
      </c>
      <c r="K1158" s="1" t="s">
        <v>45</v>
      </c>
      <c r="L1158" s="95">
        <f t="shared" si="18"/>
        <v>9</v>
      </c>
    </row>
    <row r="1159" spans="1:12" ht="13.5" customHeight="1" x14ac:dyDescent="0.25">
      <c r="A1159" s="6">
        <v>49297</v>
      </c>
      <c r="C1159" s="1" t="s">
        <v>196</v>
      </c>
      <c r="D1159" s="9" t="s">
        <v>201</v>
      </c>
      <c r="E1159" s="1" t="s">
        <v>47</v>
      </c>
      <c r="F1159" s="8">
        <v>322115</v>
      </c>
      <c r="G1159" s="1" t="s">
        <v>153</v>
      </c>
      <c r="H1159" s="7">
        <v>17</v>
      </c>
      <c r="I1159" s="5">
        <v>45257</v>
      </c>
      <c r="J1159" s="5">
        <v>45259</v>
      </c>
      <c r="K1159" s="1" t="s">
        <v>45</v>
      </c>
      <c r="L1159" s="95">
        <f t="shared" si="18"/>
        <v>11</v>
      </c>
    </row>
    <row r="1160" spans="1:12" ht="13.5" customHeight="1" x14ac:dyDescent="0.25">
      <c r="A1160" s="6">
        <v>48719</v>
      </c>
      <c r="C1160" s="1" t="s">
        <v>196</v>
      </c>
      <c r="D1160" s="9" t="s">
        <v>197</v>
      </c>
      <c r="E1160" s="1" t="s">
        <v>30</v>
      </c>
      <c r="F1160" s="8">
        <v>352720</v>
      </c>
      <c r="G1160" s="1" t="s">
        <v>66</v>
      </c>
      <c r="H1160" s="7">
        <v>11</v>
      </c>
      <c r="I1160" s="5">
        <v>45063</v>
      </c>
      <c r="J1160" s="5">
        <v>45063</v>
      </c>
      <c r="K1160" s="1" t="s">
        <v>29</v>
      </c>
      <c r="L1160" s="95">
        <f t="shared" si="18"/>
        <v>5</v>
      </c>
    </row>
    <row r="1161" spans="1:12" ht="13.5" customHeight="1" x14ac:dyDescent="0.25">
      <c r="A1161" s="6">
        <v>48716</v>
      </c>
      <c r="C1161" s="1" t="s">
        <v>196</v>
      </c>
      <c r="D1161" s="9" t="s">
        <v>197</v>
      </c>
      <c r="E1161" s="1" t="s">
        <v>30</v>
      </c>
      <c r="F1161" s="8">
        <v>352720</v>
      </c>
      <c r="G1161" s="1" t="s">
        <v>66</v>
      </c>
      <c r="H1161" s="7">
        <v>11</v>
      </c>
      <c r="I1161" s="5">
        <v>45079</v>
      </c>
      <c r="J1161" s="5">
        <v>45079</v>
      </c>
      <c r="K1161" s="1" t="s">
        <v>29</v>
      </c>
      <c r="L1161" s="95">
        <f t="shared" si="18"/>
        <v>6</v>
      </c>
    </row>
    <row r="1162" spans="1:12" ht="13.5" customHeight="1" x14ac:dyDescent="0.25">
      <c r="A1162" s="6">
        <v>58650</v>
      </c>
      <c r="C1162" s="1" t="s">
        <v>196</v>
      </c>
      <c r="D1162" s="9" t="s">
        <v>197</v>
      </c>
      <c r="E1162" s="1" t="s">
        <v>34</v>
      </c>
      <c r="F1162" s="8">
        <v>463384</v>
      </c>
      <c r="G1162" s="1" t="s">
        <v>172</v>
      </c>
      <c r="H1162" s="7">
        <v>6</v>
      </c>
      <c r="I1162" s="5">
        <v>45134</v>
      </c>
      <c r="J1162" s="5">
        <v>45135</v>
      </c>
      <c r="K1162" s="1" t="s">
        <v>85</v>
      </c>
      <c r="L1162" s="95">
        <f t="shared" si="18"/>
        <v>7</v>
      </c>
    </row>
    <row r="1163" spans="1:12" ht="13.5" customHeight="1" x14ac:dyDescent="0.25">
      <c r="A1163" s="6">
        <v>48078</v>
      </c>
      <c r="C1163" s="1" t="s">
        <v>196</v>
      </c>
      <c r="D1163" s="9" t="s">
        <v>197</v>
      </c>
      <c r="E1163" s="1" t="s">
        <v>34</v>
      </c>
      <c r="F1163" s="8">
        <v>375324</v>
      </c>
      <c r="G1163" s="1" t="s">
        <v>120</v>
      </c>
      <c r="H1163" s="7">
        <v>15</v>
      </c>
      <c r="I1163" s="5">
        <v>45068</v>
      </c>
      <c r="J1163" s="5">
        <v>45069</v>
      </c>
      <c r="K1163" s="1" t="s">
        <v>82</v>
      </c>
      <c r="L1163" s="95">
        <f t="shared" si="18"/>
        <v>5</v>
      </c>
    </row>
    <row r="1164" spans="1:12" ht="13.5" customHeight="1" x14ac:dyDescent="0.25">
      <c r="A1164" s="6">
        <v>48103</v>
      </c>
      <c r="C1164" s="1" t="s">
        <v>196</v>
      </c>
      <c r="D1164" s="9" t="s">
        <v>197</v>
      </c>
      <c r="E1164" s="1" t="s">
        <v>34</v>
      </c>
      <c r="F1164" s="8">
        <v>375324</v>
      </c>
      <c r="G1164" s="1" t="s">
        <v>120</v>
      </c>
      <c r="H1164" s="7">
        <v>11</v>
      </c>
      <c r="I1164" s="5">
        <v>45070</v>
      </c>
      <c r="J1164" s="5">
        <v>45071</v>
      </c>
      <c r="K1164" s="1" t="s">
        <v>82</v>
      </c>
      <c r="L1164" s="95">
        <f t="shared" si="18"/>
        <v>5</v>
      </c>
    </row>
    <row r="1165" spans="1:12" ht="13.5" customHeight="1" x14ac:dyDescent="0.25">
      <c r="A1165" s="6">
        <v>48245</v>
      </c>
      <c r="C1165" s="1" t="s">
        <v>196</v>
      </c>
      <c r="D1165" s="9" t="s">
        <v>197</v>
      </c>
      <c r="E1165" s="1" t="s">
        <v>78</v>
      </c>
      <c r="F1165" s="8">
        <v>226488</v>
      </c>
      <c r="G1165" s="1" t="s">
        <v>157</v>
      </c>
      <c r="H1165" s="7">
        <v>16</v>
      </c>
      <c r="I1165" s="5">
        <v>45072</v>
      </c>
      <c r="J1165" s="5">
        <v>45072</v>
      </c>
      <c r="K1165" s="1" t="s">
        <v>82</v>
      </c>
      <c r="L1165" s="95">
        <f t="shared" si="18"/>
        <v>5</v>
      </c>
    </row>
    <row r="1166" spans="1:12" ht="13.5" customHeight="1" x14ac:dyDescent="0.25">
      <c r="A1166" s="6">
        <v>48024</v>
      </c>
      <c r="C1166" s="1" t="s">
        <v>196</v>
      </c>
      <c r="D1166" s="9" t="s">
        <v>197</v>
      </c>
      <c r="E1166" s="1" t="s">
        <v>76</v>
      </c>
      <c r="F1166" s="8">
        <v>375324</v>
      </c>
      <c r="G1166" s="1" t="s">
        <v>120</v>
      </c>
      <c r="H1166" s="7">
        <v>11</v>
      </c>
      <c r="I1166" s="5">
        <v>45077</v>
      </c>
      <c r="J1166" s="5">
        <v>45078</v>
      </c>
      <c r="K1166" s="1" t="s">
        <v>82</v>
      </c>
      <c r="L1166" s="95">
        <f t="shared" si="18"/>
        <v>6</v>
      </c>
    </row>
    <row r="1167" spans="1:12" ht="13.5" customHeight="1" x14ac:dyDescent="0.25">
      <c r="A1167" s="6">
        <v>48109</v>
      </c>
      <c r="C1167" s="1" t="s">
        <v>196</v>
      </c>
      <c r="D1167" s="9" t="s">
        <v>201</v>
      </c>
      <c r="E1167" s="1" t="s">
        <v>28</v>
      </c>
      <c r="F1167" s="8">
        <v>374361</v>
      </c>
      <c r="G1167" s="1" t="s">
        <v>136</v>
      </c>
      <c r="H1167" s="7">
        <v>8</v>
      </c>
      <c r="I1167" s="5">
        <v>44987</v>
      </c>
      <c r="J1167" s="5">
        <v>44988</v>
      </c>
      <c r="K1167" s="1" t="s">
        <v>42</v>
      </c>
      <c r="L1167" s="95">
        <f t="shared" si="18"/>
        <v>3</v>
      </c>
    </row>
    <row r="1168" spans="1:12" ht="13.5" customHeight="1" x14ac:dyDescent="0.25">
      <c r="A1168" s="6">
        <v>49933</v>
      </c>
      <c r="C1168" s="1" t="s">
        <v>196</v>
      </c>
      <c r="D1168" s="9" t="s">
        <v>201</v>
      </c>
      <c r="E1168" s="1" t="s">
        <v>140</v>
      </c>
      <c r="F1168" s="8">
        <v>384599</v>
      </c>
      <c r="G1168" s="1" t="s">
        <v>123</v>
      </c>
      <c r="H1168" s="7">
        <v>17</v>
      </c>
      <c r="I1168" s="5">
        <v>45062</v>
      </c>
      <c r="J1168" s="5">
        <v>45063</v>
      </c>
      <c r="K1168" s="1" t="s">
        <v>45</v>
      </c>
      <c r="L1168" s="95">
        <f t="shared" si="18"/>
        <v>5</v>
      </c>
    </row>
    <row r="1169" spans="1:12" ht="13.5" customHeight="1" x14ac:dyDescent="0.25">
      <c r="A1169" s="6">
        <v>47924</v>
      </c>
      <c r="C1169" s="1" t="s">
        <v>196</v>
      </c>
      <c r="D1169" s="9" t="s">
        <v>201</v>
      </c>
      <c r="E1169" s="1" t="s">
        <v>27</v>
      </c>
      <c r="F1169" s="8">
        <v>496969</v>
      </c>
      <c r="G1169" s="1" t="s">
        <v>162</v>
      </c>
      <c r="H1169" s="7">
        <v>9</v>
      </c>
      <c r="I1169" s="5">
        <v>44987</v>
      </c>
      <c r="J1169" s="5">
        <v>44987</v>
      </c>
      <c r="K1169" s="1" t="s">
        <v>42</v>
      </c>
      <c r="L1169" s="95">
        <f t="shared" si="18"/>
        <v>3</v>
      </c>
    </row>
    <row r="1170" spans="1:12" ht="13.5" customHeight="1" x14ac:dyDescent="0.25">
      <c r="A1170" s="6">
        <v>47845</v>
      </c>
      <c r="C1170" s="1" t="s">
        <v>196</v>
      </c>
      <c r="D1170" s="9" t="s">
        <v>201</v>
      </c>
      <c r="E1170" s="1" t="s">
        <v>115</v>
      </c>
      <c r="F1170" s="8">
        <v>374253</v>
      </c>
      <c r="G1170" s="1" t="s">
        <v>130</v>
      </c>
      <c r="H1170" s="7">
        <v>13</v>
      </c>
      <c r="I1170" s="5">
        <v>44973</v>
      </c>
      <c r="J1170" s="5">
        <v>44973</v>
      </c>
      <c r="K1170" s="1" t="s">
        <v>42</v>
      </c>
      <c r="L1170" s="95">
        <f t="shared" si="18"/>
        <v>2</v>
      </c>
    </row>
    <row r="1171" spans="1:12" ht="13.5" customHeight="1" x14ac:dyDescent="0.25">
      <c r="A1171" s="6">
        <v>48538</v>
      </c>
      <c r="C1171" s="1" t="s">
        <v>196</v>
      </c>
      <c r="D1171" s="9" t="s">
        <v>197</v>
      </c>
      <c r="E1171" s="1" t="s">
        <v>20</v>
      </c>
      <c r="F1171" s="8">
        <v>196157</v>
      </c>
      <c r="G1171" s="1" t="s">
        <v>128</v>
      </c>
      <c r="H1171" s="7">
        <v>15</v>
      </c>
      <c r="I1171" s="5">
        <v>45082</v>
      </c>
      <c r="J1171" s="5">
        <v>45083</v>
      </c>
      <c r="K1171" s="1" t="s">
        <v>82</v>
      </c>
      <c r="L1171" s="95">
        <f t="shared" si="18"/>
        <v>6</v>
      </c>
    </row>
    <row r="1172" spans="1:12" ht="13.5" customHeight="1" x14ac:dyDescent="0.25">
      <c r="A1172" s="6">
        <v>56358</v>
      </c>
      <c r="C1172" s="1" t="s">
        <v>196</v>
      </c>
      <c r="D1172" s="9" t="s">
        <v>197</v>
      </c>
      <c r="E1172" s="1" t="s">
        <v>20</v>
      </c>
      <c r="F1172" s="8">
        <v>375324</v>
      </c>
      <c r="G1172" s="1" t="s">
        <v>120</v>
      </c>
      <c r="H1172" s="7">
        <v>13</v>
      </c>
      <c r="I1172" s="5">
        <v>45083</v>
      </c>
      <c r="J1172" s="5">
        <v>45084</v>
      </c>
      <c r="K1172" s="1" t="s">
        <v>82</v>
      </c>
      <c r="L1172" s="95">
        <f t="shared" si="18"/>
        <v>6</v>
      </c>
    </row>
    <row r="1173" spans="1:12" ht="13.5" customHeight="1" x14ac:dyDescent="0.25">
      <c r="A1173" s="6">
        <v>49315</v>
      </c>
      <c r="C1173" s="1" t="s">
        <v>196</v>
      </c>
      <c r="D1173" s="9" t="s">
        <v>197</v>
      </c>
      <c r="E1173" s="1" t="s">
        <v>41</v>
      </c>
      <c r="F1173" s="8">
        <v>352720</v>
      </c>
      <c r="G1173" s="1" t="s">
        <v>66</v>
      </c>
      <c r="H1173" s="7">
        <v>12</v>
      </c>
      <c r="I1173" s="5">
        <v>45161</v>
      </c>
      <c r="J1173" s="5">
        <v>45162</v>
      </c>
      <c r="K1173" s="1" t="s">
        <v>29</v>
      </c>
      <c r="L1173" s="95">
        <f t="shared" si="18"/>
        <v>8</v>
      </c>
    </row>
    <row r="1174" spans="1:12" ht="13.5" customHeight="1" x14ac:dyDescent="0.25">
      <c r="A1174" s="6">
        <v>58931</v>
      </c>
      <c r="C1174" s="1" t="s">
        <v>196</v>
      </c>
      <c r="D1174" s="9" t="s">
        <v>197</v>
      </c>
      <c r="E1174" s="1" t="s">
        <v>30</v>
      </c>
      <c r="F1174" s="8">
        <v>463384</v>
      </c>
      <c r="G1174" s="1" t="s">
        <v>172</v>
      </c>
      <c r="H1174" s="7">
        <v>7</v>
      </c>
      <c r="I1174" s="5">
        <v>45209</v>
      </c>
      <c r="J1174" s="5">
        <v>45209</v>
      </c>
      <c r="K1174" s="1" t="s">
        <v>85</v>
      </c>
      <c r="L1174" s="95">
        <f t="shared" si="18"/>
        <v>10</v>
      </c>
    </row>
    <row r="1175" spans="1:12" ht="13.5" customHeight="1" x14ac:dyDescent="0.25">
      <c r="A1175" s="6">
        <v>50446</v>
      </c>
      <c r="C1175" s="1" t="s">
        <v>196</v>
      </c>
      <c r="D1175" s="9" t="s">
        <v>197</v>
      </c>
      <c r="E1175" s="1" t="s">
        <v>113</v>
      </c>
      <c r="F1175" s="8">
        <v>352720</v>
      </c>
      <c r="G1175" s="1" t="s">
        <v>66</v>
      </c>
      <c r="H1175" s="7">
        <v>7</v>
      </c>
      <c r="I1175" s="5">
        <v>45264</v>
      </c>
      <c r="J1175" s="5">
        <v>45265</v>
      </c>
      <c r="K1175" s="1" t="s">
        <v>29</v>
      </c>
      <c r="L1175" s="95">
        <f t="shared" si="18"/>
        <v>12</v>
      </c>
    </row>
    <row r="1176" spans="1:12" ht="13.5" customHeight="1" x14ac:dyDescent="0.25">
      <c r="A1176" s="6">
        <v>58948</v>
      </c>
      <c r="C1176" s="1" t="s">
        <v>196</v>
      </c>
      <c r="D1176" s="9" t="s">
        <v>197</v>
      </c>
      <c r="E1176" s="1" t="s">
        <v>30</v>
      </c>
      <c r="F1176" s="8">
        <v>463384</v>
      </c>
      <c r="G1176" s="1" t="s">
        <v>172</v>
      </c>
      <c r="H1176" s="7">
        <v>5</v>
      </c>
      <c r="I1176" s="5">
        <v>45218</v>
      </c>
      <c r="J1176" s="5">
        <v>45218</v>
      </c>
      <c r="K1176" s="1" t="s">
        <v>85</v>
      </c>
      <c r="L1176" s="95">
        <f t="shared" si="18"/>
        <v>10</v>
      </c>
    </row>
    <row r="1177" spans="1:12" ht="13.5" customHeight="1" x14ac:dyDescent="0.25">
      <c r="A1177" s="6">
        <v>47125</v>
      </c>
      <c r="C1177" s="1" t="s">
        <v>196</v>
      </c>
      <c r="D1177" s="9" t="s">
        <v>197</v>
      </c>
      <c r="E1177" s="1" t="s">
        <v>23</v>
      </c>
      <c r="F1177" s="8">
        <v>196157</v>
      </c>
      <c r="G1177" s="1" t="s">
        <v>128</v>
      </c>
      <c r="H1177" s="7">
        <v>6</v>
      </c>
      <c r="I1177" s="5">
        <v>45075</v>
      </c>
      <c r="J1177" s="5">
        <v>45076</v>
      </c>
      <c r="K1177" s="1" t="s">
        <v>82</v>
      </c>
      <c r="L1177" s="95">
        <f t="shared" si="18"/>
        <v>5</v>
      </c>
    </row>
    <row r="1178" spans="1:12" ht="13.5" customHeight="1" x14ac:dyDescent="0.25">
      <c r="A1178" s="6">
        <v>56498</v>
      </c>
      <c r="C1178" s="1" t="s">
        <v>196</v>
      </c>
      <c r="D1178" s="9" t="s">
        <v>197</v>
      </c>
      <c r="E1178" s="1" t="s">
        <v>20</v>
      </c>
      <c r="F1178" s="8">
        <v>352720</v>
      </c>
      <c r="G1178" s="1" t="s">
        <v>66</v>
      </c>
      <c r="H1178" s="7">
        <v>7</v>
      </c>
      <c r="I1178" s="5">
        <v>44956</v>
      </c>
      <c r="J1178" s="5">
        <v>44957</v>
      </c>
      <c r="K1178" s="1" t="s">
        <v>29</v>
      </c>
      <c r="L1178" s="95">
        <f t="shared" si="18"/>
        <v>1</v>
      </c>
    </row>
    <row r="1179" spans="1:12" ht="13.5" customHeight="1" x14ac:dyDescent="0.25">
      <c r="A1179" s="6">
        <v>49320</v>
      </c>
      <c r="C1179" s="1" t="s">
        <v>196</v>
      </c>
      <c r="D1179" s="9" t="s">
        <v>197</v>
      </c>
      <c r="E1179" s="1" t="s">
        <v>41</v>
      </c>
      <c r="F1179" s="8">
        <v>352720</v>
      </c>
      <c r="G1179" s="1" t="s">
        <v>66</v>
      </c>
      <c r="H1179" s="7">
        <v>11</v>
      </c>
      <c r="I1179" s="5">
        <v>44952</v>
      </c>
      <c r="J1179" s="5">
        <v>44953</v>
      </c>
      <c r="K1179" s="1" t="s">
        <v>29</v>
      </c>
      <c r="L1179" s="95">
        <f t="shared" si="18"/>
        <v>1</v>
      </c>
    </row>
    <row r="1180" spans="1:12" ht="13.5" customHeight="1" x14ac:dyDescent="0.25">
      <c r="A1180" s="6">
        <v>58975</v>
      </c>
      <c r="C1180" s="1" t="s">
        <v>196</v>
      </c>
      <c r="D1180" s="9" t="s">
        <v>197</v>
      </c>
      <c r="E1180" s="1" t="s">
        <v>140</v>
      </c>
      <c r="F1180" s="8">
        <v>441106</v>
      </c>
      <c r="G1180" s="1" t="s">
        <v>178</v>
      </c>
      <c r="H1180" s="7">
        <v>6</v>
      </c>
      <c r="I1180" s="5">
        <v>45229</v>
      </c>
      <c r="J1180" s="5">
        <v>45230</v>
      </c>
      <c r="K1180" s="1" t="s">
        <v>85</v>
      </c>
      <c r="L1180" s="95">
        <f t="shared" si="18"/>
        <v>10</v>
      </c>
    </row>
    <row r="1181" spans="1:12" ht="13.5" customHeight="1" x14ac:dyDescent="0.25">
      <c r="A1181" s="6">
        <v>55495</v>
      </c>
      <c r="C1181" s="1" t="s">
        <v>196</v>
      </c>
      <c r="D1181" s="9" t="s">
        <v>197</v>
      </c>
      <c r="E1181" s="1" t="s">
        <v>41</v>
      </c>
      <c r="F1181" s="8">
        <v>352720</v>
      </c>
      <c r="G1181" s="1" t="s">
        <v>66</v>
      </c>
      <c r="H1181" s="7">
        <v>12</v>
      </c>
      <c r="I1181" s="5">
        <v>44963</v>
      </c>
      <c r="J1181" s="5">
        <v>44964</v>
      </c>
      <c r="K1181" s="1" t="s">
        <v>29</v>
      </c>
      <c r="L1181" s="95">
        <f t="shared" si="18"/>
        <v>2</v>
      </c>
    </row>
    <row r="1182" spans="1:12" ht="13.5" customHeight="1" x14ac:dyDescent="0.25">
      <c r="A1182" s="6">
        <v>48711</v>
      </c>
      <c r="C1182" s="1" t="s">
        <v>196</v>
      </c>
      <c r="D1182" s="9" t="s">
        <v>197</v>
      </c>
      <c r="E1182" s="1" t="s">
        <v>30</v>
      </c>
      <c r="F1182" s="8">
        <v>352720</v>
      </c>
      <c r="G1182" s="1" t="s">
        <v>66</v>
      </c>
      <c r="H1182" s="7">
        <v>10</v>
      </c>
      <c r="I1182" s="5">
        <v>45229</v>
      </c>
      <c r="J1182" s="5">
        <v>45229</v>
      </c>
      <c r="K1182" s="1" t="s">
        <v>29</v>
      </c>
      <c r="L1182" s="95">
        <f t="shared" si="18"/>
        <v>10</v>
      </c>
    </row>
    <row r="1183" spans="1:12" ht="13.5" customHeight="1" x14ac:dyDescent="0.25">
      <c r="A1183" s="6">
        <v>48710</v>
      </c>
      <c r="C1183" s="1" t="s">
        <v>196</v>
      </c>
      <c r="D1183" s="9" t="s">
        <v>197</v>
      </c>
      <c r="E1183" s="1" t="s">
        <v>30</v>
      </c>
      <c r="F1183" s="8">
        <v>352720</v>
      </c>
      <c r="G1183" s="1" t="s">
        <v>66</v>
      </c>
      <c r="H1183" s="7">
        <v>10</v>
      </c>
      <c r="I1183" s="5">
        <v>45243</v>
      </c>
      <c r="J1183" s="5">
        <v>45243</v>
      </c>
      <c r="K1183" s="1" t="s">
        <v>29</v>
      </c>
      <c r="L1183" s="95">
        <f t="shared" si="18"/>
        <v>11</v>
      </c>
    </row>
    <row r="1184" spans="1:12" ht="13.5" customHeight="1" x14ac:dyDescent="0.25">
      <c r="A1184" s="6">
        <v>56319</v>
      </c>
      <c r="C1184" s="1" t="s">
        <v>196</v>
      </c>
      <c r="D1184" s="9" t="s">
        <v>197</v>
      </c>
      <c r="E1184" s="1" t="s">
        <v>27</v>
      </c>
      <c r="F1184" s="8">
        <v>226488</v>
      </c>
      <c r="G1184" s="1" t="s">
        <v>157</v>
      </c>
      <c r="H1184" s="7">
        <v>8</v>
      </c>
      <c r="I1184" s="5">
        <v>45082</v>
      </c>
      <c r="J1184" s="5">
        <v>45082</v>
      </c>
      <c r="K1184" s="1" t="s">
        <v>82</v>
      </c>
      <c r="L1184" s="95">
        <f t="shared" si="18"/>
        <v>6</v>
      </c>
    </row>
    <row r="1185" spans="1:12" ht="13.5" customHeight="1" x14ac:dyDescent="0.25">
      <c r="A1185" s="6">
        <v>48622</v>
      </c>
      <c r="C1185" s="1" t="s">
        <v>196</v>
      </c>
      <c r="D1185" s="9" t="s">
        <v>197</v>
      </c>
      <c r="E1185" s="1" t="s">
        <v>27</v>
      </c>
      <c r="F1185" s="8">
        <v>226488</v>
      </c>
      <c r="G1185" s="1" t="s">
        <v>157</v>
      </c>
      <c r="H1185" s="7">
        <v>10</v>
      </c>
      <c r="I1185" s="5">
        <v>45084</v>
      </c>
      <c r="J1185" s="5">
        <v>45084</v>
      </c>
      <c r="K1185" s="1" t="s">
        <v>82</v>
      </c>
      <c r="L1185" s="95">
        <f t="shared" si="18"/>
        <v>6</v>
      </c>
    </row>
    <row r="1186" spans="1:12" ht="13.5" customHeight="1" x14ac:dyDescent="0.25">
      <c r="A1186" s="6">
        <v>55668</v>
      </c>
      <c r="C1186" s="1" t="s">
        <v>196</v>
      </c>
      <c r="D1186" s="9" t="s">
        <v>197</v>
      </c>
      <c r="E1186" s="1" t="s">
        <v>23</v>
      </c>
      <c r="F1186" s="8">
        <v>463384</v>
      </c>
      <c r="G1186" s="1" t="s">
        <v>172</v>
      </c>
      <c r="H1186" s="7">
        <v>12</v>
      </c>
      <c r="I1186" s="5">
        <v>44991</v>
      </c>
      <c r="J1186" s="5">
        <v>44992</v>
      </c>
      <c r="K1186" s="1" t="s">
        <v>85</v>
      </c>
      <c r="L1186" s="95">
        <f t="shared" si="18"/>
        <v>3</v>
      </c>
    </row>
    <row r="1187" spans="1:12" ht="13.5" customHeight="1" x14ac:dyDescent="0.25">
      <c r="A1187" s="6">
        <v>55628</v>
      </c>
      <c r="C1187" s="1" t="s">
        <v>196</v>
      </c>
      <c r="D1187" s="9" t="s">
        <v>197</v>
      </c>
      <c r="E1187" s="1" t="s">
        <v>78</v>
      </c>
      <c r="F1187" s="8">
        <v>463384</v>
      </c>
      <c r="G1187" s="1" t="s">
        <v>172</v>
      </c>
      <c r="H1187" s="7">
        <v>15</v>
      </c>
      <c r="I1187" s="5">
        <v>45175</v>
      </c>
      <c r="J1187" s="5">
        <v>45175</v>
      </c>
      <c r="K1187" s="1" t="s">
        <v>85</v>
      </c>
      <c r="L1187" s="95">
        <f t="shared" si="18"/>
        <v>9</v>
      </c>
    </row>
    <row r="1188" spans="1:12" ht="13.5" customHeight="1" x14ac:dyDescent="0.25">
      <c r="A1188" s="6">
        <v>55599</v>
      </c>
      <c r="C1188" s="1" t="s">
        <v>196</v>
      </c>
      <c r="D1188" s="9" t="s">
        <v>197</v>
      </c>
      <c r="E1188" s="1" t="s">
        <v>78</v>
      </c>
      <c r="F1188" s="8">
        <v>463384</v>
      </c>
      <c r="G1188" s="1" t="s">
        <v>172</v>
      </c>
      <c r="H1188" s="7">
        <v>13</v>
      </c>
      <c r="I1188" s="5">
        <v>44993</v>
      </c>
      <c r="J1188" s="5">
        <v>44993</v>
      </c>
      <c r="K1188" s="1" t="s">
        <v>85</v>
      </c>
      <c r="L1188" s="95">
        <f t="shared" si="18"/>
        <v>3</v>
      </c>
    </row>
    <row r="1189" spans="1:12" ht="13.5" customHeight="1" x14ac:dyDescent="0.25">
      <c r="A1189" s="6">
        <v>55532</v>
      </c>
      <c r="C1189" s="1" t="s">
        <v>196</v>
      </c>
      <c r="D1189" s="9" t="s">
        <v>197</v>
      </c>
      <c r="E1189" s="1" t="s">
        <v>47</v>
      </c>
      <c r="F1189" s="8">
        <v>441106</v>
      </c>
      <c r="G1189" s="1" t="s">
        <v>178</v>
      </c>
      <c r="H1189" s="7">
        <v>12</v>
      </c>
      <c r="I1189" s="5">
        <v>45092</v>
      </c>
      <c r="J1189" s="5">
        <v>45094</v>
      </c>
      <c r="K1189" s="1" t="s">
        <v>85</v>
      </c>
      <c r="L1189" s="95">
        <f t="shared" si="18"/>
        <v>6</v>
      </c>
    </row>
    <row r="1190" spans="1:12" ht="13.5" customHeight="1" x14ac:dyDescent="0.25">
      <c r="A1190" s="6">
        <v>55626</v>
      </c>
      <c r="C1190" s="1" t="s">
        <v>196</v>
      </c>
      <c r="D1190" s="9" t="s">
        <v>197</v>
      </c>
      <c r="E1190" s="1" t="s">
        <v>78</v>
      </c>
      <c r="F1190" s="8">
        <v>441106</v>
      </c>
      <c r="G1190" s="1" t="s">
        <v>178</v>
      </c>
      <c r="H1190" s="7">
        <v>14</v>
      </c>
      <c r="I1190" s="5">
        <v>45105</v>
      </c>
      <c r="J1190" s="5">
        <v>45105</v>
      </c>
      <c r="K1190" s="1" t="s">
        <v>85</v>
      </c>
      <c r="L1190" s="95">
        <f t="shared" si="18"/>
        <v>6</v>
      </c>
    </row>
    <row r="1191" spans="1:12" ht="13.5" customHeight="1" x14ac:dyDescent="0.25">
      <c r="A1191" s="6">
        <v>55621</v>
      </c>
      <c r="C1191" s="1" t="s">
        <v>196</v>
      </c>
      <c r="D1191" s="9" t="s">
        <v>197</v>
      </c>
      <c r="E1191" s="1" t="s">
        <v>78</v>
      </c>
      <c r="F1191" s="8">
        <v>441106</v>
      </c>
      <c r="G1191" s="1" t="s">
        <v>178</v>
      </c>
      <c r="H1191" s="7">
        <v>12</v>
      </c>
      <c r="I1191" s="5">
        <v>45091</v>
      </c>
      <c r="J1191" s="5">
        <v>45091</v>
      </c>
      <c r="K1191" s="1" t="s">
        <v>85</v>
      </c>
      <c r="L1191" s="95">
        <f t="shared" si="18"/>
        <v>6</v>
      </c>
    </row>
    <row r="1192" spans="1:12" ht="13.5" customHeight="1" x14ac:dyDescent="0.25">
      <c r="A1192" s="6">
        <v>55606</v>
      </c>
      <c r="C1192" s="1" t="s">
        <v>196</v>
      </c>
      <c r="D1192" s="9" t="s">
        <v>197</v>
      </c>
      <c r="E1192" s="1" t="s">
        <v>78</v>
      </c>
      <c r="F1192" s="8">
        <v>463384</v>
      </c>
      <c r="G1192" s="1" t="s">
        <v>172</v>
      </c>
      <c r="H1192" s="7">
        <v>14</v>
      </c>
      <c r="I1192" s="5">
        <v>45070</v>
      </c>
      <c r="J1192" s="5">
        <v>45070</v>
      </c>
      <c r="K1192" s="1" t="s">
        <v>85</v>
      </c>
      <c r="L1192" s="95">
        <f t="shared" si="18"/>
        <v>5</v>
      </c>
    </row>
    <row r="1193" spans="1:12" ht="13.5" customHeight="1" x14ac:dyDescent="0.25">
      <c r="A1193" s="6">
        <v>54915</v>
      </c>
      <c r="C1193" s="1" t="s">
        <v>196</v>
      </c>
      <c r="D1193" s="9" t="s">
        <v>197</v>
      </c>
      <c r="E1193" s="1" t="s">
        <v>47</v>
      </c>
      <c r="F1193" s="8">
        <v>463384</v>
      </c>
      <c r="G1193" s="1" t="s">
        <v>172</v>
      </c>
      <c r="H1193" s="7">
        <v>14</v>
      </c>
      <c r="I1193" s="5">
        <v>44994</v>
      </c>
      <c r="J1193" s="5">
        <v>44996</v>
      </c>
      <c r="K1193" s="1" t="s">
        <v>85</v>
      </c>
      <c r="L1193" s="95">
        <f t="shared" si="18"/>
        <v>3</v>
      </c>
    </row>
    <row r="1194" spans="1:12" ht="13.5" customHeight="1" x14ac:dyDescent="0.25">
      <c r="A1194" s="6">
        <v>55544</v>
      </c>
      <c r="C1194" s="1" t="s">
        <v>196</v>
      </c>
      <c r="D1194" s="9" t="s">
        <v>197</v>
      </c>
      <c r="E1194" s="1" t="s">
        <v>47</v>
      </c>
      <c r="F1194" s="8">
        <v>463384</v>
      </c>
      <c r="G1194" s="1" t="s">
        <v>172</v>
      </c>
      <c r="H1194" s="7">
        <v>15</v>
      </c>
      <c r="I1194" s="5">
        <v>45176</v>
      </c>
      <c r="J1194" s="5">
        <v>45178</v>
      </c>
      <c r="K1194" s="1" t="s">
        <v>85</v>
      </c>
      <c r="L1194" s="95">
        <f t="shared" si="18"/>
        <v>9</v>
      </c>
    </row>
    <row r="1195" spans="1:12" ht="13.5" customHeight="1" x14ac:dyDescent="0.25">
      <c r="A1195" s="6">
        <v>55525</v>
      </c>
      <c r="C1195" s="1" t="s">
        <v>196</v>
      </c>
      <c r="D1195" s="9" t="s">
        <v>197</v>
      </c>
      <c r="E1195" s="1" t="s">
        <v>47</v>
      </c>
      <c r="F1195" s="8">
        <v>463384</v>
      </c>
      <c r="G1195" s="1" t="s">
        <v>172</v>
      </c>
      <c r="H1195" s="7">
        <v>15</v>
      </c>
      <c r="I1195" s="5">
        <v>45071</v>
      </c>
      <c r="J1195" s="5">
        <v>45073</v>
      </c>
      <c r="K1195" s="1" t="s">
        <v>85</v>
      </c>
      <c r="L1195" s="95">
        <f t="shared" si="18"/>
        <v>5</v>
      </c>
    </row>
    <row r="1196" spans="1:12" ht="13.5" customHeight="1" x14ac:dyDescent="0.25">
      <c r="A1196" s="6">
        <v>55687</v>
      </c>
      <c r="C1196" s="1" t="s">
        <v>196</v>
      </c>
      <c r="D1196" s="9" t="s">
        <v>197</v>
      </c>
      <c r="E1196" s="1" t="s">
        <v>23</v>
      </c>
      <c r="F1196" s="8">
        <v>441106</v>
      </c>
      <c r="G1196" s="1" t="s">
        <v>178</v>
      </c>
      <c r="H1196" s="7">
        <v>14</v>
      </c>
      <c r="I1196" s="5">
        <v>45103</v>
      </c>
      <c r="J1196" s="5">
        <v>45104</v>
      </c>
      <c r="K1196" s="1" t="s">
        <v>85</v>
      </c>
      <c r="L1196" s="95">
        <f t="shared" si="18"/>
        <v>6</v>
      </c>
    </row>
    <row r="1197" spans="1:12" ht="13.5" customHeight="1" x14ac:dyDescent="0.25">
      <c r="A1197" s="6">
        <v>55691</v>
      </c>
      <c r="C1197" s="1" t="s">
        <v>196</v>
      </c>
      <c r="D1197" s="9" t="s">
        <v>197</v>
      </c>
      <c r="E1197" s="1" t="s">
        <v>23</v>
      </c>
      <c r="F1197" s="8">
        <v>463384</v>
      </c>
      <c r="G1197" s="1" t="s">
        <v>172</v>
      </c>
      <c r="H1197" s="7">
        <v>14</v>
      </c>
      <c r="I1197" s="5">
        <v>45173</v>
      </c>
      <c r="J1197" s="5">
        <v>45174</v>
      </c>
      <c r="K1197" s="1" t="s">
        <v>85</v>
      </c>
      <c r="L1197" s="95">
        <f t="shared" si="18"/>
        <v>9</v>
      </c>
    </row>
    <row r="1198" spans="1:12" ht="13.5" customHeight="1" x14ac:dyDescent="0.25">
      <c r="A1198" s="6">
        <v>55676</v>
      </c>
      <c r="C1198" s="1" t="s">
        <v>196</v>
      </c>
      <c r="D1198" s="9" t="s">
        <v>197</v>
      </c>
      <c r="E1198" s="1" t="s">
        <v>23</v>
      </c>
      <c r="F1198" s="8">
        <v>441106</v>
      </c>
      <c r="G1198" s="1" t="s">
        <v>178</v>
      </c>
      <c r="H1198" s="7">
        <v>12</v>
      </c>
      <c r="I1198" s="5">
        <v>45089</v>
      </c>
      <c r="J1198" s="5">
        <v>45090</v>
      </c>
      <c r="K1198" s="1" t="s">
        <v>85</v>
      </c>
      <c r="L1198" s="95">
        <f t="shared" si="18"/>
        <v>6</v>
      </c>
    </row>
    <row r="1199" spans="1:12" ht="13.5" customHeight="1" x14ac:dyDescent="0.25">
      <c r="A1199" s="6">
        <v>55542</v>
      </c>
      <c r="C1199" s="1" t="s">
        <v>196</v>
      </c>
      <c r="D1199" s="9" t="s">
        <v>197</v>
      </c>
      <c r="E1199" s="1" t="s">
        <v>47</v>
      </c>
      <c r="F1199" s="8">
        <v>441106</v>
      </c>
      <c r="G1199" s="1" t="s">
        <v>178</v>
      </c>
      <c r="H1199" s="7">
        <v>14</v>
      </c>
      <c r="I1199" s="5">
        <v>45106</v>
      </c>
      <c r="J1199" s="5">
        <v>45108</v>
      </c>
      <c r="K1199" s="1" t="s">
        <v>85</v>
      </c>
      <c r="L1199" s="95">
        <f t="shared" si="18"/>
        <v>7</v>
      </c>
    </row>
    <row r="1200" spans="1:12" ht="13.5" customHeight="1" x14ac:dyDescent="0.25">
      <c r="A1200" s="6">
        <v>55672</v>
      </c>
      <c r="C1200" s="1" t="s">
        <v>196</v>
      </c>
      <c r="D1200" s="9" t="s">
        <v>197</v>
      </c>
      <c r="E1200" s="1" t="s">
        <v>23</v>
      </c>
      <c r="F1200" s="8">
        <v>463384</v>
      </c>
      <c r="G1200" s="1" t="s">
        <v>172</v>
      </c>
      <c r="H1200" s="7">
        <v>14</v>
      </c>
      <c r="I1200" s="5">
        <v>45068</v>
      </c>
      <c r="J1200" s="5">
        <v>45069</v>
      </c>
      <c r="K1200" s="1" t="s">
        <v>85</v>
      </c>
      <c r="L1200" s="95">
        <f t="shared" si="18"/>
        <v>5</v>
      </c>
    </row>
    <row r="1201" spans="1:12" ht="13.5" customHeight="1" x14ac:dyDescent="0.25">
      <c r="A1201" s="6">
        <v>51099</v>
      </c>
      <c r="C1201" s="1" t="s">
        <v>196</v>
      </c>
      <c r="D1201" s="9" t="s">
        <v>197</v>
      </c>
      <c r="E1201" s="1" t="s">
        <v>24</v>
      </c>
      <c r="F1201" s="8">
        <v>196853</v>
      </c>
      <c r="G1201" s="1" t="s">
        <v>25</v>
      </c>
      <c r="H1201" s="7">
        <v>12</v>
      </c>
      <c r="I1201" s="5">
        <v>44988</v>
      </c>
      <c r="J1201" s="5">
        <v>44988</v>
      </c>
      <c r="K1201" s="1" t="s">
        <v>33</v>
      </c>
      <c r="L1201" s="95">
        <f t="shared" si="18"/>
        <v>3</v>
      </c>
    </row>
    <row r="1202" spans="1:12" ht="13.5" customHeight="1" x14ac:dyDescent="0.25">
      <c r="A1202" s="6">
        <v>51742</v>
      </c>
      <c r="C1202" s="1" t="s">
        <v>196</v>
      </c>
      <c r="D1202" s="9" t="s">
        <v>197</v>
      </c>
      <c r="E1202" s="1" t="s">
        <v>34</v>
      </c>
      <c r="F1202" s="8">
        <v>196853</v>
      </c>
      <c r="G1202" s="1" t="s">
        <v>25</v>
      </c>
      <c r="H1202" s="7">
        <v>10</v>
      </c>
      <c r="I1202" s="5">
        <v>44973</v>
      </c>
      <c r="J1202" s="5">
        <v>44974</v>
      </c>
      <c r="K1202" s="1" t="s">
        <v>33</v>
      </c>
      <c r="L1202" s="95">
        <f t="shared" si="18"/>
        <v>2</v>
      </c>
    </row>
    <row r="1203" spans="1:12" ht="13.5" customHeight="1" x14ac:dyDescent="0.25">
      <c r="A1203" s="6">
        <v>50426</v>
      </c>
      <c r="C1203" s="1" t="s">
        <v>196</v>
      </c>
      <c r="D1203" s="9" t="s">
        <v>197</v>
      </c>
      <c r="E1203" s="1" t="s">
        <v>76</v>
      </c>
      <c r="F1203" s="8">
        <v>372624</v>
      </c>
      <c r="G1203" s="1" t="s">
        <v>32</v>
      </c>
      <c r="H1203" s="7">
        <v>12</v>
      </c>
      <c r="I1203" s="5">
        <v>45000</v>
      </c>
      <c r="J1203" s="5">
        <v>45001</v>
      </c>
      <c r="K1203" s="1" t="s">
        <v>33</v>
      </c>
      <c r="L1203" s="95">
        <f t="shared" si="18"/>
        <v>3</v>
      </c>
    </row>
    <row r="1204" spans="1:12" ht="13.5" customHeight="1" x14ac:dyDescent="0.25">
      <c r="A1204" s="6">
        <v>49853</v>
      </c>
      <c r="C1204" s="1" t="s">
        <v>196</v>
      </c>
      <c r="D1204" s="9" t="s">
        <v>197</v>
      </c>
      <c r="E1204" s="1" t="s">
        <v>23</v>
      </c>
      <c r="F1204" s="8">
        <v>372624</v>
      </c>
      <c r="G1204" s="1" t="s">
        <v>32</v>
      </c>
      <c r="H1204" s="7">
        <v>8</v>
      </c>
      <c r="I1204" s="5">
        <v>44998</v>
      </c>
      <c r="J1204" s="5">
        <v>44999</v>
      </c>
      <c r="K1204" s="1" t="s">
        <v>33</v>
      </c>
      <c r="L1204" s="95">
        <f t="shared" si="18"/>
        <v>3</v>
      </c>
    </row>
    <row r="1205" spans="1:12" ht="13.5" customHeight="1" x14ac:dyDescent="0.25">
      <c r="A1205" s="6">
        <v>51840</v>
      </c>
      <c r="C1205" s="1" t="s">
        <v>196</v>
      </c>
      <c r="D1205" s="9" t="s">
        <v>197</v>
      </c>
      <c r="E1205" s="1" t="s">
        <v>20</v>
      </c>
      <c r="F1205" s="8">
        <v>372624</v>
      </c>
      <c r="G1205" s="1" t="s">
        <v>32</v>
      </c>
      <c r="H1205" s="7">
        <v>12</v>
      </c>
      <c r="I1205" s="5">
        <v>45076</v>
      </c>
      <c r="J1205" s="5">
        <v>45077</v>
      </c>
      <c r="K1205" s="1" t="s">
        <v>33</v>
      </c>
      <c r="L1205" s="95">
        <f t="shared" si="18"/>
        <v>5</v>
      </c>
    </row>
    <row r="1206" spans="1:12" ht="13.5" customHeight="1" x14ac:dyDescent="0.25">
      <c r="A1206" s="6">
        <v>52404</v>
      </c>
      <c r="C1206" s="1" t="s">
        <v>196</v>
      </c>
      <c r="D1206" s="9" t="s">
        <v>197</v>
      </c>
      <c r="E1206" s="1" t="s">
        <v>17</v>
      </c>
      <c r="F1206" s="8">
        <v>196853</v>
      </c>
      <c r="G1206" s="1" t="s">
        <v>25</v>
      </c>
      <c r="H1206" s="7">
        <v>7</v>
      </c>
      <c r="I1206" s="5">
        <v>45063</v>
      </c>
      <c r="J1206" s="5">
        <v>45063</v>
      </c>
      <c r="K1206" s="1" t="s">
        <v>33</v>
      </c>
      <c r="L1206" s="95">
        <f t="shared" si="18"/>
        <v>5</v>
      </c>
    </row>
    <row r="1207" spans="1:12" ht="13.5" customHeight="1" x14ac:dyDescent="0.25">
      <c r="A1207" s="6">
        <v>54304</v>
      </c>
      <c r="C1207" s="1" t="s">
        <v>211</v>
      </c>
      <c r="D1207" s="9" t="s">
        <v>212</v>
      </c>
      <c r="E1207" s="1" t="s">
        <v>47</v>
      </c>
      <c r="F1207" s="8">
        <v>245435</v>
      </c>
      <c r="G1207" s="1" t="s">
        <v>160</v>
      </c>
      <c r="H1207" s="7">
        <v>15</v>
      </c>
      <c r="I1207" s="5">
        <v>45040</v>
      </c>
      <c r="J1207" s="5">
        <v>45042</v>
      </c>
      <c r="K1207" s="1" t="s">
        <v>152</v>
      </c>
      <c r="L1207" s="95">
        <f t="shared" si="18"/>
        <v>4</v>
      </c>
    </row>
    <row r="1208" spans="1:12" ht="13.5" customHeight="1" x14ac:dyDescent="0.25">
      <c r="A1208" s="6">
        <v>54331</v>
      </c>
      <c r="C1208" s="1" t="s">
        <v>211</v>
      </c>
      <c r="D1208" s="9" t="s">
        <v>212</v>
      </c>
      <c r="E1208" s="1" t="s">
        <v>46</v>
      </c>
      <c r="F1208" s="8">
        <v>971841</v>
      </c>
      <c r="G1208" s="1" t="s">
        <v>151</v>
      </c>
      <c r="H1208" s="7">
        <v>20</v>
      </c>
      <c r="I1208" s="5">
        <v>44953</v>
      </c>
      <c r="J1208" s="5">
        <v>44953</v>
      </c>
      <c r="K1208" s="1" t="s">
        <v>45</v>
      </c>
      <c r="L1208" s="95">
        <f t="shared" si="18"/>
        <v>1</v>
      </c>
    </row>
    <row r="1209" spans="1:12" ht="13.5" customHeight="1" x14ac:dyDescent="0.25">
      <c r="A1209" s="6">
        <v>55238</v>
      </c>
      <c r="C1209" s="1" t="s">
        <v>211</v>
      </c>
      <c r="D1209" s="9" t="s">
        <v>212</v>
      </c>
      <c r="E1209" s="1" t="s">
        <v>27</v>
      </c>
      <c r="F1209" s="8">
        <v>245434</v>
      </c>
      <c r="G1209" s="1" t="s">
        <v>213</v>
      </c>
      <c r="H1209" s="7">
        <v>16</v>
      </c>
      <c r="I1209" s="5">
        <v>45114</v>
      </c>
      <c r="J1209" s="5">
        <v>45114</v>
      </c>
      <c r="K1209" s="1" t="s">
        <v>45</v>
      </c>
      <c r="L1209" s="95">
        <f t="shared" si="18"/>
        <v>7</v>
      </c>
    </row>
    <row r="1210" spans="1:12" ht="13.5" customHeight="1" x14ac:dyDescent="0.25">
      <c r="A1210" s="6">
        <v>55250</v>
      </c>
      <c r="C1210" s="1" t="s">
        <v>211</v>
      </c>
      <c r="D1210" s="9" t="s">
        <v>212</v>
      </c>
      <c r="E1210" s="1" t="s">
        <v>27</v>
      </c>
      <c r="F1210" s="8">
        <v>245434</v>
      </c>
      <c r="G1210" s="1" t="s">
        <v>213</v>
      </c>
      <c r="H1210" s="7">
        <v>18</v>
      </c>
      <c r="I1210" s="5">
        <v>45252</v>
      </c>
      <c r="J1210" s="5">
        <v>45252</v>
      </c>
      <c r="K1210" s="1" t="s">
        <v>45</v>
      </c>
      <c r="L1210" s="95">
        <f t="shared" si="18"/>
        <v>11</v>
      </c>
    </row>
    <row r="1211" spans="1:12" ht="13.5" customHeight="1" x14ac:dyDescent="0.25">
      <c r="A1211" s="6">
        <v>49175</v>
      </c>
      <c r="C1211" s="1" t="s">
        <v>211</v>
      </c>
      <c r="D1211" s="9" t="s">
        <v>212</v>
      </c>
      <c r="E1211" s="1" t="s">
        <v>20</v>
      </c>
      <c r="F1211" s="8">
        <v>445938</v>
      </c>
      <c r="G1211" s="1" t="s">
        <v>214</v>
      </c>
      <c r="H1211" s="7">
        <v>18</v>
      </c>
      <c r="I1211" s="5">
        <v>45071</v>
      </c>
      <c r="J1211" s="5">
        <v>45072</v>
      </c>
      <c r="K1211" s="1" t="s">
        <v>45</v>
      </c>
      <c r="L1211" s="95">
        <f t="shared" si="18"/>
        <v>5</v>
      </c>
    </row>
    <row r="1212" spans="1:12" ht="13.5" customHeight="1" x14ac:dyDescent="0.25">
      <c r="A1212" s="6">
        <v>53221</v>
      </c>
      <c r="C1212" s="1" t="s">
        <v>211</v>
      </c>
      <c r="D1212" s="9" t="s">
        <v>212</v>
      </c>
      <c r="E1212" s="1" t="s">
        <v>55</v>
      </c>
      <c r="F1212" s="8">
        <v>445938</v>
      </c>
      <c r="G1212" s="1" t="s">
        <v>214</v>
      </c>
      <c r="H1212" s="7">
        <v>14</v>
      </c>
      <c r="I1212" s="5">
        <v>45092</v>
      </c>
      <c r="J1212" s="5">
        <v>45093</v>
      </c>
      <c r="K1212" s="1" t="s">
        <v>45</v>
      </c>
      <c r="L1212" s="95">
        <f t="shared" si="18"/>
        <v>6</v>
      </c>
    </row>
    <row r="1213" spans="1:12" ht="13.5" customHeight="1" x14ac:dyDescent="0.25">
      <c r="A1213" s="6">
        <v>49240</v>
      </c>
      <c r="C1213" s="1" t="s">
        <v>211</v>
      </c>
      <c r="D1213" s="9" t="s">
        <v>212</v>
      </c>
      <c r="E1213" s="1" t="s">
        <v>20</v>
      </c>
      <c r="F1213" s="8">
        <v>445938</v>
      </c>
      <c r="G1213" s="1" t="s">
        <v>214</v>
      </c>
      <c r="H1213" s="7">
        <v>14</v>
      </c>
      <c r="I1213" s="5">
        <v>45162</v>
      </c>
      <c r="J1213" s="5">
        <v>45163</v>
      </c>
      <c r="K1213" s="1" t="s">
        <v>45</v>
      </c>
      <c r="L1213" s="95">
        <f t="shared" si="18"/>
        <v>8</v>
      </c>
    </row>
    <row r="1214" spans="1:12" ht="13.5" customHeight="1" x14ac:dyDescent="0.25">
      <c r="A1214" s="6">
        <v>53239</v>
      </c>
      <c r="C1214" s="1" t="s">
        <v>211</v>
      </c>
      <c r="D1214" s="9" t="s">
        <v>212</v>
      </c>
      <c r="E1214" s="1" t="s">
        <v>55</v>
      </c>
      <c r="F1214" s="8">
        <v>445938</v>
      </c>
      <c r="G1214" s="1" t="s">
        <v>214</v>
      </c>
      <c r="H1214" s="7">
        <v>14</v>
      </c>
      <c r="I1214" s="5">
        <v>45068</v>
      </c>
      <c r="J1214" s="5">
        <v>45069</v>
      </c>
      <c r="K1214" s="1" t="s">
        <v>45</v>
      </c>
      <c r="L1214" s="95">
        <f t="shared" si="18"/>
        <v>5</v>
      </c>
    </row>
    <row r="1215" spans="1:12" ht="13.5" customHeight="1" x14ac:dyDescent="0.25">
      <c r="A1215" s="6">
        <v>49223</v>
      </c>
      <c r="C1215" s="1" t="s">
        <v>211</v>
      </c>
      <c r="D1215" s="9" t="s">
        <v>212</v>
      </c>
      <c r="E1215" s="1" t="s">
        <v>20</v>
      </c>
      <c r="F1215" s="8">
        <v>445938</v>
      </c>
      <c r="G1215" s="1" t="s">
        <v>214</v>
      </c>
      <c r="H1215" s="7">
        <v>14</v>
      </c>
      <c r="I1215" s="5">
        <v>45134</v>
      </c>
      <c r="J1215" s="5">
        <v>45135</v>
      </c>
      <c r="K1215" s="1" t="s">
        <v>45</v>
      </c>
      <c r="L1215" s="95">
        <f t="shared" si="18"/>
        <v>7</v>
      </c>
    </row>
    <row r="1216" spans="1:12" ht="13.5" customHeight="1" x14ac:dyDescent="0.25">
      <c r="A1216" s="6">
        <v>53616</v>
      </c>
      <c r="C1216" s="1" t="s">
        <v>211</v>
      </c>
      <c r="D1216" s="9" t="s">
        <v>212</v>
      </c>
      <c r="E1216" s="1" t="s">
        <v>55</v>
      </c>
      <c r="F1216" s="8">
        <v>445938</v>
      </c>
      <c r="G1216" s="1" t="s">
        <v>214</v>
      </c>
      <c r="H1216" s="7">
        <v>11</v>
      </c>
      <c r="I1216" s="5">
        <v>45194</v>
      </c>
      <c r="J1216" s="5">
        <v>45195</v>
      </c>
      <c r="K1216" s="1" t="s">
        <v>45</v>
      </c>
      <c r="L1216" s="95">
        <f t="shared" si="18"/>
        <v>9</v>
      </c>
    </row>
    <row r="1217" spans="1:12" ht="13.5" customHeight="1" x14ac:dyDescent="0.25">
      <c r="A1217" s="6">
        <v>49857</v>
      </c>
      <c r="C1217" s="1" t="s">
        <v>211</v>
      </c>
      <c r="D1217" s="9" t="s">
        <v>212</v>
      </c>
      <c r="E1217" s="1" t="s">
        <v>34</v>
      </c>
      <c r="F1217" s="8">
        <v>445938</v>
      </c>
      <c r="G1217" s="1" t="s">
        <v>214</v>
      </c>
      <c r="H1217" s="7">
        <v>17</v>
      </c>
      <c r="I1217" s="5">
        <v>45131</v>
      </c>
      <c r="J1217" s="5">
        <v>45132</v>
      </c>
      <c r="K1217" s="1" t="s">
        <v>45</v>
      </c>
      <c r="L1217" s="95">
        <f t="shared" si="18"/>
        <v>7</v>
      </c>
    </row>
    <row r="1218" spans="1:12" ht="13.5" customHeight="1" x14ac:dyDescent="0.25">
      <c r="A1218" s="6">
        <v>53137</v>
      </c>
      <c r="C1218" s="1" t="s">
        <v>211</v>
      </c>
      <c r="D1218" s="9" t="s">
        <v>212</v>
      </c>
      <c r="E1218" s="1" t="s">
        <v>84</v>
      </c>
      <c r="F1218" s="8">
        <v>445938</v>
      </c>
      <c r="G1218" s="1" t="s">
        <v>214</v>
      </c>
      <c r="H1218" s="7">
        <v>10</v>
      </c>
      <c r="I1218" s="5">
        <v>45082</v>
      </c>
      <c r="J1218" s="5">
        <v>45083</v>
      </c>
      <c r="K1218" s="1" t="s">
        <v>45</v>
      </c>
      <c r="L1218" s="95">
        <f t="shared" si="18"/>
        <v>6</v>
      </c>
    </row>
    <row r="1219" spans="1:12" ht="13.5" customHeight="1" x14ac:dyDescent="0.25">
      <c r="A1219" s="6">
        <v>53271</v>
      </c>
      <c r="C1219" s="1" t="s">
        <v>211</v>
      </c>
      <c r="D1219" s="9" t="s">
        <v>212</v>
      </c>
      <c r="E1219" s="1" t="s">
        <v>55</v>
      </c>
      <c r="F1219" s="8">
        <v>445938</v>
      </c>
      <c r="G1219" s="1" t="s">
        <v>214</v>
      </c>
      <c r="H1219" s="7">
        <v>15</v>
      </c>
      <c r="I1219" s="5">
        <v>45218</v>
      </c>
      <c r="J1219" s="5">
        <v>45219</v>
      </c>
      <c r="K1219" s="1" t="s">
        <v>45</v>
      </c>
      <c r="L1219" s="95">
        <f t="shared" ref="L1219:L1282" si="19">MONTH(J1219)</f>
        <v>10</v>
      </c>
    </row>
    <row r="1220" spans="1:12" ht="13.5" customHeight="1" x14ac:dyDescent="0.25">
      <c r="A1220" s="6">
        <v>56678</v>
      </c>
      <c r="C1220" s="1" t="s">
        <v>211</v>
      </c>
      <c r="D1220" s="9" t="s">
        <v>212</v>
      </c>
      <c r="E1220" s="1" t="s">
        <v>76</v>
      </c>
      <c r="F1220" s="8">
        <v>445938</v>
      </c>
      <c r="G1220" s="1" t="s">
        <v>214</v>
      </c>
      <c r="H1220" s="7">
        <v>15</v>
      </c>
      <c r="I1220" s="5">
        <v>45145</v>
      </c>
      <c r="J1220" s="5">
        <v>45146</v>
      </c>
      <c r="K1220" s="1" t="s">
        <v>45</v>
      </c>
      <c r="L1220" s="95">
        <f t="shared" si="19"/>
        <v>8</v>
      </c>
    </row>
    <row r="1221" spans="1:12" ht="13.5" customHeight="1" x14ac:dyDescent="0.25">
      <c r="A1221" s="6">
        <v>48211</v>
      </c>
      <c r="C1221" s="1" t="s">
        <v>211</v>
      </c>
      <c r="D1221" s="9" t="s">
        <v>212</v>
      </c>
      <c r="E1221" s="1" t="s">
        <v>43</v>
      </c>
      <c r="F1221" s="8">
        <v>389970</v>
      </c>
      <c r="G1221" s="1" t="s">
        <v>209</v>
      </c>
      <c r="H1221" s="7">
        <v>7</v>
      </c>
      <c r="I1221" s="5">
        <v>45099</v>
      </c>
      <c r="J1221" s="5">
        <v>45101</v>
      </c>
      <c r="K1221" s="1" t="s">
        <v>40</v>
      </c>
      <c r="L1221" s="95">
        <f t="shared" si="19"/>
        <v>6</v>
      </c>
    </row>
    <row r="1222" spans="1:12" ht="13.5" customHeight="1" x14ac:dyDescent="0.25">
      <c r="A1222" s="6">
        <v>48213</v>
      </c>
      <c r="C1222" s="1" t="s">
        <v>211</v>
      </c>
      <c r="D1222" s="9" t="s">
        <v>212</v>
      </c>
      <c r="E1222" s="1" t="s">
        <v>43</v>
      </c>
      <c r="F1222" s="8">
        <v>389970</v>
      </c>
      <c r="G1222" s="1" t="s">
        <v>209</v>
      </c>
      <c r="H1222" s="7">
        <v>13</v>
      </c>
      <c r="I1222" s="5">
        <v>45239</v>
      </c>
      <c r="J1222" s="5">
        <v>45241</v>
      </c>
      <c r="K1222" s="1" t="s">
        <v>40</v>
      </c>
      <c r="L1222" s="95">
        <f t="shared" si="19"/>
        <v>11</v>
      </c>
    </row>
    <row r="1223" spans="1:12" ht="13.5" customHeight="1" x14ac:dyDescent="0.25">
      <c r="A1223" s="6">
        <v>53114</v>
      </c>
      <c r="C1223" s="1" t="s">
        <v>211</v>
      </c>
      <c r="D1223" s="9" t="s">
        <v>212</v>
      </c>
      <c r="E1223" s="1" t="s">
        <v>84</v>
      </c>
      <c r="F1223" s="8">
        <v>445938</v>
      </c>
      <c r="G1223" s="1" t="s">
        <v>214</v>
      </c>
      <c r="H1223" s="7">
        <v>11</v>
      </c>
      <c r="I1223" s="5">
        <v>44991</v>
      </c>
      <c r="J1223" s="5">
        <v>44992</v>
      </c>
      <c r="K1223" s="1" t="s">
        <v>45</v>
      </c>
      <c r="L1223" s="95">
        <f t="shared" si="19"/>
        <v>3</v>
      </c>
    </row>
    <row r="1224" spans="1:12" ht="13.5" customHeight="1" x14ac:dyDescent="0.25">
      <c r="A1224" s="6">
        <v>57822</v>
      </c>
      <c r="C1224" s="1" t="s">
        <v>211</v>
      </c>
      <c r="D1224" s="9" t="s">
        <v>212</v>
      </c>
      <c r="E1224" s="1" t="s">
        <v>102</v>
      </c>
      <c r="F1224" s="8">
        <v>245435</v>
      </c>
      <c r="G1224" s="1" t="s">
        <v>160</v>
      </c>
      <c r="H1224" s="7">
        <v>13</v>
      </c>
      <c r="I1224" s="5">
        <v>45013</v>
      </c>
      <c r="J1224" s="5">
        <v>45013</v>
      </c>
      <c r="K1224" s="1" t="s">
        <v>45</v>
      </c>
      <c r="L1224" s="95">
        <f t="shared" si="19"/>
        <v>3</v>
      </c>
    </row>
    <row r="1225" spans="1:12" ht="13.5" customHeight="1" x14ac:dyDescent="0.25">
      <c r="A1225" s="6">
        <v>49111</v>
      </c>
      <c r="C1225" s="1" t="s">
        <v>211</v>
      </c>
      <c r="D1225" s="9" t="s">
        <v>212</v>
      </c>
      <c r="E1225" s="1" t="s">
        <v>20</v>
      </c>
      <c r="F1225" s="8">
        <v>445938</v>
      </c>
      <c r="G1225" s="1" t="s">
        <v>214</v>
      </c>
      <c r="H1225" s="7">
        <v>14</v>
      </c>
      <c r="I1225" s="5">
        <v>44994</v>
      </c>
      <c r="J1225" s="5">
        <v>44995</v>
      </c>
      <c r="K1225" s="1" t="s">
        <v>45</v>
      </c>
      <c r="L1225" s="95">
        <f t="shared" si="19"/>
        <v>3</v>
      </c>
    </row>
    <row r="1226" spans="1:12" ht="13.5" customHeight="1" x14ac:dyDescent="0.25">
      <c r="A1226" s="6">
        <v>55442</v>
      </c>
      <c r="C1226" s="1" t="s">
        <v>211</v>
      </c>
      <c r="D1226" s="9" t="s">
        <v>212</v>
      </c>
      <c r="E1226" s="1" t="s">
        <v>28</v>
      </c>
      <c r="F1226" s="8">
        <v>373645</v>
      </c>
      <c r="G1226" s="1" t="s">
        <v>205</v>
      </c>
      <c r="H1226" s="7">
        <v>8</v>
      </c>
      <c r="I1226" s="5">
        <v>45253</v>
      </c>
      <c r="J1226" s="5">
        <v>45254</v>
      </c>
      <c r="K1226" s="1" t="s">
        <v>45</v>
      </c>
      <c r="L1226" s="95">
        <f t="shared" si="19"/>
        <v>11</v>
      </c>
    </row>
    <row r="1227" spans="1:12" ht="13.5" customHeight="1" x14ac:dyDescent="0.25">
      <c r="A1227" s="6">
        <v>54262</v>
      </c>
      <c r="C1227" s="1" t="s">
        <v>211</v>
      </c>
      <c r="D1227" s="9" t="s">
        <v>212</v>
      </c>
      <c r="E1227" s="1" t="s">
        <v>103</v>
      </c>
      <c r="F1227" s="8">
        <v>445938</v>
      </c>
      <c r="G1227" s="1" t="s">
        <v>214</v>
      </c>
      <c r="H1227" s="7">
        <v>16</v>
      </c>
      <c r="I1227" s="5">
        <v>45215</v>
      </c>
      <c r="J1227" s="5">
        <v>45216</v>
      </c>
      <c r="K1227" s="1" t="s">
        <v>45</v>
      </c>
      <c r="L1227" s="95">
        <f t="shared" si="19"/>
        <v>10</v>
      </c>
    </row>
    <row r="1228" spans="1:12" ht="13.5" customHeight="1" x14ac:dyDescent="0.25">
      <c r="A1228" s="6">
        <v>53605</v>
      </c>
      <c r="C1228" s="1" t="s">
        <v>211</v>
      </c>
      <c r="D1228" s="9" t="s">
        <v>212</v>
      </c>
      <c r="E1228" s="1" t="s">
        <v>55</v>
      </c>
      <c r="F1228" s="8">
        <v>445938</v>
      </c>
      <c r="G1228" s="1" t="s">
        <v>214</v>
      </c>
      <c r="H1228" s="7">
        <v>15</v>
      </c>
      <c r="I1228" s="5">
        <v>45168</v>
      </c>
      <c r="J1228" s="5">
        <v>45169</v>
      </c>
      <c r="K1228" s="1" t="s">
        <v>45</v>
      </c>
      <c r="L1228" s="95">
        <f t="shared" si="19"/>
        <v>8</v>
      </c>
    </row>
    <row r="1229" spans="1:12" ht="13.5" customHeight="1" x14ac:dyDescent="0.25">
      <c r="A1229" s="6">
        <v>50034</v>
      </c>
      <c r="C1229" s="1" t="s">
        <v>211</v>
      </c>
      <c r="D1229" s="9" t="s">
        <v>212</v>
      </c>
      <c r="E1229" s="1" t="s">
        <v>34</v>
      </c>
      <c r="F1229" s="8">
        <v>445938</v>
      </c>
      <c r="G1229" s="1" t="s">
        <v>214</v>
      </c>
      <c r="H1229" s="7">
        <v>15</v>
      </c>
      <c r="I1229" s="5">
        <v>45239</v>
      </c>
      <c r="J1229" s="5">
        <v>45240</v>
      </c>
      <c r="K1229" s="1" t="s">
        <v>45</v>
      </c>
      <c r="L1229" s="95">
        <f t="shared" si="19"/>
        <v>11</v>
      </c>
    </row>
    <row r="1230" spans="1:12" ht="13.5" customHeight="1" x14ac:dyDescent="0.25">
      <c r="A1230" s="6">
        <v>54127</v>
      </c>
      <c r="C1230" s="1" t="s">
        <v>211</v>
      </c>
      <c r="D1230" s="9" t="s">
        <v>212</v>
      </c>
      <c r="E1230" s="1" t="s">
        <v>47</v>
      </c>
      <c r="F1230" s="8">
        <v>245435</v>
      </c>
      <c r="G1230" s="1" t="s">
        <v>160</v>
      </c>
      <c r="H1230" s="7">
        <v>19</v>
      </c>
      <c r="I1230" s="5">
        <v>45014</v>
      </c>
      <c r="J1230" s="5">
        <v>45016</v>
      </c>
      <c r="K1230" s="1" t="s">
        <v>45</v>
      </c>
      <c r="L1230" s="95">
        <f t="shared" si="19"/>
        <v>3</v>
      </c>
    </row>
    <row r="1231" spans="1:12" ht="13.5" customHeight="1" x14ac:dyDescent="0.25">
      <c r="A1231" s="6">
        <v>55245</v>
      </c>
      <c r="C1231" s="1" t="s">
        <v>211</v>
      </c>
      <c r="D1231" s="9" t="s">
        <v>212</v>
      </c>
      <c r="E1231" s="1" t="s">
        <v>27</v>
      </c>
      <c r="F1231" s="8">
        <v>245434</v>
      </c>
      <c r="G1231" s="1" t="s">
        <v>213</v>
      </c>
      <c r="H1231" s="7">
        <v>16</v>
      </c>
      <c r="I1231" s="5">
        <v>44998</v>
      </c>
      <c r="J1231" s="5">
        <v>44998</v>
      </c>
      <c r="K1231" s="1" t="s">
        <v>45</v>
      </c>
      <c r="L1231" s="95">
        <f t="shared" si="19"/>
        <v>3</v>
      </c>
    </row>
    <row r="1232" spans="1:12" ht="13.5" customHeight="1" x14ac:dyDescent="0.25">
      <c r="A1232" s="6">
        <v>56509</v>
      </c>
      <c r="C1232" s="1" t="s">
        <v>211</v>
      </c>
      <c r="D1232" s="9" t="s">
        <v>212</v>
      </c>
      <c r="E1232" s="1" t="s">
        <v>46</v>
      </c>
      <c r="F1232" s="8">
        <v>971841</v>
      </c>
      <c r="G1232" s="1" t="s">
        <v>151</v>
      </c>
      <c r="H1232" s="7">
        <v>15</v>
      </c>
      <c r="I1232" s="5">
        <v>44991</v>
      </c>
      <c r="J1232" s="5">
        <v>44991</v>
      </c>
      <c r="K1232" s="1" t="s">
        <v>45</v>
      </c>
      <c r="L1232" s="95">
        <f t="shared" si="19"/>
        <v>3</v>
      </c>
    </row>
    <row r="1233" spans="1:12" ht="13.5" customHeight="1" x14ac:dyDescent="0.25">
      <c r="A1233" s="6">
        <v>55218</v>
      </c>
      <c r="C1233" s="1" t="s">
        <v>211</v>
      </c>
      <c r="D1233" s="9" t="s">
        <v>212</v>
      </c>
      <c r="E1233" s="1" t="s">
        <v>27</v>
      </c>
      <c r="F1233" s="8">
        <v>245434</v>
      </c>
      <c r="G1233" s="1" t="s">
        <v>213</v>
      </c>
      <c r="H1233" s="7">
        <v>8</v>
      </c>
      <c r="I1233" s="5">
        <v>45070</v>
      </c>
      <c r="J1233" s="5">
        <v>45070</v>
      </c>
      <c r="K1233" s="1" t="s">
        <v>45</v>
      </c>
      <c r="L1233" s="95">
        <f t="shared" si="19"/>
        <v>5</v>
      </c>
    </row>
    <row r="1234" spans="1:12" ht="13.5" customHeight="1" x14ac:dyDescent="0.25">
      <c r="A1234" s="6">
        <v>49280</v>
      </c>
      <c r="C1234" s="1" t="s">
        <v>211</v>
      </c>
      <c r="D1234" s="9" t="s">
        <v>212</v>
      </c>
      <c r="E1234" s="1" t="s">
        <v>20</v>
      </c>
      <c r="F1234" s="8">
        <v>445938</v>
      </c>
      <c r="G1234" s="1" t="s">
        <v>214</v>
      </c>
      <c r="H1234" s="7">
        <v>18</v>
      </c>
      <c r="I1234" s="5">
        <v>45197</v>
      </c>
      <c r="J1234" s="5">
        <v>45198</v>
      </c>
      <c r="K1234" s="1" t="s">
        <v>45</v>
      </c>
      <c r="L1234" s="95">
        <f t="shared" si="19"/>
        <v>9</v>
      </c>
    </row>
    <row r="1235" spans="1:12" ht="13.5" customHeight="1" x14ac:dyDescent="0.25">
      <c r="A1235" s="6">
        <v>55533</v>
      </c>
      <c r="C1235" s="1" t="s">
        <v>211</v>
      </c>
      <c r="D1235" s="9" t="s">
        <v>212</v>
      </c>
      <c r="E1235" s="1" t="s">
        <v>76</v>
      </c>
      <c r="F1235" s="8">
        <v>445938</v>
      </c>
      <c r="G1235" s="1" t="s">
        <v>214</v>
      </c>
      <c r="H1235" s="7">
        <v>17</v>
      </c>
      <c r="I1235" s="5">
        <v>45117</v>
      </c>
      <c r="J1235" s="5">
        <v>45118</v>
      </c>
      <c r="K1235" s="1" t="s">
        <v>45</v>
      </c>
      <c r="L1235" s="95">
        <f t="shared" si="19"/>
        <v>7</v>
      </c>
    </row>
    <row r="1236" spans="1:12" ht="13.5" customHeight="1" x14ac:dyDescent="0.25">
      <c r="A1236" s="6">
        <v>53627</v>
      </c>
      <c r="C1236" s="1" t="s">
        <v>211</v>
      </c>
      <c r="D1236" s="9" t="s">
        <v>212</v>
      </c>
      <c r="E1236" s="1" t="s">
        <v>55</v>
      </c>
      <c r="F1236" s="8">
        <v>445938</v>
      </c>
      <c r="G1236" s="1" t="s">
        <v>214</v>
      </c>
      <c r="H1236" s="7">
        <v>8</v>
      </c>
      <c r="I1236" s="5">
        <v>45257</v>
      </c>
      <c r="J1236" s="5">
        <v>45258</v>
      </c>
      <c r="K1236" s="1" t="s">
        <v>45</v>
      </c>
      <c r="L1236" s="95">
        <f t="shared" si="19"/>
        <v>11</v>
      </c>
    </row>
    <row r="1237" spans="1:12" ht="13.5" customHeight="1" x14ac:dyDescent="0.25">
      <c r="A1237" s="6">
        <v>50053</v>
      </c>
      <c r="C1237" s="1" t="s">
        <v>211</v>
      </c>
      <c r="D1237" s="9" t="s">
        <v>212</v>
      </c>
      <c r="E1237" s="1" t="s">
        <v>34</v>
      </c>
      <c r="F1237" s="8">
        <v>445938</v>
      </c>
      <c r="G1237" s="1" t="s">
        <v>214</v>
      </c>
      <c r="H1237" s="7">
        <v>15</v>
      </c>
      <c r="I1237" s="5">
        <v>45124</v>
      </c>
      <c r="J1237" s="5">
        <v>45125</v>
      </c>
      <c r="K1237" s="1" t="s">
        <v>45</v>
      </c>
      <c r="L1237" s="95">
        <f t="shared" si="19"/>
        <v>7</v>
      </c>
    </row>
    <row r="1238" spans="1:12" ht="13.5" customHeight="1" x14ac:dyDescent="0.25">
      <c r="A1238" s="6">
        <v>55427</v>
      </c>
      <c r="C1238" s="1" t="s">
        <v>211</v>
      </c>
      <c r="D1238" s="9" t="s">
        <v>212</v>
      </c>
      <c r="E1238" s="1" t="s">
        <v>43</v>
      </c>
      <c r="F1238" s="8">
        <v>384599</v>
      </c>
      <c r="G1238" s="1" t="s">
        <v>123</v>
      </c>
      <c r="H1238" s="7">
        <v>7</v>
      </c>
      <c r="I1238" s="5">
        <v>45264</v>
      </c>
      <c r="J1238" s="5">
        <v>45266</v>
      </c>
      <c r="K1238" s="1" t="s">
        <v>45</v>
      </c>
      <c r="L1238" s="95">
        <f t="shared" si="19"/>
        <v>12</v>
      </c>
    </row>
    <row r="1239" spans="1:12" ht="13.5" customHeight="1" x14ac:dyDescent="0.25">
      <c r="A1239" s="6">
        <v>55512</v>
      </c>
      <c r="C1239" s="1" t="s">
        <v>211</v>
      </c>
      <c r="D1239" s="9" t="s">
        <v>212</v>
      </c>
      <c r="E1239" s="1" t="s">
        <v>46</v>
      </c>
      <c r="F1239" s="8">
        <v>971841</v>
      </c>
      <c r="G1239" s="1" t="s">
        <v>151</v>
      </c>
      <c r="H1239" s="7">
        <v>21</v>
      </c>
      <c r="I1239" s="5">
        <v>44963</v>
      </c>
      <c r="J1239" s="5">
        <v>44963</v>
      </c>
      <c r="K1239" s="1" t="s">
        <v>45</v>
      </c>
      <c r="L1239" s="95">
        <f t="shared" si="19"/>
        <v>2</v>
      </c>
    </row>
    <row r="1240" spans="1:12" ht="13.5" customHeight="1" x14ac:dyDescent="0.25">
      <c r="A1240" s="6">
        <v>55444</v>
      </c>
      <c r="C1240" s="1" t="s">
        <v>211</v>
      </c>
      <c r="D1240" s="9" t="s">
        <v>212</v>
      </c>
      <c r="E1240" s="1" t="s">
        <v>28</v>
      </c>
      <c r="F1240" s="8">
        <v>373645</v>
      </c>
      <c r="G1240" s="1" t="s">
        <v>205</v>
      </c>
      <c r="H1240" s="7">
        <v>11</v>
      </c>
      <c r="I1240" s="5">
        <v>45229</v>
      </c>
      <c r="J1240" s="5">
        <v>45230</v>
      </c>
      <c r="K1240" s="1" t="s">
        <v>45</v>
      </c>
      <c r="L1240" s="95">
        <f t="shared" si="19"/>
        <v>10</v>
      </c>
    </row>
    <row r="1241" spans="1:12" ht="13.5" customHeight="1" x14ac:dyDescent="0.25">
      <c r="A1241" s="6">
        <v>49934</v>
      </c>
      <c r="C1241" s="1" t="s">
        <v>211</v>
      </c>
      <c r="D1241" s="9" t="s">
        <v>212</v>
      </c>
      <c r="E1241" s="1" t="s">
        <v>34</v>
      </c>
      <c r="F1241" s="8">
        <v>445938</v>
      </c>
      <c r="G1241" s="1" t="s">
        <v>214</v>
      </c>
      <c r="H1241" s="7">
        <v>15</v>
      </c>
      <c r="I1241" s="5">
        <v>45008</v>
      </c>
      <c r="J1241" s="5">
        <v>45009</v>
      </c>
      <c r="K1241" s="1" t="s">
        <v>45</v>
      </c>
      <c r="L1241" s="95">
        <f t="shared" si="19"/>
        <v>3</v>
      </c>
    </row>
    <row r="1242" spans="1:12" ht="13.5" customHeight="1" x14ac:dyDescent="0.25">
      <c r="A1242" s="6">
        <v>49300</v>
      </c>
      <c r="C1242" s="1" t="s">
        <v>211</v>
      </c>
      <c r="D1242" s="9" t="s">
        <v>212</v>
      </c>
      <c r="E1242" s="1" t="s">
        <v>20</v>
      </c>
      <c r="F1242" s="8">
        <v>445938</v>
      </c>
      <c r="G1242" s="1" t="s">
        <v>214</v>
      </c>
      <c r="H1242" s="7">
        <v>23</v>
      </c>
      <c r="I1242" s="5">
        <v>45225</v>
      </c>
      <c r="J1242" s="5">
        <v>45226</v>
      </c>
      <c r="K1242" s="1" t="s">
        <v>45</v>
      </c>
      <c r="L1242" s="95">
        <f t="shared" si="19"/>
        <v>10</v>
      </c>
    </row>
    <row r="1243" spans="1:12" ht="13.5" customHeight="1" x14ac:dyDescent="0.25">
      <c r="A1243" s="6">
        <v>55092</v>
      </c>
      <c r="C1243" s="1" t="s">
        <v>211</v>
      </c>
      <c r="D1243" s="9" t="s">
        <v>212</v>
      </c>
      <c r="E1243" s="1" t="s">
        <v>132</v>
      </c>
      <c r="F1243" s="8">
        <v>373645</v>
      </c>
      <c r="G1243" s="1" t="s">
        <v>205</v>
      </c>
      <c r="H1243" s="7">
        <v>17</v>
      </c>
      <c r="I1243" s="5">
        <v>44993</v>
      </c>
      <c r="J1243" s="5">
        <v>44995</v>
      </c>
      <c r="K1243" s="1" t="s">
        <v>45</v>
      </c>
      <c r="L1243" s="95">
        <f t="shared" si="19"/>
        <v>3</v>
      </c>
    </row>
    <row r="1244" spans="1:12" ht="13.5" customHeight="1" x14ac:dyDescent="0.25">
      <c r="A1244" s="6">
        <v>56519</v>
      </c>
      <c r="C1244" s="1" t="s">
        <v>211</v>
      </c>
      <c r="D1244" s="9" t="s">
        <v>212</v>
      </c>
      <c r="E1244" s="1" t="s">
        <v>46</v>
      </c>
      <c r="F1244" s="8">
        <v>971841</v>
      </c>
      <c r="G1244" s="1" t="s">
        <v>151</v>
      </c>
      <c r="H1244" s="7">
        <v>24</v>
      </c>
      <c r="I1244" s="5">
        <v>45005</v>
      </c>
      <c r="J1244" s="5">
        <v>45005</v>
      </c>
      <c r="K1244" s="1" t="s">
        <v>45</v>
      </c>
      <c r="L1244" s="95">
        <f t="shared" si="19"/>
        <v>3</v>
      </c>
    </row>
    <row r="1245" spans="1:12" ht="13.5" customHeight="1" x14ac:dyDescent="0.25">
      <c r="A1245" s="6">
        <v>54148</v>
      </c>
      <c r="C1245" s="1" t="s">
        <v>211</v>
      </c>
      <c r="D1245" s="9" t="s">
        <v>212</v>
      </c>
      <c r="E1245" s="1" t="s">
        <v>47</v>
      </c>
      <c r="F1245" s="8">
        <v>245435</v>
      </c>
      <c r="G1245" s="1" t="s">
        <v>160</v>
      </c>
      <c r="H1245" s="7">
        <v>17</v>
      </c>
      <c r="I1245" s="5">
        <v>45063</v>
      </c>
      <c r="J1245" s="5">
        <v>45065</v>
      </c>
      <c r="K1245" s="1" t="s">
        <v>152</v>
      </c>
      <c r="L1245" s="95">
        <f t="shared" si="19"/>
        <v>5</v>
      </c>
    </row>
    <row r="1246" spans="1:12" ht="13.5" customHeight="1" x14ac:dyDescent="0.25">
      <c r="A1246" s="6">
        <v>49973</v>
      </c>
      <c r="C1246" s="1" t="s">
        <v>211</v>
      </c>
      <c r="D1246" s="9" t="s">
        <v>212</v>
      </c>
      <c r="E1246" s="1" t="s">
        <v>34</v>
      </c>
      <c r="F1246" s="8">
        <v>445938</v>
      </c>
      <c r="G1246" s="1" t="s">
        <v>214</v>
      </c>
      <c r="H1246" s="7">
        <v>15</v>
      </c>
      <c r="I1246" s="5">
        <v>45075</v>
      </c>
      <c r="J1246" s="5">
        <v>45076</v>
      </c>
      <c r="K1246" s="1" t="s">
        <v>45</v>
      </c>
      <c r="L1246" s="95">
        <f t="shared" si="19"/>
        <v>5</v>
      </c>
    </row>
    <row r="1247" spans="1:12" ht="13.5" customHeight="1" x14ac:dyDescent="0.25">
      <c r="A1247" s="6">
        <v>55428</v>
      </c>
      <c r="C1247" s="1" t="s">
        <v>211</v>
      </c>
      <c r="D1247" s="9" t="s">
        <v>212</v>
      </c>
      <c r="E1247" s="1" t="s">
        <v>43</v>
      </c>
      <c r="F1247" s="8">
        <v>384599</v>
      </c>
      <c r="G1247" s="1" t="s">
        <v>123</v>
      </c>
      <c r="H1247" s="7">
        <v>8</v>
      </c>
      <c r="I1247" s="5">
        <v>45278</v>
      </c>
      <c r="J1247" s="5">
        <v>45280</v>
      </c>
      <c r="K1247" s="1" t="s">
        <v>45</v>
      </c>
      <c r="L1247" s="95">
        <f t="shared" si="19"/>
        <v>12</v>
      </c>
    </row>
    <row r="1248" spans="1:12" ht="13.5" customHeight="1" x14ac:dyDescent="0.25">
      <c r="A1248" s="6">
        <v>55234</v>
      </c>
      <c r="C1248" s="1" t="s">
        <v>211</v>
      </c>
      <c r="D1248" s="9" t="s">
        <v>212</v>
      </c>
      <c r="E1248" s="1" t="s">
        <v>27</v>
      </c>
      <c r="F1248" s="8">
        <v>245434</v>
      </c>
      <c r="G1248" s="1" t="s">
        <v>213</v>
      </c>
      <c r="H1248" s="7">
        <v>14</v>
      </c>
      <c r="I1248" s="5">
        <v>45149</v>
      </c>
      <c r="J1248" s="5">
        <v>45149</v>
      </c>
      <c r="K1248" s="1" t="s">
        <v>45</v>
      </c>
      <c r="L1248" s="95">
        <f t="shared" si="19"/>
        <v>8</v>
      </c>
    </row>
    <row r="1249" spans="1:12" ht="13.5" customHeight="1" x14ac:dyDescent="0.25">
      <c r="A1249" s="6">
        <v>49207</v>
      </c>
      <c r="C1249" s="1" t="s">
        <v>211</v>
      </c>
      <c r="D1249" s="9" t="s">
        <v>212</v>
      </c>
      <c r="E1249" s="1" t="s">
        <v>20</v>
      </c>
      <c r="F1249" s="8">
        <v>445938</v>
      </c>
      <c r="G1249" s="1" t="s">
        <v>214</v>
      </c>
      <c r="H1249" s="7">
        <v>19</v>
      </c>
      <c r="I1249" s="5">
        <v>45106</v>
      </c>
      <c r="J1249" s="5">
        <v>45107</v>
      </c>
      <c r="K1249" s="1" t="s">
        <v>45</v>
      </c>
      <c r="L1249" s="95">
        <f t="shared" si="19"/>
        <v>6</v>
      </c>
    </row>
    <row r="1250" spans="1:12" ht="13.5" customHeight="1" x14ac:dyDescent="0.25">
      <c r="A1250" s="6">
        <v>55013</v>
      </c>
      <c r="C1250" s="1" t="s">
        <v>211</v>
      </c>
      <c r="D1250" s="9" t="s">
        <v>212</v>
      </c>
      <c r="E1250" s="1" t="s">
        <v>103</v>
      </c>
      <c r="F1250" s="8">
        <v>445938</v>
      </c>
      <c r="G1250" s="1" t="s">
        <v>214</v>
      </c>
      <c r="H1250" s="7">
        <v>16</v>
      </c>
      <c r="I1250" s="5">
        <v>45084</v>
      </c>
      <c r="J1250" s="5">
        <v>45085</v>
      </c>
      <c r="K1250" s="1" t="s">
        <v>45</v>
      </c>
      <c r="L1250" s="95">
        <f t="shared" si="19"/>
        <v>6</v>
      </c>
    </row>
    <row r="1251" spans="1:12" ht="13.5" customHeight="1" x14ac:dyDescent="0.25">
      <c r="A1251" s="6">
        <v>49477</v>
      </c>
      <c r="C1251" s="1" t="s">
        <v>211</v>
      </c>
      <c r="D1251" s="9" t="s">
        <v>212</v>
      </c>
      <c r="E1251" s="1" t="s">
        <v>17</v>
      </c>
      <c r="F1251" s="8">
        <v>445938</v>
      </c>
      <c r="G1251" s="1" t="s">
        <v>214</v>
      </c>
      <c r="H1251" s="7">
        <v>25</v>
      </c>
      <c r="I1251" s="5">
        <v>44985</v>
      </c>
      <c r="J1251" s="5">
        <v>44985</v>
      </c>
      <c r="K1251" s="1" t="s">
        <v>45</v>
      </c>
      <c r="L1251" s="95">
        <f t="shared" si="19"/>
        <v>2</v>
      </c>
    </row>
    <row r="1252" spans="1:12" ht="13.5" customHeight="1" x14ac:dyDescent="0.25">
      <c r="A1252" s="6">
        <v>49150</v>
      </c>
      <c r="C1252" s="1" t="s">
        <v>211</v>
      </c>
      <c r="D1252" s="9" t="s">
        <v>212</v>
      </c>
      <c r="E1252" s="1" t="s">
        <v>20</v>
      </c>
      <c r="F1252" s="8">
        <v>445938</v>
      </c>
      <c r="G1252" s="1" t="s">
        <v>214</v>
      </c>
      <c r="H1252" s="7">
        <v>16</v>
      </c>
      <c r="I1252" s="5">
        <v>45127</v>
      </c>
      <c r="J1252" s="5">
        <v>45128</v>
      </c>
      <c r="K1252" s="1" t="s">
        <v>45</v>
      </c>
      <c r="L1252" s="95">
        <f t="shared" si="19"/>
        <v>7</v>
      </c>
    </row>
    <row r="1253" spans="1:12" ht="13.5" customHeight="1" x14ac:dyDescent="0.25">
      <c r="A1253" s="6">
        <v>57512</v>
      </c>
      <c r="C1253" s="1" t="s">
        <v>211</v>
      </c>
      <c r="D1253" s="9" t="s">
        <v>212</v>
      </c>
      <c r="E1253" s="1" t="s">
        <v>78</v>
      </c>
      <c r="F1253" s="8">
        <v>245434</v>
      </c>
      <c r="G1253" s="1" t="s">
        <v>213</v>
      </c>
      <c r="H1253" s="7">
        <v>18</v>
      </c>
      <c r="I1253" s="5">
        <v>45208</v>
      </c>
      <c r="J1253" s="5">
        <v>45208</v>
      </c>
      <c r="K1253" s="1" t="s">
        <v>152</v>
      </c>
      <c r="L1253" s="95">
        <f t="shared" si="19"/>
        <v>10</v>
      </c>
    </row>
    <row r="1254" spans="1:12" ht="13.5" customHeight="1" x14ac:dyDescent="0.25">
      <c r="A1254" s="6">
        <v>57366</v>
      </c>
      <c r="C1254" s="1" t="s">
        <v>211</v>
      </c>
      <c r="D1254" s="9" t="s">
        <v>212</v>
      </c>
      <c r="E1254" s="1" t="s">
        <v>78</v>
      </c>
      <c r="F1254" s="8">
        <v>245434</v>
      </c>
      <c r="G1254" s="1" t="s">
        <v>213</v>
      </c>
      <c r="H1254" s="7">
        <v>18</v>
      </c>
      <c r="I1254" s="5">
        <v>45089</v>
      </c>
      <c r="J1254" s="5">
        <v>45089</v>
      </c>
      <c r="K1254" s="1" t="s">
        <v>152</v>
      </c>
      <c r="L1254" s="95">
        <f t="shared" si="19"/>
        <v>6</v>
      </c>
    </row>
    <row r="1255" spans="1:12" ht="13.5" customHeight="1" x14ac:dyDescent="0.25">
      <c r="A1255" s="6">
        <v>57418</v>
      </c>
      <c r="C1255" s="1" t="s">
        <v>211</v>
      </c>
      <c r="D1255" s="9" t="s">
        <v>212</v>
      </c>
      <c r="E1255" s="1" t="s">
        <v>78</v>
      </c>
      <c r="F1255" s="8">
        <v>245434</v>
      </c>
      <c r="G1255" s="1" t="s">
        <v>213</v>
      </c>
      <c r="H1255" s="7">
        <v>18</v>
      </c>
      <c r="I1255" s="5">
        <v>45180</v>
      </c>
      <c r="J1255" s="5">
        <v>45180</v>
      </c>
      <c r="K1255" s="1" t="s">
        <v>152</v>
      </c>
      <c r="L1255" s="95">
        <f t="shared" si="19"/>
        <v>9</v>
      </c>
    </row>
    <row r="1256" spans="1:12" ht="13.5" customHeight="1" x14ac:dyDescent="0.25">
      <c r="A1256" s="6">
        <v>57626</v>
      </c>
      <c r="C1256" s="1" t="s">
        <v>211</v>
      </c>
      <c r="D1256" s="9" t="s">
        <v>212</v>
      </c>
      <c r="E1256" s="1" t="s">
        <v>102</v>
      </c>
      <c r="F1256" s="8">
        <v>245435</v>
      </c>
      <c r="G1256" s="1" t="s">
        <v>160</v>
      </c>
      <c r="H1256" s="7">
        <v>14</v>
      </c>
      <c r="I1256" s="5">
        <v>45027</v>
      </c>
      <c r="J1256" s="5">
        <v>45027</v>
      </c>
      <c r="K1256" s="1" t="s">
        <v>45</v>
      </c>
      <c r="L1256" s="95">
        <f t="shared" si="19"/>
        <v>4</v>
      </c>
    </row>
    <row r="1257" spans="1:12" ht="13.5" customHeight="1" x14ac:dyDescent="0.25">
      <c r="A1257" s="6">
        <v>57328</v>
      </c>
      <c r="C1257" s="1" t="s">
        <v>211</v>
      </c>
      <c r="D1257" s="9" t="s">
        <v>212</v>
      </c>
      <c r="E1257" s="1" t="s">
        <v>78</v>
      </c>
      <c r="F1257" s="8">
        <v>245434</v>
      </c>
      <c r="G1257" s="1" t="s">
        <v>213</v>
      </c>
      <c r="H1257" s="7">
        <v>18</v>
      </c>
      <c r="I1257" s="5">
        <v>45082</v>
      </c>
      <c r="J1257" s="5">
        <v>45082</v>
      </c>
      <c r="K1257" s="1" t="s">
        <v>152</v>
      </c>
      <c r="L1257" s="95">
        <f t="shared" si="19"/>
        <v>6</v>
      </c>
    </row>
    <row r="1258" spans="1:12" ht="13.5" customHeight="1" x14ac:dyDescent="0.25">
      <c r="A1258" s="6">
        <v>54329</v>
      </c>
      <c r="C1258" s="1" t="s">
        <v>211</v>
      </c>
      <c r="D1258" s="9" t="s">
        <v>212</v>
      </c>
      <c r="E1258" s="1" t="s">
        <v>47</v>
      </c>
      <c r="F1258" s="8">
        <v>245435</v>
      </c>
      <c r="G1258" s="1" t="s">
        <v>160</v>
      </c>
      <c r="H1258" s="7">
        <v>17</v>
      </c>
      <c r="I1258" s="5">
        <v>45021</v>
      </c>
      <c r="J1258" s="5">
        <v>45023</v>
      </c>
      <c r="K1258" s="1" t="s">
        <v>152</v>
      </c>
      <c r="L1258" s="95">
        <f t="shared" si="19"/>
        <v>4</v>
      </c>
    </row>
    <row r="1259" spans="1:12" ht="13.5" customHeight="1" x14ac:dyDescent="0.25">
      <c r="A1259" s="6">
        <v>57823</v>
      </c>
      <c r="C1259" s="1" t="s">
        <v>211</v>
      </c>
      <c r="D1259" s="9" t="s">
        <v>212</v>
      </c>
      <c r="E1259" s="1" t="s">
        <v>102</v>
      </c>
      <c r="F1259" s="8">
        <v>245435</v>
      </c>
      <c r="G1259" s="1" t="s">
        <v>160</v>
      </c>
      <c r="H1259" s="7">
        <v>14</v>
      </c>
      <c r="I1259" s="5">
        <v>44984</v>
      </c>
      <c r="J1259" s="5">
        <v>44984</v>
      </c>
      <c r="K1259" s="1" t="s">
        <v>45</v>
      </c>
      <c r="L1259" s="95">
        <f t="shared" si="19"/>
        <v>2</v>
      </c>
    </row>
    <row r="1260" spans="1:12" ht="13.5" customHeight="1" x14ac:dyDescent="0.25">
      <c r="A1260" s="6">
        <v>54231</v>
      </c>
      <c r="C1260" s="1" t="s">
        <v>211</v>
      </c>
      <c r="D1260" s="9" t="s">
        <v>212</v>
      </c>
      <c r="E1260" s="1" t="s">
        <v>103</v>
      </c>
      <c r="F1260" s="8">
        <v>445938</v>
      </c>
      <c r="G1260" s="1" t="s">
        <v>214</v>
      </c>
      <c r="H1260" s="7">
        <v>16</v>
      </c>
      <c r="I1260" s="5">
        <v>44977</v>
      </c>
      <c r="J1260" s="5">
        <v>44978</v>
      </c>
      <c r="K1260" s="1" t="s">
        <v>45</v>
      </c>
      <c r="L1260" s="95">
        <f t="shared" si="19"/>
        <v>2</v>
      </c>
    </row>
    <row r="1261" spans="1:12" ht="13.5" customHeight="1" x14ac:dyDescent="0.25">
      <c r="A1261" s="6">
        <v>49799</v>
      </c>
      <c r="C1261" s="1" t="s">
        <v>211</v>
      </c>
      <c r="D1261" s="9" t="s">
        <v>212</v>
      </c>
      <c r="E1261" s="1" t="s">
        <v>34</v>
      </c>
      <c r="F1261" s="8">
        <v>445938</v>
      </c>
      <c r="G1261" s="1" t="s">
        <v>214</v>
      </c>
      <c r="H1261" s="7">
        <v>22</v>
      </c>
      <c r="I1261" s="5">
        <v>44980</v>
      </c>
      <c r="J1261" s="5">
        <v>44981</v>
      </c>
      <c r="K1261" s="1" t="s">
        <v>45</v>
      </c>
      <c r="L1261" s="95">
        <f t="shared" si="19"/>
        <v>2</v>
      </c>
    </row>
    <row r="1262" spans="1:12" ht="13.5" customHeight="1" x14ac:dyDescent="0.25">
      <c r="A1262" s="6">
        <v>50045</v>
      </c>
      <c r="C1262" s="1" t="s">
        <v>211</v>
      </c>
      <c r="D1262" s="9" t="s">
        <v>212</v>
      </c>
      <c r="E1262" s="1" t="s">
        <v>34</v>
      </c>
      <c r="F1262" s="8">
        <v>445938</v>
      </c>
      <c r="G1262" s="1" t="s">
        <v>214</v>
      </c>
      <c r="H1262" s="7">
        <v>15</v>
      </c>
      <c r="I1262" s="5">
        <v>45089</v>
      </c>
      <c r="J1262" s="5">
        <v>45090</v>
      </c>
      <c r="K1262" s="1" t="s">
        <v>45</v>
      </c>
      <c r="L1262" s="95">
        <f t="shared" si="19"/>
        <v>6</v>
      </c>
    </row>
    <row r="1263" spans="1:12" ht="13.5" customHeight="1" x14ac:dyDescent="0.25">
      <c r="A1263" s="6">
        <v>55096</v>
      </c>
      <c r="C1263" s="1" t="s">
        <v>211</v>
      </c>
      <c r="D1263" s="9" t="s">
        <v>212</v>
      </c>
      <c r="E1263" s="1" t="s">
        <v>132</v>
      </c>
      <c r="F1263" s="8">
        <v>373645</v>
      </c>
      <c r="G1263" s="1" t="s">
        <v>205</v>
      </c>
      <c r="H1263" s="7">
        <v>15</v>
      </c>
      <c r="I1263" s="5">
        <v>45075</v>
      </c>
      <c r="J1263" s="5">
        <v>45077</v>
      </c>
      <c r="K1263" s="1" t="s">
        <v>45</v>
      </c>
      <c r="L1263" s="95">
        <f t="shared" si="19"/>
        <v>5</v>
      </c>
    </row>
    <row r="1264" spans="1:12" ht="13.5" customHeight="1" x14ac:dyDescent="0.25">
      <c r="A1264" s="6">
        <v>55001</v>
      </c>
      <c r="C1264" s="1" t="s">
        <v>211</v>
      </c>
      <c r="D1264" s="9" t="s">
        <v>212</v>
      </c>
      <c r="E1264" s="1" t="s">
        <v>103</v>
      </c>
      <c r="F1264" s="8">
        <v>445938</v>
      </c>
      <c r="G1264" s="1" t="s">
        <v>214</v>
      </c>
      <c r="H1264" s="7">
        <v>16</v>
      </c>
      <c r="I1264" s="5">
        <v>45001</v>
      </c>
      <c r="J1264" s="5">
        <v>45002</v>
      </c>
      <c r="K1264" s="1" t="s">
        <v>45</v>
      </c>
      <c r="L1264" s="95">
        <f t="shared" si="19"/>
        <v>3</v>
      </c>
    </row>
    <row r="1265" spans="1:12" ht="13.5" customHeight="1" x14ac:dyDescent="0.25">
      <c r="A1265" s="6">
        <v>57286</v>
      </c>
      <c r="C1265" s="1" t="s">
        <v>211</v>
      </c>
      <c r="D1265" s="9" t="s">
        <v>212</v>
      </c>
      <c r="E1265" s="1" t="s">
        <v>78</v>
      </c>
      <c r="F1265" s="8">
        <v>245434</v>
      </c>
      <c r="G1265" s="1" t="s">
        <v>213</v>
      </c>
      <c r="H1265" s="7">
        <v>18</v>
      </c>
      <c r="I1265" s="5">
        <v>45061</v>
      </c>
      <c r="J1265" s="5">
        <v>45061</v>
      </c>
      <c r="K1265" s="1" t="s">
        <v>152</v>
      </c>
      <c r="L1265" s="95">
        <f t="shared" si="19"/>
        <v>5</v>
      </c>
    </row>
    <row r="1266" spans="1:12" ht="13.5" customHeight="1" x14ac:dyDescent="0.25">
      <c r="A1266" s="6">
        <v>56486</v>
      </c>
      <c r="C1266" s="1" t="s">
        <v>211</v>
      </c>
      <c r="D1266" s="9" t="s">
        <v>212</v>
      </c>
      <c r="E1266" s="1" t="s">
        <v>46</v>
      </c>
      <c r="F1266" s="8">
        <v>971841</v>
      </c>
      <c r="G1266" s="1" t="s">
        <v>151</v>
      </c>
      <c r="H1266" s="7">
        <v>18</v>
      </c>
      <c r="I1266" s="5">
        <v>44977</v>
      </c>
      <c r="J1266" s="5">
        <v>44977</v>
      </c>
      <c r="K1266" s="1" t="s">
        <v>152</v>
      </c>
      <c r="L1266" s="95">
        <f t="shared" si="19"/>
        <v>2</v>
      </c>
    </row>
    <row r="1267" spans="1:12" ht="13.5" customHeight="1" x14ac:dyDescent="0.25">
      <c r="A1267" s="6">
        <v>56463</v>
      </c>
      <c r="C1267" s="1" t="s">
        <v>211</v>
      </c>
      <c r="D1267" s="9" t="s">
        <v>212</v>
      </c>
      <c r="E1267" s="1" t="s">
        <v>46</v>
      </c>
      <c r="F1267" s="8">
        <v>971841</v>
      </c>
      <c r="G1267" s="1" t="s">
        <v>151</v>
      </c>
      <c r="H1267" s="7">
        <v>20</v>
      </c>
      <c r="I1267" s="5">
        <v>44971</v>
      </c>
      <c r="J1267" s="5">
        <v>44971</v>
      </c>
      <c r="K1267" s="1" t="s">
        <v>152</v>
      </c>
      <c r="L1267" s="95">
        <f t="shared" si="19"/>
        <v>2</v>
      </c>
    </row>
    <row r="1268" spans="1:12" ht="13.5" customHeight="1" x14ac:dyDescent="0.25">
      <c r="A1268" s="6">
        <v>55248</v>
      </c>
      <c r="C1268" s="1" t="s">
        <v>211</v>
      </c>
      <c r="D1268" s="9" t="s">
        <v>212</v>
      </c>
      <c r="E1268" s="1" t="s">
        <v>27</v>
      </c>
      <c r="F1268" s="8">
        <v>245434</v>
      </c>
      <c r="G1268" s="1" t="s">
        <v>213</v>
      </c>
      <c r="H1268" s="7">
        <v>9</v>
      </c>
      <c r="I1268" s="5">
        <v>45048</v>
      </c>
      <c r="J1268" s="5">
        <v>45048</v>
      </c>
      <c r="K1268" s="1" t="s">
        <v>45</v>
      </c>
      <c r="L1268" s="95">
        <f t="shared" si="19"/>
        <v>5</v>
      </c>
    </row>
    <row r="1269" spans="1:12" ht="13.5" customHeight="1" x14ac:dyDescent="0.25">
      <c r="A1269" s="6">
        <v>53824</v>
      </c>
      <c r="C1269" s="1" t="s">
        <v>211</v>
      </c>
      <c r="D1269" s="9" t="s">
        <v>212</v>
      </c>
      <c r="E1269" s="1" t="s">
        <v>140</v>
      </c>
      <c r="F1269" s="8">
        <v>245434</v>
      </c>
      <c r="G1269" s="1" t="s">
        <v>213</v>
      </c>
      <c r="H1269" s="7">
        <v>12</v>
      </c>
      <c r="I1269" s="5">
        <v>45204</v>
      </c>
      <c r="J1269" s="5">
        <v>45205</v>
      </c>
      <c r="K1269" s="1" t="s">
        <v>45</v>
      </c>
      <c r="L1269" s="95">
        <f t="shared" si="19"/>
        <v>10</v>
      </c>
    </row>
    <row r="1270" spans="1:12" ht="13.5" customHeight="1" x14ac:dyDescent="0.25">
      <c r="A1270" s="6">
        <v>53821</v>
      </c>
      <c r="C1270" s="1" t="s">
        <v>211</v>
      </c>
      <c r="D1270" s="9" t="s">
        <v>212</v>
      </c>
      <c r="E1270" s="1" t="s">
        <v>140</v>
      </c>
      <c r="F1270" s="8">
        <v>245434</v>
      </c>
      <c r="G1270" s="1" t="s">
        <v>213</v>
      </c>
      <c r="H1270" s="7">
        <v>12</v>
      </c>
      <c r="I1270" s="5">
        <v>45216</v>
      </c>
      <c r="J1270" s="5">
        <v>45217</v>
      </c>
      <c r="K1270" s="1" t="s">
        <v>45</v>
      </c>
      <c r="L1270" s="95">
        <f t="shared" si="19"/>
        <v>10</v>
      </c>
    </row>
    <row r="1271" spans="1:12" ht="13.5" customHeight="1" x14ac:dyDescent="0.25">
      <c r="A1271" s="6">
        <v>55095</v>
      </c>
      <c r="C1271" s="1" t="s">
        <v>211</v>
      </c>
      <c r="D1271" s="9" t="s">
        <v>212</v>
      </c>
      <c r="E1271" s="1" t="s">
        <v>132</v>
      </c>
      <c r="F1271" s="8">
        <v>373645</v>
      </c>
      <c r="G1271" s="1" t="s">
        <v>205</v>
      </c>
      <c r="H1271" s="7">
        <v>15</v>
      </c>
      <c r="I1271" s="5">
        <v>45131</v>
      </c>
      <c r="J1271" s="5">
        <v>45133</v>
      </c>
      <c r="K1271" s="1" t="s">
        <v>45</v>
      </c>
      <c r="L1271" s="95">
        <f t="shared" si="19"/>
        <v>7</v>
      </c>
    </row>
    <row r="1272" spans="1:12" ht="13.5" customHeight="1" x14ac:dyDescent="0.25">
      <c r="A1272" s="6">
        <v>57394</v>
      </c>
      <c r="C1272" s="1" t="s">
        <v>211</v>
      </c>
      <c r="D1272" s="9" t="s">
        <v>212</v>
      </c>
      <c r="E1272" s="1" t="s">
        <v>78</v>
      </c>
      <c r="F1272" s="8">
        <v>245434</v>
      </c>
      <c r="G1272" s="1" t="s">
        <v>213</v>
      </c>
      <c r="H1272" s="7">
        <v>18</v>
      </c>
      <c r="I1272" s="5">
        <v>45142</v>
      </c>
      <c r="J1272" s="5">
        <v>45142</v>
      </c>
      <c r="K1272" s="1" t="s">
        <v>152</v>
      </c>
      <c r="L1272" s="95">
        <f t="shared" si="19"/>
        <v>8</v>
      </c>
    </row>
    <row r="1273" spans="1:12" ht="13.5" customHeight="1" x14ac:dyDescent="0.25">
      <c r="A1273" s="6">
        <v>57824</v>
      </c>
      <c r="C1273" s="1" t="s">
        <v>211</v>
      </c>
      <c r="D1273" s="9" t="s">
        <v>212</v>
      </c>
      <c r="E1273" s="1" t="s">
        <v>102</v>
      </c>
      <c r="F1273" s="8">
        <v>245435</v>
      </c>
      <c r="G1273" s="1" t="s">
        <v>160</v>
      </c>
      <c r="H1273" s="7">
        <v>14</v>
      </c>
      <c r="I1273" s="5">
        <v>44958</v>
      </c>
      <c r="J1273" s="5">
        <v>44958</v>
      </c>
      <c r="K1273" s="1" t="s">
        <v>45</v>
      </c>
      <c r="L1273" s="95">
        <f t="shared" si="19"/>
        <v>2</v>
      </c>
    </row>
    <row r="1274" spans="1:12" ht="13.5" customHeight="1" x14ac:dyDescent="0.25">
      <c r="A1274" s="6">
        <v>57449</v>
      </c>
      <c r="C1274" s="1" t="s">
        <v>211</v>
      </c>
      <c r="D1274" s="9" t="s">
        <v>212</v>
      </c>
      <c r="E1274" s="1" t="s">
        <v>78</v>
      </c>
      <c r="F1274" s="8">
        <v>245434</v>
      </c>
      <c r="G1274" s="1" t="s">
        <v>213</v>
      </c>
      <c r="H1274" s="7">
        <v>17</v>
      </c>
      <c r="I1274" s="5">
        <v>45194</v>
      </c>
      <c r="J1274" s="5">
        <v>45194</v>
      </c>
      <c r="K1274" s="1" t="s">
        <v>152</v>
      </c>
      <c r="L1274" s="95">
        <f t="shared" si="19"/>
        <v>9</v>
      </c>
    </row>
    <row r="1275" spans="1:12" ht="13.5" customHeight="1" x14ac:dyDescent="0.25">
      <c r="A1275" s="6">
        <v>49365</v>
      </c>
      <c r="C1275" s="1" t="s">
        <v>211</v>
      </c>
      <c r="D1275" s="9" t="s">
        <v>212</v>
      </c>
      <c r="E1275" s="1" t="s">
        <v>76</v>
      </c>
      <c r="F1275" s="8">
        <v>384599</v>
      </c>
      <c r="G1275" s="1" t="s">
        <v>123</v>
      </c>
      <c r="H1275" s="7">
        <v>17</v>
      </c>
      <c r="I1275" s="5">
        <v>45201</v>
      </c>
      <c r="J1275" s="5">
        <v>45202</v>
      </c>
      <c r="K1275" s="1" t="s">
        <v>152</v>
      </c>
      <c r="L1275" s="95">
        <f t="shared" si="19"/>
        <v>10</v>
      </c>
    </row>
    <row r="1276" spans="1:12" ht="13.5" customHeight="1" x14ac:dyDescent="0.25">
      <c r="A1276" s="6">
        <v>54031</v>
      </c>
      <c r="C1276" s="1" t="s">
        <v>215</v>
      </c>
      <c r="D1276" s="9" t="s">
        <v>139</v>
      </c>
      <c r="E1276" s="1" t="s">
        <v>24</v>
      </c>
      <c r="F1276" s="8">
        <v>496969</v>
      </c>
      <c r="G1276" s="1" t="s">
        <v>162</v>
      </c>
      <c r="H1276" s="7">
        <v>10</v>
      </c>
      <c r="I1276" s="5">
        <v>45016</v>
      </c>
      <c r="J1276" s="5">
        <v>45016</v>
      </c>
      <c r="K1276" s="1" t="s">
        <v>42</v>
      </c>
      <c r="L1276" s="95">
        <f t="shared" si="19"/>
        <v>3</v>
      </c>
    </row>
    <row r="1277" spans="1:12" ht="13.5" customHeight="1" x14ac:dyDescent="0.25">
      <c r="A1277" s="6">
        <v>50195</v>
      </c>
      <c r="C1277" s="1" t="s">
        <v>215</v>
      </c>
      <c r="D1277" s="9" t="s">
        <v>216</v>
      </c>
      <c r="E1277" s="1" t="s">
        <v>47</v>
      </c>
      <c r="F1277" s="8">
        <v>445922</v>
      </c>
      <c r="G1277" s="1" t="s">
        <v>217</v>
      </c>
      <c r="H1277" s="7">
        <v>8</v>
      </c>
      <c r="I1277" s="5">
        <v>45146</v>
      </c>
      <c r="J1277" s="5">
        <v>45148</v>
      </c>
      <c r="K1277" s="1" t="s">
        <v>42</v>
      </c>
      <c r="L1277" s="95">
        <f t="shared" si="19"/>
        <v>8</v>
      </c>
    </row>
    <row r="1278" spans="1:12" ht="13.5" customHeight="1" x14ac:dyDescent="0.25">
      <c r="A1278" s="6">
        <v>48728</v>
      </c>
      <c r="C1278" s="1" t="s">
        <v>215</v>
      </c>
      <c r="D1278" s="9" t="s">
        <v>216</v>
      </c>
      <c r="E1278" s="1" t="s">
        <v>102</v>
      </c>
      <c r="F1278" s="8">
        <v>496969</v>
      </c>
      <c r="G1278" s="1" t="s">
        <v>162</v>
      </c>
      <c r="H1278" s="7">
        <v>14</v>
      </c>
      <c r="I1278" s="5">
        <v>45202</v>
      </c>
      <c r="J1278" s="5">
        <v>45202</v>
      </c>
      <c r="K1278" s="1" t="s">
        <v>42</v>
      </c>
      <c r="L1278" s="95">
        <f t="shared" si="19"/>
        <v>10</v>
      </c>
    </row>
    <row r="1279" spans="1:12" ht="13.5" customHeight="1" x14ac:dyDescent="0.25">
      <c r="A1279" s="6">
        <v>53545</v>
      </c>
      <c r="C1279" s="1" t="s">
        <v>215</v>
      </c>
      <c r="D1279" s="9" t="s">
        <v>216</v>
      </c>
      <c r="E1279" s="1" t="s">
        <v>84</v>
      </c>
      <c r="F1279" s="8">
        <v>374253</v>
      </c>
      <c r="G1279" s="1" t="s">
        <v>130</v>
      </c>
      <c r="H1279" s="7">
        <v>10</v>
      </c>
      <c r="I1279" s="5">
        <v>45083</v>
      </c>
      <c r="J1279" s="5">
        <v>45084</v>
      </c>
      <c r="K1279" s="1" t="s">
        <v>42</v>
      </c>
      <c r="L1279" s="95">
        <f t="shared" si="19"/>
        <v>6</v>
      </c>
    </row>
    <row r="1280" spans="1:12" ht="13.5" customHeight="1" x14ac:dyDescent="0.25">
      <c r="A1280" s="6">
        <v>49257</v>
      </c>
      <c r="C1280" s="1" t="s">
        <v>215</v>
      </c>
      <c r="D1280" s="9" t="s">
        <v>216</v>
      </c>
      <c r="E1280" s="1" t="s">
        <v>34</v>
      </c>
      <c r="F1280" s="8">
        <v>374253</v>
      </c>
      <c r="G1280" s="1" t="s">
        <v>130</v>
      </c>
      <c r="H1280" s="7">
        <v>11</v>
      </c>
      <c r="I1280" s="5">
        <v>45244</v>
      </c>
      <c r="J1280" s="5">
        <v>45245</v>
      </c>
      <c r="K1280" s="1" t="s">
        <v>42</v>
      </c>
      <c r="L1280" s="95">
        <f t="shared" si="19"/>
        <v>11</v>
      </c>
    </row>
    <row r="1281" spans="1:12" ht="13.5" customHeight="1" x14ac:dyDescent="0.25">
      <c r="A1281" s="6">
        <v>47710</v>
      </c>
      <c r="C1281" s="1" t="s">
        <v>215</v>
      </c>
      <c r="D1281" s="9" t="s">
        <v>216</v>
      </c>
      <c r="E1281" s="1" t="s">
        <v>24</v>
      </c>
      <c r="F1281" s="8">
        <v>496969</v>
      </c>
      <c r="G1281" s="1" t="s">
        <v>162</v>
      </c>
      <c r="H1281" s="7">
        <v>13</v>
      </c>
      <c r="I1281" s="5">
        <v>45078</v>
      </c>
      <c r="J1281" s="5">
        <v>45078</v>
      </c>
      <c r="K1281" s="1" t="s">
        <v>42</v>
      </c>
      <c r="L1281" s="95">
        <f t="shared" si="19"/>
        <v>6</v>
      </c>
    </row>
    <row r="1282" spans="1:12" ht="13.5" customHeight="1" x14ac:dyDescent="0.25">
      <c r="A1282" s="6">
        <v>55241</v>
      </c>
      <c r="C1282" s="1" t="s">
        <v>215</v>
      </c>
      <c r="D1282" s="9" t="s">
        <v>216</v>
      </c>
      <c r="E1282" s="1" t="s">
        <v>47</v>
      </c>
      <c r="F1282" s="8">
        <v>510745</v>
      </c>
      <c r="G1282" s="1" t="s">
        <v>56</v>
      </c>
      <c r="H1282" s="7">
        <v>12</v>
      </c>
      <c r="I1282" s="5">
        <v>45202</v>
      </c>
      <c r="J1282" s="5">
        <v>45204</v>
      </c>
      <c r="K1282" s="1" t="s">
        <v>42</v>
      </c>
      <c r="L1282" s="95">
        <f t="shared" si="19"/>
        <v>10</v>
      </c>
    </row>
    <row r="1283" spans="1:12" ht="13.5" customHeight="1" x14ac:dyDescent="0.25">
      <c r="A1283" s="6">
        <v>54954</v>
      </c>
      <c r="C1283" s="1" t="s">
        <v>215</v>
      </c>
      <c r="D1283" s="9" t="s">
        <v>218</v>
      </c>
      <c r="E1283" s="1" t="s">
        <v>28</v>
      </c>
      <c r="F1283" s="8">
        <v>499974</v>
      </c>
      <c r="G1283" s="1" t="s">
        <v>206</v>
      </c>
      <c r="H1283" s="7">
        <v>12</v>
      </c>
      <c r="I1283" s="5">
        <v>45078</v>
      </c>
      <c r="J1283" s="5">
        <v>45079</v>
      </c>
      <c r="K1283" s="1" t="s">
        <v>42</v>
      </c>
      <c r="L1283" s="95">
        <f t="shared" ref="L1283:L1346" si="20">MONTH(J1283)</f>
        <v>6</v>
      </c>
    </row>
    <row r="1284" spans="1:12" ht="13.5" customHeight="1" x14ac:dyDescent="0.25">
      <c r="A1284" s="6">
        <v>49451</v>
      </c>
      <c r="C1284" s="1" t="s">
        <v>215</v>
      </c>
      <c r="D1284" s="9" t="s">
        <v>216</v>
      </c>
      <c r="E1284" s="1" t="s">
        <v>34</v>
      </c>
      <c r="F1284" s="8">
        <v>374253</v>
      </c>
      <c r="G1284" s="1" t="s">
        <v>130</v>
      </c>
      <c r="H1284" s="7">
        <v>9</v>
      </c>
      <c r="I1284" s="5">
        <v>45112</v>
      </c>
      <c r="J1284" s="5">
        <v>45113</v>
      </c>
      <c r="K1284" s="1" t="s">
        <v>42</v>
      </c>
      <c r="L1284" s="95">
        <f t="shared" si="20"/>
        <v>7</v>
      </c>
    </row>
    <row r="1285" spans="1:12" ht="13.5" customHeight="1" x14ac:dyDescent="0.25">
      <c r="A1285" s="6">
        <v>50861</v>
      </c>
      <c r="C1285" s="1" t="s">
        <v>215</v>
      </c>
      <c r="D1285" s="9" t="s">
        <v>219</v>
      </c>
      <c r="E1285" s="1" t="s">
        <v>117</v>
      </c>
      <c r="F1285" s="8">
        <v>353019</v>
      </c>
      <c r="G1285" s="1" t="s">
        <v>118</v>
      </c>
      <c r="H1285" s="7">
        <v>7</v>
      </c>
      <c r="I1285" s="5">
        <v>45106</v>
      </c>
      <c r="J1285" s="5">
        <v>45107</v>
      </c>
      <c r="K1285" s="1" t="s">
        <v>71</v>
      </c>
      <c r="L1285" s="95">
        <f t="shared" si="20"/>
        <v>6</v>
      </c>
    </row>
    <row r="1286" spans="1:12" ht="13.5" customHeight="1" x14ac:dyDescent="0.25">
      <c r="A1286" s="6">
        <v>54339</v>
      </c>
      <c r="C1286" s="1" t="s">
        <v>215</v>
      </c>
      <c r="D1286" s="9" t="s">
        <v>139</v>
      </c>
      <c r="E1286" s="1" t="s">
        <v>24</v>
      </c>
      <c r="F1286" s="8">
        <v>496969</v>
      </c>
      <c r="G1286" s="1" t="s">
        <v>162</v>
      </c>
      <c r="H1286" s="7">
        <v>9</v>
      </c>
      <c r="I1286" s="5">
        <v>45149</v>
      </c>
      <c r="J1286" s="5">
        <v>45149</v>
      </c>
      <c r="K1286" s="1" t="s">
        <v>40</v>
      </c>
      <c r="L1286" s="95">
        <f t="shared" si="20"/>
        <v>8</v>
      </c>
    </row>
    <row r="1287" spans="1:12" ht="13.5" customHeight="1" x14ac:dyDescent="0.25">
      <c r="A1287" s="6">
        <v>49586</v>
      </c>
      <c r="C1287" s="1" t="s">
        <v>215</v>
      </c>
      <c r="D1287" s="9" t="s">
        <v>216</v>
      </c>
      <c r="E1287" s="1" t="s">
        <v>46</v>
      </c>
      <c r="F1287" s="8">
        <v>481436</v>
      </c>
      <c r="G1287" s="1" t="s">
        <v>220</v>
      </c>
      <c r="H1287" s="7">
        <v>11</v>
      </c>
      <c r="I1287" s="5">
        <v>45184</v>
      </c>
      <c r="J1287" s="5">
        <v>45184</v>
      </c>
      <c r="K1287" s="1" t="s">
        <v>42</v>
      </c>
      <c r="L1287" s="95">
        <f t="shared" si="20"/>
        <v>9</v>
      </c>
    </row>
    <row r="1288" spans="1:12" ht="13.5" customHeight="1" x14ac:dyDescent="0.25">
      <c r="A1288" s="6">
        <v>53126</v>
      </c>
      <c r="C1288" s="1" t="s">
        <v>215</v>
      </c>
      <c r="D1288" s="9" t="s">
        <v>216</v>
      </c>
      <c r="E1288" s="1" t="s">
        <v>24</v>
      </c>
      <c r="F1288" s="8">
        <v>389970</v>
      </c>
      <c r="G1288" s="1" t="s">
        <v>209</v>
      </c>
      <c r="H1288" s="7">
        <v>14</v>
      </c>
      <c r="I1288" s="5">
        <v>45090</v>
      </c>
      <c r="J1288" s="5">
        <v>45090</v>
      </c>
      <c r="K1288" s="1" t="s">
        <v>42</v>
      </c>
      <c r="L1288" s="95">
        <f t="shared" si="20"/>
        <v>6</v>
      </c>
    </row>
    <row r="1289" spans="1:12" ht="13.5" customHeight="1" x14ac:dyDescent="0.25">
      <c r="A1289" s="6">
        <v>55155</v>
      </c>
      <c r="C1289" s="1" t="s">
        <v>215</v>
      </c>
      <c r="D1289" s="9" t="s">
        <v>216</v>
      </c>
      <c r="E1289" s="1" t="s">
        <v>76</v>
      </c>
      <c r="F1289" s="8">
        <v>445922</v>
      </c>
      <c r="G1289" s="1" t="s">
        <v>217</v>
      </c>
      <c r="H1289" s="7">
        <v>10</v>
      </c>
      <c r="I1289" s="5">
        <v>45188</v>
      </c>
      <c r="J1289" s="5">
        <v>45189</v>
      </c>
      <c r="K1289" s="1" t="s">
        <v>42</v>
      </c>
      <c r="L1289" s="95">
        <f t="shared" si="20"/>
        <v>9</v>
      </c>
    </row>
    <row r="1290" spans="1:12" ht="13.5" customHeight="1" x14ac:dyDescent="0.25">
      <c r="A1290" s="6">
        <v>53153</v>
      </c>
      <c r="C1290" s="1" t="s">
        <v>215</v>
      </c>
      <c r="D1290" s="9" t="s">
        <v>218</v>
      </c>
      <c r="E1290" s="1" t="s">
        <v>35</v>
      </c>
      <c r="F1290" s="8">
        <v>458886</v>
      </c>
      <c r="G1290" s="1" t="s">
        <v>89</v>
      </c>
      <c r="H1290" s="7">
        <v>19</v>
      </c>
      <c r="I1290" s="5">
        <v>45042</v>
      </c>
      <c r="J1290" s="5">
        <v>45044</v>
      </c>
      <c r="K1290" s="1" t="s">
        <v>42</v>
      </c>
      <c r="L1290" s="95">
        <f t="shared" si="20"/>
        <v>4</v>
      </c>
    </row>
    <row r="1291" spans="1:12" ht="13.5" customHeight="1" x14ac:dyDescent="0.25">
      <c r="A1291" s="6">
        <v>51383</v>
      </c>
      <c r="C1291" s="1" t="s">
        <v>215</v>
      </c>
      <c r="D1291" s="9" t="s">
        <v>216</v>
      </c>
      <c r="E1291" s="1" t="s">
        <v>24</v>
      </c>
      <c r="F1291" s="8">
        <v>496969</v>
      </c>
      <c r="G1291" s="1" t="s">
        <v>162</v>
      </c>
      <c r="H1291" s="7">
        <v>11</v>
      </c>
      <c r="I1291" s="5">
        <v>45162</v>
      </c>
      <c r="J1291" s="5">
        <v>45162</v>
      </c>
      <c r="K1291" s="1" t="s">
        <v>42</v>
      </c>
      <c r="L1291" s="95">
        <f t="shared" si="20"/>
        <v>8</v>
      </c>
    </row>
    <row r="1292" spans="1:12" ht="13.5" customHeight="1" x14ac:dyDescent="0.25">
      <c r="A1292" s="6">
        <v>49496</v>
      </c>
      <c r="C1292" s="1" t="s">
        <v>215</v>
      </c>
      <c r="D1292" s="9" t="s">
        <v>216</v>
      </c>
      <c r="E1292" s="1" t="s">
        <v>34</v>
      </c>
      <c r="F1292" s="8">
        <v>445922</v>
      </c>
      <c r="G1292" s="1" t="s">
        <v>217</v>
      </c>
      <c r="H1292" s="7">
        <v>11</v>
      </c>
      <c r="I1292" s="5">
        <v>45043</v>
      </c>
      <c r="J1292" s="5">
        <v>45044</v>
      </c>
      <c r="K1292" s="1" t="s">
        <v>42</v>
      </c>
      <c r="L1292" s="95">
        <f t="shared" si="20"/>
        <v>4</v>
      </c>
    </row>
    <row r="1293" spans="1:12" ht="13.5" customHeight="1" x14ac:dyDescent="0.25">
      <c r="A1293" s="6">
        <v>51883</v>
      </c>
      <c r="C1293" s="1" t="s">
        <v>215</v>
      </c>
      <c r="D1293" s="9" t="s">
        <v>218</v>
      </c>
      <c r="E1293" s="1" t="s">
        <v>41</v>
      </c>
      <c r="F1293" s="8">
        <v>458886</v>
      </c>
      <c r="G1293" s="1" t="s">
        <v>89</v>
      </c>
      <c r="H1293" s="7">
        <v>22</v>
      </c>
      <c r="I1293" s="5">
        <v>45057</v>
      </c>
      <c r="J1293" s="5">
        <v>45058</v>
      </c>
      <c r="K1293" s="1" t="s">
        <v>42</v>
      </c>
      <c r="L1293" s="95">
        <f t="shared" si="20"/>
        <v>5</v>
      </c>
    </row>
    <row r="1294" spans="1:12" ht="13.5" customHeight="1" x14ac:dyDescent="0.25">
      <c r="A1294" s="6">
        <v>55207</v>
      </c>
      <c r="C1294" s="1" t="s">
        <v>215</v>
      </c>
      <c r="D1294" s="9" t="s">
        <v>218</v>
      </c>
      <c r="E1294" s="1" t="s">
        <v>35</v>
      </c>
      <c r="F1294" s="8">
        <v>458886</v>
      </c>
      <c r="G1294" s="1" t="s">
        <v>89</v>
      </c>
      <c r="H1294" s="7">
        <v>22</v>
      </c>
      <c r="I1294" s="5">
        <v>45075</v>
      </c>
      <c r="J1294" s="5">
        <v>45077</v>
      </c>
      <c r="K1294" s="1" t="s">
        <v>42</v>
      </c>
      <c r="L1294" s="95">
        <f t="shared" si="20"/>
        <v>5</v>
      </c>
    </row>
    <row r="1295" spans="1:12" ht="13.5" customHeight="1" x14ac:dyDescent="0.25">
      <c r="A1295" s="6">
        <v>50422</v>
      </c>
      <c r="C1295" s="1" t="s">
        <v>215</v>
      </c>
      <c r="D1295" s="9" t="s">
        <v>216</v>
      </c>
      <c r="E1295" s="1" t="s">
        <v>103</v>
      </c>
      <c r="F1295" s="8">
        <v>206830</v>
      </c>
      <c r="G1295" s="1" t="s">
        <v>145</v>
      </c>
      <c r="H1295" s="7">
        <v>14</v>
      </c>
      <c r="I1295" s="5">
        <v>45156</v>
      </c>
      <c r="J1295" s="5">
        <v>45157</v>
      </c>
      <c r="K1295" s="1" t="s">
        <v>42</v>
      </c>
      <c r="L1295" s="95">
        <f t="shared" si="20"/>
        <v>8</v>
      </c>
    </row>
    <row r="1296" spans="1:12" ht="13.5" customHeight="1" x14ac:dyDescent="0.25">
      <c r="A1296" s="6">
        <v>55185</v>
      </c>
      <c r="C1296" s="1" t="s">
        <v>215</v>
      </c>
      <c r="D1296" s="9" t="s">
        <v>216</v>
      </c>
      <c r="E1296" s="1" t="s">
        <v>76</v>
      </c>
      <c r="F1296" s="8">
        <v>445922</v>
      </c>
      <c r="G1296" s="1" t="s">
        <v>217</v>
      </c>
      <c r="H1296" s="7">
        <v>10</v>
      </c>
      <c r="I1296" s="5">
        <v>45168</v>
      </c>
      <c r="J1296" s="5">
        <v>45169</v>
      </c>
      <c r="K1296" s="1" t="s">
        <v>42</v>
      </c>
      <c r="L1296" s="95">
        <f t="shared" si="20"/>
        <v>8</v>
      </c>
    </row>
    <row r="1297" spans="1:12" ht="13.5" customHeight="1" x14ac:dyDescent="0.25">
      <c r="A1297" s="6">
        <v>48970</v>
      </c>
      <c r="C1297" s="1" t="s">
        <v>215</v>
      </c>
      <c r="D1297" s="9" t="s">
        <v>216</v>
      </c>
      <c r="E1297" s="1" t="s">
        <v>76</v>
      </c>
      <c r="F1297" s="8">
        <v>445922</v>
      </c>
      <c r="G1297" s="1" t="s">
        <v>217</v>
      </c>
      <c r="H1297" s="7">
        <v>12</v>
      </c>
      <c r="I1297" s="5">
        <v>45104</v>
      </c>
      <c r="J1297" s="5">
        <v>45105</v>
      </c>
      <c r="K1297" s="1" t="s">
        <v>42</v>
      </c>
      <c r="L1297" s="95">
        <f t="shared" si="20"/>
        <v>6</v>
      </c>
    </row>
    <row r="1298" spans="1:12" ht="13.5" customHeight="1" x14ac:dyDescent="0.25">
      <c r="A1298" s="6">
        <v>55278</v>
      </c>
      <c r="C1298" s="1" t="s">
        <v>215</v>
      </c>
      <c r="D1298" s="9" t="s">
        <v>216</v>
      </c>
      <c r="E1298" s="1" t="s">
        <v>47</v>
      </c>
      <c r="F1298" s="8">
        <v>510745</v>
      </c>
      <c r="G1298" s="1" t="s">
        <v>56</v>
      </c>
      <c r="H1298" s="7">
        <v>9</v>
      </c>
      <c r="I1298" s="5">
        <v>45104</v>
      </c>
      <c r="J1298" s="5">
        <v>45106</v>
      </c>
      <c r="K1298" s="1" t="s">
        <v>42</v>
      </c>
      <c r="L1298" s="95">
        <f t="shared" si="20"/>
        <v>6</v>
      </c>
    </row>
    <row r="1299" spans="1:12" ht="13.5" customHeight="1" x14ac:dyDescent="0.25">
      <c r="A1299" s="6">
        <v>51410</v>
      </c>
      <c r="C1299" s="1" t="s">
        <v>215</v>
      </c>
      <c r="D1299" s="9" t="s">
        <v>216</v>
      </c>
      <c r="E1299" s="1" t="s">
        <v>24</v>
      </c>
      <c r="F1299" s="8">
        <v>481436</v>
      </c>
      <c r="G1299" s="1" t="s">
        <v>220</v>
      </c>
      <c r="H1299" s="7">
        <v>13</v>
      </c>
      <c r="I1299" s="5">
        <v>45246</v>
      </c>
      <c r="J1299" s="5">
        <v>45246</v>
      </c>
      <c r="K1299" s="1" t="s">
        <v>42</v>
      </c>
      <c r="L1299" s="95">
        <f t="shared" si="20"/>
        <v>11</v>
      </c>
    </row>
    <row r="1300" spans="1:12" ht="13.5" customHeight="1" x14ac:dyDescent="0.25">
      <c r="A1300" s="6">
        <v>55135</v>
      </c>
      <c r="C1300" s="1" t="s">
        <v>215</v>
      </c>
      <c r="D1300" s="9" t="s">
        <v>216</v>
      </c>
      <c r="E1300" s="1" t="s">
        <v>103</v>
      </c>
      <c r="F1300" s="8">
        <v>374361</v>
      </c>
      <c r="G1300" s="1" t="s">
        <v>136</v>
      </c>
      <c r="H1300" s="7">
        <v>17</v>
      </c>
      <c r="I1300" s="5">
        <v>45029</v>
      </c>
      <c r="J1300" s="5">
        <v>45030</v>
      </c>
      <c r="K1300" s="1" t="s">
        <v>42</v>
      </c>
      <c r="L1300" s="95">
        <f t="shared" si="20"/>
        <v>4</v>
      </c>
    </row>
    <row r="1301" spans="1:12" ht="13.5" customHeight="1" x14ac:dyDescent="0.25">
      <c r="A1301" s="6">
        <v>61031</v>
      </c>
      <c r="C1301" s="1" t="s">
        <v>215</v>
      </c>
      <c r="D1301" s="9" t="s">
        <v>221</v>
      </c>
      <c r="E1301" s="1" t="s">
        <v>47</v>
      </c>
      <c r="F1301" s="8">
        <v>350060</v>
      </c>
      <c r="G1301" s="1" t="s">
        <v>169</v>
      </c>
      <c r="H1301" s="7">
        <v>9</v>
      </c>
      <c r="I1301" s="5">
        <v>45201</v>
      </c>
      <c r="J1301" s="5">
        <v>45208</v>
      </c>
      <c r="K1301" s="1" t="s">
        <v>40</v>
      </c>
      <c r="L1301" s="95">
        <f t="shared" si="20"/>
        <v>10</v>
      </c>
    </row>
    <row r="1302" spans="1:12" ht="13.5" customHeight="1" x14ac:dyDescent="0.25">
      <c r="A1302" s="6">
        <v>49611</v>
      </c>
      <c r="C1302" s="1" t="s">
        <v>215</v>
      </c>
      <c r="D1302" s="9" t="s">
        <v>216</v>
      </c>
      <c r="E1302" s="1" t="s">
        <v>46</v>
      </c>
      <c r="F1302" s="8">
        <v>458886</v>
      </c>
      <c r="G1302" s="1" t="s">
        <v>89</v>
      </c>
      <c r="H1302" s="7">
        <v>10</v>
      </c>
      <c r="I1302" s="5">
        <v>45169</v>
      </c>
      <c r="J1302" s="5">
        <v>45169</v>
      </c>
      <c r="K1302" s="1" t="s">
        <v>42</v>
      </c>
      <c r="L1302" s="95">
        <f t="shared" si="20"/>
        <v>8</v>
      </c>
    </row>
    <row r="1303" spans="1:12" ht="13.5" customHeight="1" x14ac:dyDescent="0.25">
      <c r="A1303" s="6">
        <v>54018</v>
      </c>
      <c r="C1303" s="1" t="s">
        <v>215</v>
      </c>
      <c r="D1303" s="9" t="s">
        <v>218</v>
      </c>
      <c r="E1303" s="1" t="s">
        <v>28</v>
      </c>
      <c r="F1303" s="8">
        <v>499974</v>
      </c>
      <c r="G1303" s="1" t="s">
        <v>206</v>
      </c>
      <c r="H1303" s="7">
        <v>13</v>
      </c>
      <c r="I1303" s="5">
        <v>45036</v>
      </c>
      <c r="J1303" s="5">
        <v>45037</v>
      </c>
      <c r="K1303" s="1" t="s">
        <v>42</v>
      </c>
      <c r="L1303" s="95">
        <f t="shared" si="20"/>
        <v>4</v>
      </c>
    </row>
    <row r="1304" spans="1:12" ht="13.5" customHeight="1" x14ac:dyDescent="0.25">
      <c r="A1304" s="6">
        <v>48335</v>
      </c>
      <c r="C1304" s="1" t="s">
        <v>215</v>
      </c>
      <c r="D1304" s="9" t="s">
        <v>221</v>
      </c>
      <c r="E1304" s="1" t="s">
        <v>76</v>
      </c>
      <c r="F1304" s="8">
        <v>206830</v>
      </c>
      <c r="G1304" s="1" t="s">
        <v>145</v>
      </c>
      <c r="H1304" s="7">
        <v>12</v>
      </c>
      <c r="I1304" s="5">
        <v>45015</v>
      </c>
      <c r="J1304" s="5">
        <v>45016</v>
      </c>
      <c r="K1304" s="1" t="s">
        <v>42</v>
      </c>
      <c r="L1304" s="95">
        <f t="shared" si="20"/>
        <v>3</v>
      </c>
    </row>
    <row r="1305" spans="1:12" ht="13.5" customHeight="1" x14ac:dyDescent="0.25">
      <c r="A1305" s="6">
        <v>58375</v>
      </c>
      <c r="C1305" s="1" t="s">
        <v>215</v>
      </c>
      <c r="D1305" s="9" t="s">
        <v>216</v>
      </c>
      <c r="E1305" s="1" t="s">
        <v>30</v>
      </c>
      <c r="F1305" s="8">
        <v>445922</v>
      </c>
      <c r="G1305" s="1" t="s">
        <v>217</v>
      </c>
      <c r="H1305" s="7">
        <v>9</v>
      </c>
      <c r="I1305" s="5">
        <v>45253</v>
      </c>
      <c r="J1305" s="5">
        <v>45253</v>
      </c>
      <c r="K1305" s="1" t="s">
        <v>42</v>
      </c>
      <c r="L1305" s="95">
        <f t="shared" si="20"/>
        <v>11</v>
      </c>
    </row>
    <row r="1306" spans="1:12" ht="13.5" customHeight="1" x14ac:dyDescent="0.25">
      <c r="A1306" s="6">
        <v>52026</v>
      </c>
      <c r="C1306" s="1" t="s">
        <v>215</v>
      </c>
      <c r="D1306" s="9" t="s">
        <v>221</v>
      </c>
      <c r="E1306" s="1" t="s">
        <v>35</v>
      </c>
      <c r="F1306" s="8">
        <v>245435</v>
      </c>
      <c r="G1306" s="1" t="s">
        <v>160</v>
      </c>
      <c r="H1306" s="7">
        <v>9</v>
      </c>
      <c r="I1306" s="5">
        <v>45194</v>
      </c>
      <c r="J1306" s="5">
        <v>45196</v>
      </c>
      <c r="K1306" s="1" t="s">
        <v>45</v>
      </c>
      <c r="L1306" s="95">
        <f t="shared" si="20"/>
        <v>9</v>
      </c>
    </row>
    <row r="1307" spans="1:12" ht="13.5" customHeight="1" x14ac:dyDescent="0.25">
      <c r="A1307" s="6">
        <v>53963</v>
      </c>
      <c r="C1307" s="1" t="s">
        <v>215</v>
      </c>
      <c r="D1307" s="9" t="s">
        <v>221</v>
      </c>
      <c r="E1307" s="1" t="s">
        <v>76</v>
      </c>
      <c r="F1307" s="8">
        <v>445938</v>
      </c>
      <c r="G1307" s="1" t="s">
        <v>214</v>
      </c>
      <c r="H1307" s="7">
        <v>15</v>
      </c>
      <c r="I1307" s="5">
        <v>45153</v>
      </c>
      <c r="J1307" s="5">
        <v>45154</v>
      </c>
      <c r="K1307" s="1" t="s">
        <v>45</v>
      </c>
      <c r="L1307" s="95">
        <f t="shared" si="20"/>
        <v>8</v>
      </c>
    </row>
    <row r="1308" spans="1:12" ht="13.5" customHeight="1" x14ac:dyDescent="0.25">
      <c r="A1308" s="6">
        <v>53852</v>
      </c>
      <c r="C1308" s="1" t="s">
        <v>215</v>
      </c>
      <c r="D1308" s="9" t="s">
        <v>221</v>
      </c>
      <c r="E1308" s="1" t="s">
        <v>76</v>
      </c>
      <c r="F1308" s="8">
        <v>389297</v>
      </c>
      <c r="G1308" s="1" t="s">
        <v>222</v>
      </c>
      <c r="H1308" s="7">
        <v>15</v>
      </c>
      <c r="I1308" s="5">
        <v>45105</v>
      </c>
      <c r="J1308" s="5">
        <v>45106</v>
      </c>
      <c r="K1308" s="1" t="s">
        <v>45</v>
      </c>
      <c r="L1308" s="95">
        <f t="shared" si="20"/>
        <v>6</v>
      </c>
    </row>
    <row r="1309" spans="1:12" ht="13.5" customHeight="1" x14ac:dyDescent="0.25">
      <c r="A1309" s="6">
        <v>51157</v>
      </c>
      <c r="C1309" s="1" t="s">
        <v>215</v>
      </c>
      <c r="D1309" s="9" t="s">
        <v>216</v>
      </c>
      <c r="E1309" s="1" t="s">
        <v>103</v>
      </c>
      <c r="F1309" s="8">
        <v>405175</v>
      </c>
      <c r="G1309" s="1" t="s">
        <v>146</v>
      </c>
      <c r="H1309" s="7">
        <v>15</v>
      </c>
      <c r="I1309" s="5">
        <v>45267</v>
      </c>
      <c r="J1309" s="5">
        <v>45268</v>
      </c>
      <c r="K1309" s="1" t="s">
        <v>42</v>
      </c>
      <c r="L1309" s="95">
        <f t="shared" si="20"/>
        <v>12</v>
      </c>
    </row>
    <row r="1310" spans="1:12" ht="13.5" customHeight="1" x14ac:dyDescent="0.25">
      <c r="A1310" s="6">
        <v>47887</v>
      </c>
      <c r="C1310" s="1" t="s">
        <v>215</v>
      </c>
      <c r="D1310" s="9" t="s">
        <v>216</v>
      </c>
      <c r="E1310" s="1" t="s">
        <v>103</v>
      </c>
      <c r="F1310" s="8">
        <v>405175</v>
      </c>
      <c r="G1310" s="1" t="s">
        <v>146</v>
      </c>
      <c r="H1310" s="7">
        <v>14</v>
      </c>
      <c r="I1310" s="5">
        <v>45062</v>
      </c>
      <c r="J1310" s="5">
        <v>45063</v>
      </c>
      <c r="K1310" s="1" t="s">
        <v>42</v>
      </c>
      <c r="L1310" s="95">
        <f t="shared" si="20"/>
        <v>5</v>
      </c>
    </row>
    <row r="1311" spans="1:12" ht="13.5" customHeight="1" x14ac:dyDescent="0.25">
      <c r="A1311" s="6">
        <v>53832</v>
      </c>
      <c r="C1311" s="1" t="s">
        <v>215</v>
      </c>
      <c r="D1311" s="9" t="s">
        <v>216</v>
      </c>
      <c r="E1311" s="1" t="s">
        <v>103</v>
      </c>
      <c r="F1311" s="8">
        <v>354951</v>
      </c>
      <c r="G1311" s="1" t="s">
        <v>39</v>
      </c>
      <c r="H1311" s="7">
        <v>15</v>
      </c>
      <c r="I1311" s="5">
        <v>45183</v>
      </c>
      <c r="J1311" s="5">
        <v>45184</v>
      </c>
      <c r="K1311" s="1" t="s">
        <v>42</v>
      </c>
      <c r="L1311" s="95">
        <f t="shared" si="20"/>
        <v>9</v>
      </c>
    </row>
    <row r="1312" spans="1:12" ht="13.5" customHeight="1" x14ac:dyDescent="0.25">
      <c r="A1312" s="6">
        <v>49360</v>
      </c>
      <c r="C1312" s="1" t="s">
        <v>215</v>
      </c>
      <c r="D1312" s="9" t="s">
        <v>216</v>
      </c>
      <c r="E1312" s="1" t="s">
        <v>132</v>
      </c>
      <c r="F1312" s="8">
        <v>374361</v>
      </c>
      <c r="G1312" s="1" t="s">
        <v>136</v>
      </c>
      <c r="H1312" s="7">
        <v>15</v>
      </c>
      <c r="I1312" s="5">
        <v>45126</v>
      </c>
      <c r="J1312" s="5">
        <v>45128</v>
      </c>
      <c r="K1312" s="1" t="s">
        <v>42</v>
      </c>
      <c r="L1312" s="95">
        <f t="shared" si="20"/>
        <v>7</v>
      </c>
    </row>
    <row r="1313" spans="1:12" ht="13.5" customHeight="1" x14ac:dyDescent="0.25">
      <c r="A1313" s="6">
        <v>50301</v>
      </c>
      <c r="C1313" s="1" t="s">
        <v>215</v>
      </c>
      <c r="D1313" s="9" t="s">
        <v>216</v>
      </c>
      <c r="E1313" s="1" t="s">
        <v>103</v>
      </c>
      <c r="F1313" s="8">
        <v>374253</v>
      </c>
      <c r="G1313" s="1" t="s">
        <v>130</v>
      </c>
      <c r="H1313" s="7">
        <v>14</v>
      </c>
      <c r="I1313" s="5">
        <v>45202</v>
      </c>
      <c r="J1313" s="5">
        <v>45203</v>
      </c>
      <c r="K1313" s="1" t="s">
        <v>42</v>
      </c>
      <c r="L1313" s="95">
        <f t="shared" si="20"/>
        <v>10</v>
      </c>
    </row>
    <row r="1314" spans="1:12" ht="13.5" customHeight="1" x14ac:dyDescent="0.25">
      <c r="A1314" s="6">
        <v>48336</v>
      </c>
      <c r="C1314" s="1" t="s">
        <v>215</v>
      </c>
      <c r="D1314" s="9" t="s">
        <v>221</v>
      </c>
      <c r="E1314" s="1" t="s">
        <v>76</v>
      </c>
      <c r="F1314" s="8">
        <v>206830</v>
      </c>
      <c r="G1314" s="1" t="s">
        <v>145</v>
      </c>
      <c r="H1314" s="7">
        <v>14</v>
      </c>
      <c r="I1314" s="5">
        <v>45141</v>
      </c>
      <c r="J1314" s="5">
        <v>45142</v>
      </c>
      <c r="K1314" s="1" t="s">
        <v>40</v>
      </c>
      <c r="L1314" s="95">
        <f t="shared" si="20"/>
        <v>8</v>
      </c>
    </row>
    <row r="1315" spans="1:12" ht="13.5" customHeight="1" x14ac:dyDescent="0.25">
      <c r="A1315" s="6">
        <v>48138</v>
      </c>
      <c r="C1315" s="1" t="s">
        <v>215</v>
      </c>
      <c r="D1315" s="9" t="s">
        <v>221</v>
      </c>
      <c r="E1315" s="1" t="s">
        <v>102</v>
      </c>
      <c r="F1315" s="8">
        <v>350060</v>
      </c>
      <c r="G1315" s="1" t="s">
        <v>169</v>
      </c>
      <c r="H1315" s="7">
        <v>17</v>
      </c>
      <c r="I1315" s="5">
        <v>45072</v>
      </c>
      <c r="J1315" s="5">
        <v>45072</v>
      </c>
      <c r="K1315" s="1" t="s">
        <v>40</v>
      </c>
      <c r="L1315" s="95">
        <f t="shared" si="20"/>
        <v>5</v>
      </c>
    </row>
    <row r="1316" spans="1:12" ht="13.5" customHeight="1" x14ac:dyDescent="0.25">
      <c r="A1316" s="6">
        <v>48117</v>
      </c>
      <c r="C1316" s="1" t="s">
        <v>215</v>
      </c>
      <c r="D1316" s="9" t="s">
        <v>221</v>
      </c>
      <c r="E1316" s="1" t="s">
        <v>102</v>
      </c>
      <c r="F1316" s="8">
        <v>350060</v>
      </c>
      <c r="G1316" s="1" t="s">
        <v>169</v>
      </c>
      <c r="H1316" s="7">
        <v>19</v>
      </c>
      <c r="I1316" s="5">
        <v>45065</v>
      </c>
      <c r="J1316" s="5">
        <v>45065</v>
      </c>
      <c r="K1316" s="1" t="s">
        <v>40</v>
      </c>
      <c r="L1316" s="95">
        <f t="shared" si="20"/>
        <v>5</v>
      </c>
    </row>
    <row r="1317" spans="1:12" ht="13.5" customHeight="1" x14ac:dyDescent="0.25">
      <c r="A1317" s="6">
        <v>50341</v>
      </c>
      <c r="C1317" s="1" t="s">
        <v>215</v>
      </c>
      <c r="D1317" s="9" t="s">
        <v>216</v>
      </c>
      <c r="E1317" s="1" t="s">
        <v>103</v>
      </c>
      <c r="F1317" s="8">
        <v>405175</v>
      </c>
      <c r="G1317" s="1" t="s">
        <v>146</v>
      </c>
      <c r="H1317" s="7">
        <v>17</v>
      </c>
      <c r="I1317" s="5">
        <v>45160</v>
      </c>
      <c r="J1317" s="5">
        <v>45161</v>
      </c>
      <c r="K1317" s="1" t="s">
        <v>42</v>
      </c>
      <c r="L1317" s="95">
        <f t="shared" si="20"/>
        <v>8</v>
      </c>
    </row>
    <row r="1318" spans="1:12" ht="13.5" customHeight="1" x14ac:dyDescent="0.25">
      <c r="A1318" s="6">
        <v>48129</v>
      </c>
      <c r="C1318" s="1" t="s">
        <v>215</v>
      </c>
      <c r="D1318" s="9" t="s">
        <v>221</v>
      </c>
      <c r="E1318" s="1" t="s">
        <v>102</v>
      </c>
      <c r="F1318" s="8">
        <v>350060</v>
      </c>
      <c r="G1318" s="1" t="s">
        <v>169</v>
      </c>
      <c r="H1318" s="7">
        <v>15</v>
      </c>
      <c r="I1318" s="5">
        <v>45058</v>
      </c>
      <c r="J1318" s="5">
        <v>45058</v>
      </c>
      <c r="K1318" s="1" t="s">
        <v>40</v>
      </c>
      <c r="L1318" s="95">
        <f t="shared" si="20"/>
        <v>5</v>
      </c>
    </row>
    <row r="1319" spans="1:12" ht="13.5" customHeight="1" x14ac:dyDescent="0.25">
      <c r="A1319" s="6">
        <v>53687</v>
      </c>
      <c r="C1319" s="1" t="s">
        <v>215</v>
      </c>
      <c r="D1319" s="9" t="s">
        <v>221</v>
      </c>
      <c r="E1319" s="1" t="s">
        <v>76</v>
      </c>
      <c r="F1319" s="8">
        <v>389297</v>
      </c>
      <c r="G1319" s="1" t="s">
        <v>222</v>
      </c>
      <c r="H1319" s="7">
        <v>17</v>
      </c>
      <c r="I1319" s="5">
        <v>45103</v>
      </c>
      <c r="J1319" s="5">
        <v>45104</v>
      </c>
      <c r="K1319" s="1" t="s">
        <v>45</v>
      </c>
      <c r="L1319" s="95">
        <f t="shared" si="20"/>
        <v>6</v>
      </c>
    </row>
    <row r="1320" spans="1:12" ht="13.5" customHeight="1" x14ac:dyDescent="0.25">
      <c r="A1320" s="6">
        <v>53278</v>
      </c>
      <c r="C1320" s="1" t="s">
        <v>215</v>
      </c>
      <c r="D1320" s="9" t="s">
        <v>218</v>
      </c>
      <c r="E1320" s="1" t="s">
        <v>22</v>
      </c>
      <c r="F1320" s="8">
        <v>354951</v>
      </c>
      <c r="G1320" s="1" t="s">
        <v>39</v>
      </c>
      <c r="H1320" s="7">
        <v>11</v>
      </c>
      <c r="I1320" s="5">
        <v>45091</v>
      </c>
      <c r="J1320" s="5">
        <v>45093</v>
      </c>
      <c r="K1320" s="1" t="s">
        <v>42</v>
      </c>
      <c r="L1320" s="95">
        <f t="shared" si="20"/>
        <v>6</v>
      </c>
    </row>
    <row r="1321" spans="1:12" ht="13.5" customHeight="1" x14ac:dyDescent="0.25">
      <c r="A1321" s="6">
        <v>53519</v>
      </c>
      <c r="C1321" s="1" t="s">
        <v>215</v>
      </c>
      <c r="D1321" s="9" t="s">
        <v>216</v>
      </c>
      <c r="E1321" s="1" t="s">
        <v>23</v>
      </c>
      <c r="F1321" s="8">
        <v>389970</v>
      </c>
      <c r="G1321" s="1" t="s">
        <v>209</v>
      </c>
      <c r="H1321" s="7">
        <v>10</v>
      </c>
      <c r="I1321" s="5">
        <v>45225</v>
      </c>
      <c r="J1321" s="5">
        <v>45226</v>
      </c>
      <c r="K1321" s="1" t="s">
        <v>42</v>
      </c>
      <c r="L1321" s="95">
        <f t="shared" si="20"/>
        <v>10</v>
      </c>
    </row>
    <row r="1322" spans="1:12" ht="13.5" customHeight="1" x14ac:dyDescent="0.25">
      <c r="A1322" s="6">
        <v>51890</v>
      </c>
      <c r="C1322" s="1" t="s">
        <v>215</v>
      </c>
      <c r="D1322" s="9" t="s">
        <v>221</v>
      </c>
      <c r="E1322" s="1" t="s">
        <v>22</v>
      </c>
      <c r="F1322" s="8">
        <v>245434</v>
      </c>
      <c r="G1322" s="1" t="s">
        <v>213</v>
      </c>
      <c r="H1322" s="7">
        <v>12</v>
      </c>
      <c r="I1322" s="5">
        <v>45161</v>
      </c>
      <c r="J1322" s="5">
        <v>45163</v>
      </c>
      <c r="K1322" s="1" t="s">
        <v>45</v>
      </c>
      <c r="L1322" s="95">
        <f t="shared" si="20"/>
        <v>8</v>
      </c>
    </row>
    <row r="1323" spans="1:12" ht="13.5" customHeight="1" x14ac:dyDescent="0.25">
      <c r="A1323" s="6">
        <v>49378</v>
      </c>
      <c r="C1323" s="1" t="s">
        <v>215</v>
      </c>
      <c r="D1323" s="9" t="s">
        <v>221</v>
      </c>
      <c r="E1323" s="1" t="s">
        <v>28</v>
      </c>
      <c r="F1323" s="8">
        <v>373645</v>
      </c>
      <c r="G1323" s="1" t="s">
        <v>205</v>
      </c>
      <c r="H1323" s="7">
        <v>20</v>
      </c>
      <c r="I1323" s="5">
        <v>45208</v>
      </c>
      <c r="J1323" s="5">
        <v>45209</v>
      </c>
      <c r="K1323" s="1" t="s">
        <v>45</v>
      </c>
      <c r="L1323" s="95">
        <f t="shared" si="20"/>
        <v>10</v>
      </c>
    </row>
    <row r="1324" spans="1:12" ht="13.5" customHeight="1" x14ac:dyDescent="0.25">
      <c r="A1324" s="6">
        <v>48341</v>
      </c>
      <c r="C1324" s="1" t="s">
        <v>215</v>
      </c>
      <c r="D1324" s="9" t="s">
        <v>221</v>
      </c>
      <c r="E1324" s="1" t="s">
        <v>47</v>
      </c>
      <c r="F1324" s="8">
        <v>322115</v>
      </c>
      <c r="G1324" s="1" t="s">
        <v>153</v>
      </c>
      <c r="H1324" s="7">
        <v>13</v>
      </c>
      <c r="I1324" s="5">
        <v>45019</v>
      </c>
      <c r="J1324" s="5">
        <v>45021</v>
      </c>
      <c r="K1324" s="1" t="s">
        <v>45</v>
      </c>
      <c r="L1324" s="95">
        <f t="shared" si="20"/>
        <v>4</v>
      </c>
    </row>
    <row r="1325" spans="1:12" ht="13.5" customHeight="1" x14ac:dyDescent="0.25">
      <c r="A1325" s="6">
        <v>50266</v>
      </c>
      <c r="C1325" s="1" t="s">
        <v>215</v>
      </c>
      <c r="D1325" s="9" t="s">
        <v>216</v>
      </c>
      <c r="E1325" s="1" t="s">
        <v>103</v>
      </c>
      <c r="F1325" s="8">
        <v>405175</v>
      </c>
      <c r="G1325" s="1" t="s">
        <v>146</v>
      </c>
      <c r="H1325" s="7">
        <v>16</v>
      </c>
      <c r="I1325" s="5">
        <v>45146</v>
      </c>
      <c r="J1325" s="5">
        <v>45147</v>
      </c>
      <c r="K1325" s="1" t="s">
        <v>42</v>
      </c>
      <c r="L1325" s="95">
        <f t="shared" si="20"/>
        <v>8</v>
      </c>
    </row>
    <row r="1326" spans="1:12" ht="13.5" customHeight="1" x14ac:dyDescent="0.25">
      <c r="A1326" s="6">
        <v>53757</v>
      </c>
      <c r="C1326" s="1" t="s">
        <v>215</v>
      </c>
      <c r="D1326" s="9" t="s">
        <v>221</v>
      </c>
      <c r="E1326" s="1" t="s">
        <v>46</v>
      </c>
      <c r="F1326" s="8">
        <v>350060</v>
      </c>
      <c r="G1326" s="1" t="s">
        <v>169</v>
      </c>
      <c r="H1326" s="7">
        <v>9</v>
      </c>
      <c r="I1326" s="5">
        <v>45093</v>
      </c>
      <c r="J1326" s="5">
        <v>45093</v>
      </c>
      <c r="K1326" s="1" t="s">
        <v>40</v>
      </c>
      <c r="L1326" s="95">
        <f t="shared" si="20"/>
        <v>6</v>
      </c>
    </row>
    <row r="1327" spans="1:12" ht="13.5" customHeight="1" x14ac:dyDescent="0.25">
      <c r="A1327" s="6">
        <v>48331</v>
      </c>
      <c r="C1327" s="1" t="s">
        <v>215</v>
      </c>
      <c r="D1327" s="9" t="s">
        <v>221</v>
      </c>
      <c r="E1327" s="1" t="s">
        <v>76</v>
      </c>
      <c r="F1327" s="8">
        <v>206830</v>
      </c>
      <c r="G1327" s="1" t="s">
        <v>145</v>
      </c>
      <c r="H1327" s="7">
        <v>16</v>
      </c>
      <c r="I1327" s="5">
        <v>45154</v>
      </c>
      <c r="J1327" s="5">
        <v>45155</v>
      </c>
      <c r="K1327" s="1" t="s">
        <v>40</v>
      </c>
      <c r="L1327" s="95">
        <f t="shared" si="20"/>
        <v>8</v>
      </c>
    </row>
    <row r="1328" spans="1:12" ht="13.5" customHeight="1" x14ac:dyDescent="0.25">
      <c r="A1328" s="6">
        <v>56970</v>
      </c>
      <c r="C1328" s="1" t="s">
        <v>215</v>
      </c>
      <c r="D1328" s="9" t="s">
        <v>219</v>
      </c>
      <c r="E1328" s="1" t="s">
        <v>55</v>
      </c>
      <c r="F1328" s="8">
        <v>496969</v>
      </c>
      <c r="G1328" s="1" t="s">
        <v>162</v>
      </c>
      <c r="H1328" s="7">
        <v>15</v>
      </c>
      <c r="I1328" s="5">
        <v>44942</v>
      </c>
      <c r="J1328" s="5">
        <v>44943</v>
      </c>
      <c r="K1328" s="1" t="s">
        <v>60</v>
      </c>
      <c r="L1328" s="95">
        <f t="shared" si="20"/>
        <v>1</v>
      </c>
    </row>
    <row r="1329" spans="1:12" ht="13.5" customHeight="1" x14ac:dyDescent="0.25">
      <c r="A1329" s="6">
        <v>56979</v>
      </c>
      <c r="C1329" s="1" t="s">
        <v>215</v>
      </c>
      <c r="D1329" s="9" t="s">
        <v>219</v>
      </c>
      <c r="E1329" s="1" t="s">
        <v>55</v>
      </c>
      <c r="F1329" s="8">
        <v>496969</v>
      </c>
      <c r="G1329" s="1" t="s">
        <v>162</v>
      </c>
      <c r="H1329" s="7">
        <v>15</v>
      </c>
      <c r="I1329" s="5">
        <v>44972</v>
      </c>
      <c r="J1329" s="5">
        <v>44973</v>
      </c>
      <c r="K1329" s="1" t="s">
        <v>60</v>
      </c>
      <c r="L1329" s="95">
        <f t="shared" si="20"/>
        <v>2</v>
      </c>
    </row>
    <row r="1330" spans="1:12" ht="13.5" customHeight="1" x14ac:dyDescent="0.25">
      <c r="A1330" s="6">
        <v>47212</v>
      </c>
      <c r="C1330" s="1" t="s">
        <v>215</v>
      </c>
      <c r="D1330" s="9" t="s">
        <v>216</v>
      </c>
      <c r="E1330" s="1" t="s">
        <v>103</v>
      </c>
      <c r="F1330" s="8">
        <v>405175</v>
      </c>
      <c r="G1330" s="1" t="s">
        <v>146</v>
      </c>
      <c r="H1330" s="7">
        <v>22</v>
      </c>
      <c r="I1330" s="5">
        <v>45048</v>
      </c>
      <c r="J1330" s="5">
        <v>45049</v>
      </c>
      <c r="K1330" s="1" t="s">
        <v>42</v>
      </c>
      <c r="L1330" s="95">
        <f t="shared" si="20"/>
        <v>5</v>
      </c>
    </row>
    <row r="1331" spans="1:12" ht="13.5" customHeight="1" x14ac:dyDescent="0.25">
      <c r="A1331" s="6">
        <v>56959</v>
      </c>
      <c r="C1331" s="1" t="s">
        <v>215</v>
      </c>
      <c r="D1331" s="9" t="s">
        <v>219</v>
      </c>
      <c r="E1331" s="1" t="s">
        <v>55</v>
      </c>
      <c r="F1331" s="8">
        <v>496969</v>
      </c>
      <c r="G1331" s="1" t="s">
        <v>162</v>
      </c>
      <c r="H1331" s="7">
        <v>15</v>
      </c>
      <c r="I1331" s="5">
        <v>45250</v>
      </c>
      <c r="J1331" s="5">
        <v>45251</v>
      </c>
      <c r="K1331" s="1" t="s">
        <v>60</v>
      </c>
      <c r="L1331" s="95">
        <f t="shared" si="20"/>
        <v>11</v>
      </c>
    </row>
    <row r="1332" spans="1:12" ht="13.5" customHeight="1" x14ac:dyDescent="0.25">
      <c r="A1332" s="6">
        <v>56824</v>
      </c>
      <c r="C1332" s="1" t="s">
        <v>215</v>
      </c>
      <c r="D1332" s="9" t="s">
        <v>219</v>
      </c>
      <c r="E1332" s="1" t="s">
        <v>34</v>
      </c>
      <c r="F1332" s="8">
        <v>322353</v>
      </c>
      <c r="G1332" s="1" t="s">
        <v>126</v>
      </c>
      <c r="H1332" s="7">
        <v>15</v>
      </c>
      <c r="I1332" s="5">
        <v>45133</v>
      </c>
      <c r="J1332" s="5">
        <v>45134</v>
      </c>
      <c r="K1332" s="1" t="s">
        <v>60</v>
      </c>
      <c r="L1332" s="95">
        <f t="shared" si="20"/>
        <v>7</v>
      </c>
    </row>
    <row r="1333" spans="1:12" ht="13.5" customHeight="1" x14ac:dyDescent="0.25">
      <c r="A1333" s="6">
        <v>56942</v>
      </c>
      <c r="C1333" s="1" t="s">
        <v>215</v>
      </c>
      <c r="D1333" s="9" t="s">
        <v>219</v>
      </c>
      <c r="E1333" s="1" t="s">
        <v>34</v>
      </c>
      <c r="F1333" s="8">
        <v>322353</v>
      </c>
      <c r="G1333" s="1" t="s">
        <v>126</v>
      </c>
      <c r="H1333" s="7">
        <v>11</v>
      </c>
      <c r="I1333" s="5">
        <v>44958</v>
      </c>
      <c r="J1333" s="5">
        <v>44959</v>
      </c>
      <c r="K1333" s="1" t="s">
        <v>60</v>
      </c>
      <c r="L1333" s="95">
        <f t="shared" si="20"/>
        <v>2</v>
      </c>
    </row>
    <row r="1334" spans="1:12" ht="13.5" customHeight="1" x14ac:dyDescent="0.25">
      <c r="A1334" s="6">
        <v>54251</v>
      </c>
      <c r="C1334" s="1" t="s">
        <v>215</v>
      </c>
      <c r="D1334" s="9" t="s">
        <v>221</v>
      </c>
      <c r="E1334" s="1" t="s">
        <v>84</v>
      </c>
      <c r="F1334" s="8">
        <v>445938</v>
      </c>
      <c r="G1334" s="1" t="s">
        <v>214</v>
      </c>
      <c r="H1334" s="7">
        <v>10</v>
      </c>
      <c r="I1334" s="5">
        <v>45243</v>
      </c>
      <c r="J1334" s="5">
        <v>45244</v>
      </c>
      <c r="K1334" s="1" t="s">
        <v>45</v>
      </c>
      <c r="L1334" s="95">
        <f t="shared" si="20"/>
        <v>11</v>
      </c>
    </row>
    <row r="1335" spans="1:12" ht="13.5" customHeight="1" x14ac:dyDescent="0.25">
      <c r="A1335" s="6">
        <v>48325</v>
      </c>
      <c r="C1335" s="1" t="s">
        <v>215</v>
      </c>
      <c r="D1335" s="9" t="s">
        <v>221</v>
      </c>
      <c r="E1335" s="1" t="s">
        <v>102</v>
      </c>
      <c r="F1335" s="8">
        <v>350060</v>
      </c>
      <c r="G1335" s="1" t="s">
        <v>169</v>
      </c>
      <c r="H1335" s="7">
        <v>18</v>
      </c>
      <c r="I1335" s="5">
        <v>45175</v>
      </c>
      <c r="J1335" s="5">
        <v>45175</v>
      </c>
      <c r="K1335" s="1" t="s">
        <v>40</v>
      </c>
      <c r="L1335" s="95">
        <f t="shared" si="20"/>
        <v>9</v>
      </c>
    </row>
    <row r="1336" spans="1:12" ht="13.5" customHeight="1" x14ac:dyDescent="0.25">
      <c r="A1336" s="6">
        <v>54053</v>
      </c>
      <c r="C1336" s="1" t="s">
        <v>215</v>
      </c>
      <c r="D1336" s="9" t="s">
        <v>221</v>
      </c>
      <c r="E1336" s="1" t="s">
        <v>46</v>
      </c>
      <c r="F1336" s="8">
        <v>350060</v>
      </c>
      <c r="G1336" s="1" t="s">
        <v>169</v>
      </c>
      <c r="H1336" s="7">
        <v>14</v>
      </c>
      <c r="I1336" s="5">
        <v>45114</v>
      </c>
      <c r="J1336" s="5">
        <v>45114</v>
      </c>
      <c r="K1336" s="1" t="s">
        <v>40</v>
      </c>
      <c r="L1336" s="95">
        <f t="shared" si="20"/>
        <v>7</v>
      </c>
    </row>
    <row r="1337" spans="1:12" ht="13.5" customHeight="1" x14ac:dyDescent="0.25">
      <c r="A1337" s="6">
        <v>53973</v>
      </c>
      <c r="C1337" s="1" t="s">
        <v>215</v>
      </c>
      <c r="D1337" s="9" t="s">
        <v>216</v>
      </c>
      <c r="E1337" s="1" t="s">
        <v>103</v>
      </c>
      <c r="F1337" s="8">
        <v>374361</v>
      </c>
      <c r="G1337" s="1" t="s">
        <v>136</v>
      </c>
      <c r="H1337" s="7">
        <v>13</v>
      </c>
      <c r="I1337" s="5">
        <v>45196</v>
      </c>
      <c r="J1337" s="5">
        <v>45197</v>
      </c>
      <c r="K1337" s="1" t="s">
        <v>42</v>
      </c>
      <c r="L1337" s="95">
        <f t="shared" si="20"/>
        <v>9</v>
      </c>
    </row>
    <row r="1338" spans="1:12" ht="13.5" customHeight="1" x14ac:dyDescent="0.25">
      <c r="A1338" s="6">
        <v>48333</v>
      </c>
      <c r="C1338" s="1" t="s">
        <v>215</v>
      </c>
      <c r="D1338" s="9" t="s">
        <v>221</v>
      </c>
      <c r="E1338" s="1" t="s">
        <v>102</v>
      </c>
      <c r="F1338" s="8">
        <v>245435</v>
      </c>
      <c r="G1338" s="1" t="s">
        <v>160</v>
      </c>
      <c r="H1338" s="7">
        <v>17</v>
      </c>
      <c r="I1338" s="5">
        <v>45069</v>
      </c>
      <c r="J1338" s="5">
        <v>45069</v>
      </c>
      <c r="K1338" s="1" t="s">
        <v>45</v>
      </c>
      <c r="L1338" s="95">
        <f t="shared" si="20"/>
        <v>5</v>
      </c>
    </row>
    <row r="1339" spans="1:12" ht="13.5" customHeight="1" x14ac:dyDescent="0.25">
      <c r="A1339" s="6">
        <v>48106</v>
      </c>
      <c r="C1339" s="1" t="s">
        <v>215</v>
      </c>
      <c r="D1339" s="9" t="s">
        <v>221</v>
      </c>
      <c r="E1339" s="1" t="s">
        <v>102</v>
      </c>
      <c r="F1339" s="8">
        <v>350060</v>
      </c>
      <c r="G1339" s="1" t="s">
        <v>169</v>
      </c>
      <c r="H1339" s="7">
        <v>11</v>
      </c>
      <c r="I1339" s="5">
        <v>45051</v>
      </c>
      <c r="J1339" s="5">
        <v>45051</v>
      </c>
      <c r="K1339" s="1" t="s">
        <v>40</v>
      </c>
      <c r="L1339" s="95">
        <f t="shared" si="20"/>
        <v>5</v>
      </c>
    </row>
    <row r="1340" spans="1:12" ht="13.5" customHeight="1" x14ac:dyDescent="0.25">
      <c r="A1340" s="6">
        <v>50398</v>
      </c>
      <c r="C1340" s="1" t="s">
        <v>215</v>
      </c>
      <c r="D1340" s="9" t="s">
        <v>216</v>
      </c>
      <c r="E1340" s="1" t="s">
        <v>103</v>
      </c>
      <c r="F1340" s="8">
        <v>405175</v>
      </c>
      <c r="G1340" s="1" t="s">
        <v>146</v>
      </c>
      <c r="H1340" s="7">
        <v>13</v>
      </c>
      <c r="I1340" s="5">
        <v>45142</v>
      </c>
      <c r="J1340" s="5">
        <v>45143</v>
      </c>
      <c r="K1340" s="1" t="s">
        <v>42</v>
      </c>
      <c r="L1340" s="95">
        <f t="shared" si="20"/>
        <v>8</v>
      </c>
    </row>
    <row r="1341" spans="1:12" ht="13.5" customHeight="1" x14ac:dyDescent="0.25">
      <c r="A1341" s="6">
        <v>59088</v>
      </c>
      <c r="C1341" s="1" t="s">
        <v>215</v>
      </c>
      <c r="D1341" s="9" t="s">
        <v>221</v>
      </c>
      <c r="E1341" s="1" t="s">
        <v>102</v>
      </c>
      <c r="F1341" s="8">
        <v>350060</v>
      </c>
      <c r="G1341" s="1" t="s">
        <v>169</v>
      </c>
      <c r="H1341" s="7">
        <v>11</v>
      </c>
      <c r="I1341" s="5">
        <v>45197</v>
      </c>
      <c r="J1341" s="5">
        <v>45197</v>
      </c>
      <c r="K1341" s="1" t="s">
        <v>40</v>
      </c>
      <c r="L1341" s="95">
        <f t="shared" si="20"/>
        <v>9</v>
      </c>
    </row>
    <row r="1342" spans="1:12" ht="13.5" customHeight="1" x14ac:dyDescent="0.25">
      <c r="A1342" s="6">
        <v>56985</v>
      </c>
      <c r="C1342" s="1" t="s">
        <v>215</v>
      </c>
      <c r="D1342" s="9" t="s">
        <v>219</v>
      </c>
      <c r="E1342" s="1" t="s">
        <v>55</v>
      </c>
      <c r="F1342" s="8">
        <v>496969</v>
      </c>
      <c r="G1342" s="1" t="s">
        <v>162</v>
      </c>
      <c r="H1342" s="7">
        <v>13</v>
      </c>
      <c r="I1342" s="5">
        <v>44949</v>
      </c>
      <c r="J1342" s="5">
        <v>44950</v>
      </c>
      <c r="K1342" s="1" t="s">
        <v>60</v>
      </c>
      <c r="L1342" s="95">
        <f t="shared" si="20"/>
        <v>1</v>
      </c>
    </row>
    <row r="1343" spans="1:12" ht="13.5" customHeight="1" x14ac:dyDescent="0.25">
      <c r="A1343" s="6">
        <v>53682</v>
      </c>
      <c r="C1343" s="1" t="s">
        <v>215</v>
      </c>
      <c r="D1343" s="9" t="s">
        <v>221</v>
      </c>
      <c r="E1343" s="1" t="s">
        <v>46</v>
      </c>
      <c r="F1343" s="8">
        <v>350060</v>
      </c>
      <c r="G1343" s="1" t="s">
        <v>169</v>
      </c>
      <c r="H1343" s="7">
        <v>10</v>
      </c>
      <c r="I1343" s="5">
        <v>45079</v>
      </c>
      <c r="J1343" s="5">
        <v>45079</v>
      </c>
      <c r="K1343" s="1" t="s">
        <v>40</v>
      </c>
      <c r="L1343" s="95">
        <f t="shared" si="20"/>
        <v>6</v>
      </c>
    </row>
    <row r="1344" spans="1:12" ht="13.5" customHeight="1" x14ac:dyDescent="0.25">
      <c r="A1344" s="6">
        <v>58422</v>
      </c>
      <c r="C1344" s="1" t="s">
        <v>215</v>
      </c>
      <c r="D1344" s="9" t="s">
        <v>216</v>
      </c>
      <c r="E1344" s="1" t="s">
        <v>103</v>
      </c>
      <c r="F1344" s="8">
        <v>354951</v>
      </c>
      <c r="G1344" s="1" t="s">
        <v>39</v>
      </c>
      <c r="H1344" s="7">
        <v>14</v>
      </c>
      <c r="I1344" s="5">
        <v>45197</v>
      </c>
      <c r="J1344" s="5">
        <v>45198</v>
      </c>
      <c r="K1344" s="1" t="s">
        <v>42</v>
      </c>
      <c r="L1344" s="95">
        <f t="shared" si="20"/>
        <v>9</v>
      </c>
    </row>
    <row r="1345" spans="1:12" ht="13.5" customHeight="1" x14ac:dyDescent="0.25">
      <c r="A1345" s="6">
        <v>51737</v>
      </c>
      <c r="C1345" s="1" t="s">
        <v>215</v>
      </c>
      <c r="D1345" s="9" t="s">
        <v>216</v>
      </c>
      <c r="E1345" s="1" t="s">
        <v>103</v>
      </c>
      <c r="F1345" s="8">
        <v>405175</v>
      </c>
      <c r="G1345" s="1" t="s">
        <v>146</v>
      </c>
      <c r="H1345" s="7">
        <v>14</v>
      </c>
      <c r="I1345" s="5">
        <v>45176</v>
      </c>
      <c r="J1345" s="5">
        <v>45177</v>
      </c>
      <c r="K1345" s="1" t="s">
        <v>42</v>
      </c>
      <c r="L1345" s="95">
        <f t="shared" si="20"/>
        <v>9</v>
      </c>
    </row>
    <row r="1346" spans="1:12" ht="13.5" customHeight="1" x14ac:dyDescent="0.25">
      <c r="A1346" s="6">
        <v>50456</v>
      </c>
      <c r="C1346" s="1" t="s">
        <v>215</v>
      </c>
      <c r="D1346" s="9" t="s">
        <v>219</v>
      </c>
      <c r="E1346" s="1" t="s">
        <v>24</v>
      </c>
      <c r="F1346" s="8">
        <v>322353</v>
      </c>
      <c r="G1346" s="1" t="s">
        <v>126</v>
      </c>
      <c r="H1346" s="7">
        <v>22</v>
      </c>
      <c r="I1346" s="5">
        <v>44950</v>
      </c>
      <c r="J1346" s="5">
        <v>44950</v>
      </c>
      <c r="K1346" s="1" t="s">
        <v>94</v>
      </c>
      <c r="L1346" s="95">
        <f t="shared" si="20"/>
        <v>1</v>
      </c>
    </row>
    <row r="1347" spans="1:12" ht="13.5" customHeight="1" x14ac:dyDescent="0.25">
      <c r="A1347" s="6">
        <v>48080</v>
      </c>
      <c r="C1347" s="1" t="s">
        <v>215</v>
      </c>
      <c r="D1347" s="9" t="s">
        <v>221</v>
      </c>
      <c r="E1347" s="1" t="s">
        <v>47</v>
      </c>
      <c r="F1347" s="8">
        <v>350060</v>
      </c>
      <c r="G1347" s="1" t="s">
        <v>169</v>
      </c>
      <c r="H1347" s="7">
        <v>10</v>
      </c>
      <c r="I1347" s="5">
        <v>45222</v>
      </c>
      <c r="J1347" s="5">
        <v>45224</v>
      </c>
      <c r="K1347" s="1" t="s">
        <v>40</v>
      </c>
      <c r="L1347" s="95">
        <f t="shared" ref="L1347:L1400" si="21">MONTH(J1347)</f>
        <v>10</v>
      </c>
    </row>
    <row r="1348" spans="1:12" ht="13.5" customHeight="1" x14ac:dyDescent="0.25">
      <c r="A1348" s="6">
        <v>49259</v>
      </c>
      <c r="C1348" s="1" t="s">
        <v>215</v>
      </c>
      <c r="D1348" s="9" t="s">
        <v>221</v>
      </c>
      <c r="E1348" s="1" t="s">
        <v>103</v>
      </c>
      <c r="F1348" s="8">
        <v>384599</v>
      </c>
      <c r="G1348" s="1" t="s">
        <v>123</v>
      </c>
      <c r="H1348" s="7">
        <v>10</v>
      </c>
      <c r="I1348" s="5">
        <v>45105</v>
      </c>
      <c r="J1348" s="5">
        <v>45106</v>
      </c>
      <c r="K1348" s="1" t="s">
        <v>45</v>
      </c>
      <c r="L1348" s="95">
        <f t="shared" si="21"/>
        <v>6</v>
      </c>
    </row>
    <row r="1349" spans="1:12" ht="13.5" customHeight="1" x14ac:dyDescent="0.25">
      <c r="A1349" s="6">
        <v>48116</v>
      </c>
      <c r="C1349" s="1" t="s">
        <v>215</v>
      </c>
      <c r="D1349" s="9" t="s">
        <v>216</v>
      </c>
      <c r="E1349" s="1" t="s">
        <v>102</v>
      </c>
      <c r="F1349" s="8">
        <v>245435</v>
      </c>
      <c r="G1349" s="1" t="s">
        <v>160</v>
      </c>
      <c r="H1349" s="7">
        <v>18</v>
      </c>
      <c r="I1349" s="5">
        <v>45139</v>
      </c>
      <c r="J1349" s="5">
        <v>45139</v>
      </c>
      <c r="K1349" s="1" t="s">
        <v>45</v>
      </c>
      <c r="L1349" s="95">
        <f t="shared" si="21"/>
        <v>8</v>
      </c>
    </row>
    <row r="1350" spans="1:12" ht="13.5" customHeight="1" x14ac:dyDescent="0.25">
      <c r="A1350" s="6">
        <v>48121</v>
      </c>
      <c r="C1350" s="1" t="s">
        <v>215</v>
      </c>
      <c r="D1350" s="9" t="s">
        <v>216</v>
      </c>
      <c r="E1350" s="1" t="s">
        <v>102</v>
      </c>
      <c r="F1350" s="8">
        <v>384599</v>
      </c>
      <c r="G1350" s="1" t="s">
        <v>123</v>
      </c>
      <c r="H1350" s="7">
        <v>16</v>
      </c>
      <c r="I1350" s="5">
        <v>45238</v>
      </c>
      <c r="J1350" s="5">
        <v>45238</v>
      </c>
      <c r="K1350" s="1" t="s">
        <v>45</v>
      </c>
      <c r="L1350" s="95">
        <f t="shared" si="21"/>
        <v>11</v>
      </c>
    </row>
    <row r="1351" spans="1:12" ht="13.5" customHeight="1" x14ac:dyDescent="0.25">
      <c r="A1351" s="6">
        <v>48142</v>
      </c>
      <c r="C1351" s="1" t="s">
        <v>215</v>
      </c>
      <c r="D1351" s="9" t="s">
        <v>216</v>
      </c>
      <c r="E1351" s="1" t="s">
        <v>46</v>
      </c>
      <c r="F1351" s="8">
        <v>971841</v>
      </c>
      <c r="G1351" s="1" t="s">
        <v>151</v>
      </c>
      <c r="H1351" s="7">
        <v>13</v>
      </c>
      <c r="I1351" s="5">
        <v>45083</v>
      </c>
      <c r="J1351" s="5">
        <v>45083</v>
      </c>
      <c r="K1351" s="1" t="s">
        <v>45</v>
      </c>
      <c r="L1351" s="95">
        <f t="shared" si="21"/>
        <v>6</v>
      </c>
    </row>
    <row r="1352" spans="1:12" ht="13.5" customHeight="1" x14ac:dyDescent="0.25">
      <c r="A1352" s="6">
        <v>48047</v>
      </c>
      <c r="C1352" s="1" t="s">
        <v>215</v>
      </c>
      <c r="D1352" s="9" t="s">
        <v>216</v>
      </c>
      <c r="E1352" s="1" t="s">
        <v>76</v>
      </c>
      <c r="F1352" s="8">
        <v>384599</v>
      </c>
      <c r="G1352" s="1" t="s">
        <v>123</v>
      </c>
      <c r="H1352" s="7">
        <v>20</v>
      </c>
      <c r="I1352" s="5">
        <v>45222</v>
      </c>
      <c r="J1352" s="5">
        <v>45223</v>
      </c>
      <c r="K1352" s="1" t="s">
        <v>45</v>
      </c>
      <c r="L1352" s="95">
        <f t="shared" si="21"/>
        <v>10</v>
      </c>
    </row>
    <row r="1353" spans="1:12" ht="13.5" customHeight="1" x14ac:dyDescent="0.25">
      <c r="A1353" s="6">
        <v>47964</v>
      </c>
      <c r="C1353" s="1" t="s">
        <v>215</v>
      </c>
      <c r="D1353" s="9" t="s">
        <v>216</v>
      </c>
      <c r="E1353" s="1" t="s">
        <v>76</v>
      </c>
      <c r="F1353" s="8">
        <v>445938</v>
      </c>
      <c r="G1353" s="1" t="s">
        <v>214</v>
      </c>
      <c r="H1353" s="7">
        <v>22</v>
      </c>
      <c r="I1353" s="5">
        <v>45147</v>
      </c>
      <c r="J1353" s="5">
        <v>45148</v>
      </c>
      <c r="K1353" s="1" t="s">
        <v>45</v>
      </c>
      <c r="L1353" s="95">
        <f t="shared" si="21"/>
        <v>8</v>
      </c>
    </row>
    <row r="1354" spans="1:12" ht="13.5" customHeight="1" x14ac:dyDescent="0.25">
      <c r="A1354" s="6">
        <v>48025</v>
      </c>
      <c r="C1354" s="1" t="s">
        <v>215</v>
      </c>
      <c r="D1354" s="9" t="s">
        <v>216</v>
      </c>
      <c r="E1354" s="1" t="s">
        <v>76</v>
      </c>
      <c r="F1354" s="8">
        <v>445938</v>
      </c>
      <c r="G1354" s="1" t="s">
        <v>214</v>
      </c>
      <c r="H1354" s="7">
        <v>20</v>
      </c>
      <c r="I1354" s="5">
        <v>45175</v>
      </c>
      <c r="J1354" s="5">
        <v>45176</v>
      </c>
      <c r="K1354" s="1" t="s">
        <v>45</v>
      </c>
      <c r="L1354" s="95">
        <f t="shared" si="21"/>
        <v>9</v>
      </c>
    </row>
    <row r="1355" spans="1:12" ht="13.5" customHeight="1" x14ac:dyDescent="0.25">
      <c r="A1355" s="6">
        <v>48273</v>
      </c>
      <c r="C1355" s="1" t="s">
        <v>215</v>
      </c>
      <c r="D1355" s="9" t="s">
        <v>216</v>
      </c>
      <c r="E1355" s="1" t="s">
        <v>103</v>
      </c>
      <c r="F1355" s="8">
        <v>384599</v>
      </c>
      <c r="G1355" s="1" t="s">
        <v>123</v>
      </c>
      <c r="H1355" s="7">
        <v>13</v>
      </c>
      <c r="I1355" s="5">
        <v>45090</v>
      </c>
      <c r="J1355" s="5">
        <v>45091</v>
      </c>
      <c r="K1355" s="1" t="s">
        <v>45</v>
      </c>
      <c r="L1355" s="95">
        <f t="shared" si="21"/>
        <v>6</v>
      </c>
    </row>
    <row r="1356" spans="1:12" ht="13.5" customHeight="1" x14ac:dyDescent="0.25">
      <c r="A1356" s="6">
        <v>48037</v>
      </c>
      <c r="C1356" s="1" t="s">
        <v>215</v>
      </c>
      <c r="D1356" s="9" t="s">
        <v>216</v>
      </c>
      <c r="E1356" s="1" t="s">
        <v>76</v>
      </c>
      <c r="F1356" s="8">
        <v>445938</v>
      </c>
      <c r="G1356" s="1" t="s">
        <v>214</v>
      </c>
      <c r="H1356" s="7">
        <v>20</v>
      </c>
      <c r="I1356" s="5">
        <v>45189</v>
      </c>
      <c r="J1356" s="5">
        <v>45190</v>
      </c>
      <c r="K1356" s="1" t="s">
        <v>45</v>
      </c>
      <c r="L1356" s="95">
        <f t="shared" si="21"/>
        <v>9</v>
      </c>
    </row>
    <row r="1357" spans="1:12" ht="13.5" customHeight="1" x14ac:dyDescent="0.25">
      <c r="A1357" s="6">
        <v>58527</v>
      </c>
      <c r="C1357" s="1" t="s">
        <v>215</v>
      </c>
      <c r="D1357" s="9" t="s">
        <v>219</v>
      </c>
      <c r="E1357" s="1" t="s">
        <v>132</v>
      </c>
      <c r="F1357" s="8">
        <v>322353</v>
      </c>
      <c r="G1357" s="1" t="s">
        <v>126</v>
      </c>
      <c r="H1357" s="7">
        <v>11</v>
      </c>
      <c r="I1357" s="5">
        <v>44964</v>
      </c>
      <c r="J1357" s="5">
        <v>44966</v>
      </c>
      <c r="K1357" s="1" t="s">
        <v>94</v>
      </c>
      <c r="L1357" s="95">
        <f t="shared" si="21"/>
        <v>2</v>
      </c>
    </row>
    <row r="1358" spans="1:12" ht="13.5" customHeight="1" x14ac:dyDescent="0.25">
      <c r="A1358" s="6">
        <v>47972</v>
      </c>
      <c r="C1358" s="1" t="s">
        <v>215</v>
      </c>
      <c r="D1358" s="9" t="s">
        <v>216</v>
      </c>
      <c r="E1358" s="1" t="s">
        <v>76</v>
      </c>
      <c r="F1358" s="8">
        <v>322115</v>
      </c>
      <c r="G1358" s="1" t="s">
        <v>153</v>
      </c>
      <c r="H1358" s="7">
        <v>21</v>
      </c>
      <c r="I1358" s="5">
        <v>45153</v>
      </c>
      <c r="J1358" s="5">
        <v>45154</v>
      </c>
      <c r="K1358" s="1" t="s">
        <v>45</v>
      </c>
      <c r="L1358" s="95">
        <f t="shared" si="21"/>
        <v>8</v>
      </c>
    </row>
    <row r="1359" spans="1:12" ht="13.5" customHeight="1" x14ac:dyDescent="0.25">
      <c r="A1359" s="6">
        <v>48065</v>
      </c>
      <c r="C1359" s="1" t="s">
        <v>215</v>
      </c>
      <c r="D1359" s="9" t="s">
        <v>216</v>
      </c>
      <c r="E1359" s="1" t="s">
        <v>76</v>
      </c>
      <c r="F1359" s="8">
        <v>384599</v>
      </c>
      <c r="G1359" s="1" t="s">
        <v>123</v>
      </c>
      <c r="H1359" s="7">
        <v>21</v>
      </c>
      <c r="I1359" s="5">
        <v>45244</v>
      </c>
      <c r="J1359" s="5">
        <v>45245</v>
      </c>
      <c r="K1359" s="1" t="s">
        <v>45</v>
      </c>
      <c r="L1359" s="95">
        <f t="shared" si="21"/>
        <v>11</v>
      </c>
    </row>
    <row r="1360" spans="1:12" ht="13.5" customHeight="1" x14ac:dyDescent="0.25">
      <c r="A1360" s="6">
        <v>48132</v>
      </c>
      <c r="C1360" s="1" t="s">
        <v>215</v>
      </c>
      <c r="D1360" s="9" t="s">
        <v>216</v>
      </c>
      <c r="E1360" s="1" t="s">
        <v>78</v>
      </c>
      <c r="F1360" s="8">
        <v>971841</v>
      </c>
      <c r="G1360" s="1" t="s">
        <v>151</v>
      </c>
      <c r="H1360" s="7">
        <v>14</v>
      </c>
      <c r="I1360" s="5">
        <v>45145</v>
      </c>
      <c r="J1360" s="5">
        <v>45145</v>
      </c>
      <c r="K1360" s="1" t="s">
        <v>45</v>
      </c>
      <c r="L1360" s="95">
        <f t="shared" si="21"/>
        <v>8</v>
      </c>
    </row>
    <row r="1361" spans="1:12" ht="13.5" customHeight="1" x14ac:dyDescent="0.25">
      <c r="A1361" s="6">
        <v>48107</v>
      </c>
      <c r="C1361" s="1" t="s">
        <v>215</v>
      </c>
      <c r="D1361" s="9" t="s">
        <v>216</v>
      </c>
      <c r="E1361" s="1" t="s">
        <v>102</v>
      </c>
      <c r="F1361" s="8">
        <v>245435</v>
      </c>
      <c r="G1361" s="1" t="s">
        <v>160</v>
      </c>
      <c r="H1361" s="7">
        <v>19</v>
      </c>
      <c r="I1361" s="5">
        <v>45097</v>
      </c>
      <c r="J1361" s="5">
        <v>45097</v>
      </c>
      <c r="K1361" s="1" t="s">
        <v>45</v>
      </c>
      <c r="L1361" s="95">
        <f t="shared" si="21"/>
        <v>6</v>
      </c>
    </row>
    <row r="1362" spans="1:12" ht="13.5" customHeight="1" x14ac:dyDescent="0.25">
      <c r="A1362" s="6">
        <v>48056</v>
      </c>
      <c r="C1362" s="1" t="s">
        <v>215</v>
      </c>
      <c r="D1362" s="9" t="s">
        <v>216</v>
      </c>
      <c r="E1362" s="1" t="s">
        <v>76</v>
      </c>
      <c r="F1362" s="8">
        <v>445938</v>
      </c>
      <c r="G1362" s="1" t="s">
        <v>214</v>
      </c>
      <c r="H1362" s="7">
        <v>20</v>
      </c>
      <c r="I1362" s="5">
        <v>45204</v>
      </c>
      <c r="J1362" s="5">
        <v>45205</v>
      </c>
      <c r="K1362" s="1" t="s">
        <v>45</v>
      </c>
      <c r="L1362" s="95">
        <f t="shared" si="21"/>
        <v>10</v>
      </c>
    </row>
    <row r="1363" spans="1:12" ht="13.5" customHeight="1" x14ac:dyDescent="0.25">
      <c r="A1363" s="6">
        <v>49159</v>
      </c>
      <c r="C1363" s="1" t="s">
        <v>215</v>
      </c>
      <c r="D1363" s="9" t="s">
        <v>223</v>
      </c>
      <c r="E1363" s="1" t="s">
        <v>34</v>
      </c>
      <c r="F1363" s="8">
        <v>315766</v>
      </c>
      <c r="G1363" s="1" t="s">
        <v>31</v>
      </c>
      <c r="H1363" s="7">
        <v>6</v>
      </c>
      <c r="I1363" s="5">
        <v>45096</v>
      </c>
      <c r="J1363" s="5">
        <v>45097</v>
      </c>
      <c r="K1363" s="1" t="s">
        <v>19</v>
      </c>
      <c r="L1363" s="95">
        <f t="shared" si="21"/>
        <v>6</v>
      </c>
    </row>
    <row r="1364" spans="1:12" ht="13.5" customHeight="1" x14ac:dyDescent="0.25">
      <c r="A1364" s="6">
        <v>53131</v>
      </c>
      <c r="C1364" s="1" t="s">
        <v>215</v>
      </c>
      <c r="D1364" s="9" t="s">
        <v>223</v>
      </c>
      <c r="E1364" s="1" t="s">
        <v>47</v>
      </c>
      <c r="F1364" s="8">
        <v>196157</v>
      </c>
      <c r="G1364" s="1" t="s">
        <v>128</v>
      </c>
      <c r="H1364" s="7">
        <v>3</v>
      </c>
      <c r="I1364" s="5">
        <v>45237</v>
      </c>
      <c r="J1364" s="5">
        <v>45239</v>
      </c>
      <c r="K1364" s="1" t="s">
        <v>85</v>
      </c>
      <c r="L1364" s="95">
        <f t="shared" si="21"/>
        <v>11</v>
      </c>
    </row>
    <row r="1365" spans="1:12" ht="13.5" customHeight="1" x14ac:dyDescent="0.25">
      <c r="A1365" s="6">
        <v>47328</v>
      </c>
      <c r="C1365" s="1" t="s">
        <v>215</v>
      </c>
      <c r="D1365" s="9" t="s">
        <v>223</v>
      </c>
      <c r="E1365" s="1" t="s">
        <v>30</v>
      </c>
      <c r="F1365" s="8">
        <v>352720</v>
      </c>
      <c r="G1365" s="1" t="s">
        <v>66</v>
      </c>
      <c r="H1365" s="7">
        <v>14</v>
      </c>
      <c r="I1365" s="5">
        <v>45083</v>
      </c>
      <c r="J1365" s="5">
        <v>45083</v>
      </c>
      <c r="K1365" s="1" t="s">
        <v>29</v>
      </c>
      <c r="L1365" s="95">
        <f t="shared" si="21"/>
        <v>6</v>
      </c>
    </row>
    <row r="1366" spans="1:12" ht="13.5" customHeight="1" x14ac:dyDescent="0.25">
      <c r="A1366" s="6">
        <v>49299</v>
      </c>
      <c r="C1366" s="1" t="s">
        <v>215</v>
      </c>
      <c r="D1366" s="9" t="s">
        <v>223</v>
      </c>
      <c r="E1366" s="1" t="s">
        <v>140</v>
      </c>
      <c r="F1366" s="8">
        <v>449433</v>
      </c>
      <c r="G1366" s="1" t="s">
        <v>21</v>
      </c>
      <c r="H1366" s="7">
        <v>10</v>
      </c>
      <c r="I1366" s="5">
        <v>45063</v>
      </c>
      <c r="J1366" s="5">
        <v>45064</v>
      </c>
      <c r="K1366" s="1" t="s">
        <v>19</v>
      </c>
      <c r="L1366" s="95">
        <f t="shared" si="21"/>
        <v>5</v>
      </c>
    </row>
    <row r="1367" spans="1:12" ht="13.5" customHeight="1" x14ac:dyDescent="0.25">
      <c r="A1367" s="6">
        <v>50378</v>
      </c>
      <c r="C1367" s="1" t="s">
        <v>215</v>
      </c>
      <c r="D1367" s="9" t="s">
        <v>223</v>
      </c>
      <c r="E1367" s="1" t="s">
        <v>20</v>
      </c>
      <c r="F1367" s="8">
        <v>510960</v>
      </c>
      <c r="G1367" s="1" t="s">
        <v>62</v>
      </c>
      <c r="H1367" s="7">
        <v>9</v>
      </c>
      <c r="I1367" s="5">
        <v>45083</v>
      </c>
      <c r="J1367" s="5">
        <v>45084</v>
      </c>
      <c r="K1367" s="1" t="s">
        <v>57</v>
      </c>
      <c r="L1367" s="95">
        <f t="shared" si="21"/>
        <v>6</v>
      </c>
    </row>
    <row r="1368" spans="1:12" ht="13.5" customHeight="1" x14ac:dyDescent="0.25">
      <c r="A1368" s="6">
        <v>50490</v>
      </c>
      <c r="C1368" s="1" t="s">
        <v>215</v>
      </c>
      <c r="D1368" s="9" t="s">
        <v>223</v>
      </c>
      <c r="E1368" s="1" t="s">
        <v>30</v>
      </c>
      <c r="F1368" s="8">
        <v>510960</v>
      </c>
      <c r="G1368" s="1" t="s">
        <v>62</v>
      </c>
      <c r="H1368" s="7">
        <v>10</v>
      </c>
      <c r="I1368" s="5">
        <v>45237</v>
      </c>
      <c r="J1368" s="5">
        <v>45237</v>
      </c>
      <c r="K1368" s="1" t="s">
        <v>57</v>
      </c>
      <c r="L1368" s="95">
        <f t="shared" si="21"/>
        <v>11</v>
      </c>
    </row>
    <row r="1369" spans="1:12" ht="13.5" customHeight="1" x14ac:dyDescent="0.25">
      <c r="A1369" s="6">
        <v>49835</v>
      </c>
      <c r="C1369" s="1" t="s">
        <v>215</v>
      </c>
      <c r="D1369" s="9" t="s">
        <v>223</v>
      </c>
      <c r="E1369" s="1" t="s">
        <v>34</v>
      </c>
      <c r="F1369" s="8">
        <v>408659</v>
      </c>
      <c r="G1369" s="1" t="s">
        <v>224</v>
      </c>
      <c r="H1369" s="7">
        <v>13</v>
      </c>
      <c r="I1369" s="5">
        <v>45195</v>
      </c>
      <c r="J1369" s="5">
        <v>45196</v>
      </c>
      <c r="K1369" s="1" t="s">
        <v>57</v>
      </c>
      <c r="L1369" s="95">
        <f t="shared" si="21"/>
        <v>9</v>
      </c>
    </row>
    <row r="1370" spans="1:12" ht="13.5" customHeight="1" x14ac:dyDescent="0.25">
      <c r="A1370" s="6">
        <v>49113</v>
      </c>
      <c r="C1370" s="1" t="s">
        <v>215</v>
      </c>
      <c r="D1370" s="9" t="s">
        <v>223</v>
      </c>
      <c r="E1370" s="1" t="s">
        <v>103</v>
      </c>
      <c r="F1370" s="8">
        <v>451509</v>
      </c>
      <c r="G1370" s="1" t="s">
        <v>36</v>
      </c>
      <c r="H1370" s="7">
        <v>8</v>
      </c>
      <c r="I1370" s="5">
        <v>45091</v>
      </c>
      <c r="J1370" s="5">
        <v>45092</v>
      </c>
      <c r="K1370" s="1" t="s">
        <v>19</v>
      </c>
      <c r="L1370" s="95">
        <f t="shared" si="21"/>
        <v>6</v>
      </c>
    </row>
    <row r="1371" spans="1:12" ht="13.5" customHeight="1" x14ac:dyDescent="0.25">
      <c r="A1371" s="6">
        <v>49097</v>
      </c>
      <c r="C1371" s="1" t="s">
        <v>215</v>
      </c>
      <c r="D1371" s="9" t="s">
        <v>223</v>
      </c>
      <c r="E1371" s="1" t="s">
        <v>103</v>
      </c>
      <c r="F1371" s="8">
        <v>451509</v>
      </c>
      <c r="G1371" s="1" t="s">
        <v>36</v>
      </c>
      <c r="H1371" s="7">
        <v>8</v>
      </c>
      <c r="I1371" s="5">
        <v>45089</v>
      </c>
      <c r="J1371" s="5">
        <v>45090</v>
      </c>
      <c r="K1371" s="1" t="s">
        <v>19</v>
      </c>
      <c r="L1371" s="95">
        <f t="shared" si="21"/>
        <v>6</v>
      </c>
    </row>
    <row r="1372" spans="1:12" ht="13.5" customHeight="1" x14ac:dyDescent="0.25">
      <c r="A1372" s="6">
        <v>49292</v>
      </c>
      <c r="C1372" s="1" t="s">
        <v>215</v>
      </c>
      <c r="D1372" s="9" t="s">
        <v>223</v>
      </c>
      <c r="E1372" s="1" t="s">
        <v>140</v>
      </c>
      <c r="F1372" s="8">
        <v>449433</v>
      </c>
      <c r="G1372" s="1" t="s">
        <v>21</v>
      </c>
      <c r="H1372" s="7">
        <v>11</v>
      </c>
      <c r="I1372" s="5">
        <v>45061</v>
      </c>
      <c r="J1372" s="5">
        <v>45062</v>
      </c>
      <c r="K1372" s="1" t="s">
        <v>19</v>
      </c>
      <c r="L1372" s="95">
        <f t="shared" si="21"/>
        <v>5</v>
      </c>
    </row>
    <row r="1373" spans="1:12" ht="13.5" customHeight="1" x14ac:dyDescent="0.25">
      <c r="A1373" s="6">
        <v>49073</v>
      </c>
      <c r="C1373" s="1" t="s">
        <v>215</v>
      </c>
      <c r="D1373" s="9" t="s">
        <v>223</v>
      </c>
      <c r="E1373" s="1" t="s">
        <v>23</v>
      </c>
      <c r="F1373" s="8">
        <v>449433</v>
      </c>
      <c r="G1373" s="1" t="s">
        <v>21</v>
      </c>
      <c r="H1373" s="7">
        <v>5</v>
      </c>
      <c r="I1373" s="5">
        <v>45048</v>
      </c>
      <c r="J1373" s="5">
        <v>45049</v>
      </c>
      <c r="K1373" s="1" t="s">
        <v>19</v>
      </c>
      <c r="L1373" s="95">
        <f t="shared" si="21"/>
        <v>5</v>
      </c>
    </row>
    <row r="1374" spans="1:12" ht="13.5" customHeight="1" x14ac:dyDescent="0.25">
      <c r="A1374" s="6">
        <v>51355</v>
      </c>
      <c r="C1374" s="1" t="s">
        <v>215</v>
      </c>
      <c r="D1374" s="9" t="s">
        <v>223</v>
      </c>
      <c r="E1374" s="1" t="s">
        <v>47</v>
      </c>
      <c r="F1374" s="8">
        <v>196157</v>
      </c>
      <c r="G1374" s="1" t="s">
        <v>128</v>
      </c>
      <c r="H1374" s="7">
        <v>11</v>
      </c>
      <c r="I1374" s="5">
        <v>45181</v>
      </c>
      <c r="J1374" s="5">
        <v>45183</v>
      </c>
      <c r="K1374" s="1" t="s">
        <v>82</v>
      </c>
      <c r="L1374" s="95">
        <f t="shared" si="21"/>
        <v>9</v>
      </c>
    </row>
    <row r="1375" spans="1:12" ht="13.5" customHeight="1" x14ac:dyDescent="0.25">
      <c r="A1375" s="6">
        <v>47700</v>
      </c>
      <c r="C1375" s="1" t="s">
        <v>215</v>
      </c>
      <c r="D1375" s="9" t="s">
        <v>223</v>
      </c>
      <c r="E1375" s="1" t="s">
        <v>103</v>
      </c>
      <c r="F1375" s="8">
        <v>352720</v>
      </c>
      <c r="G1375" s="1" t="s">
        <v>66</v>
      </c>
      <c r="H1375" s="7">
        <v>9</v>
      </c>
      <c r="I1375" s="5">
        <v>45188</v>
      </c>
      <c r="J1375" s="5">
        <v>45189</v>
      </c>
      <c r="K1375" s="1" t="s">
        <v>29</v>
      </c>
      <c r="L1375" s="95">
        <f t="shared" si="21"/>
        <v>9</v>
      </c>
    </row>
    <row r="1376" spans="1:12" ht="13.5" customHeight="1" x14ac:dyDescent="0.25">
      <c r="A1376" s="6">
        <v>47957</v>
      </c>
      <c r="C1376" s="1" t="s">
        <v>215</v>
      </c>
      <c r="D1376" s="9" t="s">
        <v>223</v>
      </c>
      <c r="E1376" s="1" t="s">
        <v>30</v>
      </c>
      <c r="F1376" s="8">
        <v>372624</v>
      </c>
      <c r="G1376" s="1" t="s">
        <v>32</v>
      </c>
      <c r="H1376" s="7">
        <v>12</v>
      </c>
      <c r="I1376" s="5">
        <v>45020</v>
      </c>
      <c r="J1376" s="5">
        <v>45020</v>
      </c>
      <c r="K1376" s="1" t="s">
        <v>33</v>
      </c>
      <c r="L1376" s="95">
        <f t="shared" si="21"/>
        <v>4</v>
      </c>
    </row>
    <row r="1377" spans="1:12" ht="13.5" customHeight="1" x14ac:dyDescent="0.25">
      <c r="A1377" s="6">
        <v>48077</v>
      </c>
      <c r="C1377" s="1" t="s">
        <v>215</v>
      </c>
      <c r="D1377" s="9" t="s">
        <v>223</v>
      </c>
      <c r="E1377" s="1" t="s">
        <v>23</v>
      </c>
      <c r="F1377" s="8">
        <v>196853</v>
      </c>
      <c r="G1377" s="1" t="s">
        <v>25</v>
      </c>
      <c r="H1377" s="7">
        <v>17</v>
      </c>
      <c r="I1377" s="5">
        <v>45181</v>
      </c>
      <c r="J1377" s="5">
        <v>45182</v>
      </c>
      <c r="K1377" s="1" t="s">
        <v>26</v>
      </c>
      <c r="L1377" s="95">
        <f t="shared" si="21"/>
        <v>9</v>
      </c>
    </row>
    <row r="1378" spans="1:12" ht="13.5" customHeight="1" x14ac:dyDescent="0.25">
      <c r="A1378" s="6">
        <v>53942</v>
      </c>
      <c r="C1378" s="1" t="s">
        <v>215</v>
      </c>
      <c r="D1378" s="9" t="s">
        <v>219</v>
      </c>
      <c r="E1378" s="1" t="s">
        <v>34</v>
      </c>
      <c r="F1378" s="8">
        <v>322353</v>
      </c>
      <c r="G1378" s="1" t="s">
        <v>126</v>
      </c>
      <c r="H1378" s="7">
        <v>24</v>
      </c>
      <c r="I1378" s="5">
        <v>45104</v>
      </c>
      <c r="J1378" s="5">
        <v>45105</v>
      </c>
      <c r="K1378" s="1" t="s">
        <v>127</v>
      </c>
      <c r="L1378" s="95">
        <f t="shared" si="21"/>
        <v>6</v>
      </c>
    </row>
    <row r="1379" spans="1:12" ht="13.5" customHeight="1" x14ac:dyDescent="0.25">
      <c r="A1379" s="6">
        <v>48632</v>
      </c>
      <c r="C1379" s="1" t="s">
        <v>215</v>
      </c>
      <c r="D1379" s="9" t="s">
        <v>219</v>
      </c>
      <c r="E1379" s="1" t="s">
        <v>55</v>
      </c>
      <c r="F1379" s="8">
        <v>322353</v>
      </c>
      <c r="G1379" s="1" t="s">
        <v>126</v>
      </c>
      <c r="H1379" s="7">
        <v>17</v>
      </c>
      <c r="I1379" s="5">
        <v>44991</v>
      </c>
      <c r="J1379" s="5">
        <v>44992</v>
      </c>
      <c r="K1379" s="1" t="s">
        <v>60</v>
      </c>
      <c r="L1379" s="95">
        <f t="shared" si="21"/>
        <v>3</v>
      </c>
    </row>
    <row r="1380" spans="1:12" ht="13.5" customHeight="1" x14ac:dyDescent="0.25">
      <c r="A1380" s="6">
        <v>51360</v>
      </c>
      <c r="C1380" s="1" t="s">
        <v>215</v>
      </c>
      <c r="D1380" s="9" t="s">
        <v>223</v>
      </c>
      <c r="E1380" s="1" t="s">
        <v>78</v>
      </c>
      <c r="F1380" s="8">
        <v>196157</v>
      </c>
      <c r="G1380" s="1" t="s">
        <v>128</v>
      </c>
      <c r="H1380" s="7">
        <v>7</v>
      </c>
      <c r="I1380" s="5">
        <v>45216</v>
      </c>
      <c r="J1380" s="5">
        <v>45216</v>
      </c>
      <c r="K1380" s="1" t="s">
        <v>82</v>
      </c>
      <c r="L1380" s="95">
        <f t="shared" si="21"/>
        <v>10</v>
      </c>
    </row>
    <row r="1381" spans="1:12" ht="13.5" customHeight="1" x14ac:dyDescent="0.25">
      <c r="A1381" s="6">
        <v>52961</v>
      </c>
      <c r="C1381" s="1" t="s">
        <v>215</v>
      </c>
      <c r="D1381" s="9" t="s">
        <v>223</v>
      </c>
      <c r="E1381" s="1" t="s">
        <v>113</v>
      </c>
      <c r="F1381" s="8">
        <v>457409</v>
      </c>
      <c r="G1381" s="1" t="s">
        <v>18</v>
      </c>
      <c r="H1381" s="7">
        <v>4</v>
      </c>
      <c r="I1381" s="5">
        <v>45181</v>
      </c>
      <c r="J1381" s="5">
        <v>45182</v>
      </c>
      <c r="K1381" s="1" t="s">
        <v>85</v>
      </c>
      <c r="L1381" s="95">
        <f t="shared" si="21"/>
        <v>9</v>
      </c>
    </row>
    <row r="1382" spans="1:12" ht="13.5" customHeight="1" x14ac:dyDescent="0.25">
      <c r="A1382" s="6">
        <v>49456</v>
      </c>
      <c r="C1382" s="1" t="s">
        <v>215</v>
      </c>
      <c r="D1382" s="9" t="s">
        <v>223</v>
      </c>
      <c r="E1382" s="1" t="s">
        <v>23</v>
      </c>
      <c r="F1382" s="8">
        <v>372624</v>
      </c>
      <c r="G1382" s="1" t="s">
        <v>32</v>
      </c>
      <c r="H1382" s="7">
        <v>11</v>
      </c>
      <c r="I1382" s="5">
        <v>45174</v>
      </c>
      <c r="J1382" s="5">
        <v>45175</v>
      </c>
      <c r="K1382" s="1" t="s">
        <v>33</v>
      </c>
      <c r="L1382" s="95">
        <f t="shared" si="21"/>
        <v>9</v>
      </c>
    </row>
    <row r="1383" spans="1:12" ht="13.5" customHeight="1" x14ac:dyDescent="0.25">
      <c r="A1383" s="6">
        <v>47335</v>
      </c>
      <c r="C1383" s="1" t="s">
        <v>215</v>
      </c>
      <c r="D1383" s="9" t="s">
        <v>223</v>
      </c>
      <c r="E1383" s="1" t="s">
        <v>30</v>
      </c>
      <c r="F1383" s="8">
        <v>352720</v>
      </c>
      <c r="G1383" s="1" t="s">
        <v>66</v>
      </c>
      <c r="H1383" s="7">
        <v>12</v>
      </c>
      <c r="I1383" s="5">
        <v>45146</v>
      </c>
      <c r="J1383" s="5">
        <v>45146</v>
      </c>
      <c r="K1383" s="1" t="s">
        <v>29</v>
      </c>
      <c r="L1383" s="95">
        <f t="shared" si="21"/>
        <v>8</v>
      </c>
    </row>
    <row r="1384" spans="1:12" ht="13.5" customHeight="1" x14ac:dyDescent="0.25">
      <c r="A1384" s="6">
        <v>49311</v>
      </c>
      <c r="C1384" s="1" t="s">
        <v>215</v>
      </c>
      <c r="D1384" s="9" t="s">
        <v>223</v>
      </c>
      <c r="E1384" s="1" t="s">
        <v>30</v>
      </c>
      <c r="F1384" s="8">
        <v>408659</v>
      </c>
      <c r="G1384" s="1" t="s">
        <v>224</v>
      </c>
      <c r="H1384" s="7">
        <v>12</v>
      </c>
      <c r="I1384" s="5">
        <v>45105</v>
      </c>
      <c r="J1384" s="5">
        <v>45105</v>
      </c>
      <c r="K1384" s="1" t="s">
        <v>82</v>
      </c>
      <c r="L1384" s="95">
        <f t="shared" si="21"/>
        <v>6</v>
      </c>
    </row>
    <row r="1385" spans="1:12" ht="13.5" customHeight="1" x14ac:dyDescent="0.25">
      <c r="A1385" s="6">
        <v>49739</v>
      </c>
      <c r="C1385" s="1" t="s">
        <v>215</v>
      </c>
      <c r="D1385" s="9" t="s">
        <v>223</v>
      </c>
      <c r="E1385" s="1" t="s">
        <v>76</v>
      </c>
      <c r="F1385" s="8">
        <v>408659</v>
      </c>
      <c r="G1385" s="1" t="s">
        <v>224</v>
      </c>
      <c r="H1385" s="7">
        <v>14</v>
      </c>
      <c r="I1385" s="5">
        <v>45106</v>
      </c>
      <c r="J1385" s="5">
        <v>45107</v>
      </c>
      <c r="K1385" s="1" t="s">
        <v>82</v>
      </c>
      <c r="L1385" s="95">
        <f t="shared" si="21"/>
        <v>6</v>
      </c>
    </row>
    <row r="1386" spans="1:12" ht="13.5" customHeight="1" x14ac:dyDescent="0.25">
      <c r="A1386" s="6">
        <v>49212</v>
      </c>
      <c r="C1386" s="1" t="s">
        <v>215</v>
      </c>
      <c r="D1386" s="9" t="s">
        <v>223</v>
      </c>
      <c r="E1386" s="1" t="s">
        <v>34</v>
      </c>
      <c r="F1386" s="8">
        <v>408659</v>
      </c>
      <c r="G1386" s="1" t="s">
        <v>224</v>
      </c>
      <c r="H1386" s="7">
        <v>11</v>
      </c>
      <c r="I1386" s="5">
        <v>45092</v>
      </c>
      <c r="J1386" s="5">
        <v>45093</v>
      </c>
      <c r="K1386" s="1" t="s">
        <v>82</v>
      </c>
      <c r="L1386" s="95">
        <f t="shared" si="21"/>
        <v>6</v>
      </c>
    </row>
    <row r="1387" spans="1:12" ht="13.5" customHeight="1" x14ac:dyDescent="0.25">
      <c r="A1387" s="6">
        <v>49323</v>
      </c>
      <c r="C1387" s="1" t="s">
        <v>215</v>
      </c>
      <c r="D1387" s="9" t="s">
        <v>223</v>
      </c>
      <c r="E1387" s="1" t="s">
        <v>102</v>
      </c>
      <c r="F1387" s="8">
        <v>457409</v>
      </c>
      <c r="G1387" s="1" t="s">
        <v>18</v>
      </c>
      <c r="H1387" s="7">
        <v>10</v>
      </c>
      <c r="I1387" s="5">
        <v>45190</v>
      </c>
      <c r="J1387" s="5">
        <v>45190</v>
      </c>
      <c r="K1387" s="1" t="s">
        <v>19</v>
      </c>
      <c r="L1387" s="95">
        <f t="shared" si="21"/>
        <v>9</v>
      </c>
    </row>
    <row r="1388" spans="1:12" ht="13.5" customHeight="1" x14ac:dyDescent="0.25">
      <c r="A1388" s="6">
        <v>49126</v>
      </c>
      <c r="C1388" s="1" t="s">
        <v>215</v>
      </c>
      <c r="D1388" s="9" t="s">
        <v>223</v>
      </c>
      <c r="E1388" s="1" t="s">
        <v>76</v>
      </c>
      <c r="F1388" s="8">
        <v>457409</v>
      </c>
      <c r="G1388" s="1" t="s">
        <v>18</v>
      </c>
      <c r="H1388" s="7">
        <v>5</v>
      </c>
      <c r="I1388" s="5">
        <v>45110</v>
      </c>
      <c r="J1388" s="5">
        <v>45111</v>
      </c>
      <c r="K1388" s="1" t="s">
        <v>19</v>
      </c>
      <c r="L1388" s="95">
        <f t="shared" si="21"/>
        <v>7</v>
      </c>
    </row>
    <row r="1389" spans="1:12" ht="13.5" customHeight="1" x14ac:dyDescent="0.25">
      <c r="A1389" s="6">
        <v>47325</v>
      </c>
      <c r="C1389" s="1" t="s">
        <v>215</v>
      </c>
      <c r="D1389" s="9" t="s">
        <v>223</v>
      </c>
      <c r="E1389" s="1" t="s">
        <v>30</v>
      </c>
      <c r="F1389" s="8">
        <v>352720</v>
      </c>
      <c r="G1389" s="1" t="s">
        <v>66</v>
      </c>
      <c r="H1389" s="7">
        <v>13</v>
      </c>
      <c r="I1389" s="5">
        <v>45078</v>
      </c>
      <c r="J1389" s="5">
        <v>45078</v>
      </c>
      <c r="K1389" s="1" t="s">
        <v>29</v>
      </c>
      <c r="L1389" s="95">
        <f t="shared" si="21"/>
        <v>6</v>
      </c>
    </row>
    <row r="1390" spans="1:12" ht="13.5" customHeight="1" x14ac:dyDescent="0.25">
      <c r="A1390" s="6">
        <v>47544</v>
      </c>
      <c r="C1390" s="1" t="s">
        <v>215</v>
      </c>
      <c r="D1390" s="9" t="s">
        <v>223</v>
      </c>
      <c r="E1390" s="1" t="s">
        <v>30</v>
      </c>
      <c r="F1390" s="8">
        <v>352720</v>
      </c>
      <c r="G1390" s="1" t="s">
        <v>66</v>
      </c>
      <c r="H1390" s="7">
        <v>13</v>
      </c>
      <c r="I1390" s="5">
        <v>45147</v>
      </c>
      <c r="J1390" s="5">
        <v>45147</v>
      </c>
      <c r="K1390" s="1" t="s">
        <v>29</v>
      </c>
      <c r="L1390" s="95">
        <f t="shared" si="21"/>
        <v>8</v>
      </c>
    </row>
    <row r="1391" spans="1:12" ht="13.5" customHeight="1" x14ac:dyDescent="0.25">
      <c r="A1391" s="6">
        <v>47331</v>
      </c>
      <c r="C1391" s="1" t="s">
        <v>215</v>
      </c>
      <c r="D1391" s="9" t="s">
        <v>223</v>
      </c>
      <c r="E1391" s="1" t="s">
        <v>30</v>
      </c>
      <c r="F1391" s="8">
        <v>352720</v>
      </c>
      <c r="G1391" s="1" t="s">
        <v>66</v>
      </c>
      <c r="H1391" s="7">
        <v>13</v>
      </c>
      <c r="I1391" s="5">
        <v>45077</v>
      </c>
      <c r="J1391" s="5">
        <v>45077</v>
      </c>
      <c r="K1391" s="1" t="s">
        <v>29</v>
      </c>
      <c r="L1391" s="95">
        <f t="shared" si="21"/>
        <v>5</v>
      </c>
    </row>
    <row r="1392" spans="1:12" ht="13.5" customHeight="1" x14ac:dyDescent="0.25">
      <c r="A1392" s="6">
        <v>49326</v>
      </c>
      <c r="C1392" s="1" t="s">
        <v>215</v>
      </c>
      <c r="D1392" s="9" t="s">
        <v>223</v>
      </c>
      <c r="E1392" s="1" t="s">
        <v>102</v>
      </c>
      <c r="F1392" s="8">
        <v>457409</v>
      </c>
      <c r="G1392" s="1" t="s">
        <v>18</v>
      </c>
      <c r="H1392" s="7">
        <v>10</v>
      </c>
      <c r="I1392" s="5">
        <v>45194</v>
      </c>
      <c r="J1392" s="5">
        <v>45194</v>
      </c>
      <c r="K1392" s="1" t="s">
        <v>19</v>
      </c>
      <c r="L1392" s="95">
        <f t="shared" si="21"/>
        <v>9</v>
      </c>
    </row>
    <row r="1393" spans="1:12" ht="13.5" customHeight="1" x14ac:dyDescent="0.25">
      <c r="A1393" s="6">
        <v>48994</v>
      </c>
      <c r="C1393" s="1" t="s">
        <v>215</v>
      </c>
      <c r="D1393" s="9" t="s">
        <v>223</v>
      </c>
      <c r="E1393" s="1" t="s">
        <v>102</v>
      </c>
      <c r="F1393" s="8">
        <v>408659</v>
      </c>
      <c r="G1393" s="1" t="s">
        <v>224</v>
      </c>
      <c r="H1393" s="7">
        <v>13</v>
      </c>
      <c r="I1393" s="5">
        <v>45091</v>
      </c>
      <c r="J1393" s="5">
        <v>45091</v>
      </c>
      <c r="K1393" s="1" t="s">
        <v>82</v>
      </c>
      <c r="L1393" s="95">
        <f t="shared" si="21"/>
        <v>6</v>
      </c>
    </row>
    <row r="1394" spans="1:12" ht="13.5" customHeight="1" x14ac:dyDescent="0.25">
      <c r="A1394" s="6">
        <v>47979</v>
      </c>
      <c r="C1394" s="1" t="s">
        <v>215</v>
      </c>
      <c r="D1394" s="9" t="s">
        <v>223</v>
      </c>
      <c r="E1394" s="1" t="s">
        <v>30</v>
      </c>
      <c r="F1394" s="8">
        <v>196853</v>
      </c>
      <c r="G1394" s="1" t="s">
        <v>25</v>
      </c>
      <c r="H1394" s="7">
        <v>10</v>
      </c>
      <c r="I1394" s="5">
        <v>45176</v>
      </c>
      <c r="J1394" s="5">
        <v>45176</v>
      </c>
      <c r="K1394" s="1" t="s">
        <v>26</v>
      </c>
      <c r="L1394" s="95">
        <f t="shared" si="21"/>
        <v>9</v>
      </c>
    </row>
    <row r="1395" spans="1:12" ht="13.5" customHeight="1" x14ac:dyDescent="0.25">
      <c r="A1395" s="6">
        <v>48244</v>
      </c>
      <c r="C1395" s="1" t="s">
        <v>215</v>
      </c>
      <c r="D1395" s="9" t="s">
        <v>223</v>
      </c>
      <c r="E1395" s="1" t="s">
        <v>102</v>
      </c>
      <c r="F1395" s="8">
        <v>408659</v>
      </c>
      <c r="G1395" s="1" t="s">
        <v>224</v>
      </c>
      <c r="H1395" s="7">
        <v>15</v>
      </c>
      <c r="I1395" s="5">
        <v>45084</v>
      </c>
      <c r="J1395" s="5">
        <v>45084</v>
      </c>
      <c r="K1395" s="1" t="s">
        <v>82</v>
      </c>
      <c r="L1395" s="95">
        <f t="shared" si="21"/>
        <v>6</v>
      </c>
    </row>
    <row r="1396" spans="1:12" ht="13.5" customHeight="1" x14ac:dyDescent="0.25">
      <c r="A1396" s="6">
        <v>52169</v>
      </c>
      <c r="C1396" s="1" t="s">
        <v>215</v>
      </c>
      <c r="D1396" s="9" t="s">
        <v>223</v>
      </c>
      <c r="E1396" s="1" t="s">
        <v>30</v>
      </c>
      <c r="F1396" s="8">
        <v>408659</v>
      </c>
      <c r="G1396" s="1" t="s">
        <v>224</v>
      </c>
      <c r="H1396" s="7">
        <v>5</v>
      </c>
      <c r="I1396" s="5">
        <v>45090</v>
      </c>
      <c r="J1396" s="5">
        <v>45090</v>
      </c>
      <c r="K1396" s="1" t="s">
        <v>85</v>
      </c>
      <c r="L1396" s="95">
        <f t="shared" si="21"/>
        <v>6</v>
      </c>
    </row>
    <row r="1397" spans="1:12" ht="13.5" customHeight="1" x14ac:dyDescent="0.25">
      <c r="A1397" s="6">
        <v>48642</v>
      </c>
      <c r="C1397" s="1" t="s">
        <v>215</v>
      </c>
      <c r="D1397" s="9" t="s">
        <v>219</v>
      </c>
      <c r="E1397" s="1" t="s">
        <v>34</v>
      </c>
      <c r="F1397" s="8">
        <v>322353</v>
      </c>
      <c r="G1397" s="1" t="s">
        <v>126</v>
      </c>
      <c r="H1397" s="7">
        <v>16</v>
      </c>
      <c r="I1397" s="5">
        <v>44984</v>
      </c>
      <c r="J1397" s="5">
        <v>44985</v>
      </c>
      <c r="K1397" s="1" t="s">
        <v>60</v>
      </c>
      <c r="L1397" s="95">
        <f t="shared" si="21"/>
        <v>2</v>
      </c>
    </row>
    <row r="1398" spans="1:12" ht="13.5" customHeight="1" x14ac:dyDescent="0.25">
      <c r="A1398" s="6">
        <v>50726</v>
      </c>
      <c r="C1398" s="1" t="s">
        <v>215</v>
      </c>
      <c r="D1398" s="9" t="s">
        <v>219</v>
      </c>
      <c r="E1398" s="1" t="s">
        <v>24</v>
      </c>
      <c r="F1398" s="8">
        <v>322353</v>
      </c>
      <c r="G1398" s="1" t="s">
        <v>126</v>
      </c>
      <c r="H1398" s="7">
        <v>6</v>
      </c>
      <c r="I1398" s="5">
        <v>45082</v>
      </c>
      <c r="J1398" s="5">
        <v>45082</v>
      </c>
      <c r="K1398" s="1" t="s">
        <v>71</v>
      </c>
      <c r="L1398" s="95">
        <f t="shared" si="21"/>
        <v>6</v>
      </c>
    </row>
    <row r="1399" spans="1:12" ht="13.5" customHeight="1" x14ac:dyDescent="0.25">
      <c r="A1399" s="6">
        <v>48608</v>
      </c>
      <c r="C1399" s="1" t="s">
        <v>215</v>
      </c>
      <c r="D1399" s="9" t="s">
        <v>219</v>
      </c>
      <c r="E1399" s="1" t="s">
        <v>55</v>
      </c>
      <c r="F1399" s="8">
        <v>322353</v>
      </c>
      <c r="G1399" s="1" t="s">
        <v>126</v>
      </c>
      <c r="H1399" s="7">
        <v>16</v>
      </c>
      <c r="I1399" s="5">
        <v>44977</v>
      </c>
      <c r="J1399" s="5">
        <v>44978</v>
      </c>
      <c r="K1399" s="1" t="s">
        <v>60</v>
      </c>
      <c r="L1399" s="95">
        <f t="shared" si="21"/>
        <v>2</v>
      </c>
    </row>
    <row r="1400" spans="1:12" ht="13.5" customHeight="1" x14ac:dyDescent="0.25">
      <c r="A1400" s="6">
        <v>47975</v>
      </c>
      <c r="C1400" s="1" t="s">
        <v>215</v>
      </c>
      <c r="D1400" s="9" t="s">
        <v>223</v>
      </c>
      <c r="E1400" s="1" t="s">
        <v>30</v>
      </c>
      <c r="F1400" s="8">
        <v>372624</v>
      </c>
      <c r="G1400" s="1" t="s">
        <v>32</v>
      </c>
      <c r="H1400" s="7">
        <v>10</v>
      </c>
      <c r="I1400" s="5">
        <v>45019</v>
      </c>
      <c r="J1400" s="5">
        <v>45019</v>
      </c>
      <c r="K1400" s="1" t="s">
        <v>26</v>
      </c>
      <c r="L1400" s="95">
        <f t="shared" si="21"/>
        <v>4</v>
      </c>
    </row>
  </sheetData>
  <autoFilter ref="A1:L1400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FED6-303F-4FD8-B8EA-19C79B2EAFCF}">
  <sheetPr codeName="Hoja3">
    <pageSetUpPr fitToPage="1"/>
  </sheetPr>
  <dimension ref="A1:Q43"/>
  <sheetViews>
    <sheetView showGridLines="0" zoomScale="85" zoomScaleNormal="85" workbookViewId="0">
      <pane ySplit="7" topLeftCell="A8" activePane="bottomLeft" state="frozen"/>
      <selection activeCell="B1" sqref="B1"/>
      <selection pane="bottomLeft" activeCell="P4" sqref="P4"/>
    </sheetView>
  </sheetViews>
  <sheetFormatPr baseColWidth="10" defaultColWidth="11.42578125" defaultRowHeight="15" x14ac:dyDescent="0.3"/>
  <cols>
    <col min="1" max="1" width="12.42578125" style="33" customWidth="1"/>
    <col min="2" max="2" width="22.5703125" style="32" customWidth="1"/>
    <col min="3" max="3" width="11" style="32" customWidth="1"/>
    <col min="4" max="4" width="15" style="32" customWidth="1"/>
    <col min="5" max="5" width="15.140625" style="32" customWidth="1"/>
    <col min="6" max="6" width="15.85546875" style="32" customWidth="1"/>
    <col min="7" max="8" width="13.28515625" style="32" customWidth="1"/>
    <col min="9" max="9" width="14.140625" style="32" customWidth="1"/>
    <col min="10" max="11" width="14.28515625" style="32" customWidth="1"/>
    <col min="12" max="12" width="15.28515625" style="32" customWidth="1"/>
    <col min="13" max="13" width="16.28515625" style="32" customWidth="1"/>
    <col min="14" max="14" width="16.5703125" style="32" customWidth="1"/>
    <col min="15" max="15" width="16" style="32" customWidth="1"/>
    <col min="16" max="16" width="20.42578125" style="33" customWidth="1"/>
    <col min="17" max="17" width="16.140625" style="33" customWidth="1"/>
    <col min="18" max="16384" width="11.42578125" style="33"/>
  </cols>
  <sheetData>
    <row r="1" spans="1:17" x14ac:dyDescent="0.3">
      <c r="A1" s="73" t="s">
        <v>225</v>
      </c>
    </row>
    <row r="4" spans="1:17" ht="15.75" thickBot="1" x14ac:dyDescent="0.35"/>
    <row r="5" spans="1:17" ht="15" customHeight="1" x14ac:dyDescent="0.3">
      <c r="B5" s="31"/>
      <c r="E5" s="320" t="s">
        <v>226</v>
      </c>
      <c r="F5" s="321"/>
      <c r="G5" s="321"/>
      <c r="H5" s="321"/>
      <c r="I5" s="321"/>
      <c r="J5" s="321"/>
      <c r="K5" s="321"/>
      <c r="L5" s="321"/>
      <c r="M5" s="322"/>
    </row>
    <row r="6" spans="1:17" ht="23.25" customHeight="1" x14ac:dyDescent="0.3">
      <c r="B6" s="31"/>
      <c r="C6" s="323" t="s">
        <v>227</v>
      </c>
      <c r="D6" s="324"/>
      <c r="E6" s="325">
        <v>44927</v>
      </c>
      <c r="F6" s="326"/>
      <c r="G6" s="326"/>
      <c r="H6" s="326"/>
      <c r="I6" s="131" t="s">
        <v>228</v>
      </c>
      <c r="J6" s="327">
        <v>45291</v>
      </c>
      <c r="K6" s="327"/>
      <c r="L6" s="327"/>
      <c r="M6" s="328"/>
    </row>
    <row r="7" spans="1:17" s="32" customFormat="1" ht="47.25" customHeight="1" thickBot="1" x14ac:dyDescent="0.3">
      <c r="B7" s="34" t="s">
        <v>229</v>
      </c>
      <c r="C7" s="35" t="s">
        <v>230</v>
      </c>
      <c r="D7" s="35" t="s">
        <v>231</v>
      </c>
      <c r="E7" s="129" t="s">
        <v>232</v>
      </c>
      <c r="F7" s="129" t="s">
        <v>233</v>
      </c>
      <c r="G7" s="129" t="s">
        <v>234</v>
      </c>
      <c r="H7" s="129" t="s">
        <v>235</v>
      </c>
      <c r="I7" s="130" t="s">
        <v>236</v>
      </c>
      <c r="J7" s="129" t="s">
        <v>237</v>
      </c>
      <c r="K7" s="129" t="s">
        <v>238</v>
      </c>
      <c r="L7" s="129" t="s">
        <v>239</v>
      </c>
      <c r="M7" s="130" t="s">
        <v>240</v>
      </c>
      <c r="N7" s="37" t="s">
        <v>241</v>
      </c>
      <c r="O7" s="36" t="s">
        <v>242</v>
      </c>
      <c r="P7" s="36" t="s">
        <v>243</v>
      </c>
      <c r="Q7" s="38" t="s">
        <v>244</v>
      </c>
    </row>
    <row r="8" spans="1:17" ht="23.25" customHeight="1" thickBot="1" x14ac:dyDescent="0.35">
      <c r="B8" s="39" t="s">
        <v>245</v>
      </c>
      <c r="C8" s="40">
        <f t="shared" ref="C8:M8" si="0">C26</f>
        <v>387</v>
      </c>
      <c r="D8" s="41">
        <f t="shared" si="0"/>
        <v>4659</v>
      </c>
      <c r="E8" s="39">
        <f>E26</f>
        <v>387</v>
      </c>
      <c r="F8" s="114">
        <f t="shared" si="0"/>
        <v>381</v>
      </c>
      <c r="G8" s="42">
        <f t="shared" si="0"/>
        <v>6</v>
      </c>
      <c r="H8" s="42">
        <f>H26</f>
        <v>3</v>
      </c>
      <c r="I8" s="43">
        <f>I26</f>
        <v>384</v>
      </c>
      <c r="J8" s="42">
        <f t="shared" si="0"/>
        <v>4659</v>
      </c>
      <c r="K8" s="42">
        <f t="shared" si="0"/>
        <v>4035</v>
      </c>
      <c r="L8" s="43">
        <f t="shared" si="0"/>
        <v>50</v>
      </c>
      <c r="M8" s="42">
        <f t="shared" si="0"/>
        <v>4085</v>
      </c>
      <c r="N8" s="44">
        <f>IFERROR(F8/E8, "-")</f>
        <v>0.98449612403100772</v>
      </c>
      <c r="O8" s="44">
        <f>IFERROR(F8/C8, "-")</f>
        <v>0.98449612403100772</v>
      </c>
      <c r="P8" s="44">
        <f t="shared" ref="P8:P14" si="1">IFERROR(M8/D8, "-")</f>
        <v>0.87679759605065466</v>
      </c>
      <c r="Q8" s="80">
        <f t="shared" ref="Q8:Q14" si="2">IFERROR(M8/I8,"-")</f>
        <v>10.638020833333334</v>
      </c>
    </row>
    <row r="9" spans="1:17" ht="23.25" customHeight="1" thickBot="1" x14ac:dyDescent="0.35">
      <c r="B9" s="45" t="s">
        <v>246</v>
      </c>
      <c r="C9" s="46">
        <f t="shared" ref="C9:M9" si="3">C34</f>
        <v>327</v>
      </c>
      <c r="D9" s="47">
        <f t="shared" si="3"/>
        <v>4751</v>
      </c>
      <c r="E9" s="45">
        <f t="shared" si="3"/>
        <v>327</v>
      </c>
      <c r="F9" s="115">
        <f t="shared" si="3"/>
        <v>286</v>
      </c>
      <c r="G9" s="48">
        <f t="shared" si="3"/>
        <v>41</v>
      </c>
      <c r="H9" s="46">
        <f t="shared" si="3"/>
        <v>39</v>
      </c>
      <c r="I9" s="49">
        <f t="shared" si="3"/>
        <v>325</v>
      </c>
      <c r="J9" s="46">
        <f t="shared" si="3"/>
        <v>4751</v>
      </c>
      <c r="K9" s="46">
        <f t="shared" si="3"/>
        <v>3208</v>
      </c>
      <c r="L9" s="45">
        <f t="shared" si="3"/>
        <v>521</v>
      </c>
      <c r="M9" s="46">
        <f t="shared" si="3"/>
        <v>3729</v>
      </c>
      <c r="N9" s="50">
        <f t="shared" ref="N9:N14" si="4">IFERROR(F9/E9, "-")</f>
        <v>0.87461773700305812</v>
      </c>
      <c r="O9" s="51">
        <f t="shared" ref="O9:O13" si="5">IFERROR(F9/C9, "-")</f>
        <v>0.87461773700305812</v>
      </c>
      <c r="P9" s="51">
        <f t="shared" si="1"/>
        <v>0.78488739212797309</v>
      </c>
      <c r="Q9" s="81">
        <f t="shared" si="2"/>
        <v>11.473846153846154</v>
      </c>
    </row>
    <row r="10" spans="1:17" ht="39.75" customHeight="1" thickTop="1" thickBot="1" x14ac:dyDescent="0.35">
      <c r="A10" s="91"/>
      <c r="B10" s="39" t="s">
        <v>247</v>
      </c>
      <c r="C10" s="40">
        <f>C41</f>
        <v>147</v>
      </c>
      <c r="D10" s="41">
        <f t="shared" ref="D10:M10" si="6">D41</f>
        <v>1667</v>
      </c>
      <c r="E10" s="39">
        <f t="shared" si="6"/>
        <v>147</v>
      </c>
      <c r="F10" s="114">
        <f t="shared" si="6"/>
        <v>138</v>
      </c>
      <c r="G10" s="42">
        <f t="shared" si="6"/>
        <v>9</v>
      </c>
      <c r="H10" s="42">
        <f t="shared" si="6"/>
        <v>12</v>
      </c>
      <c r="I10" s="43">
        <f t="shared" si="6"/>
        <v>150</v>
      </c>
      <c r="J10" s="42">
        <f t="shared" si="6"/>
        <v>1667</v>
      </c>
      <c r="K10" s="42">
        <f t="shared" si="6"/>
        <v>1358</v>
      </c>
      <c r="L10" s="43">
        <f t="shared" si="6"/>
        <v>130</v>
      </c>
      <c r="M10" s="42">
        <f t="shared" si="6"/>
        <v>1488</v>
      </c>
      <c r="N10" s="44">
        <f t="shared" si="4"/>
        <v>0.93877551020408168</v>
      </c>
      <c r="O10" s="44">
        <f t="shared" si="5"/>
        <v>0.93877551020408168</v>
      </c>
      <c r="P10" s="44">
        <f t="shared" si="1"/>
        <v>0.89262147570485906</v>
      </c>
      <c r="Q10" s="80">
        <f t="shared" si="2"/>
        <v>9.92</v>
      </c>
    </row>
    <row r="11" spans="1:17" ht="39.75" customHeight="1" thickBot="1" x14ac:dyDescent="0.35">
      <c r="A11" s="91"/>
      <c r="B11" s="39" t="s">
        <v>248</v>
      </c>
      <c r="C11" s="100">
        <f t="shared" ref="C11:M11" si="7">C37</f>
        <v>152</v>
      </c>
      <c r="D11" s="87">
        <f t="shared" si="7"/>
        <v>2037</v>
      </c>
      <c r="E11" s="117">
        <f t="shared" si="7"/>
        <v>152</v>
      </c>
      <c r="F11" s="114">
        <f t="shared" si="7"/>
        <v>151</v>
      </c>
      <c r="G11" s="101">
        <f t="shared" si="7"/>
        <v>1</v>
      </c>
      <c r="H11" s="101">
        <f>H37</f>
        <v>0</v>
      </c>
      <c r="I11" s="102">
        <f t="shared" si="7"/>
        <v>151</v>
      </c>
      <c r="J11" s="101">
        <f t="shared" si="7"/>
        <v>0</v>
      </c>
      <c r="K11" s="101">
        <f t="shared" si="7"/>
        <v>0</v>
      </c>
      <c r="L11" s="102">
        <f t="shared" si="7"/>
        <v>2037</v>
      </c>
      <c r="M11" s="101">
        <f t="shared" si="7"/>
        <v>1479</v>
      </c>
      <c r="N11" s="103">
        <f t="shared" si="4"/>
        <v>0.99342105263157898</v>
      </c>
      <c r="O11" s="103">
        <f t="shared" si="5"/>
        <v>0.99342105263157898</v>
      </c>
      <c r="P11" s="103">
        <f t="shared" si="1"/>
        <v>0.72606774668630336</v>
      </c>
      <c r="Q11" s="104">
        <f t="shared" si="2"/>
        <v>9.7947019867549674</v>
      </c>
    </row>
    <row r="12" spans="1:17" s="52" customFormat="1" ht="33" customHeight="1" thickBot="1" x14ac:dyDescent="0.35">
      <c r="A12" s="91"/>
      <c r="B12" s="45" t="s">
        <v>249</v>
      </c>
      <c r="C12" s="46">
        <f t="shared" ref="C12:M12" si="8">C42</f>
        <v>220</v>
      </c>
      <c r="D12" s="47">
        <f t="shared" si="8"/>
        <v>3153</v>
      </c>
      <c r="E12" s="115">
        <f t="shared" si="8"/>
        <v>220</v>
      </c>
      <c r="F12" s="115">
        <f t="shared" si="8"/>
        <v>216</v>
      </c>
      <c r="G12" s="48">
        <f t="shared" si="8"/>
        <v>4</v>
      </c>
      <c r="H12" s="46">
        <f t="shared" si="8"/>
        <v>12</v>
      </c>
      <c r="I12" s="49">
        <f t="shared" si="8"/>
        <v>228</v>
      </c>
      <c r="J12" s="46">
        <f t="shared" si="8"/>
        <v>3153</v>
      </c>
      <c r="K12" s="46">
        <f t="shared" si="8"/>
        <v>2418</v>
      </c>
      <c r="L12" s="45">
        <f t="shared" si="8"/>
        <v>230</v>
      </c>
      <c r="M12" s="46">
        <f t="shared" si="8"/>
        <v>2648</v>
      </c>
      <c r="N12" s="50">
        <f t="shared" si="4"/>
        <v>0.98181818181818181</v>
      </c>
      <c r="O12" s="51">
        <f t="shared" si="5"/>
        <v>0.98181818181818181</v>
      </c>
      <c r="P12" s="51">
        <f t="shared" si="1"/>
        <v>0.83983507770377419</v>
      </c>
      <c r="Q12" s="81">
        <f t="shared" si="2"/>
        <v>11.614035087719298</v>
      </c>
    </row>
    <row r="13" spans="1:17" s="52" customFormat="1" ht="33.75" customHeight="1" thickTop="1" thickBot="1" x14ac:dyDescent="0.35">
      <c r="A13" s="91"/>
      <c r="B13" s="45" t="s">
        <v>250</v>
      </c>
      <c r="C13" s="106">
        <f t="shared" ref="C13:M13" si="9">C38</f>
        <v>8</v>
      </c>
      <c r="D13" s="107">
        <f t="shared" si="9"/>
        <v>62</v>
      </c>
      <c r="E13" s="118">
        <f t="shared" si="9"/>
        <v>8</v>
      </c>
      <c r="F13" s="115">
        <f t="shared" si="9"/>
        <v>8</v>
      </c>
      <c r="G13" s="108">
        <f t="shared" si="9"/>
        <v>0</v>
      </c>
      <c r="H13" s="106">
        <f>H38</f>
        <v>2</v>
      </c>
      <c r="I13" s="109">
        <f t="shared" si="9"/>
        <v>10</v>
      </c>
      <c r="J13" s="106">
        <f t="shared" si="9"/>
        <v>0</v>
      </c>
      <c r="K13" s="106">
        <f t="shared" si="9"/>
        <v>0</v>
      </c>
      <c r="L13" s="105">
        <f t="shared" si="9"/>
        <v>62</v>
      </c>
      <c r="M13" s="106">
        <f t="shared" si="9"/>
        <v>59</v>
      </c>
      <c r="N13" s="110">
        <f t="shared" si="4"/>
        <v>1</v>
      </c>
      <c r="O13" s="111">
        <f t="shared" si="5"/>
        <v>1</v>
      </c>
      <c r="P13" s="111">
        <f t="shared" si="1"/>
        <v>0.95161290322580649</v>
      </c>
      <c r="Q13" s="112">
        <f t="shared" si="2"/>
        <v>5.9</v>
      </c>
    </row>
    <row r="14" spans="1:17" ht="34.5" customHeight="1" thickTop="1" thickBot="1" x14ac:dyDescent="0.35">
      <c r="A14" s="91"/>
      <c r="B14" s="39" t="s">
        <v>251</v>
      </c>
      <c r="C14" s="40">
        <f t="shared" ref="C14:M14" si="10">C36</f>
        <v>158</v>
      </c>
      <c r="D14" s="41">
        <f t="shared" si="10"/>
        <v>1485</v>
      </c>
      <c r="E14" s="116">
        <f t="shared" si="10"/>
        <v>158</v>
      </c>
      <c r="F14" s="114">
        <f t="shared" si="10"/>
        <v>148</v>
      </c>
      <c r="G14" s="42">
        <f t="shared" si="10"/>
        <v>10</v>
      </c>
      <c r="H14" s="42">
        <f t="shared" si="10"/>
        <v>5</v>
      </c>
      <c r="I14" s="43">
        <f t="shared" si="10"/>
        <v>153</v>
      </c>
      <c r="J14" s="42">
        <f t="shared" si="10"/>
        <v>1485</v>
      </c>
      <c r="K14" s="42">
        <f t="shared" si="10"/>
        <v>1031</v>
      </c>
      <c r="L14" s="43">
        <f t="shared" si="10"/>
        <v>31</v>
      </c>
      <c r="M14" s="42">
        <f t="shared" si="10"/>
        <v>1062</v>
      </c>
      <c r="N14" s="44">
        <f t="shared" si="4"/>
        <v>0.93670886075949367</v>
      </c>
      <c r="O14" s="44">
        <f>IFERROR(F14/C14, "-")</f>
        <v>0.93670886075949367</v>
      </c>
      <c r="P14" s="44">
        <f t="shared" si="1"/>
        <v>0.7151515151515152</v>
      </c>
      <c r="Q14" s="80">
        <f t="shared" si="2"/>
        <v>6.9411764705882355</v>
      </c>
    </row>
    <row r="15" spans="1:17" ht="20.25" customHeight="1" thickBot="1" x14ac:dyDescent="0.35">
      <c r="B15" s="53" t="s">
        <v>252</v>
      </c>
      <c r="C15" s="54">
        <f>SUM(C26,C34,C39,C43)</f>
        <v>1399</v>
      </c>
      <c r="D15" s="54">
        <f t="shared" ref="D15:M15" si="11">SUM(D26,D34,D39,D43)</f>
        <v>17814</v>
      </c>
      <c r="E15" s="54">
        <f t="shared" si="11"/>
        <v>1399</v>
      </c>
      <c r="F15" s="54">
        <f t="shared" si="11"/>
        <v>1328</v>
      </c>
      <c r="G15" s="54">
        <f t="shared" si="11"/>
        <v>71</v>
      </c>
      <c r="H15" s="54">
        <f t="shared" si="11"/>
        <v>73</v>
      </c>
      <c r="I15" s="54">
        <f t="shared" si="11"/>
        <v>1401</v>
      </c>
      <c r="J15" s="54">
        <f t="shared" si="11"/>
        <v>15715</v>
      </c>
      <c r="K15" s="54">
        <f t="shared" si="11"/>
        <v>12050</v>
      </c>
      <c r="L15" s="54">
        <f t="shared" si="11"/>
        <v>3061</v>
      </c>
      <c r="M15" s="54">
        <f t="shared" si="11"/>
        <v>14550</v>
      </c>
      <c r="N15" s="55">
        <f>IFERROR(F15/E15, "-")</f>
        <v>0.94924946390278775</v>
      </c>
      <c r="O15" s="56">
        <f>IFERROR(F15/C15, "-")</f>
        <v>0.94924946390278775</v>
      </c>
      <c r="P15" s="56">
        <f>IFERROR(M15/D15, "-")</f>
        <v>0.81677332435163352</v>
      </c>
      <c r="Q15" s="82">
        <f>IFERROR(M15/I15,"-")</f>
        <v>10.38543897216274</v>
      </c>
    </row>
    <row r="16" spans="1:17" ht="20.25" customHeight="1" x14ac:dyDescent="0.3">
      <c r="B16" s="120"/>
      <c r="C16" s="121"/>
      <c r="D16" s="121"/>
      <c r="E16" s="126" t="str">
        <f>IF((SUM(F15:G15)&lt;E15),"Faltan ","Correcto")</f>
        <v>Correcto</v>
      </c>
      <c r="F16" s="125">
        <f>IF(E15-SUM(F15:G15)=0,0,E15-SUM(F15:G15))</f>
        <v>0</v>
      </c>
      <c r="G16" s="127" t="s">
        <v>253</v>
      </c>
      <c r="H16" s="121"/>
      <c r="I16" s="121"/>
      <c r="J16" s="121"/>
      <c r="K16" s="121"/>
      <c r="L16" s="121"/>
      <c r="M16" s="121"/>
      <c r="N16" s="122">
        <f>1-N15</f>
        <v>5.0750536097212251E-2</v>
      </c>
      <c r="O16" s="123">
        <f>1-O15</f>
        <v>5.0750536097212251E-2</v>
      </c>
      <c r="P16" s="123"/>
      <c r="Q16" s="124"/>
    </row>
    <row r="17" spans="2:17" ht="20.25" customHeight="1" x14ac:dyDescent="0.3">
      <c r="B17" s="120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2"/>
      <c r="O17" s="123"/>
      <c r="P17" s="123"/>
      <c r="Q17" s="124"/>
    </row>
    <row r="19" spans="2:17" ht="24" customHeight="1" thickBot="1" x14ac:dyDescent="0.35">
      <c r="B19" s="57" t="s">
        <v>254</v>
      </c>
      <c r="C19" s="58">
        <f>Reynosa!$H$5</f>
        <v>66</v>
      </c>
      <c r="D19" s="59">
        <f>Reynosa!$I$5</f>
        <v>869</v>
      </c>
      <c r="E19" s="113">
        <f>Reynosa!$J$5</f>
        <v>66</v>
      </c>
      <c r="F19" s="113">
        <f>Reynosa!$K$5</f>
        <v>66</v>
      </c>
      <c r="G19" s="60">
        <f>Reynosa!$L$5</f>
        <v>0</v>
      </c>
      <c r="H19" s="60">
        <f>Adicionales!F2</f>
        <v>0</v>
      </c>
      <c r="I19" s="61">
        <f>SUM(F19,H19)</f>
        <v>66</v>
      </c>
      <c r="J19" s="60">
        <f>Reynosa!$N$5</f>
        <v>869</v>
      </c>
      <c r="K19" s="60">
        <f>Reynosa!$O$5</f>
        <v>825</v>
      </c>
      <c r="L19" s="61">
        <f>Adicionales!G2</f>
        <v>0</v>
      </c>
      <c r="M19" s="60">
        <f>SUM(K19:L19)</f>
        <v>825</v>
      </c>
      <c r="N19" s="44">
        <f>IFERROR(F19/E19, "-")</f>
        <v>1</v>
      </c>
      <c r="O19" s="62">
        <f>IFERROR(F19/C19, "-")</f>
        <v>1</v>
      </c>
    </row>
    <row r="20" spans="2:17" ht="24" customHeight="1" thickBot="1" x14ac:dyDescent="0.35">
      <c r="B20" s="63" t="s">
        <v>255</v>
      </c>
      <c r="C20" s="46">
        <f>Altamira!$H$5</f>
        <v>55</v>
      </c>
      <c r="D20" s="47">
        <f>Altamira!$I$5</f>
        <v>635</v>
      </c>
      <c r="E20" s="115">
        <f>Altamira!$J$5</f>
        <v>55</v>
      </c>
      <c r="F20" s="115">
        <f>Altamira!$K$5</f>
        <v>55</v>
      </c>
      <c r="G20" s="48">
        <f>Altamira!$L$5</f>
        <v>0</v>
      </c>
      <c r="H20" s="46">
        <f>Adicionales!F3</f>
        <v>0</v>
      </c>
      <c r="I20" s="49">
        <f t="shared" ref="I20:I23" si="12">SUM(F20,H20)</f>
        <v>55</v>
      </c>
      <c r="J20" s="46">
        <f>Altamira!$N$5</f>
        <v>635</v>
      </c>
      <c r="K20" s="46">
        <f>Altamira!$O$5</f>
        <v>546</v>
      </c>
      <c r="L20" s="45">
        <f>Adicionales!G3</f>
        <v>0</v>
      </c>
      <c r="M20" s="46">
        <f t="shared" ref="M20:M25" si="13">SUM(K20:L20)</f>
        <v>546</v>
      </c>
      <c r="N20" s="44">
        <f t="shared" ref="N20:N25" si="14">IFERROR(F20/E20, "-")</f>
        <v>1</v>
      </c>
      <c r="O20" s="64">
        <f t="shared" ref="O20:O26" si="15">IFERROR(F20/C20, "-")</f>
        <v>1</v>
      </c>
    </row>
    <row r="21" spans="2:17" ht="24" customHeight="1" thickTop="1" thickBot="1" x14ac:dyDescent="0.35">
      <c r="B21" s="65" t="s">
        <v>256</v>
      </c>
      <c r="C21" s="40">
        <f>Naranjos!$H$5</f>
        <v>21</v>
      </c>
      <c r="D21" s="41">
        <f>Naranjos!$I$5</f>
        <v>328</v>
      </c>
      <c r="E21" s="116">
        <f>Naranjos!$J$5</f>
        <v>21</v>
      </c>
      <c r="F21" s="114">
        <f>Naranjos!$K$5</f>
        <v>21</v>
      </c>
      <c r="G21" s="42">
        <f>Naranjos!$L$5</f>
        <v>0</v>
      </c>
      <c r="H21" s="42">
        <f>Adicionales!F4</f>
        <v>0</v>
      </c>
      <c r="I21" s="43">
        <f t="shared" si="12"/>
        <v>21</v>
      </c>
      <c r="J21" s="42">
        <f>Naranjos!$N$5</f>
        <v>328</v>
      </c>
      <c r="K21" s="42">
        <f>Naranjos!$O$5</f>
        <v>300</v>
      </c>
      <c r="L21" s="43">
        <f>Adicionales!G4</f>
        <v>0</v>
      </c>
      <c r="M21" s="42">
        <f t="shared" si="13"/>
        <v>300</v>
      </c>
      <c r="N21" s="44">
        <f t="shared" si="14"/>
        <v>1</v>
      </c>
      <c r="O21" s="66">
        <f t="shared" si="15"/>
        <v>1</v>
      </c>
    </row>
    <row r="22" spans="2:17" ht="24" customHeight="1" thickBot="1" x14ac:dyDescent="0.35">
      <c r="B22" s="63" t="s">
        <v>257</v>
      </c>
      <c r="C22" s="46">
        <f>Cerro_Azul!H5</f>
        <v>33</v>
      </c>
      <c r="D22" s="47">
        <f>Cerro_Azul!I5</f>
        <v>440</v>
      </c>
      <c r="E22" s="115">
        <f>Cerro_Azul!J5</f>
        <v>33</v>
      </c>
      <c r="F22" s="115">
        <f>Cerro_Azul!K5</f>
        <v>33</v>
      </c>
      <c r="G22" s="48">
        <f>Cerro_Azul!L5</f>
        <v>0</v>
      </c>
      <c r="H22" s="46">
        <f>Adicionales!F5</f>
        <v>0</v>
      </c>
      <c r="I22" s="49">
        <f t="shared" si="12"/>
        <v>33</v>
      </c>
      <c r="J22" s="46">
        <f>Cerro_Azul!N5</f>
        <v>440</v>
      </c>
      <c r="K22" s="46">
        <f>Cerro_Azul!O5</f>
        <v>360</v>
      </c>
      <c r="L22" s="45">
        <f>Adicionales!G5</f>
        <v>0</v>
      </c>
      <c r="M22" s="46">
        <f t="shared" si="13"/>
        <v>360</v>
      </c>
      <c r="N22" s="44">
        <f t="shared" si="14"/>
        <v>1</v>
      </c>
      <c r="O22" s="64">
        <f t="shared" si="15"/>
        <v>1</v>
      </c>
    </row>
    <row r="23" spans="2:17" ht="24" customHeight="1" thickTop="1" thickBot="1" x14ac:dyDescent="0.35">
      <c r="B23" s="65" t="s">
        <v>258</v>
      </c>
      <c r="C23" s="40">
        <f>Poza_Rica!$H$5</f>
        <v>79</v>
      </c>
      <c r="D23" s="41">
        <f>Poza_Rica!$I$5</f>
        <v>1024</v>
      </c>
      <c r="E23" s="116">
        <f>Poza_Rica!$J$5</f>
        <v>79</v>
      </c>
      <c r="F23" s="114">
        <f>Poza_Rica!$K$5</f>
        <v>75</v>
      </c>
      <c r="G23" s="42">
        <f>Poza_Rica!$L$5</f>
        <v>4</v>
      </c>
      <c r="H23" s="42">
        <f>Adicionales!F6</f>
        <v>3</v>
      </c>
      <c r="I23" s="43">
        <f t="shared" si="12"/>
        <v>78</v>
      </c>
      <c r="J23" s="42">
        <f>Poza_Rica!$N$5</f>
        <v>1024</v>
      </c>
      <c r="K23" s="42">
        <f>Poza_Rica!$O$5</f>
        <v>799</v>
      </c>
      <c r="L23" s="43">
        <f>Adicionales!G6</f>
        <v>50</v>
      </c>
      <c r="M23" s="42">
        <f t="shared" si="13"/>
        <v>849</v>
      </c>
      <c r="N23" s="44">
        <f t="shared" si="14"/>
        <v>0.94936708860759489</v>
      </c>
      <c r="O23" s="66">
        <f t="shared" si="15"/>
        <v>0.94936708860759489</v>
      </c>
    </row>
    <row r="24" spans="2:17" ht="24" customHeight="1" thickBot="1" x14ac:dyDescent="0.35">
      <c r="B24" s="63" t="s">
        <v>259</v>
      </c>
      <c r="C24" s="46">
        <f>Veracruz!$H$5</f>
        <v>128</v>
      </c>
      <c r="D24" s="47">
        <f>Veracruz!$I$5</f>
        <v>1329</v>
      </c>
      <c r="E24" s="115">
        <f>Veracruz!$J$5</f>
        <v>128</v>
      </c>
      <c r="F24" s="115">
        <f>Veracruz!$K$5</f>
        <v>126</v>
      </c>
      <c r="G24" s="48">
        <f>Veracruz!$L$5</f>
        <v>2</v>
      </c>
      <c r="H24" s="46">
        <f>Adicionales!F7</f>
        <v>0</v>
      </c>
      <c r="I24" s="49">
        <f>SUM(F24,H24)</f>
        <v>126</v>
      </c>
      <c r="J24" s="46">
        <f>Veracruz!$N$5</f>
        <v>1329</v>
      </c>
      <c r="K24" s="46">
        <f>Veracruz!$O$5</f>
        <v>1166</v>
      </c>
      <c r="L24" s="45">
        <f>Adicionales!G7</f>
        <v>0</v>
      </c>
      <c r="M24" s="46">
        <f t="shared" si="13"/>
        <v>1166</v>
      </c>
      <c r="N24" s="44">
        <f t="shared" si="14"/>
        <v>0.984375</v>
      </c>
      <c r="O24" s="64">
        <f t="shared" si="15"/>
        <v>0.984375</v>
      </c>
    </row>
    <row r="25" spans="2:17" ht="24" customHeight="1" thickTop="1" thickBot="1" x14ac:dyDescent="0.35">
      <c r="B25" s="65" t="s">
        <v>260</v>
      </c>
      <c r="C25" s="40">
        <f>Cd_Madero!$H$5</f>
        <v>5</v>
      </c>
      <c r="D25" s="41">
        <f>Cd_Madero!$I$5</f>
        <v>34</v>
      </c>
      <c r="E25" s="116">
        <f>Cd_Madero!$J$5</f>
        <v>5</v>
      </c>
      <c r="F25" s="114">
        <f>Cd_Madero!$K$5</f>
        <v>5</v>
      </c>
      <c r="G25" s="42">
        <f>Cd_Madero!$L$5</f>
        <v>0</v>
      </c>
      <c r="H25" s="42">
        <f>Adicionales!F8</f>
        <v>0</v>
      </c>
      <c r="I25" s="43">
        <f>SUM(F25,H25)</f>
        <v>5</v>
      </c>
      <c r="J25" s="42">
        <f>Cd_Madero!$N$5</f>
        <v>34</v>
      </c>
      <c r="K25" s="42">
        <f>Cd_Madero!$O$5</f>
        <v>39</v>
      </c>
      <c r="L25" s="43">
        <f>Adicionales!G8</f>
        <v>0</v>
      </c>
      <c r="M25" s="42">
        <f t="shared" si="13"/>
        <v>39</v>
      </c>
      <c r="N25" s="44">
        <f t="shared" si="14"/>
        <v>1</v>
      </c>
      <c r="O25" s="66">
        <f t="shared" si="15"/>
        <v>1</v>
      </c>
    </row>
    <row r="26" spans="2:17" x14ac:dyDescent="0.3">
      <c r="B26" s="67" t="s">
        <v>261</v>
      </c>
      <c r="C26" s="68">
        <f>SUM(C19:C25)</f>
        <v>387</v>
      </c>
      <c r="D26" s="69">
        <f t="shared" ref="D26:M26" si="16">SUM(D19:D25)</f>
        <v>4659</v>
      </c>
      <c r="E26" s="68">
        <f t="shared" si="16"/>
        <v>387</v>
      </c>
      <c r="F26" s="68">
        <f t="shared" si="16"/>
        <v>381</v>
      </c>
      <c r="G26" s="68">
        <f t="shared" si="16"/>
        <v>6</v>
      </c>
      <c r="H26" s="68">
        <f t="shared" si="16"/>
        <v>3</v>
      </c>
      <c r="I26" s="68">
        <f t="shared" si="16"/>
        <v>384</v>
      </c>
      <c r="J26" s="68">
        <f t="shared" si="16"/>
        <v>4659</v>
      </c>
      <c r="K26" s="68">
        <f t="shared" si="16"/>
        <v>4035</v>
      </c>
      <c r="L26" s="68">
        <f t="shared" si="16"/>
        <v>50</v>
      </c>
      <c r="M26" s="68">
        <f t="shared" si="16"/>
        <v>4085</v>
      </c>
      <c r="N26" s="71">
        <f>IFERROR(F26/E26, "-")</f>
        <v>0.98449612403100772</v>
      </c>
      <c r="O26" s="72">
        <f t="shared" si="15"/>
        <v>0.98449612403100772</v>
      </c>
    </row>
    <row r="28" spans="2:17" ht="24" customHeight="1" thickBot="1" x14ac:dyDescent="0.35">
      <c r="B28" s="57" t="s">
        <v>262</v>
      </c>
      <c r="C28" s="58">
        <f>Agua_Dulce!$H$5</f>
        <v>85</v>
      </c>
      <c r="D28" s="59">
        <f>Agua_Dulce!$I$5</f>
        <v>1407</v>
      </c>
      <c r="E28" s="113">
        <f>Agua_Dulce!$J$5</f>
        <v>85</v>
      </c>
      <c r="F28" s="113">
        <f>Agua_Dulce!$K$5</f>
        <v>71</v>
      </c>
      <c r="G28" s="60">
        <f>Agua_Dulce!$L$5</f>
        <v>14</v>
      </c>
      <c r="H28" s="60">
        <f>Adicionales!F9</f>
        <v>12</v>
      </c>
      <c r="I28" s="61">
        <f>SUM(F28,H28)</f>
        <v>83</v>
      </c>
      <c r="J28" s="60">
        <f>Agua_Dulce!$N$5</f>
        <v>1407</v>
      </c>
      <c r="K28" s="60">
        <f>Agua_Dulce!$O$5</f>
        <v>782</v>
      </c>
      <c r="L28" s="61">
        <f>Adicionales!G9</f>
        <v>201</v>
      </c>
      <c r="M28" s="60">
        <f t="shared" ref="M28:M33" si="17">SUM(K28:L28)</f>
        <v>983</v>
      </c>
      <c r="N28" s="44">
        <f>IFERROR(F28/E28, "-")</f>
        <v>0.83529411764705885</v>
      </c>
      <c r="O28" s="62">
        <f t="shared" ref="O28:O34" si="18">IFERROR(F28/C28, "-")</f>
        <v>0.83529411764705885</v>
      </c>
    </row>
    <row r="29" spans="2:17" ht="24" customHeight="1" thickBot="1" x14ac:dyDescent="0.35">
      <c r="B29" s="63" t="s">
        <v>263</v>
      </c>
      <c r="C29" s="46">
        <f>Comalcalco!$H$5</f>
        <v>31</v>
      </c>
      <c r="D29" s="47">
        <f>Comalcalco!$I$5</f>
        <v>456</v>
      </c>
      <c r="E29" s="115">
        <f>Comalcalco!$J$5</f>
        <v>31</v>
      </c>
      <c r="F29" s="115">
        <f>Comalcalco!$K$5</f>
        <v>31</v>
      </c>
      <c r="G29" s="48">
        <f>Comalcalco!$L$5</f>
        <v>0</v>
      </c>
      <c r="H29" s="46">
        <f>Adicionales!F10</f>
        <v>8</v>
      </c>
      <c r="I29" s="49">
        <f t="shared" ref="I29:I33" si="19">SUM(F29,H29)</f>
        <v>39</v>
      </c>
      <c r="J29" s="46">
        <f>Comalcalco!$N$5</f>
        <v>456</v>
      </c>
      <c r="K29" s="46">
        <f>Comalcalco!$O$5</f>
        <v>372</v>
      </c>
      <c r="L29" s="45">
        <f>Adicionales!G10</f>
        <v>33</v>
      </c>
      <c r="M29" s="46">
        <f t="shared" si="17"/>
        <v>405</v>
      </c>
      <c r="N29" s="44">
        <f t="shared" ref="N29:N33" si="20">IFERROR(F29/E29, "-")</f>
        <v>1</v>
      </c>
      <c r="O29" s="64">
        <f t="shared" si="18"/>
        <v>1</v>
      </c>
    </row>
    <row r="30" spans="2:17" ht="24" customHeight="1" thickTop="1" thickBot="1" x14ac:dyDescent="0.35">
      <c r="B30" s="65" t="s">
        <v>264</v>
      </c>
      <c r="C30" s="40">
        <f>El_Castaño!$H$5</f>
        <v>35</v>
      </c>
      <c r="D30" s="41">
        <f>El_Castaño!$I$5</f>
        <v>488</v>
      </c>
      <c r="E30" s="116">
        <f>El_Castaño!$J$5</f>
        <v>35</v>
      </c>
      <c r="F30" s="114">
        <f>El_Castaño!$K$5</f>
        <v>33</v>
      </c>
      <c r="G30" s="42">
        <f>El_Castaño!$L$5</f>
        <v>2</v>
      </c>
      <c r="H30" s="42">
        <f>Adicionales!F11</f>
        <v>2</v>
      </c>
      <c r="I30" s="43">
        <f t="shared" si="19"/>
        <v>35</v>
      </c>
      <c r="J30" s="42">
        <f>El_Castaño!$N$5</f>
        <v>488</v>
      </c>
      <c r="K30" s="42">
        <f>El_Castaño!$O$5</f>
        <v>370</v>
      </c>
      <c r="L30" s="43">
        <f>Adicionales!G11</f>
        <v>7</v>
      </c>
      <c r="M30" s="42">
        <f t="shared" si="17"/>
        <v>377</v>
      </c>
      <c r="N30" s="44">
        <f t="shared" si="20"/>
        <v>0.94285714285714284</v>
      </c>
      <c r="O30" s="66">
        <f t="shared" si="18"/>
        <v>0.94285714285714284</v>
      </c>
    </row>
    <row r="31" spans="2:17" ht="24" customHeight="1" thickBot="1" x14ac:dyDescent="0.35">
      <c r="B31" s="63" t="s">
        <v>265</v>
      </c>
      <c r="C31" s="46">
        <f>Reforma!$H$5</f>
        <v>79</v>
      </c>
      <c r="D31" s="47">
        <f>Reforma!$I$5</f>
        <v>916</v>
      </c>
      <c r="E31" s="115">
        <f>Reforma!$J$5</f>
        <v>79</v>
      </c>
      <c r="F31" s="115">
        <f>Reforma!$K$5</f>
        <v>65</v>
      </c>
      <c r="G31" s="48">
        <f>Reforma!$L$5</f>
        <v>14</v>
      </c>
      <c r="H31" s="46">
        <f>Adicionales!F12</f>
        <v>2</v>
      </c>
      <c r="I31" s="49">
        <f t="shared" si="19"/>
        <v>67</v>
      </c>
      <c r="J31" s="46">
        <f>Reforma!$N$5</f>
        <v>916</v>
      </c>
      <c r="K31" s="46">
        <f>Reforma!$O$5</f>
        <v>600</v>
      </c>
      <c r="L31" s="45">
        <f>Adicionales!G12</f>
        <v>25</v>
      </c>
      <c r="M31" s="46">
        <f t="shared" si="17"/>
        <v>625</v>
      </c>
      <c r="N31" s="44">
        <f t="shared" si="20"/>
        <v>0.82278481012658233</v>
      </c>
      <c r="O31" s="64">
        <f t="shared" si="18"/>
        <v>0.82278481012658233</v>
      </c>
    </row>
    <row r="32" spans="2:17" ht="24" customHeight="1" thickTop="1" thickBot="1" x14ac:dyDescent="0.35">
      <c r="B32" s="65" t="s">
        <v>266</v>
      </c>
      <c r="C32" s="40">
        <f>Cunduacán!$H$5</f>
        <v>63</v>
      </c>
      <c r="D32" s="41">
        <f>Cunduacán!$I$5</f>
        <v>1000</v>
      </c>
      <c r="E32" s="116">
        <f>Cunduacán!$J$5</f>
        <v>63</v>
      </c>
      <c r="F32" s="114">
        <f>Cunduacán!$K$5</f>
        <v>62</v>
      </c>
      <c r="G32" s="42">
        <f>Cunduacán!$L$5</f>
        <v>1</v>
      </c>
      <c r="H32" s="42">
        <f>Adicionales!F13</f>
        <v>3</v>
      </c>
      <c r="I32" s="43">
        <f t="shared" si="19"/>
        <v>65</v>
      </c>
      <c r="J32" s="42">
        <f>Cunduacán!$N$5</f>
        <v>1000</v>
      </c>
      <c r="K32" s="42">
        <f>Cunduacán!$O$5</f>
        <v>807</v>
      </c>
      <c r="L32" s="43">
        <f>Adicionales!G13</f>
        <v>30</v>
      </c>
      <c r="M32" s="42">
        <f t="shared" si="17"/>
        <v>837</v>
      </c>
      <c r="N32" s="44">
        <f t="shared" si="20"/>
        <v>0.98412698412698407</v>
      </c>
      <c r="O32" s="66">
        <f t="shared" si="18"/>
        <v>0.98412698412698407</v>
      </c>
    </row>
    <row r="33" spans="2:15" ht="24" customHeight="1" thickBot="1" x14ac:dyDescent="0.35">
      <c r="B33" s="63" t="s">
        <v>267</v>
      </c>
      <c r="C33" s="46">
        <f>Villahermosa!$H$5</f>
        <v>34</v>
      </c>
      <c r="D33" s="47">
        <f>Villahermosa!$I$5</f>
        <v>484</v>
      </c>
      <c r="E33" s="115">
        <f>Villahermosa!$J$5</f>
        <v>34</v>
      </c>
      <c r="F33" s="115">
        <f>Villahermosa!$K$5</f>
        <v>24</v>
      </c>
      <c r="G33" s="48">
        <f>Villahermosa!$L$5</f>
        <v>10</v>
      </c>
      <c r="H33" s="46">
        <f>Adicionales!F14</f>
        <v>12</v>
      </c>
      <c r="I33" s="49">
        <f t="shared" si="19"/>
        <v>36</v>
      </c>
      <c r="J33" s="46">
        <f>Villahermosa!$N$5</f>
        <v>484</v>
      </c>
      <c r="K33" s="46">
        <f>Villahermosa!$O$5</f>
        <v>277</v>
      </c>
      <c r="L33" s="45">
        <f>Adicionales!G14</f>
        <v>225</v>
      </c>
      <c r="M33" s="46">
        <f t="shared" si="17"/>
        <v>502</v>
      </c>
      <c r="N33" s="44">
        <f t="shared" si="20"/>
        <v>0.70588235294117652</v>
      </c>
      <c r="O33" s="64">
        <f t="shared" si="18"/>
        <v>0.70588235294117652</v>
      </c>
    </row>
    <row r="34" spans="2:15" ht="15.75" thickTop="1" x14ac:dyDescent="0.3">
      <c r="B34" s="67" t="s">
        <v>268</v>
      </c>
      <c r="C34" s="68">
        <f>SUM(C28:C33)</f>
        <v>327</v>
      </c>
      <c r="D34" s="69">
        <f t="shared" ref="D34:E34" si="21">SUM(D28:D33)</f>
        <v>4751</v>
      </c>
      <c r="E34" s="68">
        <f t="shared" si="21"/>
        <v>327</v>
      </c>
      <c r="F34" s="70">
        <f t="shared" ref="F34:M34" si="22">SUM(F28:F33)</f>
        <v>286</v>
      </c>
      <c r="G34" s="70">
        <f t="shared" si="22"/>
        <v>41</v>
      </c>
      <c r="H34" s="70">
        <f t="shared" si="22"/>
        <v>39</v>
      </c>
      <c r="I34" s="70">
        <f t="shared" si="22"/>
        <v>325</v>
      </c>
      <c r="J34" s="70">
        <f t="shared" si="22"/>
        <v>4751</v>
      </c>
      <c r="K34" s="70">
        <f t="shared" si="22"/>
        <v>3208</v>
      </c>
      <c r="L34" s="70">
        <f t="shared" si="22"/>
        <v>521</v>
      </c>
      <c r="M34" s="70">
        <f t="shared" si="22"/>
        <v>3729</v>
      </c>
      <c r="N34" s="71">
        <f>IFERROR(I34/E34, "-")</f>
        <v>0.99388379204892963</v>
      </c>
      <c r="O34" s="72">
        <f t="shared" si="18"/>
        <v>0.87461773700305812</v>
      </c>
    </row>
    <row r="36" spans="2:15" ht="24" customHeight="1" thickBot="1" x14ac:dyDescent="0.35">
      <c r="B36" s="57" t="s">
        <v>269</v>
      </c>
      <c r="C36" s="58">
        <f>SPMP_Tierra!H5</f>
        <v>158</v>
      </c>
      <c r="D36" s="59">
        <f>SPMP_Tierra!I5</f>
        <v>1485</v>
      </c>
      <c r="E36" s="113">
        <f>SPMP_Tierra!J5</f>
        <v>158</v>
      </c>
      <c r="F36" s="113">
        <f>SPMP_Tierra!K5</f>
        <v>148</v>
      </c>
      <c r="G36" s="60">
        <f>SPMP_Tierra!L5</f>
        <v>10</v>
      </c>
      <c r="H36" s="60">
        <f>Adicionales!$F$15</f>
        <v>5</v>
      </c>
      <c r="I36" s="61">
        <f>SUM(F36,H36)</f>
        <v>153</v>
      </c>
      <c r="J36" s="60">
        <f>SPMP_Tierra!N5</f>
        <v>1485</v>
      </c>
      <c r="K36" s="60">
        <f>SPMP_Tierra!O5</f>
        <v>1031</v>
      </c>
      <c r="L36" s="61">
        <f>Adicionales!$G$15</f>
        <v>31</v>
      </c>
      <c r="M36" s="60">
        <f>SUM(K36:L36)</f>
        <v>1062</v>
      </c>
      <c r="N36" s="44">
        <f>IFERROR(F36/E36, "-")</f>
        <v>0.93670886075949367</v>
      </c>
      <c r="O36" s="62">
        <f t="shared" ref="O36:O39" si="23">IFERROR(F36/C36, "-")</f>
        <v>0.93670886075949367</v>
      </c>
    </row>
    <row r="37" spans="2:15" ht="24" customHeight="1" thickBot="1" x14ac:dyDescent="0.35">
      <c r="B37" s="63" t="s">
        <v>270</v>
      </c>
      <c r="C37" s="46">
        <f>SPMP_Mar!H6</f>
        <v>152</v>
      </c>
      <c r="D37" s="47">
        <f>SPMP_Mar!I6</f>
        <v>2037</v>
      </c>
      <c r="E37" s="115">
        <f>SPMP_Mar!J6</f>
        <v>152</v>
      </c>
      <c r="F37" s="115">
        <f>SPMP_Mar!K6</f>
        <v>151</v>
      </c>
      <c r="G37" s="48">
        <f>SPMP_Mar!L6</f>
        <v>1</v>
      </c>
      <c r="H37" s="46">
        <f>Adicionales!F16</f>
        <v>0</v>
      </c>
      <c r="I37" s="49">
        <f t="shared" ref="I37:I38" si="24">SUM(F37,H37)</f>
        <v>151</v>
      </c>
      <c r="J37" s="46">
        <f>SPMP_Mar!N6</f>
        <v>0</v>
      </c>
      <c r="K37" s="46">
        <f>SPMP_Mar!O6</f>
        <v>0</v>
      </c>
      <c r="L37" s="45">
        <f>SPMP_Mar!P6</f>
        <v>2037</v>
      </c>
      <c r="M37" s="46">
        <f>SPMP_Mar!Q6</f>
        <v>1479</v>
      </c>
      <c r="N37" s="44">
        <f t="shared" ref="N37" si="25">IFERROR(F37/E37, "-")</f>
        <v>0.99342105263157898</v>
      </c>
      <c r="O37" s="64">
        <f t="shared" si="23"/>
        <v>0.99342105263157898</v>
      </c>
    </row>
    <row r="38" spans="2:15" ht="24" customHeight="1" thickTop="1" thickBot="1" x14ac:dyDescent="0.35">
      <c r="B38" s="63" t="s">
        <v>271</v>
      </c>
      <c r="C38" s="84">
        <f>SPMP_Mar!H5</f>
        <v>8</v>
      </c>
      <c r="D38" s="85">
        <f>SPMP_Mar!I5</f>
        <v>62</v>
      </c>
      <c r="E38" s="119">
        <f>SPMP_Mar!J5</f>
        <v>8</v>
      </c>
      <c r="F38" s="115">
        <f>SPMP_Mar!K5</f>
        <v>8</v>
      </c>
      <c r="G38" s="88">
        <f>SPMP_Mar!L5</f>
        <v>0</v>
      </c>
      <c r="H38" s="84">
        <f>Adicionales!F17</f>
        <v>2</v>
      </c>
      <c r="I38" s="89">
        <f t="shared" si="24"/>
        <v>10</v>
      </c>
      <c r="J38" s="84">
        <f>SPMP_Mar!N5</f>
        <v>0</v>
      </c>
      <c r="K38" s="84">
        <f>SPMP_Mar!O5</f>
        <v>0</v>
      </c>
      <c r="L38" s="86">
        <f>SPMP_Mar!P5</f>
        <v>62</v>
      </c>
      <c r="M38" s="84">
        <f>SPMP_Mar!Q5</f>
        <v>59</v>
      </c>
      <c r="N38" s="44">
        <f>IFERROR(F38/E38,"-")</f>
        <v>1</v>
      </c>
      <c r="O38" s="90">
        <f t="shared" si="23"/>
        <v>1</v>
      </c>
    </row>
    <row r="39" spans="2:15" ht="27" customHeight="1" thickTop="1" x14ac:dyDescent="0.3">
      <c r="B39" s="67" t="s">
        <v>272</v>
      </c>
      <c r="C39" s="68">
        <f>SUM(C36:C38)</f>
        <v>318</v>
      </c>
      <c r="D39" s="68">
        <f t="shared" ref="D39:M39" si="26">SUM(D36:D38)</f>
        <v>3584</v>
      </c>
      <c r="E39" s="68">
        <f t="shared" si="26"/>
        <v>318</v>
      </c>
      <c r="F39" s="68">
        <f t="shared" si="26"/>
        <v>307</v>
      </c>
      <c r="G39" s="68">
        <f t="shared" si="26"/>
        <v>11</v>
      </c>
      <c r="H39" s="68">
        <f t="shared" si="26"/>
        <v>7</v>
      </c>
      <c r="I39" s="68">
        <f t="shared" si="26"/>
        <v>314</v>
      </c>
      <c r="J39" s="68">
        <f t="shared" si="26"/>
        <v>1485</v>
      </c>
      <c r="K39" s="68">
        <f t="shared" si="26"/>
        <v>1031</v>
      </c>
      <c r="L39" s="68">
        <f t="shared" si="26"/>
        <v>2130</v>
      </c>
      <c r="M39" s="68">
        <f t="shared" si="26"/>
        <v>2600</v>
      </c>
      <c r="N39" s="71">
        <f>IFERROR(F39/E39, "-")</f>
        <v>0.96540880503144655</v>
      </c>
      <c r="O39" s="72">
        <f t="shared" si="23"/>
        <v>0.96540880503144655</v>
      </c>
    </row>
    <row r="41" spans="2:15" ht="24" customHeight="1" thickBot="1" x14ac:dyDescent="0.35">
      <c r="B41" s="57" t="s">
        <v>273</v>
      </c>
      <c r="C41" s="58">
        <f>CASES_Carmen!H5</f>
        <v>147</v>
      </c>
      <c r="D41" s="59">
        <f>CASES_Carmen!I5</f>
        <v>1667</v>
      </c>
      <c r="E41" s="113">
        <f>CASES_Carmen!J5</f>
        <v>147</v>
      </c>
      <c r="F41" s="113">
        <f>CASES_Carmen!K5</f>
        <v>138</v>
      </c>
      <c r="G41" s="60">
        <f>CASES_Carmen!L5</f>
        <v>9</v>
      </c>
      <c r="H41" s="60">
        <f>Adicionales!F18</f>
        <v>12</v>
      </c>
      <c r="I41" s="61">
        <f t="shared" ref="I41:I42" si="27">SUM(F41,H41)</f>
        <v>150</v>
      </c>
      <c r="J41" s="60">
        <f>CASES_Carmen!N5</f>
        <v>1667</v>
      </c>
      <c r="K41" s="60">
        <f>CASES_Carmen!O5</f>
        <v>1358</v>
      </c>
      <c r="L41" s="61">
        <f>Adicionales!G18</f>
        <v>130</v>
      </c>
      <c r="M41" s="60">
        <f t="shared" ref="M41:M42" si="28">SUM(K41:L41)</f>
        <v>1488</v>
      </c>
      <c r="N41" s="44">
        <f>IFERROR(F41/E41, "-")</f>
        <v>0.93877551020408168</v>
      </c>
      <c r="O41" s="62">
        <f t="shared" ref="O41:O43" si="29">IFERROR(F41/C41, "-")</f>
        <v>0.93877551020408168</v>
      </c>
    </row>
    <row r="42" spans="2:15" ht="24" customHeight="1" thickBot="1" x14ac:dyDescent="0.35">
      <c r="B42" s="63" t="s">
        <v>274</v>
      </c>
      <c r="C42" s="46">
        <f>CASES_DB!H5</f>
        <v>220</v>
      </c>
      <c r="D42" s="47">
        <f>CASES_DB!I5</f>
        <v>3153</v>
      </c>
      <c r="E42" s="115">
        <f>CASES_DB!J5</f>
        <v>220</v>
      </c>
      <c r="F42" s="115">
        <f>CASES_DB!K5</f>
        <v>216</v>
      </c>
      <c r="G42" s="48">
        <f>CASES_DB!L5</f>
        <v>4</v>
      </c>
      <c r="H42" s="46">
        <f>Adicionales!F19</f>
        <v>12</v>
      </c>
      <c r="I42" s="49">
        <f t="shared" si="27"/>
        <v>228</v>
      </c>
      <c r="J42" s="46">
        <f>CASES_DB!N5</f>
        <v>3153</v>
      </c>
      <c r="K42" s="46">
        <f>CASES_DB!O5</f>
        <v>2418</v>
      </c>
      <c r="L42" s="45">
        <f>Adicionales!G19</f>
        <v>230</v>
      </c>
      <c r="M42" s="46">
        <f t="shared" si="28"/>
        <v>2648</v>
      </c>
      <c r="N42" s="44">
        <f t="shared" ref="N42" si="30">IFERROR(F42/E42, "-")</f>
        <v>0.98181818181818181</v>
      </c>
      <c r="O42" s="64">
        <f t="shared" si="29"/>
        <v>0.98181818181818181</v>
      </c>
    </row>
    <row r="43" spans="2:15" ht="19.5" customHeight="1" thickTop="1" x14ac:dyDescent="0.3">
      <c r="B43" s="67" t="s">
        <v>275</v>
      </c>
      <c r="C43" s="68">
        <f>SUM(C41:C42)</f>
        <v>367</v>
      </c>
      <c r="D43" s="69">
        <f t="shared" ref="D43" si="31">SUM(D41:D42)</f>
        <v>4820</v>
      </c>
      <c r="E43" s="68">
        <f t="shared" ref="E43" si="32">SUM(E41:E42)</f>
        <v>367</v>
      </c>
      <c r="F43" s="68">
        <f t="shared" ref="F43" si="33">SUM(F41:F42)</f>
        <v>354</v>
      </c>
      <c r="G43" s="68">
        <f t="shared" ref="G43" si="34">SUM(G41:G42)</f>
        <v>13</v>
      </c>
      <c r="H43" s="68">
        <f t="shared" ref="H43" si="35">SUM(H41:H42)</f>
        <v>24</v>
      </c>
      <c r="I43" s="68">
        <f t="shared" ref="I43" si="36">SUM(I41:I42)</f>
        <v>378</v>
      </c>
      <c r="J43" s="68">
        <f t="shared" ref="J43" si="37">SUM(J41:J42)</f>
        <v>4820</v>
      </c>
      <c r="K43" s="68">
        <f t="shared" ref="K43" si="38">SUM(K41:K42)</f>
        <v>3776</v>
      </c>
      <c r="L43" s="68">
        <f t="shared" ref="L43" si="39">SUM(L41:L42)</f>
        <v>360</v>
      </c>
      <c r="M43" s="68">
        <f t="shared" ref="M43" si="40">SUM(M41:M42)</f>
        <v>4136</v>
      </c>
      <c r="N43" s="71">
        <f>IFERROR(F43/E43, "-")</f>
        <v>0.96457765667574935</v>
      </c>
      <c r="O43" s="72">
        <f t="shared" si="29"/>
        <v>0.96457765667574935</v>
      </c>
    </row>
  </sheetData>
  <sheetProtection algorithmName="SHA-512" hashValue="2uFGYUGNQdxsrAA1ZGHL0WJt0URZlFWtnNOIJ3K1d8nBYguaAjyGy4db2QwFMixFGs1MQM/SKwBGD70y0g5/Tw==" saltValue="HQK2ELFEXaVANWzM5mYPfQ==" spinCount="100000" sheet="1" objects="1" scenarios="1"/>
  <mergeCells count="4">
    <mergeCell ref="E5:M5"/>
    <mergeCell ref="C6:D6"/>
    <mergeCell ref="E6:H6"/>
    <mergeCell ref="J6:M6"/>
  </mergeCells>
  <conditionalFormatting sqref="N8:N14">
    <cfRule type="cellIs" dxfId="146" priority="13" operator="lessThan">
      <formula>70%</formula>
    </cfRule>
    <cfRule type="cellIs" dxfId="145" priority="14" operator="between">
      <formula>99.9999999999%</formula>
      <formula>70%</formula>
    </cfRule>
    <cfRule type="cellIs" dxfId="144" priority="15" operator="equal">
      <formula>100%</formula>
    </cfRule>
  </conditionalFormatting>
  <conditionalFormatting sqref="N19:N25">
    <cfRule type="cellIs" dxfId="143" priority="10" operator="lessThan">
      <formula>70%</formula>
    </cfRule>
    <cfRule type="cellIs" dxfId="142" priority="11" operator="between">
      <formula>99.9999999999%</formula>
      <formula>70%</formula>
    </cfRule>
    <cfRule type="cellIs" dxfId="141" priority="12" operator="equal">
      <formula>100%</formula>
    </cfRule>
  </conditionalFormatting>
  <conditionalFormatting sqref="N28:N33">
    <cfRule type="cellIs" dxfId="140" priority="7" operator="lessThan">
      <formula>70%</formula>
    </cfRule>
    <cfRule type="cellIs" dxfId="139" priority="8" operator="between">
      <formula>99.9999999999%</formula>
      <formula>70%</formula>
    </cfRule>
    <cfRule type="cellIs" dxfId="138" priority="9" operator="equal">
      <formula>100%</formula>
    </cfRule>
  </conditionalFormatting>
  <conditionalFormatting sqref="N36:N38">
    <cfRule type="cellIs" dxfId="137" priority="4" operator="lessThan">
      <formula>70%</formula>
    </cfRule>
    <cfRule type="cellIs" dxfId="136" priority="5" operator="between">
      <formula>99.9999999999%</formula>
      <formula>70%</formula>
    </cfRule>
    <cfRule type="cellIs" dxfId="135" priority="6" operator="equal">
      <formula>100%</formula>
    </cfRule>
  </conditionalFormatting>
  <conditionalFormatting sqref="N41:N42">
    <cfRule type="cellIs" dxfId="134" priority="1" operator="lessThan">
      <formula>70%</formula>
    </cfRule>
    <cfRule type="cellIs" dxfId="133" priority="2" operator="between">
      <formula>99.9999999999%</formula>
      <formula>70%</formula>
    </cfRule>
    <cfRule type="cellIs" dxfId="132" priority="3" operator="equal">
      <formula>100%</formula>
    </cfRule>
  </conditionalFormatting>
  <pageMargins left="0.7" right="0.7" top="0.75" bottom="0.75" header="0.3" footer="0.3"/>
  <pageSetup paperSize="9" scale="3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427F-3E12-4CAA-A909-6E193AB6A5EA}">
  <sheetPr codeName="Hoja4"/>
  <dimension ref="A1:AE321"/>
  <sheetViews>
    <sheetView showZeros="0" tabSelected="1" topLeftCell="D22" zoomScale="90" zoomScaleNormal="90" workbookViewId="0">
      <selection activeCell="S40" sqref="S40"/>
    </sheetView>
  </sheetViews>
  <sheetFormatPr baseColWidth="10" defaultColWidth="11.42578125" defaultRowHeight="13.5" x14ac:dyDescent="0.25"/>
  <cols>
    <col min="1" max="1" width="6.5703125" style="22" customWidth="1"/>
    <col min="2" max="2" width="11.7109375" style="76" customWidth="1"/>
    <col min="3" max="3" width="23.85546875" style="76" customWidth="1"/>
    <col min="4" max="4" width="20.42578125" style="76" customWidth="1"/>
    <col min="5" max="5" width="20" style="76" customWidth="1"/>
    <col min="6" max="6" width="56.7109375" style="76" customWidth="1"/>
    <col min="7" max="7" width="21" style="74" customWidth="1"/>
    <col min="8" max="8" width="12.5703125" style="77" customWidth="1"/>
    <col min="9" max="9" width="28.28515625" style="23" customWidth="1"/>
    <col min="10" max="10" width="10.28515625" style="74" customWidth="1"/>
    <col min="11" max="11" width="15.42578125" style="74" customWidth="1"/>
    <col min="12" max="12" width="11.7109375" style="74" bestFit="1" customWidth="1"/>
    <col min="13" max="13" width="24.140625" style="74" bestFit="1" customWidth="1"/>
    <col min="14" max="14" width="11.42578125" style="221" customWidth="1"/>
    <col min="15" max="15" width="25.140625" style="76" customWidth="1"/>
    <col min="16" max="16" width="10.140625" style="23" customWidth="1"/>
    <col min="17" max="17" width="11.42578125" style="23" customWidth="1"/>
    <col min="18" max="16384" width="11.42578125" style="23"/>
  </cols>
  <sheetData>
    <row r="1" spans="2:31" ht="14.25" hidden="1" customHeight="1" x14ac:dyDescent="0.25">
      <c r="B1" s="22"/>
      <c r="C1" s="22"/>
      <c r="D1" s="23"/>
      <c r="E1" s="23"/>
      <c r="F1" s="249" t="s">
        <v>230</v>
      </c>
      <c r="G1" s="249" t="s">
        <v>231</v>
      </c>
      <c r="H1" s="22"/>
      <c r="I1" s="249"/>
      <c r="J1" s="249"/>
      <c r="K1" s="221"/>
      <c r="L1" s="221"/>
      <c r="M1" s="22"/>
      <c r="N1" s="250"/>
      <c r="O1" s="221"/>
      <c r="R1" s="142" t="s">
        <v>235</v>
      </c>
      <c r="S1" s="143">
        <v>1</v>
      </c>
      <c r="T1" s="143">
        <v>2</v>
      </c>
      <c r="U1" s="143">
        <v>3</v>
      </c>
      <c r="V1" s="143">
        <v>4</v>
      </c>
      <c r="W1" s="143">
        <v>5</v>
      </c>
      <c r="X1" s="143">
        <v>6</v>
      </c>
      <c r="Y1" s="143">
        <v>7</v>
      </c>
      <c r="Z1" s="143">
        <v>8</v>
      </c>
      <c r="AA1" s="143">
        <v>9</v>
      </c>
      <c r="AB1" s="143">
        <v>10</v>
      </c>
      <c r="AC1" s="143">
        <v>11</v>
      </c>
      <c r="AD1" s="143">
        <v>12</v>
      </c>
      <c r="AE1" s="144" t="s">
        <v>276</v>
      </c>
    </row>
    <row r="2" spans="2:31" ht="15" hidden="1" x14ac:dyDescent="0.25">
      <c r="B2" s="22"/>
      <c r="C2" s="22"/>
      <c r="D2" s="251"/>
      <c r="E2" s="30" t="s">
        <v>254</v>
      </c>
      <c r="F2" s="22">
        <f t="shared" ref="F2:F19" si="0">COUNTIFS($N$26:$N$290,1,$C$26:$C$290,$E2)</f>
        <v>0</v>
      </c>
      <c r="G2" s="22">
        <f t="shared" ref="G2:G19" si="1">SUMIFS($K$26:$K$290,$N$26:$N$290,1,$C$26:$C$290,$E2)</f>
        <v>0</v>
      </c>
      <c r="H2" s="252"/>
      <c r="I2" s="221"/>
      <c r="J2" s="22"/>
      <c r="K2" s="221"/>
      <c r="L2" s="221"/>
      <c r="M2" s="22"/>
      <c r="N2" s="25"/>
      <c r="O2" s="221"/>
      <c r="R2" s="145" t="s">
        <v>211</v>
      </c>
      <c r="S2" s="143">
        <f t="shared" ref="S2:AD12" si="2">COUNTIFS($P$26:$P$308,S$1,$D$26:$D$308,$R2)</f>
        <v>0</v>
      </c>
      <c r="T2" s="143">
        <f t="shared" si="2"/>
        <v>0</v>
      </c>
      <c r="U2" s="143">
        <f t="shared" si="2"/>
        <v>0</v>
      </c>
      <c r="V2" s="143">
        <f t="shared" si="2"/>
        <v>0</v>
      </c>
      <c r="W2" s="143">
        <f t="shared" si="2"/>
        <v>3</v>
      </c>
      <c r="X2" s="143">
        <f t="shared" si="2"/>
        <v>6</v>
      </c>
      <c r="Y2" s="143">
        <f t="shared" si="2"/>
        <v>0</v>
      </c>
      <c r="Z2" s="143">
        <f t="shared" si="2"/>
        <v>0</v>
      </c>
      <c r="AA2" s="143">
        <f t="shared" si="2"/>
        <v>0</v>
      </c>
      <c r="AB2" s="143">
        <f t="shared" si="2"/>
        <v>0</v>
      </c>
      <c r="AC2" s="143">
        <f t="shared" si="2"/>
        <v>0</v>
      </c>
      <c r="AD2" s="143">
        <f t="shared" si="2"/>
        <v>0</v>
      </c>
      <c r="AE2" s="143">
        <f>SUM(S2:AD2)</f>
        <v>9</v>
      </c>
    </row>
    <row r="3" spans="2:31" ht="15" hidden="1" x14ac:dyDescent="0.25">
      <c r="B3" s="253">
        <f>Seguimiento!$E$6</f>
        <v>44927</v>
      </c>
      <c r="C3" s="25">
        <f>Seguimiento!$J$6</f>
        <v>45291</v>
      </c>
      <c r="D3" s="254"/>
      <c r="E3" s="29" t="s">
        <v>255</v>
      </c>
      <c r="F3" s="22">
        <f t="shared" si="0"/>
        <v>0</v>
      </c>
      <c r="G3" s="22">
        <f t="shared" si="1"/>
        <v>0</v>
      </c>
      <c r="H3" s="252"/>
      <c r="I3" s="221"/>
      <c r="J3" s="22"/>
      <c r="K3" s="221"/>
      <c r="L3" s="221"/>
      <c r="M3" s="22"/>
      <c r="N3" s="25"/>
      <c r="O3" s="221"/>
      <c r="R3" s="145" t="s">
        <v>183</v>
      </c>
      <c r="S3" s="143">
        <f t="shared" si="2"/>
        <v>0</v>
      </c>
      <c r="T3" s="143">
        <f t="shared" si="2"/>
        <v>0</v>
      </c>
      <c r="U3" s="143">
        <f t="shared" si="2"/>
        <v>0</v>
      </c>
      <c r="V3" s="143">
        <f t="shared" si="2"/>
        <v>0</v>
      </c>
      <c r="W3" s="143">
        <f t="shared" si="2"/>
        <v>0</v>
      </c>
      <c r="X3" s="143">
        <f t="shared" si="2"/>
        <v>0</v>
      </c>
      <c r="Y3" s="143">
        <f t="shared" si="2"/>
        <v>0</v>
      </c>
      <c r="Z3" s="143">
        <f t="shared" si="2"/>
        <v>0</v>
      </c>
      <c r="AA3" s="143">
        <f t="shared" si="2"/>
        <v>0</v>
      </c>
      <c r="AB3" s="143">
        <f t="shared" si="2"/>
        <v>0</v>
      </c>
      <c r="AC3" s="143">
        <f t="shared" si="2"/>
        <v>0</v>
      </c>
      <c r="AD3" s="143">
        <f t="shared" si="2"/>
        <v>0</v>
      </c>
      <c r="AE3" s="143">
        <f t="shared" ref="AE3:AE12" si="3">SUM(S3:AD3)</f>
        <v>0</v>
      </c>
    </row>
    <row r="4" spans="2:31" ht="15" hidden="1" x14ac:dyDescent="0.25">
      <c r="B4" s="22"/>
      <c r="C4" s="22"/>
      <c r="D4" s="251"/>
      <c r="E4" s="29" t="s">
        <v>256</v>
      </c>
      <c r="F4" s="22">
        <f t="shared" si="0"/>
        <v>0</v>
      </c>
      <c r="G4" s="22">
        <f t="shared" si="1"/>
        <v>0</v>
      </c>
      <c r="H4" s="252"/>
      <c r="I4" s="221"/>
      <c r="J4" s="22"/>
      <c r="K4" s="221"/>
      <c r="L4" s="221"/>
      <c r="M4" s="22"/>
      <c r="N4" s="25"/>
      <c r="O4" s="221"/>
      <c r="R4" s="145" t="s">
        <v>179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43">
        <f t="shared" si="2"/>
        <v>0</v>
      </c>
      <c r="Z4" s="143">
        <f t="shared" si="2"/>
        <v>0</v>
      </c>
      <c r="AA4" s="143">
        <f t="shared" si="2"/>
        <v>0</v>
      </c>
      <c r="AB4" s="143">
        <f t="shared" si="2"/>
        <v>0</v>
      </c>
      <c r="AC4" s="143">
        <f t="shared" si="2"/>
        <v>0</v>
      </c>
      <c r="AD4" s="143">
        <f t="shared" si="2"/>
        <v>0</v>
      </c>
      <c r="AE4" s="143">
        <f t="shared" si="3"/>
        <v>0</v>
      </c>
    </row>
    <row r="5" spans="2:31" ht="15" hidden="1" x14ac:dyDescent="0.25">
      <c r="B5" s="22"/>
      <c r="C5" s="22"/>
      <c r="D5" s="251"/>
      <c r="E5" s="29" t="s">
        <v>257</v>
      </c>
      <c r="F5" s="22">
        <f t="shared" si="0"/>
        <v>0</v>
      </c>
      <c r="G5" s="22">
        <f t="shared" si="1"/>
        <v>0</v>
      </c>
      <c r="H5" s="252"/>
      <c r="I5" s="221"/>
      <c r="J5" s="22"/>
      <c r="K5" s="221"/>
      <c r="L5" s="221"/>
      <c r="M5" s="22"/>
      <c r="N5" s="25"/>
      <c r="O5" s="221"/>
      <c r="R5" s="145" t="s">
        <v>215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43">
        <f t="shared" si="2"/>
        <v>0</v>
      </c>
      <c r="Z5" s="143">
        <f t="shared" si="2"/>
        <v>0</v>
      </c>
      <c r="AA5" s="143">
        <f t="shared" si="2"/>
        <v>0</v>
      </c>
      <c r="AB5" s="143">
        <f t="shared" si="2"/>
        <v>0</v>
      </c>
      <c r="AC5" s="143">
        <f t="shared" si="2"/>
        <v>0</v>
      </c>
      <c r="AD5" s="143">
        <f t="shared" si="2"/>
        <v>0</v>
      </c>
      <c r="AE5" s="143">
        <f t="shared" si="3"/>
        <v>0</v>
      </c>
    </row>
    <row r="6" spans="2:31" ht="15" hidden="1" x14ac:dyDescent="0.25">
      <c r="B6" s="22"/>
      <c r="C6" s="22"/>
      <c r="D6" s="251"/>
      <c r="E6" s="29" t="s">
        <v>258</v>
      </c>
      <c r="F6" s="22">
        <f t="shared" si="0"/>
        <v>3</v>
      </c>
      <c r="G6" s="22">
        <f t="shared" si="1"/>
        <v>50</v>
      </c>
      <c r="H6" s="252"/>
      <c r="I6" s="221"/>
      <c r="J6" s="22"/>
      <c r="K6" s="221"/>
      <c r="L6" s="221"/>
      <c r="M6" s="22"/>
      <c r="N6" s="25"/>
      <c r="O6" s="221"/>
      <c r="R6" s="145" t="s">
        <v>109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43">
        <f t="shared" si="2"/>
        <v>0</v>
      </c>
      <c r="Z6" s="143">
        <f t="shared" si="2"/>
        <v>0</v>
      </c>
      <c r="AA6" s="143">
        <f t="shared" si="2"/>
        <v>0</v>
      </c>
      <c r="AB6" s="143">
        <f t="shared" si="2"/>
        <v>0</v>
      </c>
      <c r="AC6" s="143">
        <f t="shared" si="2"/>
        <v>0</v>
      </c>
      <c r="AD6" s="143">
        <f t="shared" si="2"/>
        <v>0</v>
      </c>
      <c r="AE6" s="143">
        <f t="shared" si="3"/>
        <v>0</v>
      </c>
    </row>
    <row r="7" spans="2:31" ht="15" hidden="1" x14ac:dyDescent="0.25">
      <c r="B7" s="22"/>
      <c r="C7" s="22"/>
      <c r="D7" s="251"/>
      <c r="E7" s="29" t="s">
        <v>259</v>
      </c>
      <c r="F7" s="22">
        <f t="shared" si="0"/>
        <v>0</v>
      </c>
      <c r="G7" s="22">
        <f t="shared" si="1"/>
        <v>0</v>
      </c>
      <c r="H7" s="252"/>
      <c r="I7" s="221"/>
      <c r="J7" s="22"/>
      <c r="K7" s="221"/>
      <c r="L7" s="221"/>
      <c r="M7" s="22"/>
      <c r="N7" s="25"/>
      <c r="O7" s="221"/>
      <c r="R7" s="145" t="s">
        <v>53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7</v>
      </c>
      <c r="X7" s="143">
        <f t="shared" si="2"/>
        <v>2</v>
      </c>
      <c r="Y7" s="143">
        <f t="shared" si="2"/>
        <v>0</v>
      </c>
      <c r="Z7" s="143">
        <f t="shared" si="2"/>
        <v>0</v>
      </c>
      <c r="AA7" s="143">
        <f t="shared" si="2"/>
        <v>0</v>
      </c>
      <c r="AB7" s="143">
        <f t="shared" si="2"/>
        <v>0</v>
      </c>
      <c r="AC7" s="143">
        <f t="shared" si="2"/>
        <v>0</v>
      </c>
      <c r="AD7" s="143">
        <f t="shared" si="2"/>
        <v>0</v>
      </c>
      <c r="AE7" s="143">
        <f t="shared" si="3"/>
        <v>9</v>
      </c>
    </row>
    <row r="8" spans="2:31" ht="15" hidden="1" x14ac:dyDescent="0.25">
      <c r="B8" s="22"/>
      <c r="C8" s="22"/>
      <c r="D8" s="251"/>
      <c r="E8" s="29" t="s">
        <v>260</v>
      </c>
      <c r="F8" s="22">
        <f t="shared" si="0"/>
        <v>0</v>
      </c>
      <c r="G8" s="22">
        <f t="shared" si="1"/>
        <v>0</v>
      </c>
      <c r="H8" s="252"/>
      <c r="I8" s="221"/>
      <c r="J8" s="22"/>
      <c r="K8" s="221"/>
      <c r="L8" s="221"/>
      <c r="M8" s="22"/>
      <c r="N8" s="25"/>
      <c r="O8" s="221"/>
      <c r="R8" s="145" t="s">
        <v>37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43">
        <f t="shared" si="2"/>
        <v>0</v>
      </c>
      <c r="Z8" s="143">
        <f t="shared" si="2"/>
        <v>0</v>
      </c>
      <c r="AA8" s="143">
        <f t="shared" si="2"/>
        <v>0</v>
      </c>
      <c r="AB8" s="143">
        <f t="shared" si="2"/>
        <v>0</v>
      </c>
      <c r="AC8" s="143">
        <f t="shared" si="2"/>
        <v>0</v>
      </c>
      <c r="AD8" s="143">
        <f t="shared" si="2"/>
        <v>1</v>
      </c>
      <c r="AE8" s="143">
        <f t="shared" si="3"/>
        <v>1</v>
      </c>
    </row>
    <row r="9" spans="2:31" ht="15" hidden="1" x14ac:dyDescent="0.25">
      <c r="B9" s="22"/>
      <c r="C9" s="22"/>
      <c r="D9" s="251"/>
      <c r="E9" s="29" t="s">
        <v>262</v>
      </c>
      <c r="F9" s="22">
        <f t="shared" si="0"/>
        <v>12</v>
      </c>
      <c r="G9" s="22">
        <f t="shared" si="1"/>
        <v>201</v>
      </c>
      <c r="H9" s="252"/>
      <c r="I9" s="221"/>
      <c r="J9" s="22"/>
      <c r="K9" s="221"/>
      <c r="L9" s="221"/>
      <c r="M9" s="22"/>
      <c r="N9" s="25"/>
      <c r="O9" s="221"/>
      <c r="R9" s="145" t="s">
        <v>121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43">
        <f t="shared" si="2"/>
        <v>0</v>
      </c>
      <c r="Z9" s="143">
        <f t="shared" si="2"/>
        <v>0</v>
      </c>
      <c r="AA9" s="143">
        <f t="shared" si="2"/>
        <v>0</v>
      </c>
      <c r="AB9" s="143">
        <f t="shared" si="2"/>
        <v>0</v>
      </c>
      <c r="AC9" s="143">
        <f t="shared" si="2"/>
        <v>0</v>
      </c>
      <c r="AD9" s="143">
        <f t="shared" si="2"/>
        <v>0</v>
      </c>
      <c r="AE9" s="143">
        <f t="shared" si="3"/>
        <v>0</v>
      </c>
    </row>
    <row r="10" spans="2:31" ht="15" hidden="1" x14ac:dyDescent="0.25">
      <c r="B10" s="22"/>
      <c r="C10" s="22"/>
      <c r="D10" s="251"/>
      <c r="E10" s="29" t="s">
        <v>263</v>
      </c>
      <c r="F10" s="22">
        <f t="shared" si="0"/>
        <v>8</v>
      </c>
      <c r="G10" s="22">
        <f t="shared" si="1"/>
        <v>33</v>
      </c>
      <c r="H10" s="252"/>
      <c r="I10" s="221"/>
      <c r="J10" s="22"/>
      <c r="K10" s="221"/>
      <c r="L10" s="221"/>
      <c r="M10" s="22"/>
      <c r="N10" s="25"/>
      <c r="O10" s="221"/>
      <c r="R10" s="145" t="s">
        <v>15</v>
      </c>
      <c r="S10" s="143">
        <f t="shared" si="2"/>
        <v>0</v>
      </c>
      <c r="T10" s="143">
        <f t="shared" si="2"/>
        <v>0</v>
      </c>
      <c r="U10" s="143">
        <f t="shared" si="2"/>
        <v>0</v>
      </c>
      <c r="V10" s="143">
        <f t="shared" si="2"/>
        <v>0</v>
      </c>
      <c r="W10" s="143">
        <f t="shared" si="2"/>
        <v>0</v>
      </c>
      <c r="X10" s="143">
        <f t="shared" si="2"/>
        <v>0</v>
      </c>
      <c r="Y10" s="143">
        <f t="shared" si="2"/>
        <v>0</v>
      </c>
      <c r="Z10" s="143">
        <f t="shared" si="2"/>
        <v>0</v>
      </c>
      <c r="AA10" s="143">
        <f t="shared" si="2"/>
        <v>0</v>
      </c>
      <c r="AB10" s="143">
        <f t="shared" si="2"/>
        <v>0</v>
      </c>
      <c r="AC10" s="143">
        <f t="shared" si="2"/>
        <v>0</v>
      </c>
      <c r="AD10" s="143">
        <f t="shared" si="2"/>
        <v>0</v>
      </c>
      <c r="AE10" s="143">
        <f t="shared" si="3"/>
        <v>0</v>
      </c>
    </row>
    <row r="11" spans="2:31" ht="15" hidden="1" x14ac:dyDescent="0.25">
      <c r="B11" s="22"/>
      <c r="C11" s="22"/>
      <c r="D11" s="251"/>
      <c r="E11" s="29" t="s">
        <v>264</v>
      </c>
      <c r="F11" s="22">
        <f t="shared" si="0"/>
        <v>2</v>
      </c>
      <c r="G11" s="22">
        <f t="shared" si="1"/>
        <v>7</v>
      </c>
      <c r="H11" s="252"/>
      <c r="I11" s="221"/>
      <c r="J11" s="22"/>
      <c r="K11" s="221"/>
      <c r="L11" s="221"/>
      <c r="M11" s="22"/>
      <c r="N11" s="25"/>
      <c r="O11" s="221"/>
      <c r="R11" s="145" t="s">
        <v>48</v>
      </c>
      <c r="S11" s="143">
        <f t="shared" si="2"/>
        <v>0</v>
      </c>
      <c r="T11" s="143">
        <f t="shared" si="2"/>
        <v>0</v>
      </c>
      <c r="U11" s="143">
        <f t="shared" si="2"/>
        <v>0</v>
      </c>
      <c r="V11" s="143">
        <f t="shared" si="2"/>
        <v>0</v>
      </c>
      <c r="W11" s="143">
        <f t="shared" si="2"/>
        <v>0</v>
      </c>
      <c r="X11" s="143">
        <f t="shared" si="2"/>
        <v>4</v>
      </c>
      <c r="Y11" s="143">
        <f t="shared" si="2"/>
        <v>0</v>
      </c>
      <c r="Z11" s="143">
        <f t="shared" si="2"/>
        <v>4</v>
      </c>
      <c r="AA11" s="143">
        <f t="shared" si="2"/>
        <v>3</v>
      </c>
      <c r="AB11" s="143">
        <f t="shared" si="2"/>
        <v>2</v>
      </c>
      <c r="AC11" s="143">
        <f t="shared" si="2"/>
        <v>0</v>
      </c>
      <c r="AD11" s="143">
        <f t="shared" si="2"/>
        <v>0</v>
      </c>
      <c r="AE11" s="143">
        <f t="shared" si="3"/>
        <v>13</v>
      </c>
    </row>
    <row r="12" spans="2:31" ht="15" hidden="1" x14ac:dyDescent="0.25">
      <c r="B12" s="22"/>
      <c r="C12" s="22"/>
      <c r="D12" s="251"/>
      <c r="E12" s="29" t="s">
        <v>265</v>
      </c>
      <c r="F12" s="22">
        <f t="shared" si="0"/>
        <v>2</v>
      </c>
      <c r="G12" s="22">
        <f t="shared" si="1"/>
        <v>25</v>
      </c>
      <c r="H12" s="252"/>
      <c r="I12" s="221"/>
      <c r="J12" s="22"/>
      <c r="K12" s="221"/>
      <c r="L12" s="221"/>
      <c r="M12" s="22"/>
      <c r="N12" s="25"/>
      <c r="O12" s="221"/>
      <c r="R12" s="145" t="s">
        <v>196</v>
      </c>
      <c r="S12" s="143">
        <f t="shared" si="2"/>
        <v>0</v>
      </c>
      <c r="T12" s="143">
        <f t="shared" si="2"/>
        <v>1</v>
      </c>
      <c r="U12" s="143">
        <f t="shared" si="2"/>
        <v>4</v>
      </c>
      <c r="V12" s="143">
        <f t="shared" si="2"/>
        <v>1</v>
      </c>
      <c r="W12" s="143">
        <f t="shared" si="2"/>
        <v>4</v>
      </c>
      <c r="X12" s="143">
        <f t="shared" si="2"/>
        <v>2</v>
      </c>
      <c r="Y12" s="143">
        <f t="shared" si="2"/>
        <v>0</v>
      </c>
      <c r="Z12" s="143">
        <f t="shared" si="2"/>
        <v>12</v>
      </c>
      <c r="AA12" s="143">
        <f t="shared" si="2"/>
        <v>4</v>
      </c>
      <c r="AB12" s="143">
        <f t="shared" si="2"/>
        <v>1</v>
      </c>
      <c r="AC12" s="143">
        <f t="shared" si="2"/>
        <v>1</v>
      </c>
      <c r="AD12" s="143">
        <f t="shared" si="2"/>
        <v>1</v>
      </c>
      <c r="AE12" s="143">
        <f t="shared" si="3"/>
        <v>31</v>
      </c>
    </row>
    <row r="13" spans="2:31" ht="15" hidden="1" x14ac:dyDescent="0.25">
      <c r="B13" s="22"/>
      <c r="C13" s="22"/>
      <c r="D13" s="251"/>
      <c r="E13" s="29" t="s">
        <v>266</v>
      </c>
      <c r="F13" s="22">
        <f t="shared" si="0"/>
        <v>3</v>
      </c>
      <c r="G13" s="22">
        <f t="shared" si="1"/>
        <v>30</v>
      </c>
      <c r="H13" s="252"/>
      <c r="I13" s="221"/>
      <c r="J13" s="22"/>
      <c r="K13" s="221"/>
      <c r="L13" s="221"/>
      <c r="M13" s="22"/>
      <c r="N13" s="25"/>
      <c r="O13" s="221"/>
      <c r="R13" s="145" t="s">
        <v>276</v>
      </c>
      <c r="S13" s="143">
        <f>SUM(S2:S12)</f>
        <v>0</v>
      </c>
      <c r="T13" s="143">
        <f t="shared" ref="T13:AD13" si="4">SUM(T2:T12)</f>
        <v>1</v>
      </c>
      <c r="U13" s="143">
        <f t="shared" si="4"/>
        <v>4</v>
      </c>
      <c r="V13" s="143">
        <f t="shared" si="4"/>
        <v>1</v>
      </c>
      <c r="W13" s="143">
        <f t="shared" si="4"/>
        <v>14</v>
      </c>
      <c r="X13" s="143">
        <f t="shared" si="4"/>
        <v>14</v>
      </c>
      <c r="Y13" s="143">
        <f t="shared" si="4"/>
        <v>0</v>
      </c>
      <c r="Z13" s="143">
        <f t="shared" si="4"/>
        <v>16</v>
      </c>
      <c r="AA13" s="143">
        <f t="shared" si="4"/>
        <v>7</v>
      </c>
      <c r="AB13" s="143">
        <f t="shared" si="4"/>
        <v>3</v>
      </c>
      <c r="AC13" s="143">
        <f t="shared" si="4"/>
        <v>1</v>
      </c>
      <c r="AD13" s="143">
        <f t="shared" si="4"/>
        <v>2</v>
      </c>
      <c r="AE13" s="146">
        <f>SUM(AE2:AE12)</f>
        <v>63</v>
      </c>
    </row>
    <row r="14" spans="2:31" hidden="1" x14ac:dyDescent="0.25">
      <c r="B14" s="22"/>
      <c r="C14" s="22"/>
      <c r="D14" s="251"/>
      <c r="E14" s="29" t="s">
        <v>267</v>
      </c>
      <c r="F14" s="22">
        <f t="shared" si="0"/>
        <v>12</v>
      </c>
      <c r="G14" s="22">
        <f t="shared" si="1"/>
        <v>225</v>
      </c>
      <c r="H14" s="252"/>
      <c r="I14" s="221"/>
      <c r="J14" s="22"/>
      <c r="K14" s="221"/>
      <c r="L14" s="221"/>
      <c r="M14" s="22"/>
      <c r="N14" s="25"/>
      <c r="O14" s="221"/>
    </row>
    <row r="15" spans="2:31" hidden="1" x14ac:dyDescent="0.25">
      <c r="B15" s="22"/>
      <c r="C15" s="22"/>
      <c r="D15" s="251"/>
      <c r="E15" s="29" t="s">
        <v>277</v>
      </c>
      <c r="F15" s="22">
        <f t="shared" si="0"/>
        <v>5</v>
      </c>
      <c r="G15" s="22">
        <f t="shared" si="1"/>
        <v>31</v>
      </c>
      <c r="H15" s="252"/>
      <c r="I15" s="221"/>
      <c r="J15" s="22"/>
      <c r="K15" s="221"/>
      <c r="L15" s="221"/>
      <c r="M15" s="22"/>
      <c r="N15" s="25"/>
      <c r="O15" s="221"/>
    </row>
    <row r="16" spans="2:31" hidden="1" x14ac:dyDescent="0.25">
      <c r="B16" s="22"/>
      <c r="C16" s="22"/>
      <c r="D16" s="251"/>
      <c r="E16" s="29" t="s">
        <v>270</v>
      </c>
      <c r="F16" s="22">
        <f t="shared" si="0"/>
        <v>0</v>
      </c>
      <c r="G16" s="22">
        <f t="shared" si="1"/>
        <v>0</v>
      </c>
      <c r="H16" s="252"/>
      <c r="I16" s="221"/>
      <c r="J16" s="22"/>
      <c r="K16" s="221"/>
      <c r="L16" s="221"/>
      <c r="M16" s="22"/>
      <c r="N16" s="25"/>
      <c r="O16" s="221"/>
    </row>
    <row r="17" spans="1:16" hidden="1" x14ac:dyDescent="0.25">
      <c r="B17" s="22"/>
      <c r="C17" s="22"/>
      <c r="D17" s="251"/>
      <c r="E17" s="29" t="s">
        <v>271</v>
      </c>
      <c r="F17" s="22">
        <f t="shared" si="0"/>
        <v>2</v>
      </c>
      <c r="G17" s="22">
        <f t="shared" si="1"/>
        <v>13</v>
      </c>
      <c r="H17" s="252"/>
      <c r="I17" s="221"/>
      <c r="J17" s="22"/>
      <c r="K17" s="221"/>
      <c r="L17" s="221"/>
      <c r="M17" s="22"/>
      <c r="N17" s="25"/>
      <c r="O17" s="221"/>
    </row>
    <row r="18" spans="1:16" hidden="1" x14ac:dyDescent="0.25">
      <c r="B18" s="22"/>
      <c r="C18" s="22"/>
      <c r="D18" s="251"/>
      <c r="E18" s="29" t="s">
        <v>278</v>
      </c>
      <c r="F18" s="22">
        <f t="shared" si="0"/>
        <v>12</v>
      </c>
      <c r="G18" s="22">
        <f t="shared" si="1"/>
        <v>130</v>
      </c>
      <c r="H18" s="252"/>
      <c r="I18" s="221"/>
      <c r="J18" s="22"/>
      <c r="K18" s="221"/>
      <c r="L18" s="221"/>
      <c r="M18" s="22"/>
      <c r="N18" s="25"/>
      <c r="O18" s="221"/>
    </row>
    <row r="19" spans="1:16" hidden="1" x14ac:dyDescent="0.25">
      <c r="B19" s="22"/>
      <c r="C19" s="22"/>
      <c r="D19" s="251"/>
      <c r="E19" s="255" t="s">
        <v>279</v>
      </c>
      <c r="F19" s="22">
        <f t="shared" si="0"/>
        <v>12</v>
      </c>
      <c r="G19" s="22">
        <f t="shared" si="1"/>
        <v>230</v>
      </c>
      <c r="H19" s="252"/>
      <c r="I19" s="221"/>
      <c r="J19" s="22"/>
      <c r="K19" s="221"/>
      <c r="L19" s="221"/>
      <c r="M19" s="22"/>
      <c r="N19" s="25"/>
      <c r="O19" s="221"/>
    </row>
    <row r="20" spans="1:16" hidden="1" x14ac:dyDescent="0.25">
      <c r="B20" s="22"/>
      <c r="C20" s="22"/>
      <c r="D20" s="251"/>
      <c r="E20" s="30" t="s">
        <v>280</v>
      </c>
      <c r="F20" s="22">
        <f>COUNTIFS($N$26:$N$290,1,$D$26:$D$290,$E20)</f>
        <v>10</v>
      </c>
      <c r="G20" s="22">
        <f>SUMIFS($K$26:$K$290,$N$26:$N$290,1,$D$26:$D$290,$E20)</f>
        <v>113</v>
      </c>
      <c r="H20" s="252"/>
      <c r="I20" s="221"/>
      <c r="J20" s="22"/>
      <c r="K20" s="221"/>
      <c r="L20" s="221"/>
      <c r="M20" s="22"/>
      <c r="N20" s="25"/>
      <c r="O20" s="221"/>
    </row>
    <row r="21" spans="1:16" hidden="1" x14ac:dyDescent="0.25">
      <c r="B21" s="22"/>
      <c r="C21" s="22"/>
      <c r="D21" s="251"/>
      <c r="E21" s="256" t="s">
        <v>281</v>
      </c>
      <c r="F21" s="257">
        <f>SUM(F2:F20)</f>
        <v>83</v>
      </c>
      <c r="G21" s="257">
        <f>SUM(G2:G20)</f>
        <v>1088</v>
      </c>
      <c r="H21" s="22"/>
      <c r="I21" s="221"/>
      <c r="J21" s="22"/>
      <c r="K21" s="221"/>
      <c r="L21" s="221"/>
      <c r="M21" s="22"/>
      <c r="N21" s="25"/>
      <c r="O21" s="221"/>
    </row>
    <row r="22" spans="1:16" x14ac:dyDescent="0.25">
      <c r="B22" s="22"/>
      <c r="C22" s="22"/>
      <c r="D22" s="251"/>
      <c r="E22" s="256"/>
      <c r="F22" s="22"/>
      <c r="G22" s="22"/>
      <c r="H22" s="22"/>
      <c r="I22" s="221"/>
      <c r="J22" s="22"/>
      <c r="K22" s="221"/>
      <c r="L22" s="221"/>
      <c r="M22" s="22"/>
      <c r="N22" s="25"/>
      <c r="O22" s="221"/>
    </row>
    <row r="23" spans="1:16" ht="24" x14ac:dyDescent="0.25">
      <c r="B23" s="22"/>
      <c r="C23" s="329" t="s">
        <v>282</v>
      </c>
      <c r="D23" s="329"/>
      <c r="E23" s="329"/>
      <c r="F23" s="329"/>
      <c r="G23" s="22"/>
      <c r="H23" s="22"/>
      <c r="I23" s="221"/>
      <c r="K23" s="77"/>
      <c r="L23" s="77"/>
      <c r="N23" s="25"/>
      <c r="O23" s="77"/>
    </row>
    <row r="24" spans="1:16" x14ac:dyDescent="0.25">
      <c r="B24" s="22"/>
      <c r="C24" s="22"/>
      <c r="D24" s="23"/>
      <c r="E24" s="24"/>
      <c r="F24" s="22"/>
      <c r="G24" s="22"/>
      <c r="H24" s="22"/>
      <c r="I24" s="221"/>
      <c r="K24" s="77"/>
      <c r="L24" s="77"/>
      <c r="N24" s="25"/>
      <c r="O24" s="77"/>
    </row>
    <row r="25" spans="1:16" s="28" customFormat="1" ht="27" x14ac:dyDescent="0.25">
      <c r="A25" s="26" t="s">
        <v>283</v>
      </c>
      <c r="B25" s="26" t="s">
        <v>284</v>
      </c>
      <c r="C25" s="26" t="s">
        <v>285</v>
      </c>
      <c r="D25" s="26" t="s">
        <v>5</v>
      </c>
      <c r="E25" s="26" t="s">
        <v>6</v>
      </c>
      <c r="F25" s="26" t="s">
        <v>286</v>
      </c>
      <c r="G25" s="27" t="s">
        <v>287</v>
      </c>
      <c r="H25" s="26" t="s">
        <v>288</v>
      </c>
      <c r="I25" s="26" t="s">
        <v>289</v>
      </c>
      <c r="J25" s="222" t="s">
        <v>290</v>
      </c>
      <c r="K25" s="222" t="s">
        <v>291</v>
      </c>
      <c r="L25" s="222" t="s">
        <v>11</v>
      </c>
      <c r="M25" s="223" t="s">
        <v>12</v>
      </c>
      <c r="N25" s="28" t="s">
        <v>226</v>
      </c>
      <c r="O25" s="222" t="s">
        <v>292</v>
      </c>
      <c r="P25" s="28" t="s">
        <v>293</v>
      </c>
    </row>
    <row r="26" spans="1:16" s="282" customFormat="1" ht="16.5" customHeight="1" x14ac:dyDescent="0.25">
      <c r="A26" s="221">
        <v>1</v>
      </c>
      <c r="B26" s="75">
        <v>50650305</v>
      </c>
      <c r="C26" s="278" t="s">
        <v>267</v>
      </c>
      <c r="D26" s="279" t="s">
        <v>196</v>
      </c>
      <c r="E26" s="279" t="s">
        <v>294</v>
      </c>
      <c r="F26" s="279" t="s">
        <v>295</v>
      </c>
      <c r="G26" s="77" t="s">
        <v>296</v>
      </c>
      <c r="H26" s="77" t="s">
        <v>297</v>
      </c>
      <c r="I26" s="280" t="str">
        <f>IFERROR((VLOOKUP(H26,Padrón[[Ficha]:[Nombre]],2,FALSE)),"-")</f>
        <v>-</v>
      </c>
      <c r="J26" s="77">
        <v>24</v>
      </c>
      <c r="K26" s="77">
        <v>17</v>
      </c>
      <c r="L26" s="281">
        <v>44972</v>
      </c>
      <c r="M26" s="281">
        <v>44974</v>
      </c>
      <c r="N26" s="221">
        <f t="shared" ref="N26:N29" si="5">IF(AND(M26&gt;=$B$3,M26&lt;=$C$3),1,"-")</f>
        <v>1</v>
      </c>
      <c r="O26" s="279"/>
      <c r="P26" s="221">
        <f>IF(M26="","0",(MONTH(M26)))</f>
        <v>2</v>
      </c>
    </row>
    <row r="27" spans="1:16" s="282" customFormat="1" ht="16.5" customHeight="1" x14ac:dyDescent="0.25">
      <c r="A27" s="221">
        <v>2</v>
      </c>
      <c r="B27" s="75">
        <v>50649861</v>
      </c>
      <c r="C27" s="278" t="s">
        <v>267</v>
      </c>
      <c r="D27" s="279" t="s">
        <v>196</v>
      </c>
      <c r="E27" s="279" t="s">
        <v>294</v>
      </c>
      <c r="F27" s="279" t="s">
        <v>298</v>
      </c>
      <c r="G27" s="77" t="s">
        <v>296</v>
      </c>
      <c r="H27" s="77" t="s">
        <v>297</v>
      </c>
      <c r="I27" s="280" t="str">
        <f>IFERROR((VLOOKUP(H27,Padrón[[Ficha]:[Nombre]],2,FALSE)),"-")</f>
        <v>-</v>
      </c>
      <c r="J27" s="77">
        <v>40</v>
      </c>
      <c r="K27" s="77">
        <v>20</v>
      </c>
      <c r="L27" s="281">
        <v>44984</v>
      </c>
      <c r="M27" s="281">
        <v>44988</v>
      </c>
      <c r="N27" s="221">
        <f t="shared" si="5"/>
        <v>1</v>
      </c>
      <c r="O27" s="279"/>
      <c r="P27" s="221">
        <f>IF(M27="","0",(MONTH(M27)))</f>
        <v>3</v>
      </c>
    </row>
    <row r="28" spans="1:16" s="282" customFormat="1" ht="16.5" customHeight="1" x14ac:dyDescent="0.25">
      <c r="A28" s="221">
        <v>3</v>
      </c>
      <c r="B28" s="75">
        <v>50649912</v>
      </c>
      <c r="C28" s="278" t="s">
        <v>278</v>
      </c>
      <c r="D28" s="279" t="s">
        <v>196</v>
      </c>
      <c r="E28" s="279" t="s">
        <v>294</v>
      </c>
      <c r="F28" s="279" t="s">
        <v>299</v>
      </c>
      <c r="G28" s="77" t="s">
        <v>296</v>
      </c>
      <c r="H28" s="77" t="s">
        <v>297</v>
      </c>
      <c r="I28" s="280" t="str">
        <f>IFERROR((VLOOKUP(H28,Padrón[[Ficha]:[Nombre]],2,FALSE)),"-")</f>
        <v>-</v>
      </c>
      <c r="J28" s="77">
        <v>24</v>
      </c>
      <c r="K28" s="77">
        <v>14</v>
      </c>
      <c r="L28" s="281">
        <v>44986</v>
      </c>
      <c r="M28" s="281">
        <v>44988</v>
      </c>
      <c r="N28" s="221">
        <f t="shared" si="5"/>
        <v>1</v>
      </c>
      <c r="O28" s="279"/>
      <c r="P28" s="221">
        <f>IF(M28="","0",(MONTH(M28)))</f>
        <v>3</v>
      </c>
    </row>
    <row r="29" spans="1:16" s="282" customFormat="1" ht="16.5" customHeight="1" x14ac:dyDescent="0.25">
      <c r="A29" s="221">
        <v>4</v>
      </c>
      <c r="B29" s="75">
        <v>50649950</v>
      </c>
      <c r="C29" s="278" t="s">
        <v>278</v>
      </c>
      <c r="D29" s="279" t="s">
        <v>196</v>
      </c>
      <c r="E29" s="279" t="s">
        <v>294</v>
      </c>
      <c r="F29" s="279" t="s">
        <v>300</v>
      </c>
      <c r="G29" s="77" t="s">
        <v>296</v>
      </c>
      <c r="H29" s="77" t="s">
        <v>297</v>
      </c>
      <c r="I29" s="280" t="str">
        <f>IFERROR((VLOOKUP(H29,Padrón[[Ficha]:[Nombre]],2,FALSE)),"-")</f>
        <v>-</v>
      </c>
      <c r="J29" s="77">
        <v>40</v>
      </c>
      <c r="K29" s="77">
        <v>12</v>
      </c>
      <c r="L29" s="281">
        <v>45012</v>
      </c>
      <c r="M29" s="281">
        <v>45016</v>
      </c>
      <c r="N29" s="221">
        <f t="shared" si="5"/>
        <v>1</v>
      </c>
      <c r="O29" s="279"/>
      <c r="P29" s="221">
        <f t="shared" ref="P29:P90" si="6">IF(M29="","0",(MONTH(M29)))</f>
        <v>3</v>
      </c>
    </row>
    <row r="30" spans="1:16" s="282" customFormat="1" ht="16.5" customHeight="1" x14ac:dyDescent="0.25">
      <c r="A30" s="221">
        <v>5</v>
      </c>
      <c r="B30" s="75">
        <v>50650022</v>
      </c>
      <c r="C30" s="278" t="s">
        <v>267</v>
      </c>
      <c r="D30" s="279" t="s">
        <v>196</v>
      </c>
      <c r="E30" s="279" t="s">
        <v>294</v>
      </c>
      <c r="F30" s="279" t="s">
        <v>301</v>
      </c>
      <c r="G30" s="77" t="s">
        <v>302</v>
      </c>
      <c r="H30" s="274">
        <v>495716</v>
      </c>
      <c r="I30" s="280" t="str">
        <f>IFERROR((VLOOKUP(H30,Padrón[[Ficha]:[Nombre]],2,FALSE)),"-")</f>
        <v>ENRIQUE GABRIEL ALVAREZ ALMAZAN</v>
      </c>
      <c r="J30" s="77">
        <v>10</v>
      </c>
      <c r="K30" s="77">
        <v>19</v>
      </c>
      <c r="L30" s="281">
        <v>45012</v>
      </c>
      <c r="M30" s="281">
        <v>45016</v>
      </c>
      <c r="N30" s="221">
        <f t="shared" ref="N30:N86" si="7">IF(AND(M30&gt;=$B$3,M30&lt;=$C$3),1,"-")</f>
        <v>1</v>
      </c>
      <c r="O30" s="279"/>
      <c r="P30" s="221">
        <f t="shared" si="6"/>
        <v>3</v>
      </c>
    </row>
    <row r="31" spans="1:16" s="282" customFormat="1" ht="16.5" customHeight="1" x14ac:dyDescent="0.25">
      <c r="A31" s="221">
        <v>6</v>
      </c>
      <c r="B31" s="75">
        <v>50656014</v>
      </c>
      <c r="C31" s="278" t="s">
        <v>278</v>
      </c>
      <c r="D31" s="279" t="s">
        <v>196</v>
      </c>
      <c r="E31" s="279" t="s">
        <v>294</v>
      </c>
      <c r="F31" s="279" t="s">
        <v>303</v>
      </c>
      <c r="G31" s="77" t="s">
        <v>296</v>
      </c>
      <c r="H31" s="77" t="s">
        <v>297</v>
      </c>
      <c r="I31" s="280" t="str">
        <f>IFERROR((VLOOKUP(H31,Padrón[[Ficha]:[Nombre]],2,FALSE)),"-")</f>
        <v>-</v>
      </c>
      <c r="J31" s="77">
        <v>24</v>
      </c>
      <c r="K31" s="77">
        <v>11</v>
      </c>
      <c r="L31" s="281">
        <v>45035</v>
      </c>
      <c r="M31" s="281">
        <v>45037</v>
      </c>
      <c r="N31" s="221">
        <f t="shared" si="7"/>
        <v>1</v>
      </c>
      <c r="O31" s="279"/>
      <c r="P31" s="221">
        <f t="shared" si="6"/>
        <v>4</v>
      </c>
    </row>
    <row r="32" spans="1:16" s="282" customFormat="1" ht="16.5" customHeight="1" x14ac:dyDescent="0.25">
      <c r="A32" s="221">
        <v>7</v>
      </c>
      <c r="B32" s="75">
        <v>50656016</v>
      </c>
      <c r="C32" s="278" t="s">
        <v>267</v>
      </c>
      <c r="D32" s="279" t="s">
        <v>196</v>
      </c>
      <c r="E32" s="279" t="s">
        <v>294</v>
      </c>
      <c r="F32" s="279" t="s">
        <v>304</v>
      </c>
      <c r="G32" s="77" t="s">
        <v>296</v>
      </c>
      <c r="H32" s="77" t="s">
        <v>297</v>
      </c>
      <c r="I32" s="280" t="str">
        <f>IFERROR((VLOOKUP(#REF!,Padrón[[Ficha]:[Nombre]],2,FALSE)),"-")</f>
        <v>-</v>
      </c>
      <c r="J32" s="77">
        <v>24</v>
      </c>
      <c r="K32" s="77">
        <v>23</v>
      </c>
      <c r="L32" s="281">
        <v>45056</v>
      </c>
      <c r="M32" s="281">
        <v>45058</v>
      </c>
      <c r="N32" s="221">
        <f t="shared" si="7"/>
        <v>1</v>
      </c>
      <c r="O32" s="279"/>
      <c r="P32" s="221">
        <f t="shared" si="6"/>
        <v>5</v>
      </c>
    </row>
    <row r="33" spans="1:16" s="282" customFormat="1" ht="16.5" customHeight="1" x14ac:dyDescent="0.25">
      <c r="A33" s="221">
        <v>8</v>
      </c>
      <c r="B33" s="75">
        <v>50656018</v>
      </c>
      <c r="C33" s="278" t="s">
        <v>267</v>
      </c>
      <c r="D33" s="279" t="s">
        <v>196</v>
      </c>
      <c r="E33" s="279" t="s">
        <v>294</v>
      </c>
      <c r="F33" s="279" t="s">
        <v>305</v>
      </c>
      <c r="G33" s="77" t="s">
        <v>296</v>
      </c>
      <c r="H33" s="77" t="s">
        <v>297</v>
      </c>
      <c r="I33" s="280" t="str">
        <f>IFERROR((VLOOKUP(H33,Padrón[[Ficha]:[Nombre]],2,FALSE)),"-")</f>
        <v>-</v>
      </c>
      <c r="J33" s="77">
        <v>40</v>
      </c>
      <c r="K33" s="77">
        <v>21</v>
      </c>
      <c r="L33" s="281">
        <v>45061</v>
      </c>
      <c r="M33" s="281">
        <v>45065</v>
      </c>
      <c r="N33" s="221">
        <f>IF(AND(M33&gt;=$B$3,M33&lt;=$C$3),1,"-")</f>
        <v>1</v>
      </c>
      <c r="O33" s="279"/>
      <c r="P33" s="221">
        <f t="shared" si="6"/>
        <v>5</v>
      </c>
    </row>
    <row r="34" spans="1:16" s="282" customFormat="1" ht="16.5" customHeight="1" x14ac:dyDescent="0.25">
      <c r="A34" s="221">
        <v>9</v>
      </c>
      <c r="B34" s="75">
        <v>50656019</v>
      </c>
      <c r="C34" s="278" t="s">
        <v>258</v>
      </c>
      <c r="D34" s="279" t="s">
        <v>196</v>
      </c>
      <c r="E34" s="279" t="s">
        <v>294</v>
      </c>
      <c r="F34" s="279" t="s">
        <v>305</v>
      </c>
      <c r="G34" s="77" t="s">
        <v>296</v>
      </c>
      <c r="H34" s="77" t="s">
        <v>297</v>
      </c>
      <c r="I34" s="280" t="str">
        <f>IFERROR((VLOOKUP(H34,Padrón[[Ficha]:[Nombre]],2,FALSE)),"-")</f>
        <v>-</v>
      </c>
      <c r="J34" s="77">
        <v>40</v>
      </c>
      <c r="K34" s="77">
        <v>21</v>
      </c>
      <c r="L34" s="281">
        <v>45061</v>
      </c>
      <c r="M34" s="281">
        <v>45065</v>
      </c>
      <c r="N34" s="221">
        <f t="shared" ref="N34" si="8">IF(AND(M33&gt;=$B$3,M33&lt;=$C$3),1,"-")</f>
        <v>1</v>
      </c>
      <c r="O34" s="279"/>
      <c r="P34" s="221">
        <f t="shared" si="6"/>
        <v>5</v>
      </c>
    </row>
    <row r="35" spans="1:16" s="282" customFormat="1" ht="16.5" customHeight="1" x14ac:dyDescent="0.25">
      <c r="A35" s="221">
        <v>10</v>
      </c>
      <c r="B35" s="75">
        <v>50656020</v>
      </c>
      <c r="C35" s="278" t="s">
        <v>278</v>
      </c>
      <c r="D35" s="279" t="s">
        <v>196</v>
      </c>
      <c r="E35" s="279" t="s">
        <v>294</v>
      </c>
      <c r="F35" s="279" t="s">
        <v>305</v>
      </c>
      <c r="G35" s="77" t="s">
        <v>296</v>
      </c>
      <c r="H35" s="77" t="s">
        <v>297</v>
      </c>
      <c r="I35" s="280" t="str">
        <f>IFERROR((VLOOKUP(H35,Padrón[[Ficha]:[Nombre]],2,FALSE)),"-")</f>
        <v>-</v>
      </c>
      <c r="J35" s="77">
        <v>40</v>
      </c>
      <c r="K35" s="77">
        <v>13</v>
      </c>
      <c r="L35" s="281">
        <v>45075</v>
      </c>
      <c r="M35" s="281">
        <v>45079</v>
      </c>
      <c r="N35" s="221">
        <f t="shared" si="7"/>
        <v>1</v>
      </c>
      <c r="O35" s="279"/>
      <c r="P35" s="221">
        <f t="shared" si="6"/>
        <v>6</v>
      </c>
    </row>
    <row r="36" spans="1:16" s="282" customFormat="1" ht="16.5" customHeight="1" x14ac:dyDescent="0.25">
      <c r="A36" s="221">
        <v>11</v>
      </c>
      <c r="B36" s="75">
        <v>50664522</v>
      </c>
      <c r="C36" s="278" t="s">
        <v>271</v>
      </c>
      <c r="D36" s="279" t="s">
        <v>53</v>
      </c>
      <c r="E36" s="279" t="s">
        <v>306</v>
      </c>
      <c r="F36" s="279" t="s">
        <v>23</v>
      </c>
      <c r="G36" s="77" t="s">
        <v>296</v>
      </c>
      <c r="H36" s="77">
        <v>384599</v>
      </c>
      <c r="I36" s="280" t="str">
        <f>IFERROR((VLOOKUP(H36,Padrón[[Ficha]:[Nombre]],2,FALSE)),"-")</f>
        <v>MARLON DANIEL MARTINEZ COBA</v>
      </c>
      <c r="J36" s="77">
        <v>16</v>
      </c>
      <c r="K36" s="77">
        <v>6</v>
      </c>
      <c r="L36" s="281">
        <v>45049</v>
      </c>
      <c r="M36" s="281">
        <v>45050</v>
      </c>
      <c r="N36" s="221">
        <f t="shared" si="7"/>
        <v>1</v>
      </c>
      <c r="O36" s="279"/>
      <c r="P36" s="221">
        <f t="shared" si="6"/>
        <v>5</v>
      </c>
    </row>
    <row r="37" spans="1:16" s="282" customFormat="1" ht="16.5" customHeight="1" x14ac:dyDescent="0.25">
      <c r="A37" s="221">
        <v>12</v>
      </c>
      <c r="B37" s="75">
        <v>50664523</v>
      </c>
      <c r="C37" s="278" t="s">
        <v>271</v>
      </c>
      <c r="D37" s="279" t="s">
        <v>53</v>
      </c>
      <c r="E37" s="279" t="s">
        <v>306</v>
      </c>
      <c r="F37" s="279" t="s">
        <v>23</v>
      </c>
      <c r="G37" s="77" t="s">
        <v>296</v>
      </c>
      <c r="H37" s="77">
        <v>384599</v>
      </c>
      <c r="I37" s="280" t="str">
        <f>IFERROR((VLOOKUP(H37,Padrón[[Ficha]:[Nombre]],2,FALSE)),"-")</f>
        <v>MARLON DANIEL MARTINEZ COBA</v>
      </c>
      <c r="J37" s="77">
        <v>16</v>
      </c>
      <c r="K37" s="77">
        <v>7</v>
      </c>
      <c r="L37" s="281">
        <v>45055</v>
      </c>
      <c r="M37" s="281">
        <v>45056</v>
      </c>
      <c r="N37" s="221">
        <f t="shared" si="7"/>
        <v>1</v>
      </c>
      <c r="O37" s="279"/>
      <c r="P37" s="221">
        <f t="shared" si="6"/>
        <v>5</v>
      </c>
    </row>
    <row r="38" spans="1:16" s="282" customFormat="1" ht="16.5" customHeight="1" x14ac:dyDescent="0.25">
      <c r="A38" s="221">
        <v>13</v>
      </c>
      <c r="B38" s="75">
        <v>50655529</v>
      </c>
      <c r="C38" s="278" t="s">
        <v>277</v>
      </c>
      <c r="D38" s="279" t="s">
        <v>53</v>
      </c>
      <c r="E38" s="279" t="s">
        <v>307</v>
      </c>
      <c r="F38" s="279" t="s">
        <v>34</v>
      </c>
      <c r="G38" s="77" t="s">
        <v>296</v>
      </c>
      <c r="H38" s="77"/>
      <c r="I38" s="280" t="str">
        <f>IFERROR((VLOOKUP(H38,Padrón[[Ficha]:[Nombre]],2,FALSE)),"-")</f>
        <v>-</v>
      </c>
      <c r="J38" s="77"/>
      <c r="K38" s="294">
        <v>4</v>
      </c>
      <c r="L38" s="295">
        <v>45051</v>
      </c>
      <c r="M38" s="295">
        <v>45052</v>
      </c>
      <c r="N38" s="221">
        <f t="shared" si="7"/>
        <v>1</v>
      </c>
      <c r="O38" s="279"/>
      <c r="P38" s="221">
        <f t="shared" si="6"/>
        <v>5</v>
      </c>
    </row>
    <row r="39" spans="1:16" s="282" customFormat="1" ht="16.5" customHeight="1" x14ac:dyDescent="0.25">
      <c r="A39" s="221">
        <v>14</v>
      </c>
      <c r="B39" s="75">
        <v>50655530</v>
      </c>
      <c r="C39" s="278" t="s">
        <v>277</v>
      </c>
      <c r="D39" s="279" t="s">
        <v>53</v>
      </c>
      <c r="E39" s="279" t="s">
        <v>307</v>
      </c>
      <c r="F39" s="279" t="s">
        <v>34</v>
      </c>
      <c r="G39" s="77" t="s">
        <v>296</v>
      </c>
      <c r="H39" s="77"/>
      <c r="I39" s="280" t="str">
        <f>IFERROR((VLOOKUP(H39,Padrón[[Ficha]:[Nombre]],2,FALSE)),"-")</f>
        <v>-</v>
      </c>
      <c r="J39" s="77"/>
      <c r="K39" s="294">
        <v>4</v>
      </c>
      <c r="L39" s="295">
        <v>45054</v>
      </c>
      <c r="M39" s="295">
        <v>45055</v>
      </c>
      <c r="N39" s="221">
        <f t="shared" si="7"/>
        <v>1</v>
      </c>
      <c r="O39" s="279"/>
      <c r="P39" s="221">
        <f t="shared" si="6"/>
        <v>5</v>
      </c>
    </row>
    <row r="40" spans="1:16" s="282" customFormat="1" ht="16.5" customHeight="1" x14ac:dyDescent="0.25">
      <c r="A40" s="221">
        <v>15</v>
      </c>
      <c r="B40" s="75">
        <v>50655056</v>
      </c>
      <c r="C40" s="278" t="s">
        <v>277</v>
      </c>
      <c r="D40" s="279" t="s">
        <v>53</v>
      </c>
      <c r="E40" s="279" t="s">
        <v>307</v>
      </c>
      <c r="F40" s="279" t="s">
        <v>308</v>
      </c>
      <c r="G40" s="77" t="s">
        <v>296</v>
      </c>
      <c r="H40" s="77"/>
      <c r="I40" s="280" t="str">
        <f>IFERROR((VLOOKUP(H40,Padrón[[Ficha]:[Nombre]],2,FALSE)),"-")</f>
        <v>-</v>
      </c>
      <c r="J40" s="77"/>
      <c r="K40" s="294">
        <v>10</v>
      </c>
      <c r="L40" s="295">
        <v>45048</v>
      </c>
      <c r="M40" s="295">
        <v>45049</v>
      </c>
      <c r="N40" s="221">
        <f t="shared" si="7"/>
        <v>1</v>
      </c>
      <c r="O40" s="279"/>
      <c r="P40" s="221">
        <f t="shared" si="6"/>
        <v>5</v>
      </c>
    </row>
    <row r="41" spans="1:16" s="282" customFormat="1" ht="16.5" customHeight="1" x14ac:dyDescent="0.25">
      <c r="A41" s="221">
        <v>16</v>
      </c>
      <c r="B41" s="75">
        <v>50655058</v>
      </c>
      <c r="C41" s="278" t="s">
        <v>277</v>
      </c>
      <c r="D41" s="279" t="s">
        <v>53</v>
      </c>
      <c r="E41" s="279" t="s">
        <v>307</v>
      </c>
      <c r="F41" s="279" t="s">
        <v>308</v>
      </c>
      <c r="G41" s="77" t="s">
        <v>296</v>
      </c>
      <c r="H41" s="77"/>
      <c r="I41" s="280" t="str">
        <f>IFERROR((VLOOKUP(H41,Padrón[[Ficha]:[Nombre]],2,FALSE)),"-")</f>
        <v>-</v>
      </c>
      <c r="J41" s="77"/>
      <c r="K41" s="294">
        <v>6</v>
      </c>
      <c r="L41" s="295">
        <v>45054</v>
      </c>
      <c r="M41" s="295">
        <v>45055</v>
      </c>
      <c r="N41" s="221">
        <f t="shared" si="7"/>
        <v>1</v>
      </c>
      <c r="O41" s="279"/>
      <c r="P41" s="221">
        <f t="shared" si="6"/>
        <v>5</v>
      </c>
    </row>
    <row r="42" spans="1:16" s="282" customFormat="1" ht="16.5" customHeight="1" x14ac:dyDescent="0.25">
      <c r="A42" s="221">
        <v>17</v>
      </c>
      <c r="B42" s="75">
        <v>50655065</v>
      </c>
      <c r="C42" s="278" t="s">
        <v>277</v>
      </c>
      <c r="D42" s="279" t="s">
        <v>53</v>
      </c>
      <c r="E42" s="279" t="s">
        <v>307</v>
      </c>
      <c r="F42" s="279" t="s">
        <v>308</v>
      </c>
      <c r="G42" s="77" t="s">
        <v>296</v>
      </c>
      <c r="H42" s="77"/>
      <c r="I42" s="280" t="str">
        <f>IFERROR((VLOOKUP(H42,Padrón[[Ficha]:[Nombre]],2,FALSE)),"-")</f>
        <v>-</v>
      </c>
      <c r="J42" s="77"/>
      <c r="K42" s="294">
        <v>7</v>
      </c>
      <c r="L42" s="295">
        <v>45057</v>
      </c>
      <c r="M42" s="295">
        <v>45058</v>
      </c>
      <c r="N42" s="221">
        <f t="shared" si="7"/>
        <v>1</v>
      </c>
      <c r="O42" s="279"/>
      <c r="P42" s="221">
        <f t="shared" si="6"/>
        <v>5</v>
      </c>
    </row>
    <row r="43" spans="1:16" s="282" customFormat="1" ht="16.5" customHeight="1" x14ac:dyDescent="0.25">
      <c r="A43" s="221">
        <v>18</v>
      </c>
      <c r="B43" s="75">
        <v>50665751</v>
      </c>
      <c r="C43" s="278" t="s">
        <v>279</v>
      </c>
      <c r="D43" s="279" t="s">
        <v>211</v>
      </c>
      <c r="E43" s="279" t="s">
        <v>211</v>
      </c>
      <c r="F43" s="279" t="s">
        <v>47</v>
      </c>
      <c r="G43" s="77" t="s">
        <v>296</v>
      </c>
      <c r="H43" s="77">
        <v>971841</v>
      </c>
      <c r="I43" s="280" t="str">
        <f>IFERROR((VLOOKUP(H43,Padrón[[Ficha]:[Nombre]],2,FALSE)),"-")</f>
        <v>TOBIAS MAGAÑA RUIZ</v>
      </c>
      <c r="J43" s="77">
        <v>24</v>
      </c>
      <c r="K43" s="77">
        <v>24</v>
      </c>
      <c r="L43" s="281">
        <v>45065</v>
      </c>
      <c r="M43" s="281">
        <v>45067</v>
      </c>
      <c r="N43" s="221">
        <f t="shared" si="7"/>
        <v>1</v>
      </c>
      <c r="O43" s="279"/>
      <c r="P43" s="221">
        <f t="shared" si="6"/>
        <v>5</v>
      </c>
    </row>
    <row r="44" spans="1:16" s="282" customFormat="1" ht="16.5" customHeight="1" x14ac:dyDescent="0.25">
      <c r="A44" s="221">
        <v>19</v>
      </c>
      <c r="B44" s="75">
        <v>50665602</v>
      </c>
      <c r="C44" s="278" t="s">
        <v>267</v>
      </c>
      <c r="D44" s="279" t="s">
        <v>196</v>
      </c>
      <c r="E44" s="279" t="s">
        <v>294</v>
      </c>
      <c r="F44" s="279" t="s">
        <v>309</v>
      </c>
      <c r="G44" s="77" t="s">
        <v>296</v>
      </c>
      <c r="H44" s="77" t="s">
        <v>297</v>
      </c>
      <c r="I44" s="280" t="str">
        <f>IFERROR((VLOOKUP(H44,Padrón[[Ficha]:[Nombre]],2,FALSE)),"-")</f>
        <v>-</v>
      </c>
      <c r="J44" s="77">
        <v>40</v>
      </c>
      <c r="K44" s="77">
        <v>13</v>
      </c>
      <c r="L44" s="281">
        <v>45068</v>
      </c>
      <c r="M44" s="281">
        <v>45072</v>
      </c>
      <c r="N44" s="221">
        <f t="shared" si="7"/>
        <v>1</v>
      </c>
      <c r="O44" s="279"/>
      <c r="P44" s="221">
        <f t="shared" si="6"/>
        <v>5</v>
      </c>
    </row>
    <row r="45" spans="1:16" s="282" customFormat="1" ht="16.5" customHeight="1" x14ac:dyDescent="0.25">
      <c r="A45" s="221">
        <v>20</v>
      </c>
      <c r="B45" s="75">
        <v>50665752</v>
      </c>
      <c r="C45" s="278" t="s">
        <v>279</v>
      </c>
      <c r="D45" s="279" t="s">
        <v>211</v>
      </c>
      <c r="E45" s="279" t="s">
        <v>211</v>
      </c>
      <c r="F45" s="279" t="s">
        <v>310</v>
      </c>
      <c r="G45" s="77" t="s">
        <v>296</v>
      </c>
      <c r="H45" s="77">
        <v>370733</v>
      </c>
      <c r="I45" s="280" t="str">
        <f>IFERROR((VLOOKUP(H45,Padrón[[Ficha]:[Nombre]],2,FALSE)),"-")</f>
        <v>JOSE GUADALUPE RESENDIZ ROBLES</v>
      </c>
      <c r="J45" s="77">
        <v>24</v>
      </c>
      <c r="K45" s="77">
        <v>25</v>
      </c>
      <c r="L45" s="281">
        <v>45068</v>
      </c>
      <c r="M45" s="281">
        <v>45070</v>
      </c>
      <c r="N45" s="221">
        <f t="shared" si="7"/>
        <v>1</v>
      </c>
      <c r="O45" s="279"/>
      <c r="P45" s="221">
        <f t="shared" si="6"/>
        <v>5</v>
      </c>
    </row>
    <row r="46" spans="1:16" s="282" customFormat="1" ht="16.5" customHeight="1" x14ac:dyDescent="0.25">
      <c r="A46" s="221">
        <v>21</v>
      </c>
      <c r="B46" s="75">
        <v>50666002</v>
      </c>
      <c r="C46" s="278" t="s">
        <v>279</v>
      </c>
      <c r="D46" s="279" t="s">
        <v>211</v>
      </c>
      <c r="E46" s="279" t="s">
        <v>211</v>
      </c>
      <c r="F46" s="279" t="s">
        <v>47</v>
      </c>
      <c r="G46" s="77" t="s">
        <v>296</v>
      </c>
      <c r="H46" s="77">
        <v>322115</v>
      </c>
      <c r="I46" s="280" t="str">
        <f>IFERROR((VLOOKUP(H46,Padrón[[Ficha]:[Nombre]],2,FALSE)),"-")</f>
        <v>EDUARDO MOHENO TORRES</v>
      </c>
      <c r="J46" s="77">
        <v>24</v>
      </c>
      <c r="K46" s="77">
        <v>25</v>
      </c>
      <c r="L46" s="281" t="s">
        <v>311</v>
      </c>
      <c r="M46" s="281">
        <v>45079</v>
      </c>
      <c r="N46" s="221">
        <f t="shared" si="7"/>
        <v>1</v>
      </c>
      <c r="O46" s="279"/>
      <c r="P46" s="221">
        <f t="shared" si="6"/>
        <v>6</v>
      </c>
    </row>
    <row r="47" spans="1:16" s="282" customFormat="1" ht="16.5" customHeight="1" x14ac:dyDescent="0.25">
      <c r="A47" s="221">
        <v>22</v>
      </c>
      <c r="B47" s="75">
        <v>50656810</v>
      </c>
      <c r="C47" s="278" t="s">
        <v>278</v>
      </c>
      <c r="D47" s="279" t="s">
        <v>280</v>
      </c>
      <c r="E47" s="279" t="s">
        <v>312</v>
      </c>
      <c r="F47" s="279" t="s">
        <v>313</v>
      </c>
      <c r="G47" s="77" t="s">
        <v>296</v>
      </c>
      <c r="H47" s="299">
        <v>405175</v>
      </c>
      <c r="I47" s="280" t="str">
        <f>IFERROR((VLOOKUP(H47,Padrón[[Ficha]:[Nombre]],2,FALSE)),"-")</f>
        <v>ANGEL ISRAEL ESCASENA MARTINEZ</v>
      </c>
      <c r="J47" s="77">
        <v>16</v>
      </c>
      <c r="K47" s="77">
        <v>11</v>
      </c>
      <c r="L47" s="281">
        <v>45075</v>
      </c>
      <c r="M47" s="281">
        <v>45076</v>
      </c>
      <c r="N47" s="221">
        <f t="shared" si="7"/>
        <v>1</v>
      </c>
      <c r="O47" s="279"/>
      <c r="P47" s="221">
        <f t="shared" si="6"/>
        <v>5</v>
      </c>
    </row>
    <row r="48" spans="1:16" s="282" customFormat="1" ht="16.5" customHeight="1" x14ac:dyDescent="0.25">
      <c r="A48" s="221">
        <v>23</v>
      </c>
      <c r="B48" s="75">
        <v>50655617</v>
      </c>
      <c r="C48" s="278" t="s">
        <v>279</v>
      </c>
      <c r="D48" s="279" t="s">
        <v>53</v>
      </c>
      <c r="E48" s="279" t="s">
        <v>306</v>
      </c>
      <c r="F48" s="279" t="s">
        <v>314</v>
      </c>
      <c r="G48" s="77" t="s">
        <v>296</v>
      </c>
      <c r="H48" s="77">
        <v>415202</v>
      </c>
      <c r="I48" s="280" t="str">
        <f>IFERROR((VLOOKUP(H48,Padrón[[Ficha]:[Nombre]],2,FALSE)),"-")</f>
        <v>HERMILO VAZQUEZ HERNANDEZ</v>
      </c>
      <c r="J48" s="77">
        <v>16</v>
      </c>
      <c r="K48" s="77">
        <v>6</v>
      </c>
      <c r="L48" s="281">
        <v>45080</v>
      </c>
      <c r="M48" s="281">
        <v>45081</v>
      </c>
      <c r="N48" s="221">
        <f t="shared" si="7"/>
        <v>1</v>
      </c>
      <c r="O48" s="279"/>
      <c r="P48" s="221">
        <f t="shared" si="6"/>
        <v>6</v>
      </c>
    </row>
    <row r="49" spans="1:16" s="282" customFormat="1" ht="16.5" customHeight="1" x14ac:dyDescent="0.25">
      <c r="A49" s="221">
        <v>24</v>
      </c>
      <c r="B49" s="75">
        <v>50655567</v>
      </c>
      <c r="C49" s="278" t="s">
        <v>279</v>
      </c>
      <c r="D49" s="279" t="s">
        <v>53</v>
      </c>
      <c r="E49" s="279" t="s">
        <v>306</v>
      </c>
      <c r="F49" s="279" t="s">
        <v>315</v>
      </c>
      <c r="G49" s="77" t="s">
        <v>296</v>
      </c>
      <c r="H49" s="77">
        <v>415202</v>
      </c>
      <c r="I49" s="280" t="str">
        <f>IFERROR((VLOOKUP(H49,Padrón[[Ficha]:[Nombre]],2,FALSE)),"-")</f>
        <v>HERMILO VAZQUEZ HERNANDEZ</v>
      </c>
      <c r="J49" s="77">
        <v>24</v>
      </c>
      <c r="K49" s="77">
        <v>6</v>
      </c>
      <c r="L49" s="281">
        <v>45082</v>
      </c>
      <c r="M49" s="281">
        <v>45084</v>
      </c>
      <c r="N49" s="221">
        <f t="shared" si="7"/>
        <v>1</v>
      </c>
      <c r="O49" s="279"/>
      <c r="P49" s="221">
        <f t="shared" si="6"/>
        <v>6</v>
      </c>
    </row>
    <row r="50" spans="1:16" s="282" customFormat="1" ht="16.5" customHeight="1" x14ac:dyDescent="0.25">
      <c r="A50" s="221">
        <v>25</v>
      </c>
      <c r="B50" s="75">
        <v>50665601</v>
      </c>
      <c r="C50" s="278" t="s">
        <v>258</v>
      </c>
      <c r="D50" s="279" t="s">
        <v>196</v>
      </c>
      <c r="E50" s="279" t="s">
        <v>294</v>
      </c>
      <c r="F50" s="279" t="s">
        <v>309</v>
      </c>
      <c r="G50" s="77" t="s">
        <v>296</v>
      </c>
      <c r="H50" s="77" t="s">
        <v>297</v>
      </c>
      <c r="I50" s="280" t="str">
        <f>IFERROR((VLOOKUP(H50,Padrón[[Ficha]:[Nombre]],2,FALSE)),"-")</f>
        <v>-</v>
      </c>
      <c r="J50" s="77">
        <v>40</v>
      </c>
      <c r="K50" s="77">
        <v>19</v>
      </c>
      <c r="L50" s="281">
        <v>45096</v>
      </c>
      <c r="M50" s="281">
        <v>45100</v>
      </c>
      <c r="N50" s="221">
        <f t="shared" si="7"/>
        <v>1</v>
      </c>
      <c r="O50" s="279"/>
      <c r="P50" s="221">
        <f t="shared" si="6"/>
        <v>6</v>
      </c>
    </row>
    <row r="51" spans="1:16" s="282" customFormat="1" ht="16.5" customHeight="1" x14ac:dyDescent="0.25">
      <c r="A51" s="221">
        <v>26</v>
      </c>
      <c r="B51" s="75">
        <v>50666001</v>
      </c>
      <c r="C51" s="278" t="s">
        <v>279</v>
      </c>
      <c r="D51" s="279" t="s">
        <v>211</v>
      </c>
      <c r="E51" s="279" t="s">
        <v>211</v>
      </c>
      <c r="F51" s="279" t="s">
        <v>310</v>
      </c>
      <c r="G51" s="77" t="s">
        <v>296</v>
      </c>
      <c r="H51" s="77">
        <v>384599</v>
      </c>
      <c r="I51" s="280" t="str">
        <f>IFERROR((VLOOKUP(H51,Padrón[[Ficha]:[Nombre]],2,FALSE)),"-")</f>
        <v>MARLON DANIEL MARTINEZ COBA</v>
      </c>
      <c r="J51" s="77">
        <v>24</v>
      </c>
      <c r="K51" s="77">
        <v>25</v>
      </c>
      <c r="L51" s="281">
        <v>45074</v>
      </c>
      <c r="M51" s="281">
        <v>45076</v>
      </c>
      <c r="N51" s="221">
        <f t="shared" si="7"/>
        <v>1</v>
      </c>
      <c r="O51" s="279"/>
      <c r="P51" s="221">
        <f t="shared" si="6"/>
        <v>5</v>
      </c>
    </row>
    <row r="52" spans="1:16" s="282" customFormat="1" ht="16.5" customHeight="1" x14ac:dyDescent="0.25">
      <c r="A52" s="221">
        <v>27</v>
      </c>
      <c r="B52" s="75">
        <v>50666325</v>
      </c>
      <c r="C52" s="278" t="s">
        <v>279</v>
      </c>
      <c r="D52" s="279" t="s">
        <v>211</v>
      </c>
      <c r="E52" s="279" t="s">
        <v>211</v>
      </c>
      <c r="F52" s="279" t="s">
        <v>23</v>
      </c>
      <c r="G52" s="77" t="s">
        <v>296</v>
      </c>
      <c r="H52" s="77">
        <v>322115</v>
      </c>
      <c r="I52" s="280" t="str">
        <f>IFERROR((VLOOKUP(H52,Padrón[[Ficha]:[Nombre]],2,FALSE)),"-")</f>
        <v>EDUARDO MOHENO TORRES</v>
      </c>
      <c r="J52" s="77">
        <v>16</v>
      </c>
      <c r="K52" s="77">
        <v>25</v>
      </c>
      <c r="L52" s="285">
        <v>45092</v>
      </c>
      <c r="M52" s="285">
        <v>45093</v>
      </c>
      <c r="N52" s="221">
        <f t="shared" si="7"/>
        <v>1</v>
      </c>
      <c r="O52" s="279"/>
      <c r="P52" s="221">
        <f t="shared" si="6"/>
        <v>6</v>
      </c>
    </row>
    <row r="53" spans="1:16" s="282" customFormat="1" ht="16.5" customHeight="1" x14ac:dyDescent="0.25">
      <c r="A53" s="221">
        <v>28</v>
      </c>
      <c r="B53" s="75">
        <v>50666326</v>
      </c>
      <c r="C53" s="278" t="s">
        <v>279</v>
      </c>
      <c r="D53" s="279" t="s">
        <v>211</v>
      </c>
      <c r="E53" s="279" t="s">
        <v>211</v>
      </c>
      <c r="F53" s="279" t="s">
        <v>47</v>
      </c>
      <c r="G53" s="77" t="s">
        <v>296</v>
      </c>
      <c r="H53" s="77">
        <v>245435</v>
      </c>
      <c r="I53" s="280" t="str">
        <f>IFERROR((VLOOKUP(H53,Padrón[[Ficha]:[Nombre]],2,FALSE)),"-")</f>
        <v>CESAR VALENCIA VIVEROS</v>
      </c>
      <c r="J53" s="77">
        <v>24</v>
      </c>
      <c r="K53" s="77">
        <v>22</v>
      </c>
      <c r="L53" s="281" t="s">
        <v>316</v>
      </c>
      <c r="M53" s="281">
        <v>45095</v>
      </c>
      <c r="N53" s="221">
        <f t="shared" si="7"/>
        <v>1</v>
      </c>
      <c r="O53" s="279"/>
      <c r="P53" s="221">
        <f t="shared" si="6"/>
        <v>6</v>
      </c>
    </row>
    <row r="54" spans="1:16" s="282" customFormat="1" ht="16.5" customHeight="1" x14ac:dyDescent="0.25">
      <c r="A54" s="221">
        <v>29</v>
      </c>
      <c r="B54" s="75">
        <v>50666380</v>
      </c>
      <c r="C54" s="278" t="s">
        <v>279</v>
      </c>
      <c r="D54" s="279" t="s">
        <v>211</v>
      </c>
      <c r="E54" s="279" t="s">
        <v>211</v>
      </c>
      <c r="F54" s="279" t="s">
        <v>23</v>
      </c>
      <c r="G54" s="77" t="s">
        <v>296</v>
      </c>
      <c r="H54" s="77">
        <v>384599</v>
      </c>
      <c r="I54" s="280" t="str">
        <f>IFERROR((VLOOKUP(H54,Padrón[[Ficha]:[Nombre]],2,FALSE)),"-")</f>
        <v>MARLON DANIEL MARTINEZ COBA</v>
      </c>
      <c r="J54" s="77">
        <v>16</v>
      </c>
      <c r="K54" s="77">
        <v>23</v>
      </c>
      <c r="L54" s="281">
        <v>45096</v>
      </c>
      <c r="M54" s="281">
        <v>45097</v>
      </c>
      <c r="N54" s="221">
        <f t="shared" si="7"/>
        <v>1</v>
      </c>
      <c r="O54" s="279"/>
      <c r="P54" s="221">
        <f t="shared" si="6"/>
        <v>6</v>
      </c>
    </row>
    <row r="55" spans="1:16" s="282" customFormat="1" ht="16.5" customHeight="1" x14ac:dyDescent="0.25">
      <c r="A55" s="221">
        <v>30</v>
      </c>
      <c r="B55" s="75">
        <v>50656816</v>
      </c>
      <c r="C55" s="278" t="s">
        <v>265</v>
      </c>
      <c r="D55" s="279" t="s">
        <v>280</v>
      </c>
      <c r="E55" s="279" t="s">
        <v>312</v>
      </c>
      <c r="F55" s="279" t="s">
        <v>317</v>
      </c>
      <c r="G55" s="77" t="s">
        <v>296</v>
      </c>
      <c r="H55" s="77">
        <v>395269</v>
      </c>
      <c r="I55" s="280" t="str">
        <f>IFERROR((VLOOKUP(H55,Padrón[[Ficha]:[Nombre]],2,FALSE)),"-")</f>
        <v>MAXIMILIANO JIMENEZ MARTINEZ</v>
      </c>
      <c r="J55" s="77">
        <v>8</v>
      </c>
      <c r="K55" s="77">
        <v>9</v>
      </c>
      <c r="L55" s="281">
        <v>45075</v>
      </c>
      <c r="M55" s="281">
        <v>45075</v>
      </c>
      <c r="N55" s="221">
        <f>IF(AND(M55&gt;=$B$3,M55&lt;=$C$3),1,"-")</f>
        <v>1</v>
      </c>
      <c r="O55" s="279"/>
      <c r="P55" s="221">
        <f t="shared" si="6"/>
        <v>5</v>
      </c>
    </row>
    <row r="56" spans="1:16" s="282" customFormat="1" ht="16.5" customHeight="1" x14ac:dyDescent="0.25">
      <c r="A56" s="221">
        <v>31</v>
      </c>
      <c r="B56" s="75">
        <v>50656819</v>
      </c>
      <c r="C56" s="278" t="s">
        <v>266</v>
      </c>
      <c r="D56" s="279" t="s">
        <v>280</v>
      </c>
      <c r="E56" s="279" t="s">
        <v>312</v>
      </c>
      <c r="F56" s="279" t="s">
        <v>318</v>
      </c>
      <c r="G56" s="77" t="s">
        <v>296</v>
      </c>
      <c r="H56" s="77">
        <v>395269</v>
      </c>
      <c r="I56" s="280" t="str">
        <f>IFERROR((VLOOKUP(H56,Padrón[[Ficha]:[Nombre]],2,FALSE)),"-")</f>
        <v>MAXIMILIANO JIMENEZ MARTINEZ</v>
      </c>
      <c r="J56" s="77">
        <v>8</v>
      </c>
      <c r="K56" s="77">
        <v>8</v>
      </c>
      <c r="L56" s="281">
        <v>45079</v>
      </c>
      <c r="M56" s="281">
        <v>45079</v>
      </c>
      <c r="N56" s="221">
        <f>IF(AND(M56&gt;=$B$3,M56&lt;=$C$3),1,"-")</f>
        <v>1</v>
      </c>
      <c r="O56" s="279"/>
      <c r="P56" s="221">
        <f t="shared" si="6"/>
        <v>6</v>
      </c>
    </row>
    <row r="57" spans="1:16" s="282" customFormat="1" ht="16.5" customHeight="1" x14ac:dyDescent="0.25">
      <c r="A57" s="221">
        <v>32</v>
      </c>
      <c r="B57" s="75">
        <v>50655848</v>
      </c>
      <c r="C57" s="278" t="s">
        <v>262</v>
      </c>
      <c r="D57" s="279" t="s">
        <v>48</v>
      </c>
      <c r="E57" s="279" t="s">
        <v>319</v>
      </c>
      <c r="F57" s="279" t="s">
        <v>320</v>
      </c>
      <c r="G57" s="77" t="s">
        <v>296</v>
      </c>
      <c r="H57" s="77">
        <v>495454</v>
      </c>
      <c r="I57" s="280" t="str">
        <f>IFERROR((VLOOKUP(H57,Padrón[[Ficha]:[Nombre]],2,FALSE)),"-")</f>
        <v>LUCY LENNY GARCIA RODRIGUEZ</v>
      </c>
      <c r="J57" s="77">
        <v>24</v>
      </c>
      <c r="K57" s="77">
        <v>13</v>
      </c>
      <c r="L57" s="281">
        <v>45082</v>
      </c>
      <c r="M57" s="281">
        <v>45086</v>
      </c>
      <c r="N57" s="221">
        <f t="shared" si="7"/>
        <v>1</v>
      </c>
      <c r="O57" s="279"/>
      <c r="P57" s="221">
        <f t="shared" si="6"/>
        <v>6</v>
      </c>
    </row>
    <row r="58" spans="1:16" s="282" customFormat="1" ht="16.5" customHeight="1" x14ac:dyDescent="0.25">
      <c r="A58" s="221">
        <v>33</v>
      </c>
      <c r="B58" s="75">
        <v>50655853</v>
      </c>
      <c r="C58" s="278" t="s">
        <v>262</v>
      </c>
      <c r="D58" s="279" t="s">
        <v>48</v>
      </c>
      <c r="E58" s="279" t="s">
        <v>319</v>
      </c>
      <c r="F58" s="279" t="s">
        <v>320</v>
      </c>
      <c r="G58" s="77" t="s">
        <v>296</v>
      </c>
      <c r="H58" s="77">
        <v>583035</v>
      </c>
      <c r="I58" s="280" t="str">
        <f>IFERROR((VLOOKUP(H58,Padrón[[Ficha]:[Nombre]],2,FALSE)),"-")</f>
        <v>FERDY RAUL ARCIQUE DOMINGUEZ</v>
      </c>
      <c r="J58" s="77">
        <v>24</v>
      </c>
      <c r="K58" s="77">
        <v>19</v>
      </c>
      <c r="L58" s="281">
        <v>45089</v>
      </c>
      <c r="M58" s="281">
        <v>45093</v>
      </c>
      <c r="N58" s="221">
        <f t="shared" si="7"/>
        <v>1</v>
      </c>
      <c r="O58" s="279"/>
      <c r="P58" s="221">
        <f t="shared" si="6"/>
        <v>6</v>
      </c>
    </row>
    <row r="59" spans="1:16" s="282" customFormat="1" ht="16.5" customHeight="1" x14ac:dyDescent="0.25">
      <c r="A59" s="221">
        <v>34</v>
      </c>
      <c r="B59" s="75">
        <v>50656821</v>
      </c>
      <c r="C59" s="278" t="s">
        <v>265</v>
      </c>
      <c r="D59" s="279" t="s">
        <v>280</v>
      </c>
      <c r="E59" s="279" t="s">
        <v>321</v>
      </c>
      <c r="F59" s="279" t="s">
        <v>322</v>
      </c>
      <c r="G59" s="77" t="s">
        <v>296</v>
      </c>
      <c r="H59" s="277"/>
      <c r="I59" s="280" t="str">
        <f>IFERROR((VLOOKUP(H59,Padrón[[Ficha]:[Nombre]],2,FALSE)),"-")</f>
        <v>-</v>
      </c>
      <c r="J59" s="77">
        <v>8</v>
      </c>
      <c r="K59" s="77">
        <v>16</v>
      </c>
      <c r="L59" s="281">
        <v>45085</v>
      </c>
      <c r="M59" s="281">
        <v>45085</v>
      </c>
      <c r="N59" s="221">
        <f t="shared" si="7"/>
        <v>1</v>
      </c>
      <c r="O59" s="279"/>
      <c r="P59" s="221">
        <f t="shared" si="6"/>
        <v>6</v>
      </c>
    </row>
    <row r="60" spans="1:16" s="282" customFormat="1" ht="16.5" customHeight="1" x14ac:dyDescent="0.25">
      <c r="A60" s="221">
        <v>35</v>
      </c>
      <c r="B60" s="75">
        <v>50666381</v>
      </c>
      <c r="C60" s="278" t="s">
        <v>279</v>
      </c>
      <c r="D60" s="279" t="s">
        <v>211</v>
      </c>
      <c r="E60" s="279" t="s">
        <v>211</v>
      </c>
      <c r="F60" s="279" t="s">
        <v>47</v>
      </c>
      <c r="G60" s="77" t="s">
        <v>296</v>
      </c>
      <c r="H60" s="77">
        <v>322115</v>
      </c>
      <c r="I60" s="280" t="str">
        <f>IFERROR((VLOOKUP(H60,Padrón[[Ficha]:[Nombre]],2,FALSE)),"-")</f>
        <v>EDUARDO MOHENO TORRES</v>
      </c>
      <c r="J60" s="77">
        <v>24</v>
      </c>
      <c r="K60" s="286">
        <v>18</v>
      </c>
      <c r="L60" s="281">
        <v>45101</v>
      </c>
      <c r="M60" s="281">
        <v>45103</v>
      </c>
      <c r="N60" s="221">
        <f t="shared" ref="N60:N67" si="9">IF(AND(M60&gt;=$B$3,M60&lt;=$C$3),1,"-")</f>
        <v>1</v>
      </c>
      <c r="O60" s="279"/>
      <c r="P60" s="221">
        <f t="shared" ref="P60:P67" si="10">IF(M60="","0",(MONTH(M60)))</f>
        <v>6</v>
      </c>
    </row>
    <row r="61" spans="1:16" s="282" customFormat="1" ht="16.5" customHeight="1" x14ac:dyDescent="0.25">
      <c r="A61" s="221">
        <v>36</v>
      </c>
      <c r="B61" s="75">
        <v>50666382</v>
      </c>
      <c r="C61" s="278" t="s">
        <v>279</v>
      </c>
      <c r="D61" s="279" t="s">
        <v>211</v>
      </c>
      <c r="E61" s="279" t="s">
        <v>211</v>
      </c>
      <c r="F61" s="279" t="s">
        <v>23</v>
      </c>
      <c r="G61" s="77" t="s">
        <v>296</v>
      </c>
      <c r="H61" s="77">
        <v>384599</v>
      </c>
      <c r="I61" s="280" t="str">
        <f>IFERROR((VLOOKUP(H61,Padrón[[Ficha]:[Nombre]],2,FALSE)),"-")</f>
        <v>MARLON DANIEL MARTINEZ COBA</v>
      </c>
      <c r="J61" s="77">
        <v>16</v>
      </c>
      <c r="K61" s="286">
        <v>17</v>
      </c>
      <c r="L61" s="281">
        <v>45103</v>
      </c>
      <c r="M61" s="281">
        <v>45104</v>
      </c>
      <c r="N61" s="221">
        <f t="shared" si="9"/>
        <v>1</v>
      </c>
      <c r="O61" s="279"/>
      <c r="P61" s="221">
        <f t="shared" si="10"/>
        <v>6</v>
      </c>
    </row>
    <row r="62" spans="1:16" s="282" customFormat="1" ht="16.5" customHeight="1" x14ac:dyDescent="0.25">
      <c r="A62" s="221">
        <v>37</v>
      </c>
      <c r="B62" s="75">
        <v>50655858</v>
      </c>
      <c r="C62" s="278" t="s">
        <v>267</v>
      </c>
      <c r="D62" s="279" t="s">
        <v>48</v>
      </c>
      <c r="E62" s="279" t="s">
        <v>319</v>
      </c>
      <c r="F62" s="279" t="s">
        <v>320</v>
      </c>
      <c r="G62" s="77" t="s">
        <v>296</v>
      </c>
      <c r="H62" s="77">
        <v>598694</v>
      </c>
      <c r="I62" s="280" t="str">
        <f>IFERROR((VLOOKUP(H62,Padrón[[Ficha]:[Nombre]],2,FALSE)),"-")</f>
        <v>GUADALUPE SANCHEZ QUINTANA</v>
      </c>
      <c r="J62" s="77">
        <v>24</v>
      </c>
      <c r="K62" s="77">
        <v>19</v>
      </c>
      <c r="L62" s="281">
        <v>45096</v>
      </c>
      <c r="M62" s="281">
        <v>45100</v>
      </c>
      <c r="N62" s="221">
        <f t="shared" si="9"/>
        <v>1</v>
      </c>
      <c r="O62" s="279"/>
      <c r="P62" s="221">
        <f t="shared" si="10"/>
        <v>6</v>
      </c>
    </row>
    <row r="63" spans="1:16" s="282" customFormat="1" ht="16.5" customHeight="1" x14ac:dyDescent="0.25">
      <c r="A63" s="221">
        <v>38</v>
      </c>
      <c r="B63" s="75">
        <v>50656811</v>
      </c>
      <c r="C63" s="278" t="s">
        <v>278</v>
      </c>
      <c r="D63" s="279" t="s">
        <v>280</v>
      </c>
      <c r="E63" s="279" t="s">
        <v>312</v>
      </c>
      <c r="F63" s="279" t="s">
        <v>323</v>
      </c>
      <c r="G63" s="77" t="s">
        <v>296</v>
      </c>
      <c r="H63" s="77">
        <v>600496</v>
      </c>
      <c r="I63" s="280" t="str">
        <f>IFERROR((VLOOKUP(H63,Padrón[[Ficha]:[Nombre]],2,FALSE)),"-")</f>
        <v>LUIS ALEXANDRO ORTEGA MORENO</v>
      </c>
      <c r="J63" s="77">
        <v>24</v>
      </c>
      <c r="K63" s="77">
        <v>8</v>
      </c>
      <c r="L63" s="281">
        <v>45096</v>
      </c>
      <c r="M63" s="281">
        <v>45098</v>
      </c>
      <c r="N63" s="221">
        <f t="shared" si="9"/>
        <v>1</v>
      </c>
      <c r="O63" s="279"/>
      <c r="P63" s="221">
        <f t="shared" si="10"/>
        <v>6</v>
      </c>
    </row>
    <row r="64" spans="1:16" s="282" customFormat="1" ht="16.5" customHeight="1" x14ac:dyDescent="0.25">
      <c r="A64" s="221">
        <v>39</v>
      </c>
      <c r="B64" s="75">
        <v>50655865</v>
      </c>
      <c r="C64" s="278" t="s">
        <v>267</v>
      </c>
      <c r="D64" s="279" t="s">
        <v>48</v>
      </c>
      <c r="E64" s="279" t="s">
        <v>319</v>
      </c>
      <c r="F64" s="279" t="s">
        <v>320</v>
      </c>
      <c r="G64" s="77" t="s">
        <v>296</v>
      </c>
      <c r="H64" s="77">
        <v>598694</v>
      </c>
      <c r="I64" s="280" t="str">
        <f>IFERROR((VLOOKUP(H64,Padrón[[Ficha]:[Nombre]],2,FALSE)),"-")</f>
        <v>GUADALUPE SANCHEZ QUINTANA</v>
      </c>
      <c r="J64" s="77">
        <v>24</v>
      </c>
      <c r="K64" s="77">
        <v>18</v>
      </c>
      <c r="L64" s="281">
        <v>45103</v>
      </c>
      <c r="M64" s="281">
        <v>45107</v>
      </c>
      <c r="N64" s="221">
        <f t="shared" si="9"/>
        <v>1</v>
      </c>
      <c r="O64" s="279"/>
      <c r="P64" s="221">
        <f t="shared" si="10"/>
        <v>6</v>
      </c>
    </row>
    <row r="65" spans="1:16" s="282" customFormat="1" ht="16.5" customHeight="1" x14ac:dyDescent="0.25">
      <c r="A65" s="221">
        <v>40</v>
      </c>
      <c r="B65" s="75">
        <v>50656824</v>
      </c>
      <c r="C65" s="278" t="s">
        <v>267</v>
      </c>
      <c r="D65" s="279" t="s">
        <v>280</v>
      </c>
      <c r="E65" s="279" t="s">
        <v>312</v>
      </c>
      <c r="F65" s="279" t="s">
        <v>324</v>
      </c>
      <c r="G65" s="77" t="s">
        <v>296</v>
      </c>
      <c r="H65" s="77">
        <v>395269</v>
      </c>
      <c r="I65" s="280" t="str">
        <f>IFERROR((VLOOKUP(H65,Padrón[[Ficha]:[Nombre]],2,FALSE)),"-")</f>
        <v>MAXIMILIANO JIMENEZ MARTINEZ</v>
      </c>
      <c r="J65" s="77">
        <v>8</v>
      </c>
      <c r="K65" s="77">
        <v>18</v>
      </c>
      <c r="L65" s="281">
        <v>45103</v>
      </c>
      <c r="M65" s="281">
        <v>45103</v>
      </c>
      <c r="N65" s="221">
        <f t="shared" si="9"/>
        <v>1</v>
      </c>
      <c r="O65" s="279"/>
      <c r="P65" s="221">
        <f t="shared" si="10"/>
        <v>6</v>
      </c>
    </row>
    <row r="66" spans="1:16" s="282" customFormat="1" ht="16.5" customHeight="1" x14ac:dyDescent="0.25">
      <c r="A66" s="221">
        <v>41</v>
      </c>
      <c r="B66" s="75">
        <v>50656812</v>
      </c>
      <c r="C66" s="278" t="s">
        <v>278</v>
      </c>
      <c r="D66" s="279" t="s">
        <v>280</v>
      </c>
      <c r="E66" s="279" t="s">
        <v>312</v>
      </c>
      <c r="F66" s="279" t="s">
        <v>23</v>
      </c>
      <c r="G66" s="77" t="s">
        <v>296</v>
      </c>
      <c r="H66" s="77">
        <v>600496</v>
      </c>
      <c r="I66" s="280" t="str">
        <f>IFERROR((VLOOKUP(H66,Padrón[[Ficha]:[Nombre]],2,FALSE)),"-")</f>
        <v>LUIS ALEXANDRO ORTEGA MORENO</v>
      </c>
      <c r="J66" s="77">
        <v>16</v>
      </c>
      <c r="K66" s="77">
        <v>9</v>
      </c>
      <c r="L66" s="281">
        <v>45119</v>
      </c>
      <c r="M66" s="281">
        <v>45120</v>
      </c>
      <c r="N66" s="221">
        <f t="shared" si="9"/>
        <v>1</v>
      </c>
      <c r="O66" s="279"/>
      <c r="P66" s="221">
        <f t="shared" si="10"/>
        <v>7</v>
      </c>
    </row>
    <row r="67" spans="1:16" s="282" customFormat="1" ht="16.5" customHeight="1" x14ac:dyDescent="0.25">
      <c r="A67" s="221">
        <v>42</v>
      </c>
      <c r="B67" s="279">
        <v>50656813</v>
      </c>
      <c r="C67" s="278" t="s">
        <v>278</v>
      </c>
      <c r="D67" s="279" t="s">
        <v>280</v>
      </c>
      <c r="E67" s="279" t="s">
        <v>312</v>
      </c>
      <c r="F67" s="279" t="s">
        <v>55</v>
      </c>
      <c r="G67" s="279" t="s">
        <v>296</v>
      </c>
      <c r="H67" s="279">
        <v>206830</v>
      </c>
      <c r="I67" s="280" t="str">
        <f>IFERROR((VLOOKUP(H67,Padrón[[Ficha]:[Nombre]],2,FALSE)),"-")</f>
        <v>JOSE TRINIDAD OSORNO REQUENA</v>
      </c>
      <c r="J67" s="279">
        <v>16</v>
      </c>
      <c r="K67" s="279">
        <v>5</v>
      </c>
      <c r="L67" s="309">
        <v>45145</v>
      </c>
      <c r="M67" s="281">
        <v>45146</v>
      </c>
      <c r="N67" s="221">
        <f t="shared" si="9"/>
        <v>1</v>
      </c>
      <c r="O67" s="279"/>
      <c r="P67" s="221">
        <f t="shared" si="10"/>
        <v>8</v>
      </c>
    </row>
    <row r="68" spans="1:16" s="282" customFormat="1" ht="16.5" customHeight="1" x14ac:dyDescent="0.25">
      <c r="A68" s="221">
        <v>43</v>
      </c>
      <c r="B68" s="75">
        <v>50656021</v>
      </c>
      <c r="C68" s="278" t="s">
        <v>267</v>
      </c>
      <c r="D68" s="279" t="s">
        <v>196</v>
      </c>
      <c r="E68" s="279" t="s">
        <v>294</v>
      </c>
      <c r="F68" s="279" t="s">
        <v>325</v>
      </c>
      <c r="G68" s="77" t="s">
        <v>296</v>
      </c>
      <c r="H68" s="77" t="s">
        <v>297</v>
      </c>
      <c r="I68" s="280" t="str">
        <f>IFERROR((VLOOKUP(H68,Padrón[[Ficha]:[Nombre]],2,FALSE)),"-")</f>
        <v>-</v>
      </c>
      <c r="J68" s="77">
        <v>40</v>
      </c>
      <c r="K68" s="286">
        <v>22</v>
      </c>
      <c r="L68" s="281">
        <v>45145</v>
      </c>
      <c r="M68" s="281">
        <v>45149</v>
      </c>
      <c r="N68" s="221">
        <f t="shared" si="7"/>
        <v>1</v>
      </c>
      <c r="O68" s="279"/>
      <c r="P68" s="221">
        <f t="shared" si="6"/>
        <v>8</v>
      </c>
    </row>
    <row r="69" spans="1:16" s="282" customFormat="1" ht="16.5" customHeight="1" x14ac:dyDescent="0.25">
      <c r="A69" s="221">
        <v>44</v>
      </c>
      <c r="B69" s="75">
        <v>50656022</v>
      </c>
      <c r="C69" s="278" t="s">
        <v>258</v>
      </c>
      <c r="D69" s="279" t="s">
        <v>196</v>
      </c>
      <c r="E69" s="279" t="s">
        <v>294</v>
      </c>
      <c r="F69" s="279" t="s">
        <v>325</v>
      </c>
      <c r="G69" s="77" t="s">
        <v>296</v>
      </c>
      <c r="H69" s="77" t="s">
        <v>297</v>
      </c>
      <c r="I69" s="280" t="str">
        <f>IFERROR((VLOOKUP(H69,Padrón[[Ficha]:[Nombre]],2,FALSE)),"-")</f>
        <v>-</v>
      </c>
      <c r="J69" s="77">
        <v>40</v>
      </c>
      <c r="K69" s="286">
        <v>10</v>
      </c>
      <c r="L69" s="281">
        <v>45152</v>
      </c>
      <c r="M69" s="281">
        <v>45156</v>
      </c>
      <c r="N69" s="221">
        <f t="shared" si="7"/>
        <v>1</v>
      </c>
      <c r="O69" s="279"/>
      <c r="P69" s="221">
        <f t="shared" si="6"/>
        <v>8</v>
      </c>
    </row>
    <row r="70" spans="1:16" s="282" customFormat="1" ht="16.5" customHeight="1" thickBot="1" x14ac:dyDescent="0.3">
      <c r="A70" s="221">
        <v>45</v>
      </c>
      <c r="B70" s="310">
        <v>50656061</v>
      </c>
      <c r="C70" s="278" t="s">
        <v>264</v>
      </c>
      <c r="D70" s="279" t="s">
        <v>196</v>
      </c>
      <c r="E70" s="279" t="s">
        <v>326</v>
      </c>
      <c r="F70" s="311" t="s">
        <v>327</v>
      </c>
      <c r="G70" s="77" t="s">
        <v>296</v>
      </c>
      <c r="H70" s="77">
        <v>395269</v>
      </c>
      <c r="I70" s="280" t="str">
        <f>IFERROR((VLOOKUP(H70,Padrón[[Ficha]:[Nombre]],2,FALSE)),"-")</f>
        <v>MAXIMILIANO JIMENEZ MARTINEZ</v>
      </c>
      <c r="J70" s="77">
        <v>24</v>
      </c>
      <c r="K70" s="77">
        <v>4</v>
      </c>
      <c r="L70" s="281">
        <v>45138</v>
      </c>
      <c r="M70" s="281">
        <v>45140</v>
      </c>
      <c r="N70" s="221">
        <f t="shared" si="7"/>
        <v>1</v>
      </c>
      <c r="O70" s="279"/>
      <c r="P70" s="221">
        <f t="shared" si="6"/>
        <v>8</v>
      </c>
    </row>
    <row r="71" spans="1:16" s="282" customFormat="1" ht="16.5" customHeight="1" x14ac:dyDescent="0.25">
      <c r="A71" s="221">
        <v>46</v>
      </c>
      <c r="B71" s="312">
        <v>50656062</v>
      </c>
      <c r="C71" s="278" t="s">
        <v>263</v>
      </c>
      <c r="D71" s="279" t="s">
        <v>196</v>
      </c>
      <c r="E71" s="279" t="s">
        <v>326</v>
      </c>
      <c r="F71" s="262" t="s">
        <v>328</v>
      </c>
      <c r="G71" s="77" t="s">
        <v>296</v>
      </c>
      <c r="H71" s="77">
        <v>395269</v>
      </c>
      <c r="I71" s="280" t="str">
        <f>IFERROR((VLOOKUP(H71,Padrón[[Ficha]:[Nombre]],2,FALSE)),"-")</f>
        <v>MAXIMILIANO JIMENEZ MARTINEZ</v>
      </c>
      <c r="J71" s="77">
        <v>16</v>
      </c>
      <c r="K71" s="77">
        <v>4</v>
      </c>
      <c r="L71" s="287">
        <v>45141</v>
      </c>
      <c r="M71" s="287">
        <v>45142</v>
      </c>
      <c r="N71" s="221">
        <f t="shared" si="7"/>
        <v>1</v>
      </c>
      <c r="O71" s="279"/>
      <c r="P71" s="221">
        <f t="shared" si="6"/>
        <v>8</v>
      </c>
    </row>
    <row r="72" spans="1:16" s="282" customFormat="1" ht="16.5" customHeight="1" x14ac:dyDescent="0.25">
      <c r="A72" s="221">
        <v>47</v>
      </c>
      <c r="B72" s="312">
        <v>50655818</v>
      </c>
      <c r="C72" s="278" t="s">
        <v>262</v>
      </c>
      <c r="D72" s="279" t="s">
        <v>48</v>
      </c>
      <c r="E72" s="279" t="s">
        <v>319</v>
      </c>
      <c r="F72" s="279" t="s">
        <v>329</v>
      </c>
      <c r="G72" s="77" t="s">
        <v>296</v>
      </c>
      <c r="H72" s="77">
        <v>598694</v>
      </c>
      <c r="I72" s="280" t="str">
        <f>IFERROR((VLOOKUP(H72,Padrón[[Ficha]:[Nombre]],2,FALSE)),"-")</f>
        <v>GUADALUPE SANCHEZ QUINTANA</v>
      </c>
      <c r="J72" s="77">
        <v>24</v>
      </c>
      <c r="K72" s="77">
        <v>11</v>
      </c>
      <c r="L72" s="287">
        <v>45138</v>
      </c>
      <c r="M72" s="287">
        <v>45140</v>
      </c>
      <c r="N72" s="221">
        <f t="shared" si="7"/>
        <v>1</v>
      </c>
      <c r="O72" s="279"/>
      <c r="P72" s="221">
        <f t="shared" si="6"/>
        <v>8</v>
      </c>
    </row>
    <row r="73" spans="1:16" s="282" customFormat="1" ht="16.5" customHeight="1" x14ac:dyDescent="0.25">
      <c r="A73" s="221">
        <v>48</v>
      </c>
      <c r="B73" s="312">
        <v>50656062</v>
      </c>
      <c r="C73" s="278" t="s">
        <v>263</v>
      </c>
      <c r="D73" s="279" t="s">
        <v>196</v>
      </c>
      <c r="E73" s="279" t="s">
        <v>326</v>
      </c>
      <c r="F73" s="279" t="s">
        <v>328</v>
      </c>
      <c r="G73" s="77" t="s">
        <v>296</v>
      </c>
      <c r="H73" s="77">
        <v>395269</v>
      </c>
      <c r="I73" s="280" t="str">
        <f>IFERROR((VLOOKUP(H73,Padrón[[Ficha]:[Nombre]],2,FALSE)),"-")</f>
        <v>MAXIMILIANO JIMENEZ MARTINEZ</v>
      </c>
      <c r="J73" s="77">
        <v>24</v>
      </c>
      <c r="K73" s="77">
        <v>3</v>
      </c>
      <c r="L73" s="287">
        <v>45148</v>
      </c>
      <c r="M73" s="287">
        <v>45149</v>
      </c>
      <c r="N73" s="221">
        <f t="shared" si="7"/>
        <v>1</v>
      </c>
      <c r="O73" s="279"/>
      <c r="P73" s="221">
        <f t="shared" si="6"/>
        <v>8</v>
      </c>
    </row>
    <row r="74" spans="1:16" s="282" customFormat="1" ht="16.5" customHeight="1" x14ac:dyDescent="0.25">
      <c r="A74" s="221">
        <v>49</v>
      </c>
      <c r="B74" s="312">
        <v>50656063</v>
      </c>
      <c r="C74" s="278" t="s">
        <v>263</v>
      </c>
      <c r="D74" s="279" t="s">
        <v>196</v>
      </c>
      <c r="E74" s="279" t="s">
        <v>326</v>
      </c>
      <c r="F74" s="279" t="s">
        <v>327</v>
      </c>
      <c r="G74" s="77" t="s">
        <v>296</v>
      </c>
      <c r="H74" s="77">
        <v>395269</v>
      </c>
      <c r="I74" s="280" t="str">
        <f>IFERROR((VLOOKUP(H74,Padrón[[Ficha]:[Nombre]],2,FALSE)),"-")</f>
        <v>MAXIMILIANO JIMENEZ MARTINEZ</v>
      </c>
      <c r="J74" s="77">
        <v>24</v>
      </c>
      <c r="K74" s="77">
        <v>5</v>
      </c>
      <c r="L74" s="287">
        <v>45145</v>
      </c>
      <c r="M74" s="287">
        <v>45147</v>
      </c>
      <c r="N74" s="221">
        <f t="shared" si="7"/>
        <v>1</v>
      </c>
      <c r="O74" s="279"/>
      <c r="P74" s="221">
        <f t="shared" si="6"/>
        <v>8</v>
      </c>
    </row>
    <row r="75" spans="1:16" s="282" customFormat="1" ht="16.5" customHeight="1" x14ac:dyDescent="0.25">
      <c r="A75" s="221">
        <v>50</v>
      </c>
      <c r="B75" s="312">
        <v>50655820</v>
      </c>
      <c r="C75" s="278" t="s">
        <v>262</v>
      </c>
      <c r="D75" s="279" t="s">
        <v>196</v>
      </c>
      <c r="E75" s="279" t="s">
        <v>326</v>
      </c>
      <c r="F75" s="279" t="s">
        <v>329</v>
      </c>
      <c r="G75" s="77" t="s">
        <v>296</v>
      </c>
      <c r="H75" s="77">
        <v>395269</v>
      </c>
      <c r="I75" s="280" t="str">
        <f>IFERROR((VLOOKUP(H75,Padrón[[Ficha]:[Nombre]],2,FALSE)),"-")</f>
        <v>MAXIMILIANO JIMENEZ MARTINEZ</v>
      </c>
      <c r="J75" s="77">
        <v>24</v>
      </c>
      <c r="K75" s="77">
        <v>14</v>
      </c>
      <c r="L75" s="287">
        <v>45145</v>
      </c>
      <c r="M75" s="287">
        <v>45149</v>
      </c>
      <c r="N75" s="221">
        <f t="shared" si="7"/>
        <v>1</v>
      </c>
      <c r="O75" s="279"/>
      <c r="P75" s="221">
        <f t="shared" si="6"/>
        <v>8</v>
      </c>
    </row>
    <row r="76" spans="1:16" s="282" customFormat="1" ht="16.5" customHeight="1" x14ac:dyDescent="0.25">
      <c r="A76" s="221">
        <v>51</v>
      </c>
      <c r="B76" s="283">
        <v>50656003</v>
      </c>
      <c r="C76" s="278" t="s">
        <v>263</v>
      </c>
      <c r="D76" s="279" t="s">
        <v>196</v>
      </c>
      <c r="E76" s="279" t="s">
        <v>326</v>
      </c>
      <c r="F76" s="279" t="s">
        <v>327</v>
      </c>
      <c r="G76" s="77" t="s">
        <v>296</v>
      </c>
      <c r="H76" s="77">
        <v>395269</v>
      </c>
      <c r="I76" s="280" t="str">
        <f>IFERROR((VLOOKUP(H76,Padrón[[Ficha]:[Nombre]],2,FALSE)),"-")</f>
        <v>MAXIMILIANO JIMENEZ MARTINEZ</v>
      </c>
      <c r="J76" s="77">
        <v>24</v>
      </c>
      <c r="K76" s="77">
        <v>4</v>
      </c>
      <c r="L76" s="287">
        <v>45152</v>
      </c>
      <c r="M76" s="287">
        <v>45154</v>
      </c>
      <c r="N76" s="221">
        <f t="shared" si="7"/>
        <v>1</v>
      </c>
      <c r="O76" s="279"/>
      <c r="P76" s="221">
        <f t="shared" si="6"/>
        <v>8</v>
      </c>
    </row>
    <row r="77" spans="1:16" s="282" customFormat="1" ht="16.5" customHeight="1" x14ac:dyDescent="0.25">
      <c r="A77" s="221">
        <v>52</v>
      </c>
      <c r="B77" s="313">
        <v>50656004</v>
      </c>
      <c r="C77" s="278" t="s">
        <v>263</v>
      </c>
      <c r="D77" s="279" t="s">
        <v>196</v>
      </c>
      <c r="E77" s="279" t="s">
        <v>326</v>
      </c>
      <c r="F77" s="279" t="s">
        <v>328</v>
      </c>
      <c r="G77" s="77" t="s">
        <v>296</v>
      </c>
      <c r="H77" s="77">
        <v>395269</v>
      </c>
      <c r="I77" s="280" t="str">
        <f>IFERROR((VLOOKUP(H77,Padrón[[Ficha]:[Nombre]],2,FALSE)),"-")</f>
        <v>MAXIMILIANO JIMENEZ MARTINEZ</v>
      </c>
      <c r="J77" s="77">
        <v>24</v>
      </c>
      <c r="K77" s="77">
        <v>5</v>
      </c>
      <c r="L77" s="287">
        <v>45155</v>
      </c>
      <c r="M77" s="287">
        <v>45156</v>
      </c>
      <c r="N77" s="221">
        <f t="shared" si="7"/>
        <v>1</v>
      </c>
      <c r="O77" s="279"/>
      <c r="P77" s="221">
        <f t="shared" si="6"/>
        <v>8</v>
      </c>
    </row>
    <row r="78" spans="1:16" s="282" customFormat="1" ht="16.5" customHeight="1" x14ac:dyDescent="0.25">
      <c r="A78" s="221">
        <v>53</v>
      </c>
      <c r="B78" s="312">
        <v>50656005</v>
      </c>
      <c r="C78" s="278" t="s">
        <v>263</v>
      </c>
      <c r="D78" s="279" t="s">
        <v>196</v>
      </c>
      <c r="E78" s="279" t="s">
        <v>326</v>
      </c>
      <c r="F78" s="279" t="s">
        <v>327</v>
      </c>
      <c r="G78" s="77" t="s">
        <v>296</v>
      </c>
      <c r="H78" s="77">
        <v>395269</v>
      </c>
      <c r="I78" s="280" t="str">
        <f>IFERROR((VLOOKUP(H78,Padrón[[Ficha]:[Nombre]],2,FALSE)),"-")</f>
        <v>MAXIMILIANO JIMENEZ MARTINEZ</v>
      </c>
      <c r="J78" s="77">
        <v>24</v>
      </c>
      <c r="K78" s="77">
        <v>4</v>
      </c>
      <c r="L78" s="287">
        <v>45159</v>
      </c>
      <c r="M78" s="287">
        <v>45161</v>
      </c>
      <c r="N78" s="221">
        <f t="shared" si="7"/>
        <v>1</v>
      </c>
      <c r="O78" s="279"/>
      <c r="P78" s="221">
        <f t="shared" si="6"/>
        <v>8</v>
      </c>
    </row>
    <row r="79" spans="1:16" s="282" customFormat="1" ht="16.5" customHeight="1" x14ac:dyDescent="0.25">
      <c r="A79" s="221">
        <v>54</v>
      </c>
      <c r="B79" s="312">
        <v>50656006</v>
      </c>
      <c r="C79" s="278" t="s">
        <v>264</v>
      </c>
      <c r="D79" s="279" t="s">
        <v>196</v>
      </c>
      <c r="E79" s="279" t="s">
        <v>326</v>
      </c>
      <c r="F79" s="279" t="s">
        <v>328</v>
      </c>
      <c r="G79" s="77" t="s">
        <v>296</v>
      </c>
      <c r="H79" s="77">
        <v>395269</v>
      </c>
      <c r="I79" s="280" t="str">
        <f>IFERROR((VLOOKUP(H79,Padrón[[Ficha]:[Nombre]],2,FALSE)),"-")</f>
        <v>MAXIMILIANO JIMENEZ MARTINEZ</v>
      </c>
      <c r="J79" s="77">
        <v>24</v>
      </c>
      <c r="K79" s="77">
        <v>3</v>
      </c>
      <c r="L79" s="287">
        <v>45162</v>
      </c>
      <c r="M79" s="287">
        <v>45163</v>
      </c>
      <c r="N79" s="221">
        <f t="shared" si="7"/>
        <v>1</v>
      </c>
      <c r="O79" s="279"/>
      <c r="P79" s="221">
        <f t="shared" si="6"/>
        <v>8</v>
      </c>
    </row>
    <row r="80" spans="1:16" s="282" customFormat="1" ht="16.5" customHeight="1" x14ac:dyDescent="0.25">
      <c r="A80" s="221">
        <v>55</v>
      </c>
      <c r="B80" s="279"/>
      <c r="C80" s="278" t="s">
        <v>262</v>
      </c>
      <c r="D80" s="279" t="s">
        <v>48</v>
      </c>
      <c r="E80" s="279" t="s">
        <v>319</v>
      </c>
      <c r="F80" s="279" t="s">
        <v>329</v>
      </c>
      <c r="G80" s="77" t="s">
        <v>296</v>
      </c>
      <c r="H80" s="77">
        <v>598694</v>
      </c>
      <c r="I80" s="280" t="str">
        <f>IFERROR((VLOOKUP(H80,Padrón[[Ficha]:[Nombre]],2,FALSE)),"-")</f>
        <v>GUADALUPE SANCHEZ QUINTANA</v>
      </c>
      <c r="J80" s="77">
        <v>24</v>
      </c>
      <c r="K80" s="77">
        <v>10</v>
      </c>
      <c r="L80" s="281">
        <v>45159</v>
      </c>
      <c r="M80" s="281">
        <v>45161</v>
      </c>
      <c r="N80" s="221">
        <f t="shared" si="7"/>
        <v>1</v>
      </c>
      <c r="O80" s="279"/>
      <c r="P80" s="221">
        <f t="shared" si="6"/>
        <v>8</v>
      </c>
    </row>
    <row r="81" spans="1:16" s="282" customFormat="1" ht="16.5" customHeight="1" x14ac:dyDescent="0.25">
      <c r="A81" s="221">
        <v>56</v>
      </c>
      <c r="B81" s="279"/>
      <c r="C81" s="278" t="s">
        <v>262</v>
      </c>
      <c r="D81" s="279" t="s">
        <v>48</v>
      </c>
      <c r="E81" s="279" t="s">
        <v>319</v>
      </c>
      <c r="F81" s="279" t="s">
        <v>329</v>
      </c>
      <c r="G81" s="77" t="s">
        <v>296</v>
      </c>
      <c r="H81" s="77">
        <v>395269</v>
      </c>
      <c r="I81" s="280" t="str">
        <f>IFERROR((VLOOKUP(H81,Padrón[[Ficha]:[Nombre]],2,FALSE)),"-")</f>
        <v>MAXIMILIANO JIMENEZ MARTINEZ</v>
      </c>
      <c r="J81" s="77">
        <v>24</v>
      </c>
      <c r="K81" s="77">
        <v>19</v>
      </c>
      <c r="L81" s="287">
        <v>45159</v>
      </c>
      <c r="M81" s="287">
        <v>45161</v>
      </c>
      <c r="N81" s="221">
        <f t="shared" si="7"/>
        <v>1</v>
      </c>
      <c r="O81" s="279"/>
      <c r="P81" s="221">
        <f t="shared" si="6"/>
        <v>8</v>
      </c>
    </row>
    <row r="82" spans="1:16" s="282" customFormat="1" ht="16.5" customHeight="1" x14ac:dyDescent="0.25">
      <c r="A82" s="221">
        <v>57</v>
      </c>
      <c r="B82" s="279"/>
      <c r="C82" s="278" t="s">
        <v>262</v>
      </c>
      <c r="D82" s="279" t="s">
        <v>48</v>
      </c>
      <c r="E82" s="279" t="s">
        <v>319</v>
      </c>
      <c r="F82" s="279" t="s">
        <v>329</v>
      </c>
      <c r="G82" s="77" t="s">
        <v>296</v>
      </c>
      <c r="H82" s="77">
        <v>395269</v>
      </c>
      <c r="I82" s="280" t="str">
        <f>IFERROR((VLOOKUP(H82,Padrón[[Ficha]:[Nombre]],2,FALSE)),"-")</f>
        <v>MAXIMILIANO JIMENEZ MARTINEZ</v>
      </c>
      <c r="J82" s="77">
        <v>24</v>
      </c>
      <c r="K82" s="77">
        <v>21</v>
      </c>
      <c r="L82" s="287">
        <v>45166</v>
      </c>
      <c r="M82" s="287">
        <v>45168</v>
      </c>
      <c r="N82" s="221">
        <f t="shared" si="7"/>
        <v>1</v>
      </c>
      <c r="O82" s="279"/>
      <c r="P82" s="221">
        <f t="shared" si="6"/>
        <v>8</v>
      </c>
    </row>
    <row r="83" spans="1:16" s="282" customFormat="1" ht="16.5" customHeight="1" x14ac:dyDescent="0.25">
      <c r="A83" s="221">
        <v>58</v>
      </c>
      <c r="B83" s="312">
        <v>50656007</v>
      </c>
      <c r="C83" s="278" t="s">
        <v>263</v>
      </c>
      <c r="D83" s="279" t="s">
        <v>196</v>
      </c>
      <c r="E83" s="279" t="s">
        <v>326</v>
      </c>
      <c r="F83" s="279" t="s">
        <v>330</v>
      </c>
      <c r="G83" s="77" t="s">
        <v>296</v>
      </c>
      <c r="H83" s="77">
        <v>332755</v>
      </c>
      <c r="I83" s="280" t="str">
        <f>IFERROR((VLOOKUP(H83,Padrón[[Ficha]:[Nombre]],2,FALSE)),"-")</f>
        <v>RUFINO GARCIA AQUINO</v>
      </c>
      <c r="J83" s="77">
        <v>24</v>
      </c>
      <c r="K83" s="77">
        <v>5</v>
      </c>
      <c r="L83" s="287">
        <v>45166</v>
      </c>
      <c r="M83" s="287">
        <v>45168</v>
      </c>
      <c r="N83" s="221">
        <f t="shared" si="7"/>
        <v>1</v>
      </c>
      <c r="O83" s="279"/>
      <c r="P83" s="221">
        <f t="shared" si="6"/>
        <v>8</v>
      </c>
    </row>
    <row r="84" spans="1:16" s="282" customFormat="1" ht="16.5" customHeight="1" x14ac:dyDescent="0.25">
      <c r="A84" s="221">
        <v>59</v>
      </c>
      <c r="B84" s="279">
        <v>50656009</v>
      </c>
      <c r="C84" s="278" t="s">
        <v>266</v>
      </c>
      <c r="D84" s="279" t="s">
        <v>196</v>
      </c>
      <c r="E84" s="279" t="s">
        <v>326</v>
      </c>
      <c r="F84" s="279" t="s">
        <v>331</v>
      </c>
      <c r="G84" s="77" t="s">
        <v>296</v>
      </c>
      <c r="H84" s="77">
        <v>332755</v>
      </c>
      <c r="I84" s="280" t="str">
        <f>IFERROR((VLOOKUP(H84,Padrón[[Ficha]:[Nombre]],2,FALSE)),"-")</f>
        <v>RUFINO GARCIA AQUINO</v>
      </c>
      <c r="J84" s="77">
        <v>8</v>
      </c>
      <c r="K84" s="77">
        <v>10</v>
      </c>
      <c r="L84" s="287">
        <v>45170</v>
      </c>
      <c r="M84" s="287">
        <v>45170</v>
      </c>
      <c r="N84" s="221">
        <f t="shared" si="7"/>
        <v>1</v>
      </c>
      <c r="O84" s="279"/>
      <c r="P84" s="221">
        <f t="shared" si="6"/>
        <v>9</v>
      </c>
    </row>
    <row r="85" spans="1:16" s="282" customFormat="1" ht="16.5" customHeight="1" x14ac:dyDescent="0.25">
      <c r="A85" s="221">
        <v>60</v>
      </c>
      <c r="B85" s="279"/>
      <c r="C85" s="278" t="s">
        <v>262</v>
      </c>
      <c r="D85" s="279" t="s">
        <v>48</v>
      </c>
      <c r="E85" s="279" t="s">
        <v>319</v>
      </c>
      <c r="F85" s="279" t="s">
        <v>329</v>
      </c>
      <c r="G85" s="77" t="s">
        <v>296</v>
      </c>
      <c r="H85" s="77">
        <v>395269</v>
      </c>
      <c r="I85" s="280" t="str">
        <f>IFERROR((VLOOKUP(H85,Padrón[[Ficha]:[Nombre]],2,FALSE)),"-")</f>
        <v>MAXIMILIANO JIMENEZ MARTINEZ</v>
      </c>
      <c r="J85" s="77">
        <v>24</v>
      </c>
      <c r="K85" s="77">
        <v>20</v>
      </c>
      <c r="L85" s="281">
        <v>45173</v>
      </c>
      <c r="M85" s="281">
        <v>45175</v>
      </c>
      <c r="N85" s="221">
        <f t="shared" si="7"/>
        <v>1</v>
      </c>
      <c r="O85" s="279"/>
      <c r="P85" s="221">
        <f t="shared" si="6"/>
        <v>9</v>
      </c>
    </row>
    <row r="86" spans="1:16" s="282" customFormat="1" ht="16.5" customHeight="1" x14ac:dyDescent="0.25">
      <c r="A86" s="221">
        <v>61</v>
      </c>
      <c r="B86" s="279">
        <v>50656009</v>
      </c>
      <c r="C86" s="278" t="s">
        <v>266</v>
      </c>
      <c r="D86" s="279" t="s">
        <v>196</v>
      </c>
      <c r="E86" s="279" t="s">
        <v>326</v>
      </c>
      <c r="F86" s="279" t="s">
        <v>332</v>
      </c>
      <c r="G86" s="77" t="s">
        <v>296</v>
      </c>
      <c r="H86" s="77">
        <v>201275</v>
      </c>
      <c r="I86" s="280" t="str">
        <f>IFERROR((VLOOKUP(H86,Padrón[[Ficha]:[Nombre]],2,FALSE)),"-")</f>
        <v>RONNIE MUÑOZ POTENCIANO</v>
      </c>
      <c r="J86" s="77">
        <v>24</v>
      </c>
      <c r="K86" s="77">
        <v>12</v>
      </c>
      <c r="L86" s="281">
        <v>45173</v>
      </c>
      <c r="M86" s="281">
        <v>45175</v>
      </c>
      <c r="N86" s="221">
        <f t="shared" si="7"/>
        <v>1</v>
      </c>
      <c r="O86" s="279"/>
      <c r="P86" s="221">
        <f t="shared" si="6"/>
        <v>9</v>
      </c>
    </row>
    <row r="87" spans="1:16" s="282" customFormat="1" ht="16.5" customHeight="1" x14ac:dyDescent="0.25">
      <c r="A87" s="221">
        <v>62</v>
      </c>
      <c r="B87" s="279">
        <v>50656010</v>
      </c>
      <c r="C87" s="278" t="s">
        <v>263</v>
      </c>
      <c r="D87" s="279" t="s">
        <v>196</v>
      </c>
      <c r="E87" s="279" t="s">
        <v>326</v>
      </c>
      <c r="F87" s="279" t="s">
        <v>330</v>
      </c>
      <c r="G87" s="77" t="s">
        <v>296</v>
      </c>
      <c r="H87" s="77">
        <v>395269</v>
      </c>
      <c r="I87" s="280" t="str">
        <f>IFERROR((VLOOKUP(H87,Padrón[[Ficha]:[Nombre]],2,FALSE)),"-")</f>
        <v>MAXIMILIANO JIMENEZ MARTINEZ</v>
      </c>
      <c r="J87" s="77">
        <v>24</v>
      </c>
      <c r="K87" s="77">
        <v>3</v>
      </c>
      <c r="L87" s="287">
        <v>45173</v>
      </c>
      <c r="M87" s="287">
        <v>45175</v>
      </c>
      <c r="N87" s="221">
        <f t="shared" ref="N87:N120" si="11">IF(AND(M87&gt;=$B$3,M87&lt;=$C$3),1,"-")</f>
        <v>1</v>
      </c>
      <c r="O87" s="279"/>
      <c r="P87" s="221">
        <f t="shared" si="6"/>
        <v>9</v>
      </c>
    </row>
    <row r="88" spans="1:16" s="282" customFormat="1" ht="16.5" customHeight="1" x14ac:dyDescent="0.25">
      <c r="A88" s="221">
        <v>63</v>
      </c>
      <c r="B88" s="279">
        <v>50656024</v>
      </c>
      <c r="C88" s="278" t="s">
        <v>267</v>
      </c>
      <c r="D88" s="279" t="s">
        <v>196</v>
      </c>
      <c r="E88" s="279" t="s">
        <v>294</v>
      </c>
      <c r="F88" s="279" t="s">
        <v>333</v>
      </c>
      <c r="G88" s="77" t="s">
        <v>296</v>
      </c>
      <c r="H88" s="77" t="s">
        <v>297</v>
      </c>
      <c r="I88" s="280" t="str">
        <f>IFERROR((VLOOKUP(H88,Padrón[[Ficha]:[Nombre]],2,FALSE)),"-")</f>
        <v>-</v>
      </c>
      <c r="J88" s="77">
        <v>40</v>
      </c>
      <c r="K88" s="77">
        <v>15</v>
      </c>
      <c r="L88" s="287">
        <v>45173</v>
      </c>
      <c r="M88" s="287">
        <v>45191</v>
      </c>
      <c r="N88" s="221">
        <f t="shared" si="11"/>
        <v>1</v>
      </c>
      <c r="O88" s="279" t="s">
        <v>334</v>
      </c>
      <c r="P88" s="221">
        <f t="shared" si="6"/>
        <v>9</v>
      </c>
    </row>
    <row r="89" spans="1:16" s="282" customFormat="1" ht="16.5" customHeight="1" x14ac:dyDescent="0.25">
      <c r="A89" s="221">
        <v>64</v>
      </c>
      <c r="B89" s="279"/>
      <c r="C89" s="278" t="s">
        <v>262</v>
      </c>
      <c r="D89" s="279" t="s">
        <v>48</v>
      </c>
      <c r="E89" s="279" t="s">
        <v>319</v>
      </c>
      <c r="F89" s="279" t="s">
        <v>335</v>
      </c>
      <c r="G89" s="77" t="s">
        <v>296</v>
      </c>
      <c r="H89" s="277">
        <v>598694</v>
      </c>
      <c r="I89" s="280" t="str">
        <f>IFERROR((VLOOKUP(H89,Padrón[[Ficha]:[Nombre]],2,FALSE)),"-")</f>
        <v>GUADALUPE SANCHEZ QUINTANA</v>
      </c>
      <c r="J89" s="77">
        <v>24</v>
      </c>
      <c r="K89" s="77">
        <v>20</v>
      </c>
      <c r="L89" s="287">
        <v>45180</v>
      </c>
      <c r="M89" s="287">
        <v>45182</v>
      </c>
      <c r="N89" s="221">
        <f t="shared" si="11"/>
        <v>1</v>
      </c>
      <c r="O89" s="279"/>
      <c r="P89" s="221">
        <f t="shared" si="6"/>
        <v>9</v>
      </c>
    </row>
    <row r="90" spans="1:16" s="282" customFormat="1" ht="16.5" customHeight="1" x14ac:dyDescent="0.25">
      <c r="A90" s="221">
        <v>65</v>
      </c>
      <c r="B90" s="279"/>
      <c r="C90" s="278" t="s">
        <v>262</v>
      </c>
      <c r="D90" s="279" t="s">
        <v>48</v>
      </c>
      <c r="E90" s="279" t="s">
        <v>319</v>
      </c>
      <c r="F90" s="279" t="s">
        <v>335</v>
      </c>
      <c r="G90" s="77" t="s">
        <v>296</v>
      </c>
      <c r="H90" s="77">
        <v>598694</v>
      </c>
      <c r="I90" s="280" t="str">
        <f>IFERROR((VLOOKUP(H90,Padrón[[Ficha]:[Nombre]],2,FALSE)),"-")</f>
        <v>GUADALUPE SANCHEZ QUINTANA</v>
      </c>
      <c r="J90" s="77">
        <v>24</v>
      </c>
      <c r="K90" s="77">
        <v>13</v>
      </c>
      <c r="L90" s="287">
        <v>45187</v>
      </c>
      <c r="M90" s="287">
        <v>45189</v>
      </c>
      <c r="N90" s="221">
        <f t="shared" si="11"/>
        <v>1</v>
      </c>
      <c r="O90" s="279"/>
      <c r="P90" s="221">
        <f t="shared" si="6"/>
        <v>9</v>
      </c>
    </row>
    <row r="91" spans="1:16" s="282" customFormat="1" ht="16.5" customHeight="1" x14ac:dyDescent="0.25">
      <c r="A91" s="221">
        <v>66</v>
      </c>
      <c r="B91" s="279">
        <v>50656753</v>
      </c>
      <c r="C91" s="278" t="s">
        <v>278</v>
      </c>
      <c r="D91" s="279" t="s">
        <v>280</v>
      </c>
      <c r="E91" s="279" t="s">
        <v>312</v>
      </c>
      <c r="F91" s="279" t="s">
        <v>313</v>
      </c>
      <c r="G91" s="77" t="s">
        <v>296</v>
      </c>
      <c r="H91" s="77">
        <v>496969</v>
      </c>
      <c r="I91" s="280" t="str">
        <f>IFERROR((VLOOKUP(H91,Padrón[[Ficha]:[Nombre]],2,FALSE)),"-")</f>
        <v>EMMANUEL ALONSO SANCHEZ DOMINGUEZ</v>
      </c>
      <c r="J91" s="77">
        <v>16</v>
      </c>
      <c r="K91" s="77">
        <v>17</v>
      </c>
      <c r="L91" s="281">
        <v>45180</v>
      </c>
      <c r="M91" s="281">
        <v>45181</v>
      </c>
      <c r="N91" s="221">
        <f t="shared" si="11"/>
        <v>1</v>
      </c>
      <c r="O91" s="279"/>
      <c r="P91" s="221">
        <f t="shared" ref="P91:P120" si="12">IF(M91="","0",(MONTH(M91)))</f>
        <v>9</v>
      </c>
    </row>
    <row r="92" spans="1:16" s="282" customFormat="1" ht="16.5" customHeight="1" x14ac:dyDescent="0.25">
      <c r="A92" s="221">
        <v>67</v>
      </c>
      <c r="B92" s="279"/>
      <c r="C92" s="278" t="s">
        <v>262</v>
      </c>
      <c r="D92" s="279" t="s">
        <v>48</v>
      </c>
      <c r="E92" s="279" t="s">
        <v>319</v>
      </c>
      <c r="F92" s="279" t="s">
        <v>336</v>
      </c>
      <c r="G92" s="77" t="s">
        <v>296</v>
      </c>
      <c r="H92" s="77">
        <v>598694</v>
      </c>
      <c r="I92" s="280" t="str">
        <f>IFERROR((VLOOKUP(H92,Padrón[[Ficha]:[Nombre]],2,FALSE)),"-")</f>
        <v>GUADALUPE SANCHEZ QUINTANA</v>
      </c>
      <c r="J92" s="77">
        <v>24</v>
      </c>
      <c r="K92" s="77">
        <v>22</v>
      </c>
      <c r="L92" s="281">
        <v>45201</v>
      </c>
      <c r="M92" s="281">
        <v>45203</v>
      </c>
      <c r="N92" s="221">
        <f t="shared" si="11"/>
        <v>1</v>
      </c>
      <c r="O92" s="279"/>
      <c r="P92" s="221">
        <f t="shared" si="12"/>
        <v>10</v>
      </c>
    </row>
    <row r="93" spans="1:16" s="282" customFormat="1" ht="16.5" customHeight="1" x14ac:dyDescent="0.25">
      <c r="A93" s="221">
        <v>68</v>
      </c>
      <c r="B93" s="279"/>
      <c r="C93" s="278" t="s">
        <v>267</v>
      </c>
      <c r="D93" s="279" t="s">
        <v>196</v>
      </c>
      <c r="E93" s="279" t="s">
        <v>294</v>
      </c>
      <c r="F93" s="279" t="s">
        <v>309</v>
      </c>
      <c r="G93" s="77" t="s">
        <v>296</v>
      </c>
      <c r="H93" s="77" t="s">
        <v>337</v>
      </c>
      <c r="I93" s="280" t="str">
        <f>IFERROR((VLOOKUP(H93,Padrón[[Ficha]:[Nombre]],2,FALSE)),"-")</f>
        <v>-</v>
      </c>
      <c r="J93" s="77">
        <v>40</v>
      </c>
      <c r="K93" s="77">
        <v>20</v>
      </c>
      <c r="L93" s="281">
        <v>45222</v>
      </c>
      <c r="M93" s="281">
        <v>45226</v>
      </c>
      <c r="N93" s="221">
        <f t="shared" si="11"/>
        <v>1</v>
      </c>
      <c r="O93" s="279"/>
      <c r="P93" s="221">
        <f t="shared" si="12"/>
        <v>10</v>
      </c>
    </row>
    <row r="94" spans="1:16" s="282" customFormat="1" ht="16.5" customHeight="1" x14ac:dyDescent="0.25">
      <c r="A94" s="221">
        <v>69</v>
      </c>
      <c r="B94" s="279">
        <v>50656756</v>
      </c>
      <c r="C94" s="278" t="s">
        <v>278</v>
      </c>
      <c r="D94" s="279" t="s">
        <v>280</v>
      </c>
      <c r="E94" s="279" t="s">
        <v>312</v>
      </c>
      <c r="F94" s="279" t="s">
        <v>23</v>
      </c>
      <c r="G94" s="77" t="s">
        <v>296</v>
      </c>
      <c r="H94" s="77">
        <v>496969</v>
      </c>
      <c r="I94" s="280" t="str">
        <f>IFERROR((VLOOKUP(H94,Padrón[[Ficha]:[Nombre]],2,FALSE)),"-")</f>
        <v>EMMANUEL ALONSO SANCHEZ DOMINGUEZ</v>
      </c>
      <c r="J94" s="77">
        <v>16</v>
      </c>
      <c r="K94" s="77">
        <v>12</v>
      </c>
      <c r="L94" s="281">
        <v>45222</v>
      </c>
      <c r="M94" s="281">
        <v>45223</v>
      </c>
      <c r="N94" s="221">
        <f t="shared" si="11"/>
        <v>1</v>
      </c>
      <c r="O94" s="279"/>
      <c r="P94" s="221">
        <f t="shared" si="12"/>
        <v>10</v>
      </c>
    </row>
    <row r="95" spans="1:16" s="282" customFormat="1" ht="16.5" customHeight="1" x14ac:dyDescent="0.25">
      <c r="A95" s="221">
        <v>70</v>
      </c>
      <c r="B95" s="279"/>
      <c r="C95" s="278" t="s">
        <v>262</v>
      </c>
      <c r="D95" s="279" t="s">
        <v>48</v>
      </c>
      <c r="E95" s="279" t="s">
        <v>319</v>
      </c>
      <c r="F95" s="284" t="s">
        <v>336</v>
      </c>
      <c r="G95" s="77" t="s">
        <v>296</v>
      </c>
      <c r="H95" s="77">
        <v>496969</v>
      </c>
      <c r="I95" s="280" t="str">
        <f>IFERROR((VLOOKUP(H95,Padrón[[Ficha]:[Nombre]],2,FALSE)),"-")</f>
        <v>EMMANUEL ALONSO SANCHEZ DOMINGUEZ</v>
      </c>
      <c r="J95" s="77">
        <v>24</v>
      </c>
      <c r="K95" s="77">
        <v>19</v>
      </c>
      <c r="L95" s="281">
        <v>45215</v>
      </c>
      <c r="M95" s="281">
        <v>45217</v>
      </c>
      <c r="N95" s="221">
        <f t="shared" si="11"/>
        <v>1</v>
      </c>
      <c r="O95" s="279"/>
      <c r="P95" s="221">
        <f t="shared" si="12"/>
        <v>10</v>
      </c>
    </row>
    <row r="96" spans="1:16" s="282" customFormat="1" ht="16.5" customHeight="1" x14ac:dyDescent="0.25">
      <c r="A96" s="221">
        <v>71</v>
      </c>
      <c r="B96" s="279"/>
      <c r="C96" s="278" t="s">
        <v>278</v>
      </c>
      <c r="D96" s="279" t="s">
        <v>196</v>
      </c>
      <c r="E96" s="279" t="s">
        <v>294</v>
      </c>
      <c r="F96" s="279" t="s">
        <v>309</v>
      </c>
      <c r="G96" s="77" t="s">
        <v>296</v>
      </c>
      <c r="H96" s="77" t="s">
        <v>337</v>
      </c>
      <c r="I96" s="280" t="str">
        <f>IFERROR((VLOOKUP(H96,Padrón[[Ficha]:[Nombre]],2,FALSE)),"-")</f>
        <v>-</v>
      </c>
      <c r="J96" s="77">
        <v>40</v>
      </c>
      <c r="K96" s="77">
        <v>10</v>
      </c>
      <c r="L96" s="281">
        <v>45257</v>
      </c>
      <c r="M96" s="281">
        <v>45261</v>
      </c>
      <c r="N96" s="221">
        <f t="shared" si="11"/>
        <v>1</v>
      </c>
      <c r="O96" s="279"/>
      <c r="P96" s="221">
        <f t="shared" si="12"/>
        <v>12</v>
      </c>
    </row>
    <row r="97" spans="1:16" s="282" customFormat="1" ht="16.5" customHeight="1" x14ac:dyDescent="0.25">
      <c r="A97" s="221">
        <v>72</v>
      </c>
      <c r="B97" s="279">
        <v>50669075</v>
      </c>
      <c r="C97" s="278" t="s">
        <v>279</v>
      </c>
      <c r="D97" s="279" t="s">
        <v>196</v>
      </c>
      <c r="E97" s="279" t="s">
        <v>338</v>
      </c>
      <c r="F97" s="279" t="s">
        <v>339</v>
      </c>
      <c r="G97" s="77" t="s">
        <v>296</v>
      </c>
      <c r="H97" s="77">
        <v>225108</v>
      </c>
      <c r="I97" s="280" t="str">
        <f>IFERROR((VLOOKUP(H97,Padrón[[Ficha]:[Nombre]],2,FALSE)),"-")</f>
        <v>OSCAR ARTURO CARREON NOGUERA</v>
      </c>
      <c r="J97" s="77">
        <v>24</v>
      </c>
      <c r="K97" s="77">
        <v>14</v>
      </c>
      <c r="L97" s="281">
        <v>45258</v>
      </c>
      <c r="M97" s="281">
        <v>45260</v>
      </c>
      <c r="N97" s="221">
        <f t="shared" si="11"/>
        <v>1</v>
      </c>
      <c r="O97" s="279"/>
      <c r="P97" s="221">
        <f t="shared" si="12"/>
        <v>11</v>
      </c>
    </row>
    <row r="98" spans="1:16" s="282" customFormat="1" ht="16.5" customHeight="1" x14ac:dyDescent="0.25">
      <c r="A98" s="221">
        <v>73</v>
      </c>
      <c r="B98" s="279">
        <v>50669003</v>
      </c>
      <c r="C98" s="278" t="s">
        <v>278</v>
      </c>
      <c r="D98" s="279" t="s">
        <v>37</v>
      </c>
      <c r="E98" s="279" t="s">
        <v>340</v>
      </c>
      <c r="F98" s="279" t="s">
        <v>310</v>
      </c>
      <c r="G98" s="77" t="s">
        <v>296</v>
      </c>
      <c r="H98" s="288">
        <v>481436</v>
      </c>
      <c r="I98" s="280" t="str">
        <f>IFERROR((VLOOKUP(H98,Padrón[[Ficha]:[Nombre]],2,FALSE)),"-")</f>
        <v>JESUS XAVIER MADRIGAL PAEZ</v>
      </c>
      <c r="J98" s="77">
        <v>24</v>
      </c>
      <c r="K98" s="77">
        <v>8</v>
      </c>
      <c r="L98" s="281">
        <v>45273</v>
      </c>
      <c r="M98" s="281">
        <v>45275</v>
      </c>
      <c r="N98" s="221">
        <f t="shared" si="11"/>
        <v>1</v>
      </c>
      <c r="O98" s="279"/>
      <c r="P98" s="221">
        <f t="shared" si="12"/>
        <v>12</v>
      </c>
    </row>
    <row r="99" spans="1:16" s="282" customFormat="1" ht="16.5" customHeight="1" x14ac:dyDescent="0.25">
      <c r="A99" s="221">
        <v>74</v>
      </c>
      <c r="B99" s="279"/>
      <c r="C99" s="278"/>
      <c r="D99" s="279"/>
      <c r="E99" s="279"/>
      <c r="F99" s="279"/>
      <c r="G99" s="77"/>
      <c r="H99" s="77"/>
      <c r="I99" s="280" t="str">
        <f>IFERROR((VLOOKUP(H99,Padrón[[Ficha]:[Nombre]],2,FALSE)),"-")</f>
        <v>-</v>
      </c>
      <c r="J99" s="77"/>
      <c r="K99" s="77"/>
      <c r="L99" s="281"/>
      <c r="M99" s="281"/>
      <c r="N99" s="221" t="str">
        <f t="shared" si="11"/>
        <v>-</v>
      </c>
      <c r="O99" s="279"/>
      <c r="P99" s="221" t="str">
        <f t="shared" si="12"/>
        <v>0</v>
      </c>
    </row>
    <row r="100" spans="1:16" s="282" customFormat="1" ht="16.5" customHeight="1" x14ac:dyDescent="0.25">
      <c r="A100" s="221">
        <v>75</v>
      </c>
      <c r="B100" s="279"/>
      <c r="C100" s="278"/>
      <c r="D100" s="279"/>
      <c r="E100" s="289"/>
      <c r="F100" s="279"/>
      <c r="G100" s="289"/>
      <c r="H100" s="286"/>
      <c r="I100" s="280" t="str">
        <f>IFERROR((VLOOKUP(H100,Padrón[[Ficha]:[Nombre]],2,FALSE)),"-")</f>
        <v>-</v>
      </c>
      <c r="J100" s="275"/>
      <c r="K100" s="286"/>
      <c r="L100" s="281"/>
      <c r="M100" s="281"/>
      <c r="N100" s="221" t="str">
        <f t="shared" si="11"/>
        <v>-</v>
      </c>
      <c r="O100" s="279"/>
      <c r="P100" s="221" t="str">
        <f t="shared" si="12"/>
        <v>0</v>
      </c>
    </row>
    <row r="101" spans="1:16" s="282" customFormat="1" ht="16.5" customHeight="1" x14ac:dyDescent="0.25">
      <c r="A101" s="221">
        <v>76</v>
      </c>
      <c r="B101" s="279"/>
      <c r="C101" s="278"/>
      <c r="D101" s="279"/>
      <c r="E101" s="289"/>
      <c r="F101" s="279"/>
      <c r="G101" s="289"/>
      <c r="H101" s="286"/>
      <c r="I101" s="280" t="str">
        <f>IFERROR((VLOOKUP(H101,Padrón[[Ficha]:[Nombre]],2,FALSE)),"-")</f>
        <v>-</v>
      </c>
      <c r="J101" s="276"/>
      <c r="K101" s="286"/>
      <c r="L101" s="281"/>
      <c r="M101" s="281"/>
      <c r="N101" s="221" t="str">
        <f t="shared" si="11"/>
        <v>-</v>
      </c>
      <c r="O101" s="279"/>
      <c r="P101" s="221" t="str">
        <f t="shared" si="12"/>
        <v>0</v>
      </c>
    </row>
    <row r="102" spans="1:16" s="282" customFormat="1" ht="16.5" customHeight="1" x14ac:dyDescent="0.25">
      <c r="A102" s="221">
        <v>77</v>
      </c>
      <c r="B102" s="279"/>
      <c r="C102" s="278"/>
      <c r="D102" s="279"/>
      <c r="E102" s="289"/>
      <c r="F102" s="279"/>
      <c r="G102" s="289"/>
      <c r="H102" s="286"/>
      <c r="I102" s="280" t="str">
        <f>IFERROR((VLOOKUP(H102,Padrón[[Ficha]:[Nombre]],2,FALSE)),"-")</f>
        <v>-</v>
      </c>
      <c r="J102" s="276"/>
      <c r="K102" s="286"/>
      <c r="L102" s="281"/>
      <c r="M102" s="281"/>
      <c r="N102" s="221" t="str">
        <f t="shared" si="11"/>
        <v>-</v>
      </c>
      <c r="O102" s="279"/>
      <c r="P102" s="221" t="str">
        <f t="shared" si="12"/>
        <v>0</v>
      </c>
    </row>
    <row r="103" spans="1:16" s="282" customFormat="1" ht="16.5" customHeight="1" x14ac:dyDescent="0.25">
      <c r="A103" s="221">
        <v>78</v>
      </c>
      <c r="B103" s="279"/>
      <c r="C103" s="278"/>
      <c r="D103" s="279"/>
      <c r="E103" s="289"/>
      <c r="F103" s="279"/>
      <c r="G103" s="289"/>
      <c r="H103" s="286"/>
      <c r="I103" s="280" t="str">
        <f>IFERROR((VLOOKUP(H103,Padrón[[Ficha]:[Nombre]],2,FALSE)),"-")</f>
        <v>-</v>
      </c>
      <c r="J103" s="275"/>
      <c r="K103" s="286"/>
      <c r="L103" s="285"/>
      <c r="M103" s="285"/>
      <c r="N103" s="221" t="str">
        <f t="shared" si="11"/>
        <v>-</v>
      </c>
      <c r="O103" s="279"/>
      <c r="P103" s="221" t="str">
        <f t="shared" si="12"/>
        <v>0</v>
      </c>
    </row>
    <row r="104" spans="1:16" s="282" customFormat="1" ht="16.5" customHeight="1" x14ac:dyDescent="0.25">
      <c r="A104" s="221">
        <v>79</v>
      </c>
      <c r="B104" s="279"/>
      <c r="C104" s="278"/>
      <c r="D104" s="279"/>
      <c r="E104" s="289"/>
      <c r="F104" s="279"/>
      <c r="G104" s="289"/>
      <c r="H104" s="286"/>
      <c r="I104" s="280" t="str">
        <f>IFERROR((VLOOKUP(H104,Padrón[[Ficha]:[Nombre]],2,FALSE)),"-")</f>
        <v>-</v>
      </c>
      <c r="J104" s="275"/>
      <c r="K104" s="286"/>
      <c r="L104" s="285"/>
      <c r="M104" s="285"/>
      <c r="N104" s="221" t="str">
        <f t="shared" si="11"/>
        <v>-</v>
      </c>
      <c r="O104" s="279"/>
      <c r="P104" s="221" t="str">
        <f t="shared" si="12"/>
        <v>0</v>
      </c>
    </row>
    <row r="105" spans="1:16" s="282" customFormat="1" ht="16.5" customHeight="1" x14ac:dyDescent="0.25">
      <c r="A105" s="221">
        <v>80</v>
      </c>
      <c r="B105" s="279"/>
      <c r="C105" s="278"/>
      <c r="D105" s="279"/>
      <c r="E105" s="279"/>
      <c r="F105" s="279"/>
      <c r="G105" s="77"/>
      <c r="H105" s="277"/>
      <c r="I105" s="280" t="str">
        <f>IFERROR((VLOOKUP(H105,Padrón[[Ficha]:[Nombre]],2,FALSE)),"-")</f>
        <v>-</v>
      </c>
      <c r="J105" s="290"/>
      <c r="K105" s="290"/>
      <c r="L105" s="285"/>
      <c r="M105" s="285"/>
      <c r="N105" s="221" t="str">
        <f t="shared" si="11"/>
        <v>-</v>
      </c>
      <c r="O105" s="279"/>
      <c r="P105" s="221" t="str">
        <f t="shared" si="12"/>
        <v>0</v>
      </c>
    </row>
    <row r="106" spans="1:16" s="282" customFormat="1" ht="16.5" customHeight="1" x14ac:dyDescent="0.25">
      <c r="A106" s="221">
        <v>81</v>
      </c>
      <c r="B106" s="279"/>
      <c r="C106" s="278"/>
      <c r="D106" s="279"/>
      <c r="E106" s="279"/>
      <c r="F106" s="279"/>
      <c r="G106" s="77"/>
      <c r="H106" s="277"/>
      <c r="I106" s="280" t="str">
        <f>IFERROR((VLOOKUP(H106,Padrón[[Ficha]:[Nombre]],2,FALSE)),"-")</f>
        <v>-</v>
      </c>
      <c r="J106" s="290"/>
      <c r="K106" s="290"/>
      <c r="L106" s="285"/>
      <c r="M106" s="285"/>
      <c r="N106" s="221" t="str">
        <f t="shared" si="11"/>
        <v>-</v>
      </c>
      <c r="O106" s="279"/>
      <c r="P106" s="221" t="str">
        <f t="shared" si="12"/>
        <v>0</v>
      </c>
    </row>
    <row r="107" spans="1:16" s="282" customFormat="1" ht="16.5" customHeight="1" x14ac:dyDescent="0.25">
      <c r="A107" s="221">
        <v>82</v>
      </c>
      <c r="B107" s="279"/>
      <c r="C107" s="278"/>
      <c r="D107" s="279"/>
      <c r="E107" s="279"/>
      <c r="F107" s="279"/>
      <c r="G107" s="77"/>
      <c r="H107" s="277"/>
      <c r="I107" s="280" t="str">
        <f>IFERROR((VLOOKUP(H107,Padrón[[Ficha]:[Nombre]],2,FALSE)),"-")</f>
        <v>-</v>
      </c>
      <c r="J107" s="290"/>
      <c r="K107" s="290"/>
      <c r="L107" s="285"/>
      <c r="M107" s="285"/>
      <c r="N107" s="221" t="str">
        <f t="shared" si="11"/>
        <v>-</v>
      </c>
      <c r="O107" s="279"/>
      <c r="P107" s="221" t="str">
        <f t="shared" si="12"/>
        <v>0</v>
      </c>
    </row>
    <row r="108" spans="1:16" s="282" customFormat="1" ht="16.5" customHeight="1" x14ac:dyDescent="0.25">
      <c r="A108" s="221">
        <v>83</v>
      </c>
      <c r="B108" s="279"/>
      <c r="C108" s="278"/>
      <c r="D108" s="279"/>
      <c r="E108" s="279"/>
      <c r="F108" s="279"/>
      <c r="G108" s="77"/>
      <c r="H108" s="277"/>
      <c r="I108" s="280" t="str">
        <f>IFERROR((VLOOKUP(H108,Padrón[[Ficha]:[Nombre]],2,FALSE)),"-")</f>
        <v>-</v>
      </c>
      <c r="J108" s="290"/>
      <c r="K108" s="290"/>
      <c r="L108" s="285"/>
      <c r="M108" s="285"/>
      <c r="N108" s="221" t="str">
        <f t="shared" si="11"/>
        <v>-</v>
      </c>
      <c r="O108" s="279"/>
      <c r="P108" s="221" t="str">
        <f t="shared" si="12"/>
        <v>0</v>
      </c>
    </row>
    <row r="109" spans="1:16" s="282" customFormat="1" ht="16.5" customHeight="1" x14ac:dyDescent="0.25">
      <c r="A109" s="221">
        <v>84</v>
      </c>
      <c r="B109" s="279"/>
      <c r="C109" s="278"/>
      <c r="D109" s="279"/>
      <c r="E109" s="279"/>
      <c r="F109" s="279"/>
      <c r="G109" s="77"/>
      <c r="H109" s="77"/>
      <c r="I109" s="280" t="str">
        <f>IFERROR((VLOOKUP(H109,Padrón[[Ficha]:[Nombre]],2,FALSE)),"-")</f>
        <v>-</v>
      </c>
      <c r="J109" s="77"/>
      <c r="K109" s="77"/>
      <c r="L109" s="285"/>
      <c r="M109" s="285"/>
      <c r="N109" s="221" t="str">
        <f t="shared" si="11"/>
        <v>-</v>
      </c>
      <c r="O109" s="279"/>
      <c r="P109" s="221" t="str">
        <f t="shared" si="12"/>
        <v>0</v>
      </c>
    </row>
    <row r="110" spans="1:16" s="282" customFormat="1" ht="16.5" customHeight="1" x14ac:dyDescent="0.25">
      <c r="A110" s="221">
        <v>85</v>
      </c>
      <c r="B110" s="279"/>
      <c r="C110" s="278"/>
      <c r="D110" s="279"/>
      <c r="E110" s="289"/>
      <c r="F110" s="279"/>
      <c r="G110" s="290"/>
      <c r="H110" s="277"/>
      <c r="I110" s="280" t="str">
        <f>IFERROR((VLOOKUP(H110,Padrón[[Ficha]:[Nombre]],2,FALSE)),"-")</f>
        <v>-</v>
      </c>
      <c r="J110" s="290"/>
      <c r="K110" s="290"/>
      <c r="L110" s="285"/>
      <c r="M110" s="285"/>
      <c r="N110" s="221" t="str">
        <f t="shared" si="11"/>
        <v>-</v>
      </c>
      <c r="O110" s="279"/>
      <c r="P110" s="221" t="str">
        <f t="shared" si="12"/>
        <v>0</v>
      </c>
    </row>
    <row r="111" spans="1:16" s="282" customFormat="1" ht="16.5" customHeight="1" x14ac:dyDescent="0.25">
      <c r="A111" s="221">
        <v>86</v>
      </c>
      <c r="B111" s="279"/>
      <c r="C111" s="278"/>
      <c r="D111" s="279"/>
      <c r="E111" s="289"/>
      <c r="F111" s="279"/>
      <c r="G111" s="290"/>
      <c r="H111" s="277"/>
      <c r="I111" s="280" t="str">
        <f>IFERROR((VLOOKUP(H111,Padrón[[Ficha]:[Nombre]],2,FALSE)),"-")</f>
        <v>-</v>
      </c>
      <c r="J111" s="290"/>
      <c r="K111" s="290"/>
      <c r="L111" s="285"/>
      <c r="M111" s="285"/>
      <c r="N111" s="221" t="str">
        <f t="shared" si="11"/>
        <v>-</v>
      </c>
      <c r="O111" s="279"/>
      <c r="P111" s="221" t="str">
        <f t="shared" si="12"/>
        <v>0</v>
      </c>
    </row>
    <row r="112" spans="1:16" s="282" customFormat="1" ht="16.5" customHeight="1" x14ac:dyDescent="0.25">
      <c r="A112" s="221">
        <v>87</v>
      </c>
      <c r="B112" s="283"/>
      <c r="C112" s="278"/>
      <c r="D112" s="279"/>
      <c r="E112" s="279"/>
      <c r="F112" s="283"/>
      <c r="G112" s="290"/>
      <c r="H112" s="277"/>
      <c r="I112" s="280" t="str">
        <f>IFERROR((VLOOKUP(H112,Padrón[[Ficha]:[Nombre]],2,FALSE)),"-")</f>
        <v>-</v>
      </c>
      <c r="J112" s="290"/>
      <c r="K112" s="290"/>
      <c r="L112" s="285"/>
      <c r="M112" s="285"/>
      <c r="N112" s="221" t="str">
        <f t="shared" si="11"/>
        <v>-</v>
      </c>
      <c r="O112" s="279"/>
      <c r="P112" s="221" t="str">
        <f t="shared" si="12"/>
        <v>0</v>
      </c>
    </row>
    <row r="113" spans="1:16" s="282" customFormat="1" ht="16.5" customHeight="1" x14ac:dyDescent="0.25">
      <c r="A113" s="221">
        <v>88</v>
      </c>
      <c r="B113" s="283"/>
      <c r="C113" s="278"/>
      <c r="D113" s="279"/>
      <c r="E113" s="279"/>
      <c r="F113" s="283"/>
      <c r="G113" s="290"/>
      <c r="H113" s="277"/>
      <c r="I113" s="280" t="str">
        <f>IFERROR((VLOOKUP(H113,Padrón[[Ficha]:[Nombre]],2,FALSE)),"-")</f>
        <v>-</v>
      </c>
      <c r="J113" s="290"/>
      <c r="K113" s="290"/>
      <c r="L113" s="285"/>
      <c r="M113" s="285"/>
      <c r="N113" s="221" t="str">
        <f t="shared" si="11"/>
        <v>-</v>
      </c>
      <c r="O113" s="279"/>
      <c r="P113" s="221" t="str">
        <f t="shared" si="12"/>
        <v>0</v>
      </c>
    </row>
    <row r="114" spans="1:16" s="282" customFormat="1" ht="16.5" customHeight="1" x14ac:dyDescent="0.25">
      <c r="A114" s="221">
        <v>89</v>
      </c>
      <c r="B114" s="279"/>
      <c r="C114" s="278"/>
      <c r="D114" s="279"/>
      <c r="E114" s="289"/>
      <c r="F114" s="289"/>
      <c r="G114" s="290"/>
      <c r="H114" s="277"/>
      <c r="I114" s="280" t="str">
        <f>IFERROR((VLOOKUP(H114,Padrón[[Ficha]:[Nombre]],2,FALSE)),"-")</f>
        <v>-</v>
      </c>
      <c r="J114" s="290"/>
      <c r="K114" s="290"/>
      <c r="L114" s="285"/>
      <c r="M114" s="285"/>
      <c r="N114" s="221" t="str">
        <f t="shared" si="11"/>
        <v>-</v>
      </c>
      <c r="O114" s="279"/>
      <c r="P114" s="221" t="str">
        <f t="shared" si="12"/>
        <v>0</v>
      </c>
    </row>
    <row r="115" spans="1:16" s="282" customFormat="1" ht="16.5" customHeight="1" x14ac:dyDescent="0.25">
      <c r="A115" s="221">
        <v>90</v>
      </c>
      <c r="B115" s="279"/>
      <c r="C115" s="278"/>
      <c r="D115" s="279"/>
      <c r="E115" s="289"/>
      <c r="F115" s="289"/>
      <c r="G115" s="290"/>
      <c r="H115" s="277"/>
      <c r="I115" s="280" t="str">
        <f>IFERROR((VLOOKUP(H115,Padrón[[Ficha]:[Nombre]],2,FALSE)),"-")</f>
        <v>-</v>
      </c>
      <c r="J115" s="290"/>
      <c r="K115" s="290"/>
      <c r="L115" s="285"/>
      <c r="M115" s="285"/>
      <c r="N115" s="221" t="str">
        <f t="shared" si="11"/>
        <v>-</v>
      </c>
      <c r="O115" s="279"/>
      <c r="P115" s="221" t="str">
        <f t="shared" si="12"/>
        <v>0</v>
      </c>
    </row>
    <row r="116" spans="1:16" s="282" customFormat="1" ht="16.5" customHeight="1" x14ac:dyDescent="0.25">
      <c r="A116" s="221">
        <v>91</v>
      </c>
      <c r="B116" s="279"/>
      <c r="C116" s="278"/>
      <c r="D116" s="279"/>
      <c r="E116" s="289"/>
      <c r="F116" s="289"/>
      <c r="G116" s="290"/>
      <c r="H116" s="277"/>
      <c r="I116" s="280" t="str">
        <f>IFERROR((VLOOKUP(H116,Padrón[[Ficha]:[Nombre]],2,FALSE)),"-")</f>
        <v>-</v>
      </c>
      <c r="J116" s="290"/>
      <c r="K116" s="290"/>
      <c r="L116" s="285"/>
      <c r="M116" s="285"/>
      <c r="N116" s="221" t="str">
        <f t="shared" si="11"/>
        <v>-</v>
      </c>
      <c r="O116" s="279"/>
      <c r="P116" s="221" t="str">
        <f t="shared" si="12"/>
        <v>0</v>
      </c>
    </row>
    <row r="117" spans="1:16" s="282" customFormat="1" ht="16.5" customHeight="1" x14ac:dyDescent="0.25">
      <c r="A117" s="221">
        <v>92</v>
      </c>
      <c r="B117" s="279"/>
      <c r="C117" s="278"/>
      <c r="D117" s="279"/>
      <c r="E117" s="289"/>
      <c r="F117" s="289"/>
      <c r="G117" s="290"/>
      <c r="H117" s="277"/>
      <c r="I117" s="280" t="str">
        <f>IFERROR((VLOOKUP(H117,Padrón[[Ficha]:[Nombre]],2,FALSE)),"-")</f>
        <v>-</v>
      </c>
      <c r="J117" s="290"/>
      <c r="K117" s="290"/>
      <c r="L117" s="285"/>
      <c r="M117" s="285"/>
      <c r="N117" s="221" t="str">
        <f t="shared" si="11"/>
        <v>-</v>
      </c>
      <c r="O117" s="279"/>
      <c r="P117" s="221" t="str">
        <f t="shared" si="12"/>
        <v>0</v>
      </c>
    </row>
    <row r="118" spans="1:16" s="282" customFormat="1" ht="16.5" customHeight="1" x14ac:dyDescent="0.25">
      <c r="A118" s="221">
        <v>93</v>
      </c>
      <c r="B118" s="279"/>
      <c r="C118" s="278"/>
      <c r="D118" s="279"/>
      <c r="E118" s="289"/>
      <c r="F118" s="289"/>
      <c r="G118" s="290"/>
      <c r="H118" s="277"/>
      <c r="I118" s="280" t="str">
        <f>IFERROR((VLOOKUP(H118,Padrón[[Ficha]:[Nombre]],2,FALSE)),"-")</f>
        <v>-</v>
      </c>
      <c r="J118" s="290"/>
      <c r="K118" s="290"/>
      <c r="L118" s="285"/>
      <c r="M118" s="285"/>
      <c r="N118" s="221" t="str">
        <f t="shared" si="11"/>
        <v>-</v>
      </c>
      <c r="O118" s="279"/>
      <c r="P118" s="221" t="str">
        <f t="shared" si="12"/>
        <v>0</v>
      </c>
    </row>
    <row r="119" spans="1:16" s="282" customFormat="1" ht="16.5" customHeight="1" x14ac:dyDescent="0.25">
      <c r="A119" s="221">
        <v>94</v>
      </c>
      <c r="B119" s="279"/>
      <c r="C119" s="278"/>
      <c r="D119" s="279"/>
      <c r="E119" s="289"/>
      <c r="F119" s="289"/>
      <c r="G119" s="290"/>
      <c r="H119" s="277"/>
      <c r="I119" s="280" t="str">
        <f>IFERROR((VLOOKUP(H119,Padrón[[Ficha]:[Nombre]],2,FALSE)),"-")</f>
        <v>-</v>
      </c>
      <c r="J119" s="290"/>
      <c r="K119" s="290"/>
      <c r="L119" s="285"/>
      <c r="M119" s="285"/>
      <c r="N119" s="221" t="str">
        <f t="shared" si="11"/>
        <v>-</v>
      </c>
      <c r="O119" s="279"/>
      <c r="P119" s="221" t="str">
        <f t="shared" si="12"/>
        <v>0</v>
      </c>
    </row>
    <row r="120" spans="1:16" s="282" customFormat="1" ht="16.5" customHeight="1" x14ac:dyDescent="0.25">
      <c r="A120" s="221">
        <v>95</v>
      </c>
      <c r="B120" s="279"/>
      <c r="C120" s="278"/>
      <c r="D120" s="279"/>
      <c r="E120" s="289"/>
      <c r="F120" s="289"/>
      <c r="G120" s="290"/>
      <c r="H120" s="277"/>
      <c r="I120" s="280" t="str">
        <f>IFERROR((VLOOKUP(H120,Padrón[[Ficha]:[Nombre]],2,FALSE)),"-")</f>
        <v>-</v>
      </c>
      <c r="J120" s="290"/>
      <c r="K120" s="290"/>
      <c r="L120" s="285"/>
      <c r="M120" s="285"/>
      <c r="N120" s="221" t="str">
        <f t="shared" si="11"/>
        <v>-</v>
      </c>
      <c r="O120" s="279"/>
      <c r="P120" s="221" t="str">
        <f t="shared" si="12"/>
        <v>0</v>
      </c>
    </row>
    <row r="121" spans="1:16" s="282" customFormat="1" ht="16.5" customHeight="1" x14ac:dyDescent="0.25">
      <c r="A121" s="221">
        <v>96</v>
      </c>
      <c r="B121" s="279"/>
      <c r="C121" s="278"/>
      <c r="D121" s="279"/>
      <c r="E121" s="279"/>
      <c r="F121" s="279"/>
      <c r="G121" s="77"/>
      <c r="H121" s="77"/>
      <c r="I121" s="280" t="str">
        <f>IFERROR((VLOOKUP(H121,Padrón[[Ficha]:[Nombre]],2,FALSE)),"-")</f>
        <v>-</v>
      </c>
      <c r="J121" s="77"/>
      <c r="K121" s="77"/>
      <c r="L121" s="77"/>
      <c r="M121" s="77"/>
      <c r="N121" s="221"/>
      <c r="O121" s="279"/>
    </row>
    <row r="122" spans="1:16" s="282" customFormat="1" ht="16.5" customHeight="1" x14ac:dyDescent="0.25">
      <c r="A122" s="221">
        <v>97</v>
      </c>
      <c r="B122" s="279"/>
      <c r="C122" s="278"/>
      <c r="D122" s="279"/>
      <c r="E122" s="279"/>
      <c r="F122" s="279"/>
      <c r="G122" s="77"/>
      <c r="H122" s="77"/>
      <c r="I122" s="280" t="str">
        <f>IFERROR((VLOOKUP(H122,Padrón[[Ficha]:[Nombre]],2,FALSE)),"-")</f>
        <v>-</v>
      </c>
      <c r="J122" s="77"/>
      <c r="K122" s="77"/>
      <c r="L122" s="77"/>
      <c r="M122" s="77"/>
      <c r="N122" s="221"/>
      <c r="O122" s="279"/>
    </row>
    <row r="123" spans="1:16" s="282" customFormat="1" ht="16.5" customHeight="1" x14ac:dyDescent="0.25">
      <c r="A123" s="221">
        <v>98</v>
      </c>
      <c r="B123" s="279"/>
      <c r="C123" s="278"/>
      <c r="D123" s="279"/>
      <c r="E123" s="279"/>
      <c r="F123" s="279"/>
      <c r="G123" s="77"/>
      <c r="H123" s="77"/>
      <c r="I123" s="280" t="str">
        <f>IFERROR((VLOOKUP(H123,Padrón[[Ficha]:[Nombre]],2,FALSE)),"-")</f>
        <v>-</v>
      </c>
      <c r="J123" s="77"/>
      <c r="K123" s="77"/>
      <c r="L123" s="77"/>
      <c r="M123" s="77"/>
      <c r="N123" s="221"/>
      <c r="O123" s="279"/>
    </row>
    <row r="124" spans="1:16" s="282" customFormat="1" ht="16.5" customHeight="1" x14ac:dyDescent="0.25">
      <c r="A124" s="221">
        <v>99</v>
      </c>
      <c r="B124" s="279"/>
      <c r="C124" s="278"/>
      <c r="D124" s="279"/>
      <c r="E124" s="279"/>
      <c r="F124" s="279"/>
      <c r="G124" s="77"/>
      <c r="H124" s="77"/>
      <c r="I124" s="280" t="str">
        <f>IFERROR((VLOOKUP(H124,Padrón[[Ficha]:[Nombre]],2,FALSE)),"-")</f>
        <v>-</v>
      </c>
      <c r="J124" s="77"/>
      <c r="K124" s="77"/>
      <c r="L124" s="77"/>
      <c r="M124" s="77"/>
      <c r="N124" s="221"/>
      <c r="O124" s="279"/>
    </row>
    <row r="125" spans="1:16" s="282" customFormat="1" ht="16.5" customHeight="1" x14ac:dyDescent="0.25">
      <c r="A125" s="221">
        <v>100</v>
      </c>
      <c r="B125" s="279"/>
      <c r="C125" s="278"/>
      <c r="D125" s="279"/>
      <c r="E125" s="279"/>
      <c r="F125" s="279"/>
      <c r="G125" s="77"/>
      <c r="H125" s="77"/>
      <c r="I125" s="280" t="str">
        <f>IFERROR((VLOOKUP(H125,Padrón[[Ficha]:[Nombre]],2,FALSE)),"-")</f>
        <v>-</v>
      </c>
      <c r="J125" s="77"/>
      <c r="K125" s="77"/>
      <c r="L125" s="77"/>
      <c r="M125" s="77"/>
      <c r="N125" s="221"/>
      <c r="O125" s="279"/>
    </row>
    <row r="126" spans="1:16" s="282" customFormat="1" ht="16.5" customHeight="1" x14ac:dyDescent="0.25">
      <c r="A126" s="221">
        <v>101</v>
      </c>
      <c r="B126" s="279"/>
      <c r="C126" s="278"/>
      <c r="D126" s="279"/>
      <c r="E126" s="279"/>
      <c r="F126" s="279"/>
      <c r="G126" s="77"/>
      <c r="H126" s="77"/>
      <c r="I126" s="280" t="str">
        <f>IFERROR((VLOOKUP(H126,Padrón[[Ficha]:[Nombre]],2,FALSE)),"-")</f>
        <v>-</v>
      </c>
      <c r="J126" s="77"/>
      <c r="K126" s="77"/>
      <c r="L126" s="77"/>
      <c r="M126" s="77"/>
      <c r="N126" s="221"/>
      <c r="O126" s="279"/>
    </row>
    <row r="127" spans="1:16" s="282" customFormat="1" ht="16.5" customHeight="1" x14ac:dyDescent="0.25">
      <c r="A127" s="221">
        <v>102</v>
      </c>
      <c r="B127" s="279"/>
      <c r="C127" s="278"/>
      <c r="D127" s="279"/>
      <c r="E127" s="279"/>
      <c r="F127" s="279"/>
      <c r="G127" s="77"/>
      <c r="H127" s="77"/>
      <c r="I127" s="280" t="str">
        <f>IFERROR((VLOOKUP(H127,Padrón[[Ficha]:[Nombre]],2,FALSE)),"-")</f>
        <v>-</v>
      </c>
      <c r="J127" s="77"/>
      <c r="K127" s="77"/>
      <c r="L127" s="77"/>
      <c r="M127" s="77"/>
      <c r="N127" s="221"/>
      <c r="O127" s="279"/>
    </row>
    <row r="128" spans="1:16" s="282" customFormat="1" ht="16.5" customHeight="1" x14ac:dyDescent="0.25">
      <c r="A128" s="221">
        <v>103</v>
      </c>
      <c r="B128" s="279"/>
      <c r="C128" s="278"/>
      <c r="D128" s="279"/>
      <c r="E128" s="279"/>
      <c r="F128" s="279"/>
      <c r="G128" s="77"/>
      <c r="H128" s="77"/>
      <c r="I128" s="280" t="str">
        <f>IFERROR((VLOOKUP(H128,Padrón[[Ficha]:[Nombre]],2,FALSE)),"-")</f>
        <v>-</v>
      </c>
      <c r="J128" s="77"/>
      <c r="K128" s="77"/>
      <c r="L128" s="77"/>
      <c r="M128" s="77"/>
      <c r="N128" s="221"/>
      <c r="O128" s="279"/>
    </row>
    <row r="129" spans="1:15" s="282" customFormat="1" ht="16.5" customHeight="1" x14ac:dyDescent="0.25">
      <c r="A129" s="221">
        <v>104</v>
      </c>
      <c r="B129" s="279"/>
      <c r="C129" s="278"/>
      <c r="D129" s="279"/>
      <c r="E129" s="279"/>
      <c r="F129" s="279"/>
      <c r="G129" s="77"/>
      <c r="H129" s="77"/>
      <c r="I129" s="280" t="str">
        <f>IFERROR((VLOOKUP(H129,Padrón[[Ficha]:[Nombre]],2,FALSE)),"-")</f>
        <v>-</v>
      </c>
      <c r="J129" s="77"/>
      <c r="K129" s="77"/>
      <c r="L129" s="77"/>
      <c r="M129" s="77"/>
      <c r="N129" s="221"/>
      <c r="O129" s="279"/>
    </row>
    <row r="130" spans="1:15" s="282" customFormat="1" ht="16.5" customHeight="1" x14ac:dyDescent="0.25">
      <c r="A130" s="221">
        <v>108</v>
      </c>
      <c r="B130" s="279"/>
      <c r="C130" s="278"/>
      <c r="D130" s="279"/>
      <c r="E130" s="279"/>
      <c r="F130" s="279"/>
      <c r="G130" s="77"/>
      <c r="H130" s="77"/>
      <c r="I130" s="280" t="str">
        <f>IFERROR((VLOOKUP(H130,Padrón[[Ficha]:[Nombre]],2,FALSE)),"-")</f>
        <v>-</v>
      </c>
      <c r="J130" s="77"/>
      <c r="K130" s="77"/>
      <c r="L130" s="77"/>
      <c r="M130" s="77"/>
      <c r="N130" s="221"/>
      <c r="O130" s="279"/>
    </row>
    <row r="131" spans="1:15" s="282" customFormat="1" ht="16.5" customHeight="1" x14ac:dyDescent="0.25">
      <c r="A131" s="221">
        <v>109</v>
      </c>
      <c r="B131" s="279"/>
      <c r="C131" s="278"/>
      <c r="D131" s="279"/>
      <c r="E131" s="279"/>
      <c r="F131" s="279"/>
      <c r="G131" s="77"/>
      <c r="H131" s="77"/>
      <c r="I131" s="280" t="str">
        <f>IFERROR((VLOOKUP(H131,Padrón[[Ficha]:[Nombre]],2,FALSE)),"-")</f>
        <v>-</v>
      </c>
      <c r="J131" s="77"/>
      <c r="K131" s="77"/>
      <c r="L131" s="77"/>
      <c r="M131" s="77"/>
      <c r="N131" s="221"/>
      <c r="O131" s="279"/>
    </row>
    <row r="132" spans="1:15" s="282" customFormat="1" ht="16.5" customHeight="1" x14ac:dyDescent="0.25">
      <c r="A132" s="221">
        <v>110</v>
      </c>
      <c r="B132" s="279"/>
      <c r="C132" s="278"/>
      <c r="D132" s="279"/>
      <c r="E132" s="279"/>
      <c r="F132" s="279"/>
      <c r="G132" s="77"/>
      <c r="H132" s="77"/>
      <c r="I132" s="280" t="str">
        <f>IFERROR((VLOOKUP(H132,Padrón[[Ficha]:[Nombre]],2,FALSE)),"-")</f>
        <v>-</v>
      </c>
      <c r="J132" s="77"/>
      <c r="K132" s="77"/>
      <c r="L132" s="77"/>
      <c r="M132" s="77"/>
      <c r="N132" s="221"/>
      <c r="O132" s="279"/>
    </row>
    <row r="133" spans="1:15" s="282" customFormat="1" ht="16.5" customHeight="1" x14ac:dyDescent="0.25">
      <c r="A133" s="221">
        <v>111</v>
      </c>
      <c r="B133" s="279"/>
      <c r="C133" s="278"/>
      <c r="D133" s="279"/>
      <c r="E133" s="279"/>
      <c r="F133" s="279"/>
      <c r="G133" s="77"/>
      <c r="H133" s="77"/>
      <c r="I133" s="280" t="str">
        <f>IFERROR((VLOOKUP(H133,Padrón[[Ficha]:[Nombre]],2,FALSE)),"-")</f>
        <v>-</v>
      </c>
      <c r="J133" s="77"/>
      <c r="K133" s="77"/>
      <c r="L133" s="77"/>
      <c r="M133" s="77"/>
      <c r="N133" s="221"/>
      <c r="O133" s="279"/>
    </row>
    <row r="134" spans="1:15" s="282" customFormat="1" ht="16.5" customHeight="1" x14ac:dyDescent="0.25">
      <c r="A134" s="221">
        <v>112</v>
      </c>
      <c r="B134" s="279"/>
      <c r="C134" s="278"/>
      <c r="D134" s="279"/>
      <c r="E134" s="279"/>
      <c r="F134" s="279"/>
      <c r="G134" s="77"/>
      <c r="H134" s="77"/>
      <c r="I134" s="280" t="str">
        <f>IFERROR((VLOOKUP(H134,Padrón[[Ficha]:[Nombre]],2,FALSE)),"-")</f>
        <v>-</v>
      </c>
      <c r="J134" s="77"/>
      <c r="K134" s="77"/>
      <c r="L134" s="77"/>
      <c r="M134" s="77"/>
      <c r="N134" s="221"/>
      <c r="O134" s="279"/>
    </row>
    <row r="135" spans="1:15" s="282" customFormat="1" ht="16.5" customHeight="1" x14ac:dyDescent="0.25">
      <c r="A135" s="221">
        <v>113</v>
      </c>
      <c r="B135" s="279"/>
      <c r="C135" s="278"/>
      <c r="D135" s="279"/>
      <c r="E135" s="279"/>
      <c r="F135" s="279"/>
      <c r="G135" s="77"/>
      <c r="H135" s="77"/>
      <c r="I135" s="280" t="str">
        <f>IFERROR((VLOOKUP(H135,Padrón[[Ficha]:[Nombre]],2,FALSE)),"-")</f>
        <v>-</v>
      </c>
      <c r="J135" s="77"/>
      <c r="K135" s="77"/>
      <c r="L135" s="77"/>
      <c r="M135" s="77"/>
      <c r="N135" s="221"/>
      <c r="O135" s="279"/>
    </row>
    <row r="136" spans="1:15" s="282" customFormat="1" ht="16.5" customHeight="1" x14ac:dyDescent="0.25">
      <c r="A136" s="221">
        <v>114</v>
      </c>
      <c r="B136" s="279"/>
      <c r="C136" s="278"/>
      <c r="D136" s="279"/>
      <c r="E136" s="279"/>
      <c r="F136" s="279"/>
      <c r="G136" s="77"/>
      <c r="H136" s="77"/>
      <c r="I136" s="280" t="str">
        <f>IFERROR((VLOOKUP(H136,Padrón[[Ficha]:[Nombre]],2,FALSE)),"-")</f>
        <v>-</v>
      </c>
      <c r="J136" s="77"/>
      <c r="K136" s="77"/>
      <c r="L136" s="77"/>
      <c r="M136" s="77"/>
      <c r="N136" s="221"/>
      <c r="O136" s="279"/>
    </row>
    <row r="137" spans="1:15" s="282" customFormat="1" ht="16.5" customHeight="1" x14ac:dyDescent="0.25">
      <c r="A137" s="221">
        <v>115</v>
      </c>
      <c r="B137" s="279"/>
      <c r="C137" s="278"/>
      <c r="D137" s="279"/>
      <c r="E137" s="279"/>
      <c r="F137" s="279"/>
      <c r="G137" s="77"/>
      <c r="H137" s="77"/>
      <c r="I137" s="280" t="str">
        <f>IFERROR((VLOOKUP(H137,Padrón[[Ficha]:[Nombre]],2,FALSE)),"-")</f>
        <v>-</v>
      </c>
      <c r="J137" s="77"/>
      <c r="K137" s="77"/>
      <c r="L137" s="77"/>
      <c r="M137" s="77"/>
      <c r="N137" s="221"/>
      <c r="O137" s="279"/>
    </row>
    <row r="138" spans="1:15" s="282" customFormat="1" ht="16.5" customHeight="1" x14ac:dyDescent="0.25">
      <c r="A138" s="221">
        <v>116</v>
      </c>
      <c r="B138" s="279"/>
      <c r="C138" s="278"/>
      <c r="D138" s="279"/>
      <c r="E138" s="279"/>
      <c r="F138" s="279"/>
      <c r="G138" s="77"/>
      <c r="H138" s="77"/>
      <c r="I138" s="280" t="str">
        <f>IFERROR((VLOOKUP(H138,Padrón[[Ficha]:[Nombre]],2,FALSE)),"-")</f>
        <v>-</v>
      </c>
      <c r="J138" s="77"/>
      <c r="K138" s="77"/>
      <c r="L138" s="77"/>
      <c r="M138" s="77"/>
      <c r="N138" s="221"/>
      <c r="O138" s="279"/>
    </row>
    <row r="139" spans="1:15" s="282" customFormat="1" ht="16.5" customHeight="1" x14ac:dyDescent="0.25">
      <c r="A139" s="221">
        <v>117</v>
      </c>
      <c r="B139" s="279"/>
      <c r="C139" s="278"/>
      <c r="D139" s="279"/>
      <c r="E139" s="279"/>
      <c r="F139" s="279"/>
      <c r="G139" s="77"/>
      <c r="H139" s="77"/>
      <c r="I139" s="280" t="str">
        <f>IFERROR((VLOOKUP(H139,Padrón[[Ficha]:[Nombre]],2,FALSE)),"-")</f>
        <v>-</v>
      </c>
      <c r="J139" s="77"/>
      <c r="K139" s="77"/>
      <c r="L139" s="77"/>
      <c r="M139" s="77"/>
      <c r="N139" s="221"/>
      <c r="O139" s="279"/>
    </row>
    <row r="140" spans="1:15" s="282" customFormat="1" ht="16.5" customHeight="1" x14ac:dyDescent="0.25">
      <c r="A140" s="221">
        <v>118</v>
      </c>
      <c r="B140" s="279"/>
      <c r="C140" s="278"/>
      <c r="D140" s="279"/>
      <c r="E140" s="279"/>
      <c r="F140" s="279"/>
      <c r="G140" s="77"/>
      <c r="H140" s="77"/>
      <c r="I140" s="280" t="str">
        <f>IFERROR((VLOOKUP(H140,Padrón[[Ficha]:[Nombre]],2,FALSE)),"-")</f>
        <v>-</v>
      </c>
      <c r="J140" s="77"/>
      <c r="K140" s="77"/>
      <c r="L140" s="77"/>
      <c r="M140" s="77"/>
      <c r="N140" s="221"/>
      <c r="O140" s="279"/>
    </row>
    <row r="141" spans="1:15" s="282" customFormat="1" ht="16.5" customHeight="1" x14ac:dyDescent="0.25">
      <c r="A141" s="221">
        <v>119</v>
      </c>
      <c r="B141" s="279"/>
      <c r="C141" s="278"/>
      <c r="D141" s="279"/>
      <c r="E141" s="279"/>
      <c r="F141" s="279"/>
      <c r="G141" s="77"/>
      <c r="H141" s="77"/>
      <c r="I141" s="280" t="str">
        <f>IFERROR((VLOOKUP(H141,Padrón[[Ficha]:[Nombre]],2,FALSE)),"-")</f>
        <v>-</v>
      </c>
      <c r="J141" s="77"/>
      <c r="K141" s="77"/>
      <c r="L141" s="77"/>
      <c r="M141" s="77"/>
      <c r="N141" s="221"/>
      <c r="O141" s="279"/>
    </row>
    <row r="142" spans="1:15" s="282" customFormat="1" ht="16.5" customHeight="1" x14ac:dyDescent="0.25">
      <c r="A142" s="221">
        <v>120</v>
      </c>
      <c r="B142" s="279"/>
      <c r="C142" s="278"/>
      <c r="D142" s="279"/>
      <c r="E142" s="279"/>
      <c r="F142" s="279"/>
      <c r="G142" s="77"/>
      <c r="H142" s="77"/>
      <c r="I142" s="280" t="str">
        <f>IFERROR((VLOOKUP(H142,Padrón[[Ficha]:[Nombre]],2,FALSE)),"-")</f>
        <v>-</v>
      </c>
      <c r="J142" s="77"/>
      <c r="K142" s="77"/>
      <c r="L142" s="77"/>
      <c r="M142" s="77"/>
      <c r="N142" s="221"/>
      <c r="O142" s="279"/>
    </row>
    <row r="143" spans="1:15" s="282" customFormat="1" ht="16.5" customHeight="1" x14ac:dyDescent="0.25">
      <c r="A143" s="221">
        <v>121</v>
      </c>
      <c r="B143" s="279"/>
      <c r="C143" s="278"/>
      <c r="D143" s="279"/>
      <c r="E143" s="279"/>
      <c r="F143" s="279"/>
      <c r="G143" s="77"/>
      <c r="H143" s="77"/>
      <c r="I143" s="280" t="str">
        <f>IFERROR((VLOOKUP(H143,Padrón[[Ficha]:[Nombre]],2,FALSE)),"-")</f>
        <v>-</v>
      </c>
      <c r="J143" s="77"/>
      <c r="K143" s="77"/>
      <c r="L143" s="77"/>
      <c r="M143" s="77"/>
      <c r="N143" s="221"/>
      <c r="O143" s="279"/>
    </row>
    <row r="144" spans="1:15" s="282" customFormat="1" ht="16.5" customHeight="1" x14ac:dyDescent="0.25">
      <c r="A144" s="221">
        <v>122</v>
      </c>
      <c r="B144" s="279"/>
      <c r="C144" s="278"/>
      <c r="D144" s="279"/>
      <c r="E144" s="279"/>
      <c r="F144" s="279"/>
      <c r="G144" s="77"/>
      <c r="H144" s="77"/>
      <c r="I144" s="280" t="str">
        <f>IFERROR((VLOOKUP(H144,Padrón[[Ficha]:[Nombre]],2,FALSE)),"-")</f>
        <v>-</v>
      </c>
      <c r="J144" s="77"/>
      <c r="K144" s="77"/>
      <c r="L144" s="77"/>
      <c r="M144" s="77"/>
      <c r="N144" s="221"/>
      <c r="O144" s="279"/>
    </row>
    <row r="145" spans="1:15" s="282" customFormat="1" ht="16.5" customHeight="1" x14ac:dyDescent="0.25">
      <c r="A145" s="221">
        <v>123</v>
      </c>
      <c r="B145" s="279"/>
      <c r="C145" s="278"/>
      <c r="D145" s="279"/>
      <c r="E145" s="279"/>
      <c r="F145" s="279"/>
      <c r="G145" s="77"/>
      <c r="H145" s="77"/>
      <c r="I145" s="280" t="str">
        <f>IFERROR((VLOOKUP(H145,Padrón[[Ficha]:[Nombre]],2,FALSE)),"-")</f>
        <v>-</v>
      </c>
      <c r="J145" s="77"/>
      <c r="K145" s="77"/>
      <c r="L145" s="77"/>
      <c r="M145" s="77"/>
      <c r="N145" s="221"/>
      <c r="O145" s="279"/>
    </row>
    <row r="146" spans="1:15" s="282" customFormat="1" ht="16.5" customHeight="1" x14ac:dyDescent="0.25">
      <c r="A146" s="221">
        <v>124</v>
      </c>
      <c r="B146" s="279"/>
      <c r="C146" s="278"/>
      <c r="D146" s="279"/>
      <c r="E146" s="279"/>
      <c r="F146" s="279"/>
      <c r="G146" s="77"/>
      <c r="H146" s="77"/>
      <c r="I146" s="280" t="str">
        <f>IFERROR((VLOOKUP(H146,Padrón[[Ficha]:[Nombre]],2,FALSE)),"-")</f>
        <v>-</v>
      </c>
      <c r="J146" s="77"/>
      <c r="K146" s="77"/>
      <c r="L146" s="77"/>
      <c r="M146" s="77"/>
      <c r="N146" s="221"/>
      <c r="O146" s="279"/>
    </row>
    <row r="147" spans="1:15" s="282" customFormat="1" ht="16.5" customHeight="1" x14ac:dyDescent="0.25">
      <c r="A147" s="221">
        <v>125</v>
      </c>
      <c r="B147" s="279"/>
      <c r="C147" s="278"/>
      <c r="D147" s="279"/>
      <c r="E147" s="279"/>
      <c r="F147" s="279"/>
      <c r="G147" s="77"/>
      <c r="H147" s="77"/>
      <c r="I147" s="280" t="str">
        <f>IFERROR((VLOOKUP(H147,Padrón[[Ficha]:[Nombre]],2,FALSE)),"-")</f>
        <v>-</v>
      </c>
      <c r="J147" s="77"/>
      <c r="K147" s="77"/>
      <c r="L147" s="77"/>
      <c r="M147" s="77"/>
      <c r="N147" s="221"/>
      <c r="O147" s="279"/>
    </row>
    <row r="148" spans="1:15" s="282" customFormat="1" ht="16.5" customHeight="1" x14ac:dyDescent="0.25">
      <c r="A148" s="221">
        <v>126</v>
      </c>
      <c r="B148" s="279"/>
      <c r="C148" s="278"/>
      <c r="D148" s="279"/>
      <c r="E148" s="279"/>
      <c r="F148" s="279"/>
      <c r="G148" s="77"/>
      <c r="H148" s="77"/>
      <c r="I148" s="280" t="str">
        <f>IFERROR((VLOOKUP(H148,Padrón[[Ficha]:[Nombre]],2,FALSE)),"-")</f>
        <v>-</v>
      </c>
      <c r="J148" s="77"/>
      <c r="K148" s="77"/>
      <c r="L148" s="77"/>
      <c r="M148" s="77"/>
      <c r="N148" s="221"/>
      <c r="O148" s="279"/>
    </row>
    <row r="149" spans="1:15" s="282" customFormat="1" ht="16.5" customHeight="1" x14ac:dyDescent="0.25">
      <c r="A149" s="221">
        <v>127</v>
      </c>
      <c r="B149" s="279"/>
      <c r="C149" s="278"/>
      <c r="D149" s="279"/>
      <c r="E149" s="279"/>
      <c r="F149" s="279"/>
      <c r="G149" s="77"/>
      <c r="H149" s="77"/>
      <c r="I149" s="280" t="str">
        <f>IFERROR((VLOOKUP(H149,Padrón[[Ficha]:[Nombre]],2,FALSE)),"-")</f>
        <v>-</v>
      </c>
      <c r="J149" s="77"/>
      <c r="K149" s="77"/>
      <c r="L149" s="77"/>
      <c r="M149" s="77"/>
      <c r="N149" s="221"/>
      <c r="O149" s="279"/>
    </row>
    <row r="150" spans="1:15" s="282" customFormat="1" ht="16.5" customHeight="1" x14ac:dyDescent="0.25">
      <c r="A150" s="221">
        <v>128</v>
      </c>
      <c r="B150" s="279"/>
      <c r="C150" s="278"/>
      <c r="D150" s="279"/>
      <c r="E150" s="279"/>
      <c r="F150" s="279"/>
      <c r="G150" s="77"/>
      <c r="H150" s="77"/>
      <c r="I150" s="280" t="str">
        <f>IFERROR((VLOOKUP(H150,Padrón[[Ficha]:[Nombre]],2,FALSE)),"-")</f>
        <v>-</v>
      </c>
      <c r="J150" s="77"/>
      <c r="K150" s="77"/>
      <c r="L150" s="77"/>
      <c r="M150" s="77"/>
      <c r="N150" s="221"/>
      <c r="O150" s="279"/>
    </row>
    <row r="151" spans="1:15" s="282" customFormat="1" ht="16.5" customHeight="1" x14ac:dyDescent="0.25">
      <c r="A151" s="221">
        <v>129</v>
      </c>
      <c r="B151" s="279"/>
      <c r="C151" s="278"/>
      <c r="D151" s="279"/>
      <c r="E151" s="279"/>
      <c r="F151" s="279"/>
      <c r="G151" s="77"/>
      <c r="H151" s="77"/>
      <c r="I151" s="280" t="str">
        <f>IFERROR((VLOOKUP(H151,Padrón[[Ficha]:[Nombre]],2,FALSE)),"-")</f>
        <v>-</v>
      </c>
      <c r="J151" s="77"/>
      <c r="K151" s="77"/>
      <c r="L151" s="77"/>
      <c r="M151" s="77"/>
      <c r="N151" s="221"/>
      <c r="O151" s="279"/>
    </row>
    <row r="152" spans="1:15" s="282" customFormat="1" ht="16.5" customHeight="1" x14ac:dyDescent="0.25">
      <c r="A152" s="221">
        <v>130</v>
      </c>
      <c r="B152" s="279"/>
      <c r="C152" s="278"/>
      <c r="D152" s="279"/>
      <c r="E152" s="279"/>
      <c r="F152" s="279"/>
      <c r="G152" s="77"/>
      <c r="H152" s="77"/>
      <c r="I152" s="280" t="str">
        <f>IFERROR((VLOOKUP(H152,Padrón[[Ficha]:[Nombre]],2,FALSE)),"-")</f>
        <v>-</v>
      </c>
      <c r="J152" s="77"/>
      <c r="K152" s="77"/>
      <c r="L152" s="77"/>
      <c r="M152" s="77"/>
      <c r="N152" s="221"/>
      <c r="O152" s="279"/>
    </row>
    <row r="153" spans="1:15" s="282" customFormat="1" ht="16.5" customHeight="1" x14ac:dyDescent="0.25">
      <c r="A153" s="221">
        <v>131</v>
      </c>
      <c r="B153" s="279"/>
      <c r="C153" s="278"/>
      <c r="D153" s="279"/>
      <c r="E153" s="279"/>
      <c r="F153" s="279"/>
      <c r="G153" s="77"/>
      <c r="H153" s="77"/>
      <c r="I153" s="280" t="str">
        <f>IFERROR((VLOOKUP(H153,Padrón[[Ficha]:[Nombre]],2,FALSE)),"-")</f>
        <v>-</v>
      </c>
      <c r="J153" s="77"/>
      <c r="K153" s="77"/>
      <c r="L153" s="77"/>
      <c r="M153" s="77"/>
      <c r="N153" s="221"/>
      <c r="O153" s="279"/>
    </row>
    <row r="154" spans="1:15" s="282" customFormat="1" ht="16.5" customHeight="1" x14ac:dyDescent="0.25">
      <c r="A154" s="221">
        <v>132</v>
      </c>
      <c r="B154" s="279"/>
      <c r="C154" s="278"/>
      <c r="D154" s="279"/>
      <c r="E154" s="279"/>
      <c r="F154" s="279"/>
      <c r="G154" s="77"/>
      <c r="H154" s="77"/>
      <c r="I154" s="280" t="str">
        <f>IFERROR((VLOOKUP(H154,Padrón[[Ficha]:[Nombre]],2,FALSE)),"-")</f>
        <v>-</v>
      </c>
      <c r="J154" s="77"/>
      <c r="K154" s="77"/>
      <c r="L154" s="77"/>
      <c r="M154" s="77"/>
      <c r="N154" s="221"/>
      <c r="O154" s="279"/>
    </row>
    <row r="155" spans="1:15" s="282" customFormat="1" ht="16.5" customHeight="1" x14ac:dyDescent="0.25">
      <c r="A155" s="221">
        <v>133</v>
      </c>
      <c r="B155" s="279"/>
      <c r="C155" s="278"/>
      <c r="D155" s="279"/>
      <c r="E155" s="279"/>
      <c r="F155" s="279"/>
      <c r="G155" s="77"/>
      <c r="H155" s="77"/>
      <c r="I155" s="280" t="str">
        <f>IFERROR((VLOOKUP(H155,Padrón[[Ficha]:[Nombre]],2,FALSE)),"-")</f>
        <v>-</v>
      </c>
      <c r="J155" s="77"/>
      <c r="K155" s="77"/>
      <c r="L155" s="77"/>
      <c r="M155" s="77"/>
      <c r="N155" s="221"/>
      <c r="O155" s="279"/>
    </row>
    <row r="156" spans="1:15" s="282" customFormat="1" ht="16.5" customHeight="1" x14ac:dyDescent="0.25">
      <c r="A156" s="221">
        <v>134</v>
      </c>
      <c r="B156" s="279"/>
      <c r="C156" s="278"/>
      <c r="D156" s="279"/>
      <c r="E156" s="279"/>
      <c r="F156" s="279"/>
      <c r="G156" s="77"/>
      <c r="H156" s="77"/>
      <c r="I156" s="280" t="str">
        <f>IFERROR((VLOOKUP(H156,Padrón[[Ficha]:[Nombre]],2,FALSE)),"-")</f>
        <v>-</v>
      </c>
      <c r="J156" s="77"/>
      <c r="K156" s="77"/>
      <c r="L156" s="77"/>
      <c r="M156" s="77"/>
      <c r="N156" s="221"/>
      <c r="O156" s="279"/>
    </row>
    <row r="157" spans="1:15" s="282" customFormat="1" ht="16.5" customHeight="1" x14ac:dyDescent="0.25">
      <c r="A157" s="221">
        <v>135</v>
      </c>
      <c r="B157" s="279"/>
      <c r="C157" s="278"/>
      <c r="D157" s="279"/>
      <c r="E157" s="279"/>
      <c r="F157" s="279"/>
      <c r="G157" s="77"/>
      <c r="H157" s="77"/>
      <c r="I157" s="280" t="str">
        <f>IFERROR((VLOOKUP(H157,Padrón[[Ficha]:[Nombre]],2,FALSE)),"-")</f>
        <v>-</v>
      </c>
      <c r="J157" s="77"/>
      <c r="K157" s="77"/>
      <c r="L157" s="77"/>
      <c r="M157" s="77"/>
      <c r="N157" s="221"/>
      <c r="O157" s="279"/>
    </row>
    <row r="158" spans="1:15" s="282" customFormat="1" ht="16.5" customHeight="1" x14ac:dyDescent="0.25">
      <c r="A158" s="221">
        <v>136</v>
      </c>
      <c r="B158" s="279"/>
      <c r="C158" s="278"/>
      <c r="D158" s="279"/>
      <c r="E158" s="279"/>
      <c r="F158" s="279"/>
      <c r="G158" s="77"/>
      <c r="H158" s="77"/>
      <c r="I158" s="280" t="str">
        <f>IFERROR((VLOOKUP(H158,Padrón[[Ficha]:[Nombre]],2,FALSE)),"-")</f>
        <v>-</v>
      </c>
      <c r="J158" s="77"/>
      <c r="K158" s="77"/>
      <c r="L158" s="77"/>
      <c r="M158" s="77"/>
      <c r="N158" s="221"/>
      <c r="O158" s="279"/>
    </row>
    <row r="159" spans="1:15" s="282" customFormat="1" ht="16.5" customHeight="1" x14ac:dyDescent="0.25">
      <c r="A159" s="221">
        <v>137</v>
      </c>
      <c r="B159" s="279"/>
      <c r="C159" s="278"/>
      <c r="D159" s="279"/>
      <c r="E159" s="279"/>
      <c r="F159" s="279"/>
      <c r="G159" s="77"/>
      <c r="H159" s="77"/>
      <c r="I159" s="280" t="str">
        <f>IFERROR((VLOOKUP(H159,Padrón[[Ficha]:[Nombre]],2,FALSE)),"-")</f>
        <v>-</v>
      </c>
      <c r="J159" s="77"/>
      <c r="K159" s="77"/>
      <c r="L159" s="77"/>
      <c r="M159" s="77"/>
      <c r="N159" s="221"/>
      <c r="O159" s="279"/>
    </row>
    <row r="160" spans="1:15" s="282" customFormat="1" ht="16.5" customHeight="1" x14ac:dyDescent="0.25">
      <c r="A160" s="221">
        <v>138</v>
      </c>
      <c r="B160" s="279"/>
      <c r="C160" s="278"/>
      <c r="D160" s="279"/>
      <c r="E160" s="279"/>
      <c r="F160" s="279"/>
      <c r="G160" s="77"/>
      <c r="H160" s="77"/>
      <c r="I160" s="280" t="str">
        <f>IFERROR((VLOOKUP(H160,Padrón[[Ficha]:[Nombre]],2,FALSE)),"-")</f>
        <v>-</v>
      </c>
      <c r="J160" s="77"/>
      <c r="K160" s="77"/>
      <c r="L160" s="77"/>
      <c r="M160" s="77"/>
      <c r="N160" s="221"/>
      <c r="O160" s="279"/>
    </row>
    <row r="161" spans="1:15" s="282" customFormat="1" ht="16.5" customHeight="1" x14ac:dyDescent="0.25">
      <c r="A161" s="221">
        <v>139</v>
      </c>
      <c r="B161" s="279"/>
      <c r="C161" s="278"/>
      <c r="D161" s="279"/>
      <c r="E161" s="279"/>
      <c r="F161" s="279"/>
      <c r="G161" s="77"/>
      <c r="H161" s="77"/>
      <c r="I161" s="280" t="str">
        <f>IFERROR((VLOOKUP(H161,Padrón[[Ficha]:[Nombre]],2,FALSE)),"-")</f>
        <v>-</v>
      </c>
      <c r="J161" s="77"/>
      <c r="K161" s="77"/>
      <c r="L161" s="77"/>
      <c r="M161" s="77"/>
      <c r="N161" s="221"/>
      <c r="O161" s="279"/>
    </row>
    <row r="162" spans="1:15" s="282" customFormat="1" ht="16.5" customHeight="1" x14ac:dyDescent="0.25">
      <c r="A162" s="221">
        <v>140</v>
      </c>
      <c r="B162" s="279"/>
      <c r="C162" s="278"/>
      <c r="D162" s="279"/>
      <c r="E162" s="279"/>
      <c r="F162" s="279"/>
      <c r="G162" s="77"/>
      <c r="H162" s="77"/>
      <c r="I162" s="280" t="str">
        <f>IFERROR((VLOOKUP(H162,Padrón[[Ficha]:[Nombre]],2,FALSE)),"-")</f>
        <v>-</v>
      </c>
      <c r="J162" s="77"/>
      <c r="K162" s="77"/>
      <c r="L162" s="77"/>
      <c r="M162" s="77"/>
      <c r="N162" s="221"/>
      <c r="O162" s="279"/>
    </row>
    <row r="163" spans="1:15" s="282" customFormat="1" ht="16.5" customHeight="1" x14ac:dyDescent="0.25">
      <c r="A163" s="221">
        <v>141</v>
      </c>
      <c r="B163" s="279"/>
      <c r="C163" s="278"/>
      <c r="D163" s="279"/>
      <c r="E163" s="279"/>
      <c r="F163" s="279"/>
      <c r="G163" s="77"/>
      <c r="H163" s="77"/>
      <c r="I163" s="280" t="str">
        <f>IFERROR((VLOOKUP(H163,Padrón[[Ficha]:[Nombre]],2,FALSE)),"-")</f>
        <v>-</v>
      </c>
      <c r="J163" s="77"/>
      <c r="K163" s="77"/>
      <c r="L163" s="77"/>
      <c r="M163" s="77"/>
      <c r="N163" s="221"/>
      <c r="O163" s="279"/>
    </row>
    <row r="164" spans="1:15" s="282" customFormat="1" ht="16.5" customHeight="1" x14ac:dyDescent="0.25">
      <c r="A164" s="221">
        <v>142</v>
      </c>
      <c r="B164" s="279"/>
      <c r="C164" s="278"/>
      <c r="D164" s="279"/>
      <c r="E164" s="279"/>
      <c r="F164" s="279"/>
      <c r="G164" s="77"/>
      <c r="H164" s="77"/>
      <c r="I164" s="280" t="str">
        <f>IFERROR((VLOOKUP(H164,Padrón[[Ficha]:[Nombre]],2,FALSE)),"-")</f>
        <v>-</v>
      </c>
      <c r="J164" s="77"/>
      <c r="K164" s="77"/>
      <c r="L164" s="77"/>
      <c r="M164" s="77"/>
      <c r="N164" s="221"/>
      <c r="O164" s="279"/>
    </row>
    <row r="165" spans="1:15" s="282" customFormat="1" ht="16.5" customHeight="1" x14ac:dyDescent="0.25">
      <c r="A165" s="221">
        <v>143</v>
      </c>
      <c r="B165" s="279"/>
      <c r="C165" s="278"/>
      <c r="D165" s="279"/>
      <c r="E165" s="279"/>
      <c r="F165" s="279"/>
      <c r="G165" s="77"/>
      <c r="H165" s="77"/>
      <c r="I165" s="280" t="str">
        <f>IFERROR((VLOOKUP(H165,Padrón[[Ficha]:[Nombre]],2,FALSE)),"-")</f>
        <v>-</v>
      </c>
      <c r="J165" s="77"/>
      <c r="K165" s="77"/>
      <c r="L165" s="77"/>
      <c r="M165" s="77"/>
      <c r="N165" s="221"/>
      <c r="O165" s="279"/>
    </row>
    <row r="166" spans="1:15" s="282" customFormat="1" ht="16.5" customHeight="1" x14ac:dyDescent="0.25">
      <c r="A166" s="221">
        <v>144</v>
      </c>
      <c r="B166" s="279"/>
      <c r="C166" s="278"/>
      <c r="D166" s="279"/>
      <c r="E166" s="279"/>
      <c r="F166" s="279"/>
      <c r="G166" s="77"/>
      <c r="H166" s="77"/>
      <c r="I166" s="280" t="str">
        <f>IFERROR((VLOOKUP(H166,Padrón[[Ficha]:[Nombre]],2,FALSE)),"-")</f>
        <v>-</v>
      </c>
      <c r="J166" s="77"/>
      <c r="K166" s="77"/>
      <c r="L166" s="77"/>
      <c r="M166" s="77"/>
      <c r="N166" s="221"/>
      <c r="O166" s="279"/>
    </row>
    <row r="167" spans="1:15" s="282" customFormat="1" ht="16.5" customHeight="1" x14ac:dyDescent="0.25">
      <c r="A167" s="221">
        <v>145</v>
      </c>
      <c r="B167" s="279"/>
      <c r="C167" s="278"/>
      <c r="D167" s="279"/>
      <c r="E167" s="279"/>
      <c r="F167" s="279"/>
      <c r="G167" s="77"/>
      <c r="H167" s="77"/>
      <c r="I167" s="280" t="str">
        <f>IFERROR((VLOOKUP(H167,Padrón[[Ficha]:[Nombre]],2,FALSE)),"-")</f>
        <v>-</v>
      </c>
      <c r="J167" s="77"/>
      <c r="K167" s="77"/>
      <c r="L167" s="77"/>
      <c r="M167" s="77"/>
      <c r="N167" s="221"/>
      <c r="O167" s="279"/>
    </row>
    <row r="168" spans="1:15" s="282" customFormat="1" ht="16.5" customHeight="1" x14ac:dyDescent="0.25">
      <c r="A168" s="221">
        <v>146</v>
      </c>
      <c r="B168" s="279"/>
      <c r="C168" s="278"/>
      <c r="D168" s="279"/>
      <c r="E168" s="279"/>
      <c r="F168" s="279"/>
      <c r="G168" s="77"/>
      <c r="H168" s="77"/>
      <c r="I168" s="280" t="str">
        <f>IFERROR((VLOOKUP(H168,Padrón[[Ficha]:[Nombre]],2,FALSE)),"-")</f>
        <v>-</v>
      </c>
      <c r="J168" s="77"/>
      <c r="K168" s="77"/>
      <c r="L168" s="77"/>
      <c r="M168" s="77"/>
      <c r="N168" s="221"/>
      <c r="O168" s="279"/>
    </row>
    <row r="169" spans="1:15" s="282" customFormat="1" ht="16.5" customHeight="1" x14ac:dyDescent="0.25">
      <c r="A169" s="221">
        <v>147</v>
      </c>
      <c r="B169" s="279"/>
      <c r="C169" s="278"/>
      <c r="D169" s="279"/>
      <c r="E169" s="279"/>
      <c r="F169" s="279"/>
      <c r="G169" s="77"/>
      <c r="H169" s="77"/>
      <c r="I169" s="280" t="str">
        <f>IFERROR((VLOOKUP(H169,Padrón[[Ficha]:[Nombre]],2,FALSE)),"-")</f>
        <v>-</v>
      </c>
      <c r="J169" s="77"/>
      <c r="K169" s="77"/>
      <c r="L169" s="77"/>
      <c r="M169" s="77"/>
      <c r="N169" s="221"/>
      <c r="O169" s="279"/>
    </row>
    <row r="170" spans="1:15" s="282" customFormat="1" ht="16.5" customHeight="1" x14ac:dyDescent="0.25">
      <c r="A170" s="221">
        <v>148</v>
      </c>
      <c r="B170" s="279"/>
      <c r="C170" s="278"/>
      <c r="D170" s="279"/>
      <c r="E170" s="279"/>
      <c r="F170" s="279"/>
      <c r="G170" s="77"/>
      <c r="H170" s="77"/>
      <c r="I170" s="280" t="str">
        <f>IFERROR((VLOOKUP(H170,Padrón[[Ficha]:[Nombre]],2,FALSE)),"-")</f>
        <v>-</v>
      </c>
      <c r="J170" s="77"/>
      <c r="K170" s="77"/>
      <c r="L170" s="77"/>
      <c r="M170" s="77"/>
      <c r="N170" s="221"/>
      <c r="O170" s="279"/>
    </row>
    <row r="171" spans="1:15" s="282" customFormat="1" ht="16.5" customHeight="1" x14ac:dyDescent="0.25">
      <c r="A171" s="221">
        <v>149</v>
      </c>
      <c r="B171" s="279"/>
      <c r="C171" s="278"/>
      <c r="D171" s="279"/>
      <c r="E171" s="279"/>
      <c r="F171" s="279"/>
      <c r="G171" s="77"/>
      <c r="H171" s="77"/>
      <c r="I171" s="280" t="str">
        <f>IFERROR((VLOOKUP(H171,Padrón[[Ficha]:[Nombre]],2,FALSE)),"-")</f>
        <v>-</v>
      </c>
      <c r="J171" s="77"/>
      <c r="K171" s="77"/>
      <c r="L171" s="77"/>
      <c r="M171" s="77"/>
      <c r="N171" s="221"/>
      <c r="O171" s="279"/>
    </row>
    <row r="172" spans="1:15" s="282" customFormat="1" ht="16.5" customHeight="1" x14ac:dyDescent="0.25">
      <c r="A172" s="221">
        <v>150</v>
      </c>
      <c r="B172" s="279"/>
      <c r="C172" s="278"/>
      <c r="D172" s="279"/>
      <c r="E172" s="279"/>
      <c r="F172" s="279"/>
      <c r="G172" s="77"/>
      <c r="H172" s="77"/>
      <c r="I172" s="280" t="str">
        <f>IFERROR((VLOOKUP(H172,Padrón[[Ficha]:[Nombre]],2,FALSE)),"-")</f>
        <v>-</v>
      </c>
      <c r="J172" s="77"/>
      <c r="K172" s="77"/>
      <c r="L172" s="77"/>
      <c r="M172" s="77"/>
      <c r="N172" s="221"/>
      <c r="O172" s="279"/>
    </row>
    <row r="173" spans="1:15" s="282" customFormat="1" ht="16.5" customHeight="1" x14ac:dyDescent="0.25">
      <c r="A173" s="221">
        <v>151</v>
      </c>
      <c r="B173" s="279"/>
      <c r="C173" s="278"/>
      <c r="D173" s="279"/>
      <c r="E173" s="279"/>
      <c r="F173" s="279"/>
      <c r="G173" s="77"/>
      <c r="H173" s="77"/>
      <c r="I173" s="280" t="str">
        <f>IFERROR((VLOOKUP(H173,Padrón[[Ficha]:[Nombre]],2,FALSE)),"-")</f>
        <v>-</v>
      </c>
      <c r="J173" s="77"/>
      <c r="K173" s="77"/>
      <c r="L173" s="77"/>
      <c r="M173" s="77"/>
      <c r="N173" s="221"/>
      <c r="O173" s="279"/>
    </row>
    <row r="174" spans="1:15" s="282" customFormat="1" ht="16.5" customHeight="1" x14ac:dyDescent="0.25">
      <c r="A174" s="221">
        <v>152</v>
      </c>
      <c r="B174" s="279"/>
      <c r="C174" s="278"/>
      <c r="D174" s="279"/>
      <c r="E174" s="279"/>
      <c r="F174" s="279"/>
      <c r="G174" s="77"/>
      <c r="H174" s="77"/>
      <c r="I174" s="280" t="str">
        <f>IFERROR((VLOOKUP(H174,Padrón[[Ficha]:[Nombre]],2,FALSE)),"-")</f>
        <v>-</v>
      </c>
      <c r="J174" s="77"/>
      <c r="K174" s="77"/>
      <c r="L174" s="77"/>
      <c r="M174" s="77"/>
      <c r="N174" s="221"/>
      <c r="O174" s="279"/>
    </row>
    <row r="175" spans="1:15" s="282" customFormat="1" ht="16.5" customHeight="1" x14ac:dyDescent="0.25">
      <c r="A175" s="221">
        <v>153</v>
      </c>
      <c r="B175" s="279"/>
      <c r="C175" s="278"/>
      <c r="D175" s="279"/>
      <c r="E175" s="279"/>
      <c r="F175" s="279"/>
      <c r="G175" s="77"/>
      <c r="H175" s="77"/>
      <c r="I175" s="280" t="str">
        <f>IFERROR((VLOOKUP(H175,Padrón[[Ficha]:[Nombre]],2,FALSE)),"-")</f>
        <v>-</v>
      </c>
      <c r="J175" s="77"/>
      <c r="K175" s="77"/>
      <c r="L175" s="77"/>
      <c r="M175" s="77"/>
      <c r="N175" s="221"/>
      <c r="O175" s="279"/>
    </row>
    <row r="176" spans="1:15" s="282" customFormat="1" ht="16.5" customHeight="1" x14ac:dyDescent="0.25">
      <c r="A176" s="221">
        <v>154</v>
      </c>
      <c r="B176" s="279"/>
      <c r="C176" s="278"/>
      <c r="D176" s="279"/>
      <c r="E176" s="279"/>
      <c r="F176" s="279"/>
      <c r="G176" s="77"/>
      <c r="H176" s="77"/>
      <c r="I176" s="280" t="str">
        <f>IFERROR((VLOOKUP(H176,Padrón[[Ficha]:[Nombre]],2,FALSE)),"-")</f>
        <v>-</v>
      </c>
      <c r="J176" s="77"/>
      <c r="K176" s="77"/>
      <c r="L176" s="77"/>
      <c r="M176" s="77"/>
      <c r="N176" s="221"/>
      <c r="O176" s="279"/>
    </row>
    <row r="177" spans="1:15" s="282" customFormat="1" ht="16.5" customHeight="1" x14ac:dyDescent="0.25">
      <c r="A177" s="221">
        <v>155</v>
      </c>
      <c r="B177" s="279"/>
      <c r="C177" s="278"/>
      <c r="D177" s="279"/>
      <c r="E177" s="279"/>
      <c r="F177" s="279"/>
      <c r="G177" s="77"/>
      <c r="H177" s="77"/>
      <c r="I177" s="280" t="str">
        <f>IFERROR((VLOOKUP(H177,Padrón[[Ficha]:[Nombre]],2,FALSE)),"-")</f>
        <v>-</v>
      </c>
      <c r="J177" s="77"/>
      <c r="K177" s="77"/>
      <c r="L177" s="77"/>
      <c r="M177" s="77"/>
      <c r="N177" s="221"/>
      <c r="O177" s="279"/>
    </row>
    <row r="178" spans="1:15" s="282" customFormat="1" ht="16.5" customHeight="1" x14ac:dyDescent="0.25">
      <c r="A178" s="221">
        <v>156</v>
      </c>
      <c r="B178" s="279"/>
      <c r="C178" s="278"/>
      <c r="D178" s="279"/>
      <c r="E178" s="279"/>
      <c r="F178" s="279"/>
      <c r="G178" s="77"/>
      <c r="H178" s="77"/>
      <c r="I178" s="280" t="str">
        <f>IFERROR((VLOOKUP(H178,Padrón[[Ficha]:[Nombre]],2,FALSE)),"-")</f>
        <v>-</v>
      </c>
      <c r="J178" s="77"/>
      <c r="K178" s="77"/>
      <c r="L178" s="77"/>
      <c r="M178" s="77"/>
      <c r="N178" s="221"/>
      <c r="O178" s="279"/>
    </row>
    <row r="179" spans="1:15" s="282" customFormat="1" ht="16.5" customHeight="1" x14ac:dyDescent="0.25">
      <c r="A179" s="221">
        <v>157</v>
      </c>
      <c r="B179" s="279"/>
      <c r="C179" s="278"/>
      <c r="D179" s="279"/>
      <c r="E179" s="279"/>
      <c r="F179" s="279"/>
      <c r="G179" s="77"/>
      <c r="H179" s="77"/>
      <c r="I179" s="280" t="str">
        <f>IFERROR((VLOOKUP(H179,Padrón[[Ficha]:[Nombre]],2,FALSE)),"-")</f>
        <v>-</v>
      </c>
      <c r="J179" s="77"/>
      <c r="K179" s="77"/>
      <c r="L179" s="77"/>
      <c r="M179" s="77"/>
      <c r="N179" s="221"/>
      <c r="O179" s="279"/>
    </row>
    <row r="180" spans="1:15" s="282" customFormat="1" ht="16.5" customHeight="1" x14ac:dyDescent="0.25">
      <c r="A180" s="221">
        <v>158</v>
      </c>
      <c r="B180" s="279"/>
      <c r="C180" s="278"/>
      <c r="D180" s="279"/>
      <c r="E180" s="279"/>
      <c r="F180" s="279"/>
      <c r="G180" s="77"/>
      <c r="H180" s="77"/>
      <c r="I180" s="280" t="str">
        <f>IFERROR((VLOOKUP(H180,Padrón[[Ficha]:[Nombre]],2,FALSE)),"-")</f>
        <v>-</v>
      </c>
      <c r="J180" s="77"/>
      <c r="K180" s="77"/>
      <c r="L180" s="77"/>
      <c r="M180" s="77"/>
      <c r="N180" s="221"/>
      <c r="O180" s="279"/>
    </row>
    <row r="181" spans="1:15" s="282" customFormat="1" ht="16.5" customHeight="1" x14ac:dyDescent="0.25">
      <c r="A181" s="221">
        <v>159</v>
      </c>
      <c r="B181" s="279"/>
      <c r="C181" s="278"/>
      <c r="D181" s="279"/>
      <c r="E181" s="279"/>
      <c r="F181" s="279"/>
      <c r="G181" s="77"/>
      <c r="H181" s="77"/>
      <c r="I181" s="280" t="str">
        <f>IFERROR((VLOOKUP(H181,Padrón[[Ficha]:[Nombre]],2,FALSE)),"-")</f>
        <v>-</v>
      </c>
      <c r="J181" s="77"/>
      <c r="K181" s="77"/>
      <c r="L181" s="77"/>
      <c r="M181" s="77"/>
      <c r="N181" s="221"/>
      <c r="O181" s="279"/>
    </row>
    <row r="182" spans="1:15" s="282" customFormat="1" ht="16.5" customHeight="1" x14ac:dyDescent="0.25">
      <c r="A182" s="221">
        <v>160</v>
      </c>
      <c r="B182" s="279"/>
      <c r="C182" s="278"/>
      <c r="D182" s="279"/>
      <c r="E182" s="279"/>
      <c r="F182" s="279"/>
      <c r="G182" s="77"/>
      <c r="H182" s="77"/>
      <c r="I182" s="280" t="str">
        <f>IFERROR((VLOOKUP(H182,Padrón[[Ficha]:[Nombre]],2,FALSE)),"-")</f>
        <v>-</v>
      </c>
      <c r="J182" s="77"/>
      <c r="K182" s="77"/>
      <c r="L182" s="77"/>
      <c r="M182" s="77"/>
      <c r="N182" s="221"/>
      <c r="O182" s="279"/>
    </row>
    <row r="183" spans="1:15" s="282" customFormat="1" ht="16.5" customHeight="1" x14ac:dyDescent="0.25">
      <c r="A183" s="221">
        <v>161</v>
      </c>
      <c r="B183" s="279"/>
      <c r="C183" s="278"/>
      <c r="D183" s="279"/>
      <c r="E183" s="279"/>
      <c r="F183" s="279"/>
      <c r="G183" s="77"/>
      <c r="H183" s="77"/>
      <c r="I183" s="280" t="str">
        <f>IFERROR((VLOOKUP(H183,Padrón[[Ficha]:[Nombre]],2,FALSE)),"-")</f>
        <v>-</v>
      </c>
      <c r="J183" s="77"/>
      <c r="K183" s="77"/>
      <c r="L183" s="77"/>
      <c r="M183" s="77"/>
      <c r="N183" s="221"/>
      <c r="O183" s="279"/>
    </row>
    <row r="184" spans="1:15" s="282" customFormat="1" ht="16.5" customHeight="1" x14ac:dyDescent="0.25">
      <c r="A184" s="221">
        <v>162</v>
      </c>
      <c r="B184" s="279"/>
      <c r="C184" s="278"/>
      <c r="D184" s="279"/>
      <c r="E184" s="279"/>
      <c r="F184" s="279"/>
      <c r="G184" s="77"/>
      <c r="H184" s="77"/>
      <c r="I184" s="280" t="str">
        <f>IFERROR((VLOOKUP(H184,Padrón[[Ficha]:[Nombre]],2,FALSE)),"-")</f>
        <v>-</v>
      </c>
      <c r="J184" s="77"/>
      <c r="K184" s="77"/>
      <c r="L184" s="77"/>
      <c r="M184" s="77"/>
      <c r="N184" s="221"/>
      <c r="O184" s="279"/>
    </row>
    <row r="185" spans="1:15" s="282" customFormat="1" ht="16.5" customHeight="1" x14ac:dyDescent="0.25">
      <c r="A185" s="221">
        <v>163</v>
      </c>
      <c r="B185" s="279"/>
      <c r="C185" s="278"/>
      <c r="D185" s="279"/>
      <c r="E185" s="279"/>
      <c r="F185" s="279"/>
      <c r="G185" s="77"/>
      <c r="H185" s="77"/>
      <c r="I185" s="280" t="str">
        <f>IFERROR((VLOOKUP(H185,Padrón[[Ficha]:[Nombre]],2,FALSE)),"-")</f>
        <v>-</v>
      </c>
      <c r="J185" s="77"/>
      <c r="K185" s="77"/>
      <c r="L185" s="77"/>
      <c r="M185" s="77"/>
      <c r="N185" s="221"/>
      <c r="O185" s="279"/>
    </row>
    <row r="186" spans="1:15" s="282" customFormat="1" ht="16.5" customHeight="1" x14ac:dyDescent="0.25">
      <c r="A186" s="221">
        <v>164</v>
      </c>
      <c r="B186" s="279"/>
      <c r="C186" s="278"/>
      <c r="D186" s="279"/>
      <c r="E186" s="279"/>
      <c r="F186" s="279"/>
      <c r="G186" s="77"/>
      <c r="H186" s="77"/>
      <c r="I186" s="280" t="str">
        <f>IFERROR((VLOOKUP(H186,Padrón[[Ficha]:[Nombre]],2,FALSE)),"-")</f>
        <v>-</v>
      </c>
      <c r="J186" s="77"/>
      <c r="K186" s="77"/>
      <c r="L186" s="77"/>
      <c r="M186" s="77"/>
      <c r="N186" s="221"/>
      <c r="O186" s="279"/>
    </row>
    <row r="187" spans="1:15" s="282" customFormat="1" ht="16.5" customHeight="1" x14ac:dyDescent="0.25">
      <c r="A187" s="221">
        <v>165</v>
      </c>
      <c r="B187" s="279"/>
      <c r="C187" s="278"/>
      <c r="D187" s="279"/>
      <c r="E187" s="279"/>
      <c r="F187" s="279"/>
      <c r="G187" s="77"/>
      <c r="H187" s="77"/>
      <c r="I187" s="280" t="str">
        <f>IFERROR((VLOOKUP(H187,Padrón[[Ficha]:[Nombre]],2,FALSE)),"-")</f>
        <v>-</v>
      </c>
      <c r="J187" s="77"/>
      <c r="K187" s="77"/>
      <c r="L187" s="77"/>
      <c r="M187" s="77"/>
      <c r="N187" s="221"/>
      <c r="O187" s="279"/>
    </row>
    <row r="188" spans="1:15" s="282" customFormat="1" ht="16.5" customHeight="1" x14ac:dyDescent="0.25">
      <c r="A188" s="221">
        <v>166</v>
      </c>
      <c r="B188" s="279"/>
      <c r="C188" s="278"/>
      <c r="D188" s="279"/>
      <c r="E188" s="279"/>
      <c r="F188" s="279"/>
      <c r="G188" s="77"/>
      <c r="H188" s="77"/>
      <c r="I188" s="280" t="str">
        <f>IFERROR((VLOOKUP(H188,Padrón[[Ficha]:[Nombre]],2,FALSE)),"-")</f>
        <v>-</v>
      </c>
      <c r="J188" s="77"/>
      <c r="K188" s="77"/>
      <c r="L188" s="77"/>
      <c r="M188" s="77"/>
      <c r="N188" s="221"/>
      <c r="O188" s="279"/>
    </row>
    <row r="189" spans="1:15" s="282" customFormat="1" ht="16.5" customHeight="1" x14ac:dyDescent="0.25">
      <c r="A189" s="221">
        <v>167</v>
      </c>
      <c r="B189" s="279"/>
      <c r="C189" s="278"/>
      <c r="D189" s="279"/>
      <c r="E189" s="279"/>
      <c r="F189" s="279"/>
      <c r="G189" s="77"/>
      <c r="H189" s="77"/>
      <c r="I189" s="280" t="str">
        <f>IFERROR((VLOOKUP(H189,Padrón[[Ficha]:[Nombre]],2,FALSE)),"-")</f>
        <v>-</v>
      </c>
      <c r="J189" s="77"/>
      <c r="K189" s="77"/>
      <c r="L189" s="77"/>
      <c r="M189" s="77"/>
      <c r="N189" s="221"/>
      <c r="O189" s="279"/>
    </row>
    <row r="190" spans="1:15" s="282" customFormat="1" ht="16.5" customHeight="1" x14ac:dyDescent="0.25">
      <c r="A190" s="221">
        <v>168</v>
      </c>
      <c r="B190" s="279"/>
      <c r="C190" s="278"/>
      <c r="D190" s="279"/>
      <c r="E190" s="279"/>
      <c r="F190" s="279"/>
      <c r="G190" s="77"/>
      <c r="H190" s="77"/>
      <c r="I190" s="280" t="str">
        <f>IFERROR((VLOOKUP(H190,Padrón[[Ficha]:[Nombre]],2,FALSE)),"-")</f>
        <v>-</v>
      </c>
      <c r="J190" s="77"/>
      <c r="K190" s="77"/>
      <c r="L190" s="77"/>
      <c r="M190" s="77"/>
      <c r="N190" s="221"/>
      <c r="O190" s="279"/>
    </row>
    <row r="191" spans="1:15" s="282" customFormat="1" ht="16.5" customHeight="1" x14ac:dyDescent="0.25">
      <c r="A191" s="221">
        <v>169</v>
      </c>
      <c r="B191" s="279"/>
      <c r="C191" s="278"/>
      <c r="D191" s="279"/>
      <c r="E191" s="279"/>
      <c r="F191" s="279"/>
      <c r="G191" s="77"/>
      <c r="H191" s="77"/>
      <c r="I191" s="280" t="str">
        <f>IFERROR((VLOOKUP(H191,Padrón[[Ficha]:[Nombre]],2,FALSE)),"-")</f>
        <v>-</v>
      </c>
      <c r="J191" s="77"/>
      <c r="K191" s="77"/>
      <c r="L191" s="77"/>
      <c r="M191" s="77"/>
      <c r="N191" s="221"/>
      <c r="O191" s="279"/>
    </row>
    <row r="192" spans="1:15" s="282" customFormat="1" ht="16.5" customHeight="1" x14ac:dyDescent="0.25">
      <c r="A192" s="221">
        <v>170</v>
      </c>
      <c r="B192" s="279"/>
      <c r="C192" s="278"/>
      <c r="D192" s="279"/>
      <c r="E192" s="279"/>
      <c r="F192" s="279"/>
      <c r="G192" s="77"/>
      <c r="H192" s="77"/>
      <c r="I192" s="280" t="str">
        <f>IFERROR((VLOOKUP(H192,Padrón[[Ficha]:[Nombre]],2,FALSE)),"-")</f>
        <v>-</v>
      </c>
      <c r="J192" s="77"/>
      <c r="K192" s="77"/>
      <c r="L192" s="77"/>
      <c r="M192" s="77"/>
      <c r="N192" s="221"/>
      <c r="O192" s="279"/>
    </row>
    <row r="193" spans="1:15" s="282" customFormat="1" ht="16.5" customHeight="1" x14ac:dyDescent="0.25">
      <c r="A193" s="221">
        <v>171</v>
      </c>
      <c r="B193" s="279"/>
      <c r="C193" s="278"/>
      <c r="D193" s="279"/>
      <c r="E193" s="279"/>
      <c r="F193" s="279"/>
      <c r="G193" s="77"/>
      <c r="H193" s="77"/>
      <c r="I193" s="280" t="str">
        <f>IFERROR((VLOOKUP(H193,Padrón[[Ficha]:[Nombre]],2,FALSE)),"-")</f>
        <v>-</v>
      </c>
      <c r="J193" s="77"/>
      <c r="K193" s="77"/>
      <c r="L193" s="77"/>
      <c r="M193" s="77"/>
      <c r="N193" s="221"/>
      <c r="O193" s="279"/>
    </row>
    <row r="194" spans="1:15" s="282" customFormat="1" ht="16.5" customHeight="1" x14ac:dyDescent="0.25">
      <c r="A194" s="221">
        <v>172</v>
      </c>
      <c r="B194" s="279"/>
      <c r="C194" s="278"/>
      <c r="D194" s="279"/>
      <c r="E194" s="279"/>
      <c r="F194" s="279"/>
      <c r="G194" s="77"/>
      <c r="H194" s="77"/>
      <c r="I194" s="280" t="str">
        <f>IFERROR((VLOOKUP(H194,Padrón[[Ficha]:[Nombre]],2,FALSE)),"-")</f>
        <v>-</v>
      </c>
      <c r="J194" s="77"/>
      <c r="K194" s="77"/>
      <c r="L194" s="77"/>
      <c r="M194" s="77"/>
      <c r="N194" s="221"/>
      <c r="O194" s="279"/>
    </row>
    <row r="195" spans="1:15" s="282" customFormat="1" ht="16.5" customHeight="1" x14ac:dyDescent="0.25">
      <c r="A195" s="221">
        <v>173</v>
      </c>
      <c r="B195" s="279"/>
      <c r="C195" s="278"/>
      <c r="D195" s="279"/>
      <c r="E195" s="279"/>
      <c r="F195" s="279"/>
      <c r="G195" s="77"/>
      <c r="H195" s="77"/>
      <c r="I195" s="280" t="str">
        <f>IFERROR((VLOOKUP(H195,Padrón[[Ficha]:[Nombre]],2,FALSE)),"-")</f>
        <v>-</v>
      </c>
      <c r="J195" s="77"/>
      <c r="K195" s="77"/>
      <c r="L195" s="77"/>
      <c r="M195" s="77"/>
      <c r="N195" s="221"/>
      <c r="O195" s="279"/>
    </row>
    <row r="196" spans="1:15" s="282" customFormat="1" ht="16.5" customHeight="1" x14ac:dyDescent="0.25">
      <c r="A196" s="221">
        <v>174</v>
      </c>
      <c r="B196" s="279"/>
      <c r="C196" s="278"/>
      <c r="D196" s="279"/>
      <c r="E196" s="279"/>
      <c r="F196" s="279"/>
      <c r="G196" s="77"/>
      <c r="H196" s="77"/>
      <c r="I196" s="280" t="str">
        <f>IFERROR((VLOOKUP(H196,Padrón[[Ficha]:[Nombre]],2,FALSE)),"-")</f>
        <v>-</v>
      </c>
      <c r="J196" s="77"/>
      <c r="K196" s="77"/>
      <c r="L196" s="77"/>
      <c r="M196" s="77"/>
      <c r="N196" s="221"/>
      <c r="O196" s="279"/>
    </row>
    <row r="197" spans="1:15" s="282" customFormat="1" ht="16.5" customHeight="1" x14ac:dyDescent="0.25">
      <c r="A197" s="221">
        <v>175</v>
      </c>
      <c r="B197" s="279"/>
      <c r="C197" s="278"/>
      <c r="D197" s="279"/>
      <c r="E197" s="279"/>
      <c r="F197" s="279"/>
      <c r="G197" s="77"/>
      <c r="H197" s="77"/>
      <c r="I197" s="280" t="str">
        <f>IFERROR((VLOOKUP(H197,Padrón[[Ficha]:[Nombre]],2,FALSE)),"-")</f>
        <v>-</v>
      </c>
      <c r="J197" s="77"/>
      <c r="K197" s="77"/>
      <c r="L197" s="77"/>
      <c r="M197" s="77"/>
      <c r="N197" s="221"/>
      <c r="O197" s="279"/>
    </row>
    <row r="198" spans="1:15" s="282" customFormat="1" ht="16.5" customHeight="1" x14ac:dyDescent="0.25">
      <c r="A198" s="221">
        <v>176</v>
      </c>
      <c r="B198" s="279"/>
      <c r="C198" s="278"/>
      <c r="D198" s="279"/>
      <c r="E198" s="279"/>
      <c r="F198" s="279"/>
      <c r="G198" s="77"/>
      <c r="H198" s="77"/>
      <c r="I198" s="280" t="str">
        <f>IFERROR((VLOOKUP(H198,Padrón[[Ficha]:[Nombre]],2,FALSE)),"-")</f>
        <v>-</v>
      </c>
      <c r="J198" s="77"/>
      <c r="K198" s="77"/>
      <c r="L198" s="77"/>
      <c r="M198" s="77"/>
      <c r="N198" s="221"/>
      <c r="O198" s="279"/>
    </row>
    <row r="199" spans="1:15" s="282" customFormat="1" ht="16.5" customHeight="1" x14ac:dyDescent="0.25">
      <c r="A199" s="221">
        <v>177</v>
      </c>
      <c r="B199" s="279"/>
      <c r="C199" s="278"/>
      <c r="D199" s="279"/>
      <c r="E199" s="279"/>
      <c r="F199" s="279"/>
      <c r="G199" s="77"/>
      <c r="H199" s="77"/>
      <c r="I199" s="280" t="str">
        <f>IFERROR((VLOOKUP(H199,Padrón[[Ficha]:[Nombre]],2,FALSE)),"-")</f>
        <v>-</v>
      </c>
      <c r="J199" s="77"/>
      <c r="K199" s="77"/>
      <c r="L199" s="77"/>
      <c r="M199" s="77"/>
      <c r="N199" s="221"/>
      <c r="O199" s="279"/>
    </row>
    <row r="200" spans="1:15" s="282" customFormat="1" ht="16.5" customHeight="1" x14ac:dyDescent="0.25">
      <c r="A200" s="221">
        <v>178</v>
      </c>
      <c r="B200" s="279"/>
      <c r="C200" s="278"/>
      <c r="D200" s="279"/>
      <c r="E200" s="279"/>
      <c r="F200" s="279"/>
      <c r="G200" s="77"/>
      <c r="H200" s="77"/>
      <c r="I200" s="280" t="str">
        <f>IFERROR((VLOOKUP(H200,Padrón[[Ficha]:[Nombre]],2,FALSE)),"-")</f>
        <v>-</v>
      </c>
      <c r="J200" s="77"/>
      <c r="K200" s="77"/>
      <c r="L200" s="77"/>
      <c r="M200" s="77"/>
      <c r="N200" s="221"/>
      <c r="O200" s="279"/>
    </row>
    <row r="201" spans="1:15" s="282" customFormat="1" ht="16.5" customHeight="1" x14ac:dyDescent="0.25">
      <c r="A201" s="221">
        <v>179</v>
      </c>
      <c r="B201" s="279"/>
      <c r="C201" s="278"/>
      <c r="D201" s="279"/>
      <c r="E201" s="279"/>
      <c r="F201" s="279"/>
      <c r="G201" s="77"/>
      <c r="H201" s="77"/>
      <c r="I201" s="280" t="str">
        <f>IFERROR((VLOOKUP(H201,Padrón[[Ficha]:[Nombre]],2,FALSE)),"-")</f>
        <v>-</v>
      </c>
      <c r="J201" s="77"/>
      <c r="K201" s="77"/>
      <c r="L201" s="77"/>
      <c r="M201" s="77"/>
      <c r="N201" s="221"/>
      <c r="O201" s="279"/>
    </row>
    <row r="202" spans="1:15" s="282" customFormat="1" ht="16.5" customHeight="1" x14ac:dyDescent="0.25">
      <c r="A202" s="221">
        <v>180</v>
      </c>
      <c r="B202" s="279"/>
      <c r="C202" s="278"/>
      <c r="D202" s="279"/>
      <c r="E202" s="279"/>
      <c r="F202" s="279"/>
      <c r="G202" s="77"/>
      <c r="H202" s="77"/>
      <c r="I202" s="280" t="str">
        <f>IFERROR((VLOOKUP(H202,Padrón[[Ficha]:[Nombre]],2,FALSE)),"-")</f>
        <v>-</v>
      </c>
      <c r="J202" s="77"/>
      <c r="K202" s="77"/>
      <c r="L202" s="77"/>
      <c r="M202" s="77"/>
      <c r="N202" s="221"/>
      <c r="O202" s="279"/>
    </row>
    <row r="203" spans="1:15" s="282" customFormat="1" ht="16.5" customHeight="1" x14ac:dyDescent="0.25">
      <c r="A203" s="221">
        <v>181</v>
      </c>
      <c r="B203" s="279"/>
      <c r="C203" s="278"/>
      <c r="D203" s="279"/>
      <c r="E203" s="279"/>
      <c r="F203" s="279"/>
      <c r="G203" s="77"/>
      <c r="H203" s="77"/>
      <c r="I203" s="280" t="str">
        <f>IFERROR((VLOOKUP(H203,Padrón[[Ficha]:[Nombre]],2,FALSE)),"-")</f>
        <v>-</v>
      </c>
      <c r="J203" s="77"/>
      <c r="K203" s="77"/>
      <c r="L203" s="77"/>
      <c r="M203" s="77"/>
      <c r="N203" s="221"/>
      <c r="O203" s="279"/>
    </row>
    <row r="204" spans="1:15" s="282" customFormat="1" ht="16.5" customHeight="1" x14ac:dyDescent="0.25">
      <c r="A204" s="221">
        <v>182</v>
      </c>
      <c r="B204" s="279"/>
      <c r="C204" s="278"/>
      <c r="D204" s="279"/>
      <c r="E204" s="279"/>
      <c r="F204" s="279"/>
      <c r="G204" s="77"/>
      <c r="H204" s="77"/>
      <c r="I204" s="280" t="str">
        <f>IFERROR((VLOOKUP(H204,Padrón[[Ficha]:[Nombre]],2,FALSE)),"-")</f>
        <v>-</v>
      </c>
      <c r="J204" s="77"/>
      <c r="K204" s="77"/>
      <c r="L204" s="77"/>
      <c r="M204" s="77"/>
      <c r="N204" s="221"/>
      <c r="O204" s="279"/>
    </row>
    <row r="205" spans="1:15" s="282" customFormat="1" ht="16.5" customHeight="1" x14ac:dyDescent="0.25">
      <c r="A205" s="221">
        <v>183</v>
      </c>
      <c r="B205" s="279"/>
      <c r="C205" s="278"/>
      <c r="D205" s="279"/>
      <c r="E205" s="279"/>
      <c r="F205" s="279"/>
      <c r="G205" s="77"/>
      <c r="H205" s="77"/>
      <c r="I205" s="280" t="str">
        <f>IFERROR((VLOOKUP(H205,Padrón[[Ficha]:[Nombre]],2,FALSE)),"-")</f>
        <v>-</v>
      </c>
      <c r="J205" s="77"/>
      <c r="K205" s="77"/>
      <c r="L205" s="77"/>
      <c r="M205" s="77"/>
      <c r="N205" s="221"/>
      <c r="O205" s="279"/>
    </row>
    <row r="206" spans="1:15" s="282" customFormat="1" ht="16.5" customHeight="1" x14ac:dyDescent="0.25">
      <c r="A206" s="221">
        <v>184</v>
      </c>
      <c r="B206" s="279"/>
      <c r="C206" s="278"/>
      <c r="D206" s="279"/>
      <c r="E206" s="279"/>
      <c r="F206" s="279"/>
      <c r="G206" s="77"/>
      <c r="H206" s="77"/>
      <c r="I206" s="280" t="str">
        <f>IFERROR((VLOOKUP(H206,Padrón[[Ficha]:[Nombre]],2,FALSE)),"-")</f>
        <v>-</v>
      </c>
      <c r="J206" s="77"/>
      <c r="K206" s="77"/>
      <c r="L206" s="77"/>
      <c r="M206" s="77"/>
      <c r="N206" s="221"/>
      <c r="O206" s="279"/>
    </row>
    <row r="207" spans="1:15" s="282" customFormat="1" ht="16.5" customHeight="1" x14ac:dyDescent="0.25">
      <c r="A207" s="221">
        <v>185</v>
      </c>
      <c r="B207" s="279"/>
      <c r="C207" s="278"/>
      <c r="D207" s="279"/>
      <c r="E207" s="279"/>
      <c r="F207" s="279"/>
      <c r="G207" s="77"/>
      <c r="H207" s="77"/>
      <c r="I207" s="280" t="str">
        <f>IFERROR((VLOOKUP(H207,Padrón[[Ficha]:[Nombre]],2,FALSE)),"-")</f>
        <v>-</v>
      </c>
      <c r="J207" s="77"/>
      <c r="K207" s="77"/>
      <c r="L207" s="77"/>
      <c r="M207" s="77"/>
      <c r="N207" s="221"/>
      <c r="O207" s="279"/>
    </row>
    <row r="208" spans="1:15" s="282" customFormat="1" ht="16.5" customHeight="1" x14ac:dyDescent="0.25">
      <c r="A208" s="221">
        <v>186</v>
      </c>
      <c r="B208" s="279"/>
      <c r="C208" s="278"/>
      <c r="D208" s="279"/>
      <c r="E208" s="279"/>
      <c r="F208" s="279"/>
      <c r="G208" s="77"/>
      <c r="H208" s="77"/>
      <c r="I208" s="280" t="str">
        <f>IFERROR((VLOOKUP(H208,Padrón[[Ficha]:[Nombre]],2,FALSE)),"-")</f>
        <v>-</v>
      </c>
      <c r="J208" s="77"/>
      <c r="K208" s="77"/>
      <c r="L208" s="77"/>
      <c r="M208" s="77"/>
      <c r="N208" s="221"/>
      <c r="O208" s="279"/>
    </row>
    <row r="209" spans="1:15" s="282" customFormat="1" ht="16.5" customHeight="1" x14ac:dyDescent="0.25">
      <c r="A209" s="221">
        <v>187</v>
      </c>
      <c r="B209" s="279"/>
      <c r="C209" s="278"/>
      <c r="D209" s="279"/>
      <c r="E209" s="279"/>
      <c r="F209" s="279"/>
      <c r="G209" s="77"/>
      <c r="H209" s="77"/>
      <c r="I209" s="280" t="str">
        <f>IFERROR((VLOOKUP(H209,Padrón[[Ficha]:[Nombre]],2,FALSE)),"-")</f>
        <v>-</v>
      </c>
      <c r="J209" s="77"/>
      <c r="K209" s="77"/>
      <c r="L209" s="77"/>
      <c r="M209" s="77"/>
      <c r="N209" s="221"/>
      <c r="O209" s="279"/>
    </row>
    <row r="210" spans="1:15" s="282" customFormat="1" ht="16.5" customHeight="1" x14ac:dyDescent="0.25">
      <c r="A210" s="221">
        <v>188</v>
      </c>
      <c r="B210" s="279"/>
      <c r="C210" s="278"/>
      <c r="D210" s="279"/>
      <c r="E210" s="279"/>
      <c r="F210" s="279"/>
      <c r="G210" s="77"/>
      <c r="H210" s="77"/>
      <c r="I210" s="280" t="str">
        <f>IFERROR((VLOOKUP(H210,Padrón[[Ficha]:[Nombre]],2,FALSE)),"-")</f>
        <v>-</v>
      </c>
      <c r="J210" s="77"/>
      <c r="K210" s="77"/>
      <c r="L210" s="77"/>
      <c r="M210" s="77"/>
      <c r="N210" s="221"/>
      <c r="O210" s="279"/>
    </row>
    <row r="211" spans="1:15" s="282" customFormat="1" ht="16.5" customHeight="1" x14ac:dyDescent="0.25">
      <c r="A211" s="221">
        <v>189</v>
      </c>
      <c r="B211" s="279"/>
      <c r="C211" s="278"/>
      <c r="D211" s="279"/>
      <c r="E211" s="279"/>
      <c r="F211" s="279"/>
      <c r="G211" s="77"/>
      <c r="H211" s="77"/>
      <c r="I211" s="280" t="str">
        <f>IFERROR((VLOOKUP(H211,Padrón[[Ficha]:[Nombre]],2,FALSE)),"-")</f>
        <v>-</v>
      </c>
      <c r="J211" s="77"/>
      <c r="K211" s="77"/>
      <c r="L211" s="77"/>
      <c r="M211" s="77"/>
      <c r="N211" s="221"/>
      <c r="O211" s="279"/>
    </row>
    <row r="212" spans="1:15" s="282" customFormat="1" ht="16.5" customHeight="1" x14ac:dyDescent="0.25">
      <c r="A212" s="221">
        <v>190</v>
      </c>
      <c r="B212" s="279"/>
      <c r="C212" s="278"/>
      <c r="D212" s="279"/>
      <c r="E212" s="279"/>
      <c r="F212" s="279"/>
      <c r="G212" s="77"/>
      <c r="H212" s="77"/>
      <c r="I212" s="280" t="str">
        <f>IFERROR((VLOOKUP(H212,Padrón[[Ficha]:[Nombre]],2,FALSE)),"-")</f>
        <v>-</v>
      </c>
      <c r="J212" s="77"/>
      <c r="K212" s="77"/>
      <c r="L212" s="77"/>
      <c r="M212" s="77"/>
      <c r="N212" s="221"/>
      <c r="O212" s="279"/>
    </row>
    <row r="213" spans="1:15" s="282" customFormat="1" ht="16.5" customHeight="1" x14ac:dyDescent="0.25">
      <c r="A213" s="221">
        <v>191</v>
      </c>
      <c r="B213" s="279"/>
      <c r="C213" s="278"/>
      <c r="D213" s="279"/>
      <c r="E213" s="279"/>
      <c r="F213" s="279"/>
      <c r="G213" s="77"/>
      <c r="H213" s="77"/>
      <c r="I213" s="280" t="str">
        <f>IFERROR((VLOOKUP(H213,Padrón[[Ficha]:[Nombre]],2,FALSE)),"-")</f>
        <v>-</v>
      </c>
      <c r="J213" s="77"/>
      <c r="K213" s="77"/>
      <c r="L213" s="77"/>
      <c r="M213" s="77"/>
      <c r="N213" s="221"/>
      <c r="O213" s="279"/>
    </row>
    <row r="214" spans="1:15" s="282" customFormat="1" ht="16.5" customHeight="1" x14ac:dyDescent="0.25">
      <c r="A214" s="221">
        <v>192</v>
      </c>
      <c r="B214" s="279"/>
      <c r="C214" s="278"/>
      <c r="D214" s="279"/>
      <c r="E214" s="279"/>
      <c r="F214" s="279"/>
      <c r="G214" s="77"/>
      <c r="H214" s="77"/>
      <c r="I214" s="280" t="str">
        <f>IFERROR((VLOOKUP(H214,Padrón[[Ficha]:[Nombre]],2,FALSE)),"-")</f>
        <v>-</v>
      </c>
      <c r="J214" s="77"/>
      <c r="K214" s="77"/>
      <c r="L214" s="77"/>
      <c r="M214" s="77"/>
      <c r="N214" s="221"/>
      <c r="O214" s="279"/>
    </row>
    <row r="215" spans="1:15" s="282" customFormat="1" ht="16.5" customHeight="1" x14ac:dyDescent="0.25">
      <c r="A215" s="221">
        <v>193</v>
      </c>
      <c r="B215" s="279"/>
      <c r="C215" s="278"/>
      <c r="D215" s="279"/>
      <c r="E215" s="279"/>
      <c r="F215" s="279"/>
      <c r="G215" s="77"/>
      <c r="H215" s="77"/>
      <c r="I215" s="280" t="str">
        <f>IFERROR((VLOOKUP(H215,Padrón[[Ficha]:[Nombre]],2,FALSE)),"-")</f>
        <v>-</v>
      </c>
      <c r="J215" s="77"/>
      <c r="K215" s="77"/>
      <c r="L215" s="77"/>
      <c r="M215" s="77"/>
      <c r="N215" s="221"/>
      <c r="O215" s="279"/>
    </row>
    <row r="216" spans="1:15" s="282" customFormat="1" ht="16.5" customHeight="1" x14ac:dyDescent="0.25">
      <c r="A216" s="221">
        <v>194</v>
      </c>
      <c r="B216" s="279"/>
      <c r="C216" s="278"/>
      <c r="D216" s="279"/>
      <c r="E216" s="279"/>
      <c r="F216" s="279"/>
      <c r="G216" s="77"/>
      <c r="H216" s="77"/>
      <c r="I216" s="280" t="str">
        <f>IFERROR((VLOOKUP(H216,Padrón[[Ficha]:[Nombre]],2,FALSE)),"-")</f>
        <v>-</v>
      </c>
      <c r="J216" s="77"/>
      <c r="K216" s="77"/>
      <c r="L216" s="77"/>
      <c r="M216" s="77"/>
      <c r="N216" s="221"/>
      <c r="O216" s="279"/>
    </row>
    <row r="217" spans="1:15" s="282" customFormat="1" ht="16.5" customHeight="1" x14ac:dyDescent="0.25">
      <c r="A217" s="221">
        <v>195</v>
      </c>
      <c r="B217" s="279"/>
      <c r="C217" s="278"/>
      <c r="D217" s="279"/>
      <c r="E217" s="279"/>
      <c r="F217" s="279"/>
      <c r="G217" s="77"/>
      <c r="H217" s="77"/>
      <c r="I217" s="280" t="str">
        <f>IFERROR((VLOOKUP(H217,Padrón[[Ficha]:[Nombre]],2,FALSE)),"-")</f>
        <v>-</v>
      </c>
      <c r="J217" s="77"/>
      <c r="K217" s="77"/>
      <c r="L217" s="77"/>
      <c r="M217" s="77"/>
      <c r="N217" s="221"/>
      <c r="O217" s="279"/>
    </row>
    <row r="218" spans="1:15" s="282" customFormat="1" ht="16.5" customHeight="1" x14ac:dyDescent="0.25">
      <c r="A218" s="221">
        <v>196</v>
      </c>
      <c r="B218" s="279"/>
      <c r="C218" s="278"/>
      <c r="D218" s="279"/>
      <c r="E218" s="279"/>
      <c r="F218" s="279"/>
      <c r="G218" s="77"/>
      <c r="H218" s="77"/>
      <c r="I218" s="280" t="str">
        <f>IFERROR((VLOOKUP(H218,Padrón[[Ficha]:[Nombre]],2,FALSE)),"-")</f>
        <v>-</v>
      </c>
      <c r="J218" s="77"/>
      <c r="K218" s="77"/>
      <c r="L218" s="77"/>
      <c r="M218" s="77"/>
      <c r="N218" s="221"/>
      <c r="O218" s="279"/>
    </row>
    <row r="219" spans="1:15" s="282" customFormat="1" ht="16.5" customHeight="1" x14ac:dyDescent="0.25">
      <c r="A219" s="221">
        <v>197</v>
      </c>
      <c r="B219" s="279"/>
      <c r="C219" s="278"/>
      <c r="D219" s="279"/>
      <c r="E219" s="279"/>
      <c r="F219" s="279"/>
      <c r="G219" s="77"/>
      <c r="H219" s="77"/>
      <c r="I219" s="280" t="str">
        <f>IFERROR((VLOOKUP(H219,Padrón[[Ficha]:[Nombre]],2,FALSE)),"-")</f>
        <v>-</v>
      </c>
      <c r="J219" s="77"/>
      <c r="K219" s="77"/>
      <c r="L219" s="77"/>
      <c r="M219" s="77"/>
      <c r="N219" s="221"/>
      <c r="O219" s="279"/>
    </row>
    <row r="220" spans="1:15" s="282" customFormat="1" ht="16.5" customHeight="1" x14ac:dyDescent="0.25">
      <c r="A220" s="221">
        <v>198</v>
      </c>
      <c r="B220" s="279"/>
      <c r="C220" s="278"/>
      <c r="D220" s="279"/>
      <c r="E220" s="279"/>
      <c r="F220" s="279"/>
      <c r="G220" s="77"/>
      <c r="H220" s="77"/>
      <c r="I220" s="280" t="str">
        <f>IFERROR((VLOOKUP(H220,Padrón[[Ficha]:[Nombre]],2,FALSE)),"-")</f>
        <v>-</v>
      </c>
      <c r="J220" s="77"/>
      <c r="K220" s="77"/>
      <c r="L220" s="77"/>
      <c r="M220" s="77"/>
      <c r="N220" s="221"/>
      <c r="O220" s="279"/>
    </row>
    <row r="221" spans="1:15" s="282" customFormat="1" ht="16.5" customHeight="1" x14ac:dyDescent="0.25">
      <c r="A221" s="221">
        <v>199</v>
      </c>
      <c r="B221" s="279"/>
      <c r="C221" s="278"/>
      <c r="D221" s="279"/>
      <c r="E221" s="279"/>
      <c r="F221" s="279"/>
      <c r="G221" s="77"/>
      <c r="H221" s="77"/>
      <c r="I221" s="280" t="str">
        <f>IFERROR((VLOOKUP(H221,Padrón[[Ficha]:[Nombre]],2,FALSE)),"-")</f>
        <v>-</v>
      </c>
      <c r="J221" s="77"/>
      <c r="K221" s="77"/>
      <c r="L221" s="77"/>
      <c r="M221" s="77"/>
      <c r="N221" s="221"/>
      <c r="O221" s="279"/>
    </row>
    <row r="222" spans="1:15" s="282" customFormat="1" ht="16.5" customHeight="1" x14ac:dyDescent="0.25">
      <c r="A222" s="221">
        <v>200</v>
      </c>
      <c r="B222" s="279"/>
      <c r="C222" s="278"/>
      <c r="D222" s="279"/>
      <c r="E222" s="279"/>
      <c r="F222" s="279"/>
      <c r="G222" s="77"/>
      <c r="H222" s="77"/>
      <c r="I222" s="280" t="str">
        <f>IFERROR((VLOOKUP(H222,Padrón[[Ficha]:[Nombre]],2,FALSE)),"-")</f>
        <v>-</v>
      </c>
      <c r="J222" s="77"/>
      <c r="K222" s="77"/>
      <c r="L222" s="77"/>
      <c r="M222" s="77"/>
      <c r="N222" s="221"/>
      <c r="O222" s="279"/>
    </row>
    <row r="223" spans="1:15" s="282" customFormat="1" ht="16.5" customHeight="1" x14ac:dyDescent="0.25">
      <c r="A223" s="221">
        <v>201</v>
      </c>
      <c r="B223" s="279"/>
      <c r="C223" s="278"/>
      <c r="D223" s="279"/>
      <c r="E223" s="279"/>
      <c r="F223" s="279"/>
      <c r="G223" s="77"/>
      <c r="H223" s="77"/>
      <c r="I223" s="280" t="str">
        <f>IFERROR((VLOOKUP(H223,Padrón[[Ficha]:[Nombre]],2,FALSE)),"-")</f>
        <v>-</v>
      </c>
      <c r="J223" s="77"/>
      <c r="K223" s="77"/>
      <c r="L223" s="77"/>
      <c r="M223" s="77"/>
      <c r="N223" s="221"/>
      <c r="O223" s="279"/>
    </row>
    <row r="224" spans="1:15" s="282" customFormat="1" ht="16.5" customHeight="1" x14ac:dyDescent="0.25">
      <c r="A224" s="221">
        <v>202</v>
      </c>
      <c r="B224" s="279"/>
      <c r="C224" s="278"/>
      <c r="D224" s="279"/>
      <c r="E224" s="279"/>
      <c r="F224" s="279"/>
      <c r="G224" s="77"/>
      <c r="H224" s="77"/>
      <c r="I224" s="280" t="str">
        <f>IFERROR((VLOOKUP(H224,Padrón[[Ficha]:[Nombre]],2,FALSE)),"-")</f>
        <v>-</v>
      </c>
      <c r="J224" s="77"/>
      <c r="K224" s="77"/>
      <c r="L224" s="77"/>
      <c r="M224" s="77"/>
      <c r="N224" s="221"/>
      <c r="O224" s="279"/>
    </row>
    <row r="225" spans="1:15" s="282" customFormat="1" ht="16.5" customHeight="1" x14ac:dyDescent="0.25">
      <c r="A225" s="221">
        <v>203</v>
      </c>
      <c r="B225" s="279"/>
      <c r="C225" s="278"/>
      <c r="D225" s="279"/>
      <c r="E225" s="279"/>
      <c r="F225" s="279"/>
      <c r="G225" s="77"/>
      <c r="H225" s="77"/>
      <c r="I225" s="280" t="str">
        <f>IFERROR((VLOOKUP(H225,Padrón[[Ficha]:[Nombre]],2,FALSE)),"-")</f>
        <v>-</v>
      </c>
      <c r="J225" s="77"/>
      <c r="K225" s="77"/>
      <c r="L225" s="77"/>
      <c r="M225" s="77"/>
      <c r="N225" s="221"/>
      <c r="O225" s="279"/>
    </row>
    <row r="226" spans="1:15" s="282" customFormat="1" ht="16.5" customHeight="1" x14ac:dyDescent="0.25">
      <c r="A226" s="221">
        <v>204</v>
      </c>
      <c r="B226" s="279"/>
      <c r="C226" s="278"/>
      <c r="D226" s="279"/>
      <c r="E226" s="279"/>
      <c r="F226" s="279"/>
      <c r="G226" s="77"/>
      <c r="H226" s="77"/>
      <c r="I226" s="280" t="str">
        <f>IFERROR((VLOOKUP(H226,Padrón[[Ficha]:[Nombre]],2,FALSE)),"-")</f>
        <v>-</v>
      </c>
      <c r="J226" s="77"/>
      <c r="K226" s="77"/>
      <c r="L226" s="77"/>
      <c r="M226" s="77"/>
      <c r="N226" s="221"/>
      <c r="O226" s="279"/>
    </row>
    <row r="227" spans="1:15" s="282" customFormat="1" ht="16.5" customHeight="1" x14ac:dyDescent="0.25">
      <c r="A227" s="221">
        <v>205</v>
      </c>
      <c r="B227" s="279"/>
      <c r="C227" s="278"/>
      <c r="D227" s="279"/>
      <c r="E227" s="279"/>
      <c r="F227" s="279"/>
      <c r="G227" s="77"/>
      <c r="H227" s="77"/>
      <c r="I227" s="280" t="str">
        <f>IFERROR((VLOOKUP(H227,Padrón[[Ficha]:[Nombre]],2,FALSE)),"-")</f>
        <v>-</v>
      </c>
      <c r="J227" s="77"/>
      <c r="K227" s="77"/>
      <c r="L227" s="77"/>
      <c r="M227" s="77"/>
      <c r="N227" s="221"/>
      <c r="O227" s="279"/>
    </row>
    <row r="228" spans="1:15" s="282" customFormat="1" ht="16.5" customHeight="1" x14ac:dyDescent="0.25">
      <c r="A228" s="221">
        <v>206</v>
      </c>
      <c r="B228" s="279"/>
      <c r="C228" s="278"/>
      <c r="D228" s="279"/>
      <c r="E228" s="279"/>
      <c r="F228" s="279"/>
      <c r="G228" s="77"/>
      <c r="H228" s="77"/>
      <c r="I228" s="280" t="str">
        <f>IFERROR((VLOOKUP(H228,Padrón[[Ficha]:[Nombre]],2,FALSE)),"-")</f>
        <v>-</v>
      </c>
      <c r="J228" s="77"/>
      <c r="K228" s="77"/>
      <c r="L228" s="77"/>
      <c r="M228" s="77"/>
      <c r="N228" s="221"/>
      <c r="O228" s="279"/>
    </row>
    <row r="229" spans="1:15" s="282" customFormat="1" ht="16.5" customHeight="1" x14ac:dyDescent="0.25">
      <c r="A229" s="221">
        <v>207</v>
      </c>
      <c r="B229" s="279"/>
      <c r="C229" s="278"/>
      <c r="D229" s="279"/>
      <c r="E229" s="279"/>
      <c r="F229" s="279"/>
      <c r="G229" s="77"/>
      <c r="H229" s="77"/>
      <c r="I229" s="280" t="str">
        <f>IFERROR((VLOOKUP(H229,Padrón[[Ficha]:[Nombre]],2,FALSE)),"-")</f>
        <v>-</v>
      </c>
      <c r="J229" s="77"/>
      <c r="K229" s="77"/>
      <c r="L229" s="77"/>
      <c r="M229" s="77"/>
      <c r="N229" s="221"/>
      <c r="O229" s="279"/>
    </row>
    <row r="230" spans="1:15" s="282" customFormat="1" ht="16.5" customHeight="1" x14ac:dyDescent="0.25">
      <c r="A230" s="221">
        <v>208</v>
      </c>
      <c r="B230" s="279"/>
      <c r="C230" s="278"/>
      <c r="D230" s="279"/>
      <c r="E230" s="279"/>
      <c r="F230" s="279"/>
      <c r="G230" s="77"/>
      <c r="H230" s="77"/>
      <c r="I230" s="280" t="str">
        <f>IFERROR((VLOOKUP(H230,Padrón[[Ficha]:[Nombre]],2,FALSE)),"-")</f>
        <v>-</v>
      </c>
      <c r="J230" s="77"/>
      <c r="K230" s="77"/>
      <c r="L230" s="77"/>
      <c r="M230" s="77"/>
      <c r="N230" s="221"/>
      <c r="O230" s="279"/>
    </row>
    <row r="231" spans="1:15" s="282" customFormat="1" ht="16.5" customHeight="1" x14ac:dyDescent="0.25">
      <c r="A231" s="221">
        <v>209</v>
      </c>
      <c r="B231" s="279"/>
      <c r="C231" s="278"/>
      <c r="D231" s="279"/>
      <c r="E231" s="279"/>
      <c r="F231" s="279"/>
      <c r="G231" s="77"/>
      <c r="H231" s="77"/>
      <c r="I231" s="280" t="str">
        <f>IFERROR((VLOOKUP(H231,Padrón[[Ficha]:[Nombre]],2,FALSE)),"-")</f>
        <v>-</v>
      </c>
      <c r="J231" s="77"/>
      <c r="K231" s="77"/>
      <c r="L231" s="77"/>
      <c r="M231" s="77"/>
      <c r="N231" s="221"/>
      <c r="O231" s="279"/>
    </row>
    <row r="232" spans="1:15" s="282" customFormat="1" ht="16.5" customHeight="1" x14ac:dyDescent="0.25">
      <c r="A232" s="221">
        <v>210</v>
      </c>
      <c r="B232" s="279"/>
      <c r="C232" s="278"/>
      <c r="D232" s="279"/>
      <c r="E232" s="279"/>
      <c r="F232" s="279"/>
      <c r="G232" s="77"/>
      <c r="H232" s="77"/>
      <c r="I232" s="280" t="str">
        <f>IFERROR((VLOOKUP(H232,Padrón[[Ficha]:[Nombre]],2,FALSE)),"-")</f>
        <v>-</v>
      </c>
      <c r="J232" s="77"/>
      <c r="K232" s="77"/>
      <c r="L232" s="77"/>
      <c r="M232" s="77"/>
      <c r="N232" s="221"/>
      <c r="O232" s="279"/>
    </row>
    <row r="233" spans="1:15" s="282" customFormat="1" ht="16.5" customHeight="1" x14ac:dyDescent="0.25">
      <c r="A233" s="221">
        <v>211</v>
      </c>
      <c r="B233" s="279"/>
      <c r="C233" s="278"/>
      <c r="D233" s="279"/>
      <c r="E233" s="279"/>
      <c r="F233" s="279"/>
      <c r="G233" s="77"/>
      <c r="H233" s="77"/>
      <c r="I233" s="280" t="str">
        <f>IFERROR((VLOOKUP(H233,Padrón[[Ficha]:[Nombre]],2,FALSE)),"-")</f>
        <v>-</v>
      </c>
      <c r="J233" s="77"/>
      <c r="K233" s="77"/>
      <c r="L233" s="77"/>
      <c r="M233" s="77"/>
      <c r="N233" s="221"/>
      <c r="O233" s="279"/>
    </row>
    <row r="234" spans="1:15" s="282" customFormat="1" ht="16.5" customHeight="1" x14ac:dyDescent="0.25">
      <c r="A234" s="221">
        <v>212</v>
      </c>
      <c r="B234" s="279"/>
      <c r="C234" s="278"/>
      <c r="D234" s="279"/>
      <c r="E234" s="279"/>
      <c r="F234" s="279"/>
      <c r="G234" s="77"/>
      <c r="H234" s="77"/>
      <c r="I234" s="280" t="str">
        <f>IFERROR((VLOOKUP(H234,Padrón[[Ficha]:[Nombre]],2,FALSE)),"-")</f>
        <v>-</v>
      </c>
      <c r="J234" s="77"/>
      <c r="K234" s="77"/>
      <c r="L234" s="77"/>
      <c r="M234" s="77"/>
      <c r="N234" s="221"/>
      <c r="O234" s="279"/>
    </row>
    <row r="235" spans="1:15" s="282" customFormat="1" ht="16.5" customHeight="1" x14ac:dyDescent="0.25">
      <c r="A235" s="221">
        <v>213</v>
      </c>
      <c r="B235" s="279"/>
      <c r="C235" s="278"/>
      <c r="D235" s="279"/>
      <c r="E235" s="279"/>
      <c r="F235" s="279"/>
      <c r="G235" s="77"/>
      <c r="H235" s="77"/>
      <c r="I235" s="280" t="str">
        <f>IFERROR((VLOOKUP(H235,Padrón[[Ficha]:[Nombre]],2,FALSE)),"-")</f>
        <v>-</v>
      </c>
      <c r="J235" s="77"/>
      <c r="K235" s="77"/>
      <c r="L235" s="77"/>
      <c r="M235" s="77"/>
      <c r="N235" s="221"/>
      <c r="O235" s="279"/>
    </row>
    <row r="236" spans="1:15" s="282" customFormat="1" ht="16.5" customHeight="1" x14ac:dyDescent="0.25">
      <c r="A236" s="221">
        <v>214</v>
      </c>
      <c r="B236" s="279"/>
      <c r="C236" s="278"/>
      <c r="D236" s="279"/>
      <c r="E236" s="279"/>
      <c r="F236" s="279"/>
      <c r="G236" s="77"/>
      <c r="H236" s="77"/>
      <c r="I236" s="280" t="str">
        <f>IFERROR((VLOOKUP(H236,Padrón[[Ficha]:[Nombre]],2,FALSE)),"-")</f>
        <v>-</v>
      </c>
      <c r="J236" s="77"/>
      <c r="K236" s="77"/>
      <c r="L236" s="77"/>
      <c r="M236" s="77"/>
      <c r="N236" s="221"/>
      <c r="O236" s="279"/>
    </row>
    <row r="237" spans="1:15" s="282" customFormat="1" ht="16.5" customHeight="1" x14ac:dyDescent="0.25">
      <c r="A237" s="221">
        <v>215</v>
      </c>
      <c r="B237" s="279"/>
      <c r="C237" s="278"/>
      <c r="D237" s="279"/>
      <c r="E237" s="279"/>
      <c r="F237" s="279"/>
      <c r="G237" s="77"/>
      <c r="H237" s="77"/>
      <c r="I237" s="280" t="str">
        <f>IFERROR((VLOOKUP(H237,Padrón[[Ficha]:[Nombre]],2,FALSE)),"-")</f>
        <v>-</v>
      </c>
      <c r="J237" s="77"/>
      <c r="K237" s="77"/>
      <c r="L237" s="77"/>
      <c r="M237" s="77"/>
      <c r="N237" s="221"/>
      <c r="O237" s="279"/>
    </row>
    <row r="238" spans="1:15" s="282" customFormat="1" ht="16.5" customHeight="1" x14ac:dyDescent="0.25">
      <c r="A238" s="221">
        <v>216</v>
      </c>
      <c r="B238" s="279"/>
      <c r="C238" s="278"/>
      <c r="D238" s="279"/>
      <c r="E238" s="279"/>
      <c r="F238" s="279"/>
      <c r="G238" s="77"/>
      <c r="H238" s="77"/>
      <c r="I238" s="280" t="str">
        <f>IFERROR((VLOOKUP(H238,Padrón[[Ficha]:[Nombre]],2,FALSE)),"-")</f>
        <v>-</v>
      </c>
      <c r="J238" s="77"/>
      <c r="K238" s="77"/>
      <c r="L238" s="77"/>
      <c r="M238" s="77"/>
      <c r="N238" s="221"/>
      <c r="O238" s="279"/>
    </row>
    <row r="239" spans="1:15" s="282" customFormat="1" ht="16.5" customHeight="1" x14ac:dyDescent="0.25">
      <c r="A239" s="221">
        <v>217</v>
      </c>
      <c r="B239" s="279"/>
      <c r="C239" s="278"/>
      <c r="D239" s="279"/>
      <c r="E239" s="279"/>
      <c r="F239" s="279"/>
      <c r="G239" s="77"/>
      <c r="H239" s="77"/>
      <c r="I239" s="280" t="str">
        <f>IFERROR((VLOOKUP(H239,Padrón[[Ficha]:[Nombre]],2,FALSE)),"-")</f>
        <v>-</v>
      </c>
      <c r="J239" s="77"/>
      <c r="K239" s="77"/>
      <c r="L239" s="77"/>
      <c r="M239" s="77"/>
      <c r="N239" s="221"/>
      <c r="O239" s="279"/>
    </row>
    <row r="240" spans="1:15" s="282" customFormat="1" ht="16.5" customHeight="1" x14ac:dyDescent="0.25">
      <c r="A240" s="221">
        <v>218</v>
      </c>
      <c r="B240" s="279"/>
      <c r="C240" s="278"/>
      <c r="D240" s="279"/>
      <c r="E240" s="279"/>
      <c r="F240" s="279"/>
      <c r="G240" s="77"/>
      <c r="H240" s="77"/>
      <c r="I240" s="280" t="str">
        <f>IFERROR((VLOOKUP(H240,Padrón[[Ficha]:[Nombre]],2,FALSE)),"-")</f>
        <v>-</v>
      </c>
      <c r="J240" s="77"/>
      <c r="K240" s="77"/>
      <c r="L240" s="77"/>
      <c r="M240" s="77"/>
      <c r="N240" s="221"/>
      <c r="O240" s="279"/>
    </row>
    <row r="241" spans="1:15" s="282" customFormat="1" ht="16.5" customHeight="1" x14ac:dyDescent="0.25">
      <c r="A241" s="221">
        <v>219</v>
      </c>
      <c r="B241" s="279"/>
      <c r="C241" s="278"/>
      <c r="D241" s="279"/>
      <c r="E241" s="279"/>
      <c r="F241" s="279"/>
      <c r="G241" s="77"/>
      <c r="H241" s="77"/>
      <c r="I241" s="280" t="str">
        <f>IFERROR((VLOOKUP(H241,Padrón[[Ficha]:[Nombre]],2,FALSE)),"-")</f>
        <v>-</v>
      </c>
      <c r="J241" s="77"/>
      <c r="K241" s="77"/>
      <c r="L241" s="77"/>
      <c r="M241" s="77"/>
      <c r="N241" s="221"/>
      <c r="O241" s="279"/>
    </row>
    <row r="242" spans="1:15" s="282" customFormat="1" ht="16.5" customHeight="1" x14ac:dyDescent="0.25">
      <c r="A242" s="221">
        <v>220</v>
      </c>
      <c r="B242" s="279"/>
      <c r="C242" s="278"/>
      <c r="D242" s="279"/>
      <c r="E242" s="279"/>
      <c r="F242" s="279"/>
      <c r="G242" s="77"/>
      <c r="H242" s="77"/>
      <c r="I242" s="280" t="str">
        <f>IFERROR((VLOOKUP(H242,Padrón[[Ficha]:[Nombre]],2,FALSE)),"-")</f>
        <v>-</v>
      </c>
      <c r="J242" s="77"/>
      <c r="K242" s="77"/>
      <c r="L242" s="77"/>
      <c r="M242" s="77"/>
      <c r="N242" s="221"/>
      <c r="O242" s="279"/>
    </row>
    <row r="243" spans="1:15" s="282" customFormat="1" ht="16.5" customHeight="1" x14ac:dyDescent="0.25">
      <c r="A243" s="221">
        <v>221</v>
      </c>
      <c r="B243" s="279"/>
      <c r="C243" s="278"/>
      <c r="D243" s="279"/>
      <c r="E243" s="279"/>
      <c r="F243" s="279"/>
      <c r="G243" s="77"/>
      <c r="H243" s="77"/>
      <c r="I243" s="280" t="str">
        <f>IFERROR((VLOOKUP(H243,Padrón[[Ficha]:[Nombre]],2,FALSE)),"-")</f>
        <v>-</v>
      </c>
      <c r="J243" s="77"/>
      <c r="K243" s="77"/>
      <c r="L243" s="77"/>
      <c r="M243" s="77"/>
      <c r="N243" s="221"/>
      <c r="O243" s="279"/>
    </row>
    <row r="244" spans="1:15" s="282" customFormat="1" ht="16.5" customHeight="1" x14ac:dyDescent="0.25">
      <c r="A244" s="221">
        <v>222</v>
      </c>
      <c r="B244" s="279"/>
      <c r="C244" s="278"/>
      <c r="D244" s="279"/>
      <c r="E244" s="279"/>
      <c r="F244" s="279"/>
      <c r="G244" s="77"/>
      <c r="H244" s="77"/>
      <c r="I244" s="280" t="str">
        <f>IFERROR((VLOOKUP(H244,Padrón[[Ficha]:[Nombre]],2,FALSE)),"-")</f>
        <v>-</v>
      </c>
      <c r="J244" s="77"/>
      <c r="K244" s="77"/>
      <c r="L244" s="77"/>
      <c r="M244" s="77"/>
      <c r="N244" s="221"/>
      <c r="O244" s="279"/>
    </row>
    <row r="245" spans="1:15" s="282" customFormat="1" ht="16.5" customHeight="1" x14ac:dyDescent="0.25">
      <c r="A245" s="221">
        <v>223</v>
      </c>
      <c r="B245" s="279"/>
      <c r="C245" s="278"/>
      <c r="D245" s="279"/>
      <c r="E245" s="279"/>
      <c r="F245" s="279"/>
      <c r="G245" s="77"/>
      <c r="H245" s="77"/>
      <c r="I245" s="280" t="str">
        <f>IFERROR((VLOOKUP(H245,Padrón[[Ficha]:[Nombre]],2,FALSE)),"-")</f>
        <v>-</v>
      </c>
      <c r="J245" s="77"/>
      <c r="K245" s="77"/>
      <c r="L245" s="77"/>
      <c r="M245" s="77"/>
      <c r="N245" s="221"/>
      <c r="O245" s="279"/>
    </row>
    <row r="246" spans="1:15" s="282" customFormat="1" ht="16.5" customHeight="1" x14ac:dyDescent="0.25">
      <c r="A246" s="221">
        <v>224</v>
      </c>
      <c r="B246" s="279"/>
      <c r="C246" s="278"/>
      <c r="D246" s="279"/>
      <c r="E246" s="279"/>
      <c r="F246" s="279"/>
      <c r="G246" s="77"/>
      <c r="H246" s="77"/>
      <c r="I246" s="280" t="str">
        <f>IFERROR((VLOOKUP(H246,Padrón[[Ficha]:[Nombre]],2,FALSE)),"-")</f>
        <v>-</v>
      </c>
      <c r="J246" s="77"/>
      <c r="K246" s="77"/>
      <c r="L246" s="77"/>
      <c r="M246" s="77"/>
      <c r="N246" s="221"/>
      <c r="O246" s="279"/>
    </row>
    <row r="247" spans="1:15" s="282" customFormat="1" ht="16.5" customHeight="1" x14ac:dyDescent="0.25">
      <c r="A247" s="221">
        <v>225</v>
      </c>
      <c r="B247" s="279"/>
      <c r="C247" s="278"/>
      <c r="D247" s="279"/>
      <c r="E247" s="279"/>
      <c r="F247" s="279"/>
      <c r="G247" s="77"/>
      <c r="H247" s="77"/>
      <c r="I247" s="280" t="str">
        <f>IFERROR((VLOOKUP(H247,Padrón[[Ficha]:[Nombre]],2,FALSE)),"-")</f>
        <v>-</v>
      </c>
      <c r="J247" s="77"/>
      <c r="K247" s="77"/>
      <c r="L247" s="77"/>
      <c r="M247" s="77"/>
      <c r="N247" s="221"/>
      <c r="O247" s="279"/>
    </row>
    <row r="248" spans="1:15" s="282" customFormat="1" ht="16.5" customHeight="1" x14ac:dyDescent="0.25">
      <c r="A248" s="221">
        <v>226</v>
      </c>
      <c r="B248" s="279"/>
      <c r="C248" s="278"/>
      <c r="D248" s="279"/>
      <c r="E248" s="279"/>
      <c r="F248" s="279"/>
      <c r="G248" s="77"/>
      <c r="H248" s="77"/>
      <c r="I248" s="280" t="str">
        <f>IFERROR((VLOOKUP(H248,Padrón[[Ficha]:[Nombre]],2,FALSE)),"-")</f>
        <v>-</v>
      </c>
      <c r="J248" s="77"/>
      <c r="K248" s="77"/>
      <c r="L248" s="77"/>
      <c r="M248" s="77"/>
      <c r="N248" s="221"/>
      <c r="O248" s="279"/>
    </row>
    <row r="249" spans="1:15" s="282" customFormat="1" ht="16.5" customHeight="1" x14ac:dyDescent="0.25">
      <c r="A249" s="221">
        <v>227</v>
      </c>
      <c r="B249" s="279"/>
      <c r="C249" s="278"/>
      <c r="D249" s="279"/>
      <c r="E249" s="279"/>
      <c r="F249" s="279"/>
      <c r="G249" s="77"/>
      <c r="H249" s="77"/>
      <c r="I249" s="280" t="str">
        <f>IFERROR((VLOOKUP(H249,Padrón[[Ficha]:[Nombre]],2,FALSE)),"-")</f>
        <v>-</v>
      </c>
      <c r="J249" s="77"/>
      <c r="K249" s="77"/>
      <c r="L249" s="77"/>
      <c r="M249" s="77"/>
      <c r="N249" s="221"/>
      <c r="O249" s="279"/>
    </row>
    <row r="250" spans="1:15" s="282" customFormat="1" ht="16.5" customHeight="1" x14ac:dyDescent="0.25">
      <c r="A250" s="221">
        <v>228</v>
      </c>
      <c r="B250" s="279"/>
      <c r="C250" s="278"/>
      <c r="D250" s="279"/>
      <c r="E250" s="279"/>
      <c r="F250" s="279"/>
      <c r="G250" s="77"/>
      <c r="H250" s="77"/>
      <c r="I250" s="280" t="str">
        <f>IFERROR((VLOOKUP(H250,Padrón[[Ficha]:[Nombre]],2,FALSE)),"-")</f>
        <v>-</v>
      </c>
      <c r="J250" s="77"/>
      <c r="K250" s="77"/>
      <c r="L250" s="77"/>
      <c r="M250" s="77"/>
      <c r="N250" s="221"/>
      <c r="O250" s="279"/>
    </row>
    <row r="251" spans="1:15" s="282" customFormat="1" ht="16.5" customHeight="1" x14ac:dyDescent="0.25">
      <c r="A251" s="221">
        <v>229</v>
      </c>
      <c r="B251" s="279"/>
      <c r="C251" s="278"/>
      <c r="D251" s="279"/>
      <c r="E251" s="279"/>
      <c r="F251" s="279"/>
      <c r="G251" s="77"/>
      <c r="H251" s="77"/>
      <c r="I251" s="280" t="str">
        <f>IFERROR((VLOOKUP(H251,Padrón[[Ficha]:[Nombre]],2,FALSE)),"-")</f>
        <v>-</v>
      </c>
      <c r="J251" s="77"/>
      <c r="K251" s="77"/>
      <c r="L251" s="77"/>
      <c r="M251" s="77"/>
      <c r="N251" s="221"/>
      <c r="O251" s="279"/>
    </row>
    <row r="252" spans="1:15" s="282" customFormat="1" ht="16.5" customHeight="1" x14ac:dyDescent="0.25">
      <c r="A252" s="221">
        <v>230</v>
      </c>
      <c r="B252" s="279"/>
      <c r="C252" s="278"/>
      <c r="D252" s="279"/>
      <c r="E252" s="279"/>
      <c r="F252" s="279"/>
      <c r="G252" s="77"/>
      <c r="H252" s="77"/>
      <c r="I252" s="280" t="str">
        <f>IFERROR((VLOOKUP(H252,Padrón[[Ficha]:[Nombre]],2,FALSE)),"-")</f>
        <v>-</v>
      </c>
      <c r="J252" s="77"/>
      <c r="K252" s="77"/>
      <c r="L252" s="77"/>
      <c r="M252" s="77"/>
      <c r="N252" s="221"/>
      <c r="O252" s="279"/>
    </row>
    <row r="253" spans="1:15" s="282" customFormat="1" ht="16.5" customHeight="1" x14ac:dyDescent="0.25">
      <c r="A253" s="221">
        <v>231</v>
      </c>
      <c r="B253" s="279"/>
      <c r="C253" s="278"/>
      <c r="D253" s="279"/>
      <c r="E253" s="279"/>
      <c r="F253" s="279"/>
      <c r="G253" s="77"/>
      <c r="H253" s="77"/>
      <c r="I253" s="280" t="str">
        <f>IFERROR((VLOOKUP(H253,Padrón[[Ficha]:[Nombre]],2,FALSE)),"-")</f>
        <v>-</v>
      </c>
      <c r="J253" s="77"/>
      <c r="K253" s="77"/>
      <c r="L253" s="77"/>
      <c r="M253" s="77"/>
      <c r="N253" s="221"/>
      <c r="O253" s="279"/>
    </row>
    <row r="254" spans="1:15" s="282" customFormat="1" ht="16.5" customHeight="1" x14ac:dyDescent="0.25">
      <c r="A254" s="221">
        <v>232</v>
      </c>
      <c r="B254" s="279"/>
      <c r="C254" s="278"/>
      <c r="D254" s="279"/>
      <c r="E254" s="279"/>
      <c r="F254" s="279"/>
      <c r="G254" s="77"/>
      <c r="H254" s="77"/>
      <c r="I254" s="280" t="str">
        <f>IFERROR((VLOOKUP(H254,Padrón[[Ficha]:[Nombre]],2,FALSE)),"-")</f>
        <v>-</v>
      </c>
      <c r="J254" s="77"/>
      <c r="K254" s="77"/>
      <c r="L254" s="77"/>
      <c r="M254" s="77"/>
      <c r="N254" s="221"/>
      <c r="O254" s="279"/>
    </row>
    <row r="255" spans="1:15" s="282" customFormat="1" ht="16.5" customHeight="1" x14ac:dyDescent="0.25">
      <c r="A255" s="221">
        <v>233</v>
      </c>
      <c r="B255" s="279"/>
      <c r="C255" s="278"/>
      <c r="D255" s="279"/>
      <c r="E255" s="279"/>
      <c r="F255" s="279"/>
      <c r="G255" s="77"/>
      <c r="H255" s="77"/>
      <c r="I255" s="280" t="str">
        <f>IFERROR((VLOOKUP(H255,Padrón[[Ficha]:[Nombre]],2,FALSE)),"-")</f>
        <v>-</v>
      </c>
      <c r="J255" s="77"/>
      <c r="K255" s="77"/>
      <c r="L255" s="77"/>
      <c r="M255" s="77"/>
      <c r="N255" s="221"/>
      <c r="O255" s="279"/>
    </row>
    <row r="256" spans="1:15" s="282" customFormat="1" ht="16.5" customHeight="1" x14ac:dyDescent="0.25">
      <c r="A256" s="221">
        <v>234</v>
      </c>
      <c r="B256" s="279"/>
      <c r="C256" s="278"/>
      <c r="D256" s="279"/>
      <c r="E256" s="279"/>
      <c r="F256" s="279"/>
      <c r="G256" s="77"/>
      <c r="H256" s="77"/>
      <c r="I256" s="280" t="str">
        <f>IFERROR((VLOOKUP(H256,Padrón[[Ficha]:[Nombre]],2,FALSE)),"-")</f>
        <v>-</v>
      </c>
      <c r="J256" s="77"/>
      <c r="K256" s="77"/>
      <c r="L256" s="77"/>
      <c r="M256" s="77"/>
      <c r="N256" s="221"/>
      <c r="O256" s="279"/>
    </row>
    <row r="257" spans="1:15" s="282" customFormat="1" ht="16.5" customHeight="1" x14ac:dyDescent="0.25">
      <c r="A257" s="221">
        <v>235</v>
      </c>
      <c r="B257" s="279"/>
      <c r="C257" s="278"/>
      <c r="D257" s="279"/>
      <c r="E257" s="279"/>
      <c r="F257" s="279"/>
      <c r="G257" s="77"/>
      <c r="H257" s="77"/>
      <c r="I257" s="280" t="str">
        <f>IFERROR((VLOOKUP(H257,Padrón[[Ficha]:[Nombre]],2,FALSE)),"-")</f>
        <v>-</v>
      </c>
      <c r="J257" s="77"/>
      <c r="K257" s="77"/>
      <c r="L257" s="77"/>
      <c r="M257" s="77"/>
      <c r="N257" s="221"/>
      <c r="O257" s="279"/>
    </row>
    <row r="258" spans="1:15" s="282" customFormat="1" ht="16.5" customHeight="1" x14ac:dyDescent="0.25">
      <c r="A258" s="221">
        <v>236</v>
      </c>
      <c r="B258" s="279"/>
      <c r="C258" s="278"/>
      <c r="D258" s="279"/>
      <c r="E258" s="279"/>
      <c r="F258" s="279"/>
      <c r="G258" s="77"/>
      <c r="H258" s="77"/>
      <c r="I258" s="280" t="str">
        <f>IFERROR((VLOOKUP(H258,Padrón[[Ficha]:[Nombre]],2,FALSE)),"-")</f>
        <v>-</v>
      </c>
      <c r="J258" s="77"/>
      <c r="K258" s="77"/>
      <c r="L258" s="77"/>
      <c r="M258" s="77"/>
      <c r="N258" s="221"/>
      <c r="O258" s="279"/>
    </row>
    <row r="259" spans="1:15" s="282" customFormat="1" ht="16.5" customHeight="1" x14ac:dyDescent="0.25">
      <c r="A259" s="221">
        <v>237</v>
      </c>
      <c r="B259" s="279"/>
      <c r="C259" s="278"/>
      <c r="D259" s="279"/>
      <c r="E259" s="279"/>
      <c r="F259" s="279"/>
      <c r="G259" s="77"/>
      <c r="H259" s="77"/>
      <c r="I259" s="280" t="str">
        <f>IFERROR((VLOOKUP(H259,Padrón[[Ficha]:[Nombre]],2,FALSE)),"-")</f>
        <v>-</v>
      </c>
      <c r="J259" s="77"/>
      <c r="K259" s="77"/>
      <c r="L259" s="77"/>
      <c r="M259" s="77"/>
      <c r="N259" s="221"/>
      <c r="O259" s="279"/>
    </row>
    <row r="260" spans="1:15" s="282" customFormat="1" ht="16.5" customHeight="1" x14ac:dyDescent="0.25">
      <c r="A260" s="221">
        <v>238</v>
      </c>
      <c r="B260" s="279"/>
      <c r="C260" s="278"/>
      <c r="D260" s="279"/>
      <c r="E260" s="279"/>
      <c r="F260" s="279"/>
      <c r="G260" s="77"/>
      <c r="H260" s="77"/>
      <c r="I260" s="280" t="str">
        <f>IFERROR((VLOOKUP(H260,Padrón[[Ficha]:[Nombre]],2,FALSE)),"-")</f>
        <v>-</v>
      </c>
      <c r="J260" s="77"/>
      <c r="K260" s="77"/>
      <c r="L260" s="77"/>
      <c r="M260" s="77"/>
      <c r="N260" s="221"/>
      <c r="O260" s="279"/>
    </row>
    <row r="261" spans="1:15" s="282" customFormat="1" ht="16.5" customHeight="1" x14ac:dyDescent="0.25">
      <c r="A261" s="221">
        <v>239</v>
      </c>
      <c r="B261" s="279"/>
      <c r="C261" s="278"/>
      <c r="D261" s="279"/>
      <c r="E261" s="279"/>
      <c r="F261" s="279"/>
      <c r="G261" s="77"/>
      <c r="H261" s="77"/>
      <c r="I261" s="280" t="str">
        <f>IFERROR((VLOOKUP(H261,Padrón[[Ficha]:[Nombre]],2,FALSE)),"-")</f>
        <v>-</v>
      </c>
      <c r="J261" s="77"/>
      <c r="K261" s="77"/>
      <c r="L261" s="77"/>
      <c r="M261" s="77"/>
      <c r="N261" s="221"/>
      <c r="O261" s="279"/>
    </row>
    <row r="262" spans="1:15" s="282" customFormat="1" ht="16.5" customHeight="1" x14ac:dyDescent="0.25">
      <c r="A262" s="221">
        <v>240</v>
      </c>
      <c r="B262" s="279"/>
      <c r="C262" s="278"/>
      <c r="D262" s="279"/>
      <c r="E262" s="279"/>
      <c r="F262" s="279"/>
      <c r="G262" s="77"/>
      <c r="H262" s="77"/>
      <c r="I262" s="280" t="str">
        <f>IFERROR((VLOOKUP(H262,Padrón[[Ficha]:[Nombre]],2,FALSE)),"-")</f>
        <v>-</v>
      </c>
      <c r="J262" s="77"/>
      <c r="K262" s="77"/>
      <c r="L262" s="77"/>
      <c r="M262" s="77"/>
      <c r="N262" s="221"/>
      <c r="O262" s="279"/>
    </row>
    <row r="263" spans="1:15" s="282" customFormat="1" ht="16.5" customHeight="1" x14ac:dyDescent="0.25">
      <c r="A263" s="221">
        <v>241</v>
      </c>
      <c r="B263" s="279"/>
      <c r="C263" s="278"/>
      <c r="D263" s="279"/>
      <c r="E263" s="279"/>
      <c r="F263" s="279"/>
      <c r="G263" s="77"/>
      <c r="H263" s="77"/>
      <c r="I263" s="280" t="str">
        <f>IFERROR((VLOOKUP(H263,Padrón[[Ficha]:[Nombre]],2,FALSE)),"-")</f>
        <v>-</v>
      </c>
      <c r="J263" s="77"/>
      <c r="K263" s="77"/>
      <c r="L263" s="77"/>
      <c r="M263" s="77"/>
      <c r="N263" s="221"/>
      <c r="O263" s="279"/>
    </row>
    <row r="264" spans="1:15" s="282" customFormat="1" ht="16.5" customHeight="1" x14ac:dyDescent="0.25">
      <c r="A264" s="221">
        <v>242</v>
      </c>
      <c r="B264" s="279"/>
      <c r="C264" s="278"/>
      <c r="D264" s="279"/>
      <c r="E264" s="279"/>
      <c r="F264" s="279"/>
      <c r="G264" s="77"/>
      <c r="H264" s="77"/>
      <c r="I264" s="280" t="str">
        <f>IFERROR((VLOOKUP(H264,Padrón[[Ficha]:[Nombre]],2,FALSE)),"-")</f>
        <v>-</v>
      </c>
      <c r="J264" s="77"/>
      <c r="K264" s="77"/>
      <c r="L264" s="77"/>
      <c r="M264" s="77"/>
      <c r="N264" s="221"/>
      <c r="O264" s="279"/>
    </row>
    <row r="265" spans="1:15" s="282" customFormat="1" ht="16.5" customHeight="1" x14ac:dyDescent="0.25">
      <c r="A265" s="221">
        <v>243</v>
      </c>
      <c r="B265" s="279"/>
      <c r="C265" s="278"/>
      <c r="D265" s="279"/>
      <c r="E265" s="279"/>
      <c r="F265" s="279"/>
      <c r="G265" s="77"/>
      <c r="H265" s="77"/>
      <c r="I265" s="280" t="str">
        <f>IFERROR((VLOOKUP(H265,Padrón[[Ficha]:[Nombre]],2,FALSE)),"-")</f>
        <v>-</v>
      </c>
      <c r="J265" s="77"/>
      <c r="K265" s="77"/>
      <c r="L265" s="77"/>
      <c r="M265" s="77"/>
      <c r="N265" s="221"/>
      <c r="O265" s="279"/>
    </row>
    <row r="266" spans="1:15" s="282" customFormat="1" ht="16.5" customHeight="1" x14ac:dyDescent="0.25">
      <c r="A266" s="221">
        <v>244</v>
      </c>
      <c r="B266" s="279"/>
      <c r="C266" s="278"/>
      <c r="D266" s="279"/>
      <c r="E266" s="279"/>
      <c r="F266" s="279"/>
      <c r="G266" s="77"/>
      <c r="H266" s="77"/>
      <c r="I266" s="280" t="str">
        <f>IFERROR((VLOOKUP(H266,Padrón[[Ficha]:[Nombre]],2,FALSE)),"-")</f>
        <v>-</v>
      </c>
      <c r="J266" s="77"/>
      <c r="K266" s="77"/>
      <c r="L266" s="77"/>
      <c r="M266" s="77"/>
      <c r="N266" s="221"/>
      <c r="O266" s="279"/>
    </row>
    <row r="267" spans="1:15" s="282" customFormat="1" ht="16.5" customHeight="1" x14ac:dyDescent="0.25">
      <c r="A267" s="221">
        <v>245</v>
      </c>
      <c r="B267" s="279"/>
      <c r="C267" s="278"/>
      <c r="D267" s="279"/>
      <c r="E267" s="279"/>
      <c r="F267" s="279"/>
      <c r="G267" s="77"/>
      <c r="H267" s="77"/>
      <c r="I267" s="280" t="str">
        <f>IFERROR((VLOOKUP(H267,Padrón[[Ficha]:[Nombre]],2,FALSE)),"-")</f>
        <v>-</v>
      </c>
      <c r="J267" s="77"/>
      <c r="K267" s="77"/>
      <c r="L267" s="77"/>
      <c r="M267" s="77"/>
      <c r="N267" s="221"/>
      <c r="O267" s="279"/>
    </row>
    <row r="268" spans="1:15" s="282" customFormat="1" ht="16.5" customHeight="1" x14ac:dyDescent="0.25">
      <c r="A268" s="221">
        <v>246</v>
      </c>
      <c r="B268" s="279"/>
      <c r="C268" s="278"/>
      <c r="D268" s="279"/>
      <c r="E268" s="279"/>
      <c r="F268" s="279"/>
      <c r="G268" s="77"/>
      <c r="H268" s="77"/>
      <c r="I268" s="280" t="str">
        <f>IFERROR((VLOOKUP(H268,Padrón[[Ficha]:[Nombre]],2,FALSE)),"-")</f>
        <v>-</v>
      </c>
      <c r="J268" s="77"/>
      <c r="K268" s="77"/>
      <c r="L268" s="77"/>
      <c r="M268" s="77"/>
      <c r="N268" s="221"/>
      <c r="O268" s="279"/>
    </row>
    <row r="269" spans="1:15" s="282" customFormat="1" ht="16.5" customHeight="1" x14ac:dyDescent="0.25">
      <c r="A269" s="221">
        <v>247</v>
      </c>
      <c r="B269" s="279"/>
      <c r="C269" s="278"/>
      <c r="D269" s="279"/>
      <c r="E269" s="279"/>
      <c r="F269" s="279"/>
      <c r="G269" s="77"/>
      <c r="H269" s="77"/>
      <c r="I269" s="280" t="str">
        <f>IFERROR((VLOOKUP(H269,Padrón[[Ficha]:[Nombre]],2,FALSE)),"-")</f>
        <v>-</v>
      </c>
      <c r="J269" s="77"/>
      <c r="K269" s="77"/>
      <c r="L269" s="77"/>
      <c r="M269" s="77"/>
      <c r="N269" s="221"/>
      <c r="O269" s="279"/>
    </row>
    <row r="270" spans="1:15" s="282" customFormat="1" ht="16.5" customHeight="1" x14ac:dyDescent="0.25">
      <c r="A270" s="221">
        <v>248</v>
      </c>
      <c r="B270" s="279"/>
      <c r="C270" s="278"/>
      <c r="D270" s="279"/>
      <c r="E270" s="279"/>
      <c r="F270" s="279"/>
      <c r="G270" s="77"/>
      <c r="H270" s="77"/>
      <c r="I270" s="280" t="str">
        <f>IFERROR((VLOOKUP(H270,Padrón[[Ficha]:[Nombre]],2,FALSE)),"-")</f>
        <v>-</v>
      </c>
      <c r="J270" s="77"/>
      <c r="K270" s="77"/>
      <c r="L270" s="77"/>
      <c r="M270" s="77"/>
      <c r="N270" s="221"/>
      <c r="O270" s="279"/>
    </row>
    <row r="271" spans="1:15" s="282" customFormat="1" ht="16.5" customHeight="1" x14ac:dyDescent="0.25">
      <c r="A271" s="221">
        <v>249</v>
      </c>
      <c r="B271" s="279"/>
      <c r="C271" s="278"/>
      <c r="D271" s="279"/>
      <c r="E271" s="279"/>
      <c r="F271" s="279"/>
      <c r="G271" s="77"/>
      <c r="H271" s="77"/>
      <c r="I271" s="280" t="str">
        <f>IFERROR((VLOOKUP(H271,Padrón[[Ficha]:[Nombre]],2,FALSE)),"-")</f>
        <v>-</v>
      </c>
      <c r="J271" s="77"/>
      <c r="K271" s="77"/>
      <c r="L271" s="77"/>
      <c r="M271" s="77"/>
      <c r="N271" s="221"/>
      <c r="O271" s="279"/>
    </row>
    <row r="272" spans="1:15" s="282" customFormat="1" ht="16.5" customHeight="1" x14ac:dyDescent="0.25">
      <c r="A272" s="221">
        <v>250</v>
      </c>
      <c r="B272" s="279"/>
      <c r="C272" s="278"/>
      <c r="D272" s="279"/>
      <c r="E272" s="279"/>
      <c r="F272" s="279"/>
      <c r="G272" s="77"/>
      <c r="H272" s="77"/>
      <c r="I272" s="280" t="str">
        <f>IFERROR((VLOOKUP(H272,Padrón[[Ficha]:[Nombre]],2,FALSE)),"-")</f>
        <v>-</v>
      </c>
      <c r="J272" s="77"/>
      <c r="K272" s="77"/>
      <c r="L272" s="77"/>
      <c r="M272" s="77"/>
      <c r="N272" s="221"/>
      <c r="O272" s="279"/>
    </row>
    <row r="273" spans="1:15" s="282" customFormat="1" ht="16.5" customHeight="1" x14ac:dyDescent="0.25">
      <c r="A273" s="221">
        <v>251</v>
      </c>
      <c r="B273" s="279"/>
      <c r="C273" s="278"/>
      <c r="D273" s="279"/>
      <c r="E273" s="279"/>
      <c r="F273" s="279"/>
      <c r="G273" s="77"/>
      <c r="H273" s="77"/>
      <c r="I273" s="280" t="str">
        <f>IFERROR((VLOOKUP(H273,Padrón[[Ficha]:[Nombre]],2,FALSE)),"-")</f>
        <v>-</v>
      </c>
      <c r="J273" s="77"/>
      <c r="K273" s="77"/>
      <c r="L273" s="77"/>
      <c r="M273" s="77"/>
      <c r="N273" s="221"/>
      <c r="O273" s="279"/>
    </row>
    <row r="274" spans="1:15" s="282" customFormat="1" ht="16.5" customHeight="1" x14ac:dyDescent="0.25">
      <c r="A274" s="221">
        <v>252</v>
      </c>
      <c r="B274" s="279"/>
      <c r="C274" s="278"/>
      <c r="D274" s="279"/>
      <c r="E274" s="279"/>
      <c r="F274" s="279"/>
      <c r="G274" s="77"/>
      <c r="H274" s="77"/>
      <c r="I274" s="280" t="str">
        <f>IFERROR((VLOOKUP(H274,Padrón[[Ficha]:[Nombre]],2,FALSE)),"-")</f>
        <v>-</v>
      </c>
      <c r="J274" s="77"/>
      <c r="K274" s="77"/>
      <c r="L274" s="77"/>
      <c r="M274" s="77"/>
      <c r="N274" s="221"/>
      <c r="O274" s="279"/>
    </row>
    <row r="275" spans="1:15" s="282" customFormat="1" ht="16.5" customHeight="1" x14ac:dyDescent="0.25">
      <c r="A275" s="221">
        <v>253</v>
      </c>
      <c r="B275" s="279"/>
      <c r="C275" s="278"/>
      <c r="D275" s="279"/>
      <c r="E275" s="279"/>
      <c r="F275" s="279"/>
      <c r="G275" s="77"/>
      <c r="H275" s="77"/>
      <c r="I275" s="280" t="str">
        <f>IFERROR((VLOOKUP(H275,Padrón[[Ficha]:[Nombre]],2,FALSE)),"-")</f>
        <v>-</v>
      </c>
      <c r="J275" s="77"/>
      <c r="K275" s="77"/>
      <c r="L275" s="77"/>
      <c r="M275" s="77"/>
      <c r="N275" s="221"/>
      <c r="O275" s="279"/>
    </row>
    <row r="276" spans="1:15" s="282" customFormat="1" ht="16.5" customHeight="1" x14ac:dyDescent="0.25">
      <c r="A276" s="221">
        <v>254</v>
      </c>
      <c r="B276" s="279"/>
      <c r="C276" s="278"/>
      <c r="D276" s="279"/>
      <c r="E276" s="279"/>
      <c r="F276" s="279"/>
      <c r="G276" s="77"/>
      <c r="H276" s="77"/>
      <c r="I276" s="280" t="str">
        <f>IFERROR((VLOOKUP(H276,Padrón[[Ficha]:[Nombre]],2,FALSE)),"-")</f>
        <v>-</v>
      </c>
      <c r="J276" s="77"/>
      <c r="K276" s="77"/>
      <c r="L276" s="77"/>
      <c r="M276" s="77"/>
      <c r="N276" s="221"/>
      <c r="O276" s="279"/>
    </row>
    <row r="277" spans="1:15" s="282" customFormat="1" ht="16.5" customHeight="1" x14ac:dyDescent="0.25">
      <c r="A277" s="221">
        <v>255</v>
      </c>
      <c r="B277" s="279"/>
      <c r="C277" s="278"/>
      <c r="D277" s="279"/>
      <c r="E277" s="279"/>
      <c r="F277" s="279"/>
      <c r="G277" s="77"/>
      <c r="H277" s="77"/>
      <c r="I277" s="280" t="str">
        <f>IFERROR((VLOOKUP(H277,Padrón[[Ficha]:[Nombre]],2,FALSE)),"-")</f>
        <v>-</v>
      </c>
      <c r="J277" s="77"/>
      <c r="K277" s="77"/>
      <c r="L277" s="77"/>
      <c r="M277" s="77"/>
      <c r="N277" s="221"/>
      <c r="O277" s="279"/>
    </row>
    <row r="278" spans="1:15" s="282" customFormat="1" ht="16.5" customHeight="1" x14ac:dyDescent="0.25">
      <c r="A278" s="221">
        <v>256</v>
      </c>
      <c r="B278" s="279"/>
      <c r="C278" s="278"/>
      <c r="D278" s="279"/>
      <c r="E278" s="279"/>
      <c r="F278" s="279"/>
      <c r="G278" s="77"/>
      <c r="H278" s="77"/>
      <c r="I278" s="280" t="str">
        <f>IFERROR((VLOOKUP(H278,Padrón[[Ficha]:[Nombre]],2,FALSE)),"-")</f>
        <v>-</v>
      </c>
      <c r="J278" s="77"/>
      <c r="K278" s="77"/>
      <c r="L278" s="77"/>
      <c r="M278" s="77"/>
      <c r="N278" s="221"/>
      <c r="O278" s="279"/>
    </row>
    <row r="279" spans="1:15" s="282" customFormat="1" ht="16.5" customHeight="1" x14ac:dyDescent="0.25">
      <c r="A279" s="221">
        <v>257</v>
      </c>
      <c r="B279" s="279"/>
      <c r="C279" s="278"/>
      <c r="D279" s="279"/>
      <c r="E279" s="279"/>
      <c r="F279" s="279"/>
      <c r="G279" s="77"/>
      <c r="H279" s="77"/>
      <c r="I279" s="280" t="str">
        <f>IFERROR((VLOOKUP(H279,Padrón[[Ficha]:[Nombre]],2,FALSE)),"-")</f>
        <v>-</v>
      </c>
      <c r="J279" s="77"/>
      <c r="K279" s="77"/>
      <c r="L279" s="77"/>
      <c r="M279" s="77"/>
      <c r="N279" s="221"/>
      <c r="O279" s="279"/>
    </row>
    <row r="280" spans="1:15" s="282" customFormat="1" ht="16.5" customHeight="1" x14ac:dyDescent="0.25">
      <c r="A280" s="221">
        <v>258</v>
      </c>
      <c r="B280" s="279"/>
      <c r="C280" s="278"/>
      <c r="D280" s="279"/>
      <c r="E280" s="279"/>
      <c r="F280" s="279"/>
      <c r="G280" s="77"/>
      <c r="H280" s="77"/>
      <c r="I280" s="280" t="str">
        <f>IFERROR((VLOOKUP(H280,Padrón[[Ficha]:[Nombre]],2,FALSE)),"-")</f>
        <v>-</v>
      </c>
      <c r="J280" s="77"/>
      <c r="K280" s="77"/>
      <c r="L280" s="77"/>
      <c r="M280" s="77"/>
      <c r="N280" s="221"/>
      <c r="O280" s="279"/>
    </row>
    <row r="281" spans="1:15" s="282" customFormat="1" ht="16.5" customHeight="1" x14ac:dyDescent="0.25">
      <c r="A281" s="221">
        <v>259</v>
      </c>
      <c r="B281" s="279"/>
      <c r="C281" s="278"/>
      <c r="D281" s="279"/>
      <c r="E281" s="279"/>
      <c r="F281" s="279"/>
      <c r="G281" s="77"/>
      <c r="H281" s="77"/>
      <c r="I281" s="280" t="str">
        <f>IFERROR((VLOOKUP(H281,Padrón[[Ficha]:[Nombre]],2,FALSE)),"-")</f>
        <v>-</v>
      </c>
      <c r="J281" s="77"/>
      <c r="K281" s="77"/>
      <c r="L281" s="77"/>
      <c r="M281" s="77"/>
      <c r="N281" s="221"/>
      <c r="O281" s="279"/>
    </row>
    <row r="282" spans="1:15" s="282" customFormat="1" ht="16.5" customHeight="1" x14ac:dyDescent="0.25">
      <c r="A282" s="221">
        <v>260</v>
      </c>
      <c r="B282" s="279"/>
      <c r="C282" s="278"/>
      <c r="D282" s="279"/>
      <c r="E282" s="279"/>
      <c r="F282" s="279"/>
      <c r="G282" s="77"/>
      <c r="H282" s="77"/>
      <c r="I282" s="280" t="str">
        <f>IFERROR((VLOOKUP(H282,Padrón[[Ficha]:[Nombre]],2,FALSE)),"-")</f>
        <v>-</v>
      </c>
      <c r="J282" s="77"/>
      <c r="K282" s="77"/>
      <c r="L282" s="77"/>
      <c r="M282" s="77"/>
      <c r="N282" s="221"/>
      <c r="O282" s="279"/>
    </row>
    <row r="283" spans="1:15" s="282" customFormat="1" ht="16.5" customHeight="1" x14ac:dyDescent="0.25">
      <c r="A283" s="221">
        <v>261</v>
      </c>
      <c r="B283" s="279"/>
      <c r="C283" s="278"/>
      <c r="D283" s="279"/>
      <c r="E283" s="279"/>
      <c r="F283" s="279"/>
      <c r="G283" s="77"/>
      <c r="H283" s="77"/>
      <c r="I283" s="280" t="str">
        <f>IFERROR((VLOOKUP(H283,Padrón[[Ficha]:[Nombre]],2,FALSE)),"-")</f>
        <v>-</v>
      </c>
      <c r="J283" s="77"/>
      <c r="K283" s="77"/>
      <c r="L283" s="77"/>
      <c r="M283" s="77"/>
      <c r="N283" s="221"/>
      <c r="O283" s="279"/>
    </row>
    <row r="284" spans="1:15" s="282" customFormat="1" ht="16.5" customHeight="1" x14ac:dyDescent="0.25">
      <c r="A284" s="221">
        <v>262</v>
      </c>
      <c r="B284" s="279"/>
      <c r="C284" s="278"/>
      <c r="D284" s="279"/>
      <c r="E284" s="279"/>
      <c r="F284" s="279"/>
      <c r="G284" s="77"/>
      <c r="H284" s="77"/>
      <c r="I284" s="280" t="str">
        <f>IFERROR((VLOOKUP(H284,Padrón[[Ficha]:[Nombre]],2,FALSE)),"-")</f>
        <v>-</v>
      </c>
      <c r="J284" s="77"/>
      <c r="K284" s="77"/>
      <c r="L284" s="77"/>
      <c r="M284" s="77"/>
      <c r="N284" s="221"/>
      <c r="O284" s="279"/>
    </row>
    <row r="285" spans="1:15" s="282" customFormat="1" ht="16.5" customHeight="1" x14ac:dyDescent="0.25">
      <c r="A285" s="221">
        <v>263</v>
      </c>
      <c r="B285" s="279"/>
      <c r="C285" s="278"/>
      <c r="D285" s="279"/>
      <c r="E285" s="279"/>
      <c r="F285" s="279"/>
      <c r="G285" s="77"/>
      <c r="H285" s="77"/>
      <c r="I285" s="280" t="str">
        <f>IFERROR((VLOOKUP(H285,Padrón[[Ficha]:[Nombre]],2,FALSE)),"-")</f>
        <v>-</v>
      </c>
      <c r="J285" s="77"/>
      <c r="K285" s="77"/>
      <c r="L285" s="77"/>
      <c r="M285" s="77"/>
      <c r="N285" s="221"/>
      <c r="O285" s="279"/>
    </row>
    <row r="286" spans="1:15" s="282" customFormat="1" ht="16.5" customHeight="1" x14ac:dyDescent="0.25">
      <c r="A286" s="221">
        <v>264</v>
      </c>
      <c r="B286" s="279"/>
      <c r="C286" s="278"/>
      <c r="D286" s="279"/>
      <c r="E286" s="279"/>
      <c r="F286" s="279"/>
      <c r="G286" s="77"/>
      <c r="H286" s="77"/>
      <c r="I286" s="280" t="str">
        <f>IFERROR((VLOOKUP(H286,Padrón[[Ficha]:[Nombre]],2,FALSE)),"-")</f>
        <v>-</v>
      </c>
      <c r="J286" s="77"/>
      <c r="K286" s="77"/>
      <c r="L286" s="77"/>
      <c r="M286" s="77"/>
      <c r="N286" s="221"/>
      <c r="O286" s="279"/>
    </row>
    <row r="287" spans="1:15" s="282" customFormat="1" ht="16.5" customHeight="1" x14ac:dyDescent="0.25">
      <c r="A287" s="221">
        <v>265</v>
      </c>
      <c r="B287" s="279"/>
      <c r="C287" s="278"/>
      <c r="D287" s="279"/>
      <c r="E287" s="279"/>
      <c r="F287" s="279"/>
      <c r="G287" s="77"/>
      <c r="H287" s="77"/>
      <c r="I287" s="280" t="str">
        <f>IFERROR((VLOOKUP(H287,Padrón[[Ficha]:[Nombre]],2,FALSE)),"-")</f>
        <v>-</v>
      </c>
      <c r="J287" s="77"/>
      <c r="K287" s="77"/>
      <c r="L287" s="77"/>
      <c r="M287" s="77"/>
      <c r="N287" s="221"/>
      <c r="O287" s="279"/>
    </row>
    <row r="288" spans="1:15" s="282" customFormat="1" ht="16.5" customHeight="1" x14ac:dyDescent="0.25">
      <c r="A288" s="221">
        <v>266</v>
      </c>
      <c r="B288" s="279"/>
      <c r="C288" s="278"/>
      <c r="D288" s="279"/>
      <c r="E288" s="279"/>
      <c r="F288" s="279"/>
      <c r="G288" s="77"/>
      <c r="H288" s="77"/>
      <c r="I288" s="280" t="str">
        <f>IFERROR((VLOOKUP(H288,Padrón[[Ficha]:[Nombre]],2,FALSE)),"-")</f>
        <v>-</v>
      </c>
      <c r="J288" s="77"/>
      <c r="K288" s="77"/>
      <c r="L288" s="77"/>
      <c r="M288" s="77"/>
      <c r="N288" s="221"/>
      <c r="O288" s="279"/>
    </row>
    <row r="289" spans="1:15" s="282" customFormat="1" ht="16.5" customHeight="1" x14ac:dyDescent="0.25">
      <c r="A289" s="221">
        <v>267</v>
      </c>
      <c r="B289" s="279"/>
      <c r="C289" s="278"/>
      <c r="D289" s="279"/>
      <c r="E289" s="279"/>
      <c r="F289" s="279"/>
      <c r="G289" s="77"/>
      <c r="H289" s="77"/>
      <c r="I289" s="280" t="str">
        <f>IFERROR((VLOOKUP(H289,Padrón[[Ficha]:[Nombre]],2,FALSE)),"-")</f>
        <v>-</v>
      </c>
      <c r="J289" s="77"/>
      <c r="K289" s="77"/>
      <c r="L289" s="77"/>
      <c r="M289" s="77"/>
      <c r="N289" s="221"/>
      <c r="O289" s="279"/>
    </row>
    <row r="290" spans="1:15" s="282" customFormat="1" ht="16.5" customHeight="1" x14ac:dyDescent="0.25">
      <c r="A290" s="221">
        <v>268</v>
      </c>
      <c r="B290" s="279"/>
      <c r="C290" s="279"/>
      <c r="D290" s="279"/>
      <c r="E290" s="279"/>
      <c r="F290" s="279"/>
      <c r="G290" s="77"/>
      <c r="H290" s="77"/>
      <c r="I290" s="280" t="str">
        <f>IFERROR((VLOOKUP(H290,Padrón[[Ficha]:[Nombre]],2,FALSE)),"-")</f>
        <v>-</v>
      </c>
      <c r="J290" s="77"/>
      <c r="K290" s="77"/>
      <c r="L290" s="77"/>
      <c r="M290" s="77"/>
      <c r="N290" s="221"/>
      <c r="O290" s="279"/>
    </row>
    <row r="291" spans="1:15" s="282" customFormat="1" ht="16.5" customHeight="1" x14ac:dyDescent="0.25">
      <c r="A291" s="221">
        <v>269</v>
      </c>
      <c r="B291" s="279"/>
      <c r="C291" s="279"/>
      <c r="D291" s="279"/>
      <c r="E291" s="279"/>
      <c r="F291" s="279"/>
      <c r="G291" s="77"/>
      <c r="H291" s="77"/>
      <c r="I291" s="280" t="str">
        <f>IFERROR((VLOOKUP(H291,Padrón[[Ficha]:[Nombre]],2,FALSE)),"-")</f>
        <v>-</v>
      </c>
      <c r="J291" s="77"/>
      <c r="K291" s="77"/>
      <c r="L291" s="77"/>
      <c r="M291" s="77"/>
      <c r="N291" s="221"/>
      <c r="O291" s="279"/>
    </row>
    <row r="292" spans="1:15" s="282" customFormat="1" ht="16.5" customHeight="1" x14ac:dyDescent="0.25">
      <c r="A292" s="221">
        <v>270</v>
      </c>
      <c r="B292" s="279"/>
      <c r="C292" s="279"/>
      <c r="D292" s="279"/>
      <c r="E292" s="279"/>
      <c r="F292" s="279"/>
      <c r="G292" s="77"/>
      <c r="H292" s="77"/>
      <c r="I292" s="280" t="str">
        <f>IFERROR((VLOOKUP(H292,Padrón[[Ficha]:[Nombre]],2,FALSE)),"-")</f>
        <v>-</v>
      </c>
      <c r="J292" s="77"/>
      <c r="K292" s="77"/>
      <c r="L292" s="77"/>
      <c r="M292" s="77"/>
      <c r="N292" s="221"/>
      <c r="O292" s="279"/>
    </row>
    <row r="293" spans="1:15" s="282" customFormat="1" ht="16.5" customHeight="1" x14ac:dyDescent="0.25">
      <c r="A293" s="221">
        <v>271</v>
      </c>
      <c r="B293" s="279"/>
      <c r="C293" s="279"/>
      <c r="D293" s="279"/>
      <c r="E293" s="279"/>
      <c r="F293" s="279"/>
      <c r="G293" s="77"/>
      <c r="H293" s="77"/>
      <c r="I293" s="280" t="str">
        <f>IFERROR((VLOOKUP(H293,Padrón[[Ficha]:[Nombre]],2,FALSE)),"-")</f>
        <v>-</v>
      </c>
      <c r="J293" s="77"/>
      <c r="K293" s="77"/>
      <c r="L293" s="77"/>
      <c r="M293" s="77"/>
      <c r="N293" s="221"/>
      <c r="O293" s="279"/>
    </row>
    <row r="294" spans="1:15" s="282" customFormat="1" ht="16.5" customHeight="1" x14ac:dyDescent="0.25">
      <c r="A294" s="221">
        <v>272</v>
      </c>
      <c r="B294" s="279"/>
      <c r="C294" s="279"/>
      <c r="D294" s="279"/>
      <c r="E294" s="279"/>
      <c r="F294" s="279"/>
      <c r="G294" s="77"/>
      <c r="H294" s="77"/>
      <c r="I294" s="280" t="str">
        <f>IFERROR((VLOOKUP(H294,Padrón[[Ficha]:[Nombre]],2,FALSE)),"-")</f>
        <v>-</v>
      </c>
      <c r="J294" s="77"/>
      <c r="K294" s="77"/>
      <c r="L294" s="77"/>
      <c r="M294" s="77"/>
      <c r="N294" s="221"/>
      <c r="O294" s="279"/>
    </row>
    <row r="295" spans="1:15" s="282" customFormat="1" ht="16.5" customHeight="1" x14ac:dyDescent="0.25">
      <c r="A295" s="221">
        <v>273</v>
      </c>
      <c r="B295" s="279"/>
      <c r="C295" s="279"/>
      <c r="D295" s="279"/>
      <c r="E295" s="279"/>
      <c r="F295" s="279"/>
      <c r="G295" s="77"/>
      <c r="H295" s="77"/>
      <c r="I295" s="280" t="str">
        <f>IFERROR((VLOOKUP(H295,Padrón[[Ficha]:[Nombre]],2,FALSE)),"-")</f>
        <v>-</v>
      </c>
      <c r="J295" s="77"/>
      <c r="K295" s="77"/>
      <c r="L295" s="77"/>
      <c r="M295" s="77"/>
      <c r="N295" s="221"/>
      <c r="O295" s="279"/>
    </row>
    <row r="296" spans="1:15" s="282" customFormat="1" ht="16.5" customHeight="1" x14ac:dyDescent="0.25">
      <c r="A296" s="221">
        <v>274</v>
      </c>
      <c r="B296" s="279"/>
      <c r="C296" s="279"/>
      <c r="D296" s="279"/>
      <c r="E296" s="279"/>
      <c r="F296" s="279"/>
      <c r="G296" s="77"/>
      <c r="H296" s="77"/>
      <c r="I296" s="280" t="str">
        <f>IFERROR((VLOOKUP(H296,Padrón[[Ficha]:[Nombre]],2,FALSE)),"-")</f>
        <v>-</v>
      </c>
      <c r="J296" s="77"/>
      <c r="K296" s="77"/>
      <c r="L296" s="77"/>
      <c r="M296" s="77"/>
      <c r="N296" s="221"/>
      <c r="O296" s="279"/>
    </row>
    <row r="297" spans="1:15" s="282" customFormat="1" ht="16.5" customHeight="1" x14ac:dyDescent="0.25">
      <c r="A297" s="221">
        <v>275</v>
      </c>
      <c r="B297" s="279"/>
      <c r="C297" s="279"/>
      <c r="D297" s="279"/>
      <c r="E297" s="279"/>
      <c r="F297" s="279"/>
      <c r="G297" s="77"/>
      <c r="H297" s="77"/>
      <c r="I297" s="280" t="str">
        <f>IFERROR((VLOOKUP(H297,Padrón[[Ficha]:[Nombre]],2,FALSE)),"-")</f>
        <v>-</v>
      </c>
      <c r="J297" s="77"/>
      <c r="K297" s="77"/>
      <c r="L297" s="77"/>
      <c r="M297" s="77"/>
      <c r="N297" s="221"/>
      <c r="O297" s="279"/>
    </row>
    <row r="298" spans="1:15" s="282" customFormat="1" ht="16.5" customHeight="1" x14ac:dyDescent="0.25">
      <c r="A298" s="221">
        <v>276</v>
      </c>
      <c r="B298" s="279"/>
      <c r="C298" s="279"/>
      <c r="D298" s="279"/>
      <c r="E298" s="279"/>
      <c r="F298" s="279"/>
      <c r="G298" s="77"/>
      <c r="H298" s="77"/>
      <c r="J298" s="77"/>
      <c r="K298" s="77"/>
      <c r="L298" s="77"/>
      <c r="M298" s="77"/>
      <c r="N298" s="221"/>
      <c r="O298" s="279"/>
    </row>
    <row r="299" spans="1:15" s="282" customFormat="1" ht="16.5" customHeight="1" x14ac:dyDescent="0.25">
      <c r="A299" s="221">
        <v>277</v>
      </c>
      <c r="B299" s="279"/>
      <c r="C299" s="279"/>
      <c r="D299" s="279"/>
      <c r="E299" s="279"/>
      <c r="F299" s="279"/>
      <c r="G299" s="77"/>
      <c r="H299" s="77"/>
      <c r="J299" s="77"/>
      <c r="K299" s="77"/>
      <c r="L299" s="77"/>
      <c r="M299" s="77"/>
      <c r="N299" s="221"/>
      <c r="O299" s="279"/>
    </row>
    <row r="300" spans="1:15" s="282" customFormat="1" ht="16.5" customHeight="1" x14ac:dyDescent="0.25">
      <c r="A300" s="221">
        <v>278</v>
      </c>
      <c r="B300" s="279"/>
      <c r="C300" s="279"/>
      <c r="D300" s="279"/>
      <c r="E300" s="279"/>
      <c r="F300" s="279"/>
      <c r="G300" s="77"/>
      <c r="H300" s="77"/>
      <c r="J300" s="77"/>
      <c r="K300" s="77"/>
      <c r="L300" s="77"/>
      <c r="M300" s="77"/>
      <c r="N300" s="221"/>
      <c r="O300" s="279"/>
    </row>
    <row r="301" spans="1:15" s="282" customFormat="1" ht="16.5" customHeight="1" x14ac:dyDescent="0.25">
      <c r="A301" s="221">
        <v>279</v>
      </c>
      <c r="B301" s="279"/>
      <c r="C301" s="279"/>
      <c r="D301" s="279"/>
      <c r="E301" s="279"/>
      <c r="F301" s="279"/>
      <c r="G301" s="77"/>
      <c r="H301" s="77"/>
      <c r="J301" s="77"/>
      <c r="K301" s="77"/>
      <c r="L301" s="77"/>
      <c r="M301" s="77"/>
      <c r="N301" s="221"/>
      <c r="O301" s="279"/>
    </row>
    <row r="302" spans="1:15" s="282" customFormat="1" ht="16.5" customHeight="1" x14ac:dyDescent="0.25">
      <c r="A302" s="221">
        <v>280</v>
      </c>
      <c r="B302" s="279"/>
      <c r="C302" s="279"/>
      <c r="D302" s="279"/>
      <c r="E302" s="279"/>
      <c r="F302" s="279"/>
      <c r="G302" s="77"/>
      <c r="H302" s="77"/>
      <c r="J302" s="77"/>
      <c r="K302" s="77"/>
      <c r="L302" s="77"/>
      <c r="M302" s="77"/>
      <c r="N302" s="221"/>
      <c r="O302" s="279"/>
    </row>
    <row r="303" spans="1:15" s="282" customFormat="1" ht="16.5" customHeight="1" x14ac:dyDescent="0.25">
      <c r="A303" s="221">
        <v>281</v>
      </c>
      <c r="B303" s="279"/>
      <c r="C303" s="279"/>
      <c r="D303" s="279"/>
      <c r="E303" s="279"/>
      <c r="F303" s="279"/>
      <c r="G303" s="77"/>
      <c r="H303" s="77"/>
      <c r="J303" s="77"/>
      <c r="K303" s="77"/>
      <c r="L303" s="77"/>
      <c r="M303" s="77"/>
      <c r="N303" s="221"/>
      <c r="O303" s="279"/>
    </row>
    <row r="304" spans="1:15" s="282" customFormat="1" ht="16.5" customHeight="1" x14ac:dyDescent="0.25">
      <c r="A304" s="221">
        <v>282</v>
      </c>
      <c r="B304" s="279"/>
      <c r="C304" s="279"/>
      <c r="D304" s="279"/>
      <c r="E304" s="279"/>
      <c r="F304" s="279"/>
      <c r="G304" s="77"/>
      <c r="H304" s="77"/>
      <c r="J304" s="77"/>
      <c r="K304" s="77"/>
      <c r="L304" s="77"/>
      <c r="M304" s="77"/>
      <c r="N304" s="221"/>
      <c r="O304" s="279"/>
    </row>
    <row r="305" spans="1:15" s="282" customFormat="1" ht="16.5" customHeight="1" x14ac:dyDescent="0.25">
      <c r="A305" s="221">
        <v>283</v>
      </c>
      <c r="B305" s="279"/>
      <c r="C305" s="279"/>
      <c r="D305" s="279"/>
      <c r="E305" s="279"/>
      <c r="F305" s="279"/>
      <c r="G305" s="77"/>
      <c r="H305" s="77"/>
      <c r="J305" s="77"/>
      <c r="K305" s="77"/>
      <c r="L305" s="77"/>
      <c r="M305" s="77"/>
      <c r="N305" s="221"/>
      <c r="O305" s="279"/>
    </row>
    <row r="306" spans="1:15" s="282" customFormat="1" ht="16.5" customHeight="1" x14ac:dyDescent="0.25">
      <c r="A306" s="221">
        <v>284</v>
      </c>
      <c r="B306" s="279"/>
      <c r="C306" s="279"/>
      <c r="D306" s="279"/>
      <c r="E306" s="279"/>
      <c r="F306" s="279"/>
      <c r="G306" s="77"/>
      <c r="H306" s="77"/>
      <c r="J306" s="77"/>
      <c r="K306" s="77"/>
      <c r="L306" s="77"/>
      <c r="M306" s="77"/>
      <c r="N306" s="221"/>
      <c r="O306" s="279"/>
    </row>
    <row r="307" spans="1:15" s="282" customFormat="1" ht="16.5" customHeight="1" x14ac:dyDescent="0.25">
      <c r="A307" s="221">
        <v>285</v>
      </c>
      <c r="B307" s="279"/>
      <c r="C307" s="279"/>
      <c r="D307" s="279"/>
      <c r="E307" s="279"/>
      <c r="F307" s="279"/>
      <c r="G307" s="77"/>
      <c r="H307" s="77"/>
      <c r="J307" s="77"/>
      <c r="K307" s="77"/>
      <c r="L307" s="77"/>
      <c r="M307" s="77"/>
      <c r="N307" s="221"/>
      <c r="O307" s="279"/>
    </row>
    <row r="308" spans="1:15" s="282" customFormat="1" ht="16.5" customHeight="1" x14ac:dyDescent="0.25">
      <c r="A308" s="221">
        <v>286</v>
      </c>
      <c r="B308" s="279"/>
      <c r="C308" s="279"/>
      <c r="D308" s="279"/>
      <c r="E308" s="279"/>
      <c r="F308" s="279"/>
      <c r="G308" s="77"/>
      <c r="H308" s="77"/>
      <c r="J308" s="77"/>
      <c r="K308" s="77"/>
      <c r="L308" s="77"/>
      <c r="M308" s="77"/>
      <c r="N308" s="221"/>
      <c r="O308" s="279"/>
    </row>
    <row r="309" spans="1:15" s="282" customFormat="1" ht="16.5" customHeight="1" x14ac:dyDescent="0.25">
      <c r="A309" s="221">
        <v>287</v>
      </c>
      <c r="B309" s="279"/>
      <c r="C309" s="279"/>
      <c r="D309" s="279"/>
      <c r="E309" s="279"/>
      <c r="F309" s="279"/>
      <c r="G309" s="77"/>
      <c r="H309" s="77"/>
      <c r="J309" s="77"/>
      <c r="K309" s="77"/>
      <c r="L309" s="77"/>
      <c r="M309" s="77"/>
      <c r="N309" s="221"/>
      <c r="O309" s="279"/>
    </row>
    <row r="310" spans="1:15" s="282" customFormat="1" ht="16.5" customHeight="1" x14ac:dyDescent="0.25">
      <c r="A310" s="221">
        <v>288</v>
      </c>
      <c r="B310" s="279"/>
      <c r="C310" s="279"/>
      <c r="D310" s="279"/>
      <c r="E310" s="279"/>
      <c r="F310" s="279"/>
      <c r="G310" s="77"/>
      <c r="H310" s="77"/>
      <c r="J310" s="77"/>
      <c r="K310" s="77"/>
      <c r="L310" s="77"/>
      <c r="M310" s="77"/>
      <c r="N310" s="221"/>
      <c r="O310" s="279"/>
    </row>
    <row r="311" spans="1:15" s="282" customFormat="1" ht="16.5" customHeight="1" x14ac:dyDescent="0.25">
      <c r="A311" s="221">
        <v>289</v>
      </c>
      <c r="B311" s="279"/>
      <c r="C311" s="279"/>
      <c r="D311" s="279"/>
      <c r="E311" s="279"/>
      <c r="F311" s="279"/>
      <c r="G311" s="77"/>
      <c r="H311" s="77"/>
      <c r="J311" s="77"/>
      <c r="K311" s="77"/>
      <c r="L311" s="77"/>
      <c r="M311" s="77"/>
      <c r="N311" s="221"/>
      <c r="O311" s="279"/>
    </row>
    <row r="312" spans="1:15" s="282" customFormat="1" ht="16.5" customHeight="1" x14ac:dyDescent="0.25">
      <c r="A312" s="221">
        <v>290</v>
      </c>
      <c r="B312" s="279"/>
      <c r="C312" s="279"/>
      <c r="D312" s="279"/>
      <c r="E312" s="279"/>
      <c r="F312" s="279"/>
      <c r="G312" s="77"/>
      <c r="H312" s="77"/>
      <c r="J312" s="77"/>
      <c r="K312" s="77"/>
      <c r="L312" s="77"/>
      <c r="M312" s="77"/>
      <c r="N312" s="221"/>
      <c r="O312" s="279"/>
    </row>
    <row r="313" spans="1:15" s="282" customFormat="1" ht="16.5" customHeight="1" x14ac:dyDescent="0.25">
      <c r="A313" s="221">
        <v>291</v>
      </c>
      <c r="B313" s="279"/>
      <c r="C313" s="279"/>
      <c r="D313" s="279"/>
      <c r="E313" s="279"/>
      <c r="F313" s="279"/>
      <c r="G313" s="77"/>
      <c r="H313" s="77"/>
      <c r="J313" s="77"/>
      <c r="K313" s="77"/>
      <c r="L313" s="77"/>
      <c r="M313" s="77"/>
      <c r="N313" s="221"/>
      <c r="O313" s="279"/>
    </row>
    <row r="314" spans="1:15" s="282" customFormat="1" ht="16.5" customHeight="1" x14ac:dyDescent="0.25">
      <c r="A314" s="221">
        <v>292</v>
      </c>
      <c r="B314" s="279"/>
      <c r="C314" s="279"/>
      <c r="D314" s="279"/>
      <c r="E314" s="279"/>
      <c r="F314" s="279"/>
      <c r="G314" s="77"/>
      <c r="H314" s="77"/>
      <c r="J314" s="77"/>
      <c r="K314" s="77"/>
      <c r="L314" s="77"/>
      <c r="M314" s="77"/>
      <c r="N314" s="221"/>
      <c r="O314" s="279"/>
    </row>
    <row r="315" spans="1:15" s="282" customFormat="1" ht="16.5" customHeight="1" x14ac:dyDescent="0.25">
      <c r="A315" s="221">
        <v>293</v>
      </c>
      <c r="B315" s="279"/>
      <c r="C315" s="279"/>
      <c r="D315" s="279"/>
      <c r="E315" s="279"/>
      <c r="F315" s="279"/>
      <c r="G315" s="77"/>
      <c r="H315" s="77"/>
      <c r="J315" s="77"/>
      <c r="K315" s="77"/>
      <c r="L315" s="77"/>
      <c r="M315" s="77"/>
      <c r="N315" s="221"/>
      <c r="O315" s="279"/>
    </row>
    <row r="316" spans="1:15" s="282" customFormat="1" ht="16.5" customHeight="1" x14ac:dyDescent="0.25">
      <c r="A316" s="221">
        <v>294</v>
      </c>
      <c r="B316" s="279"/>
      <c r="C316" s="279"/>
      <c r="D316" s="279"/>
      <c r="E316" s="279"/>
      <c r="F316" s="279"/>
      <c r="G316" s="77"/>
      <c r="H316" s="77"/>
      <c r="J316" s="77"/>
      <c r="K316" s="77"/>
      <c r="L316" s="77"/>
      <c r="M316" s="77"/>
      <c r="N316" s="221"/>
      <c r="O316" s="279"/>
    </row>
    <row r="317" spans="1:15" s="282" customFormat="1" ht="16.5" customHeight="1" x14ac:dyDescent="0.25">
      <c r="A317" s="221">
        <v>295</v>
      </c>
      <c r="B317" s="279"/>
      <c r="C317" s="279"/>
      <c r="D317" s="279"/>
      <c r="E317" s="279"/>
      <c r="F317" s="279"/>
      <c r="G317" s="77"/>
      <c r="H317" s="77"/>
      <c r="J317" s="77"/>
      <c r="K317" s="77"/>
      <c r="L317" s="77"/>
      <c r="M317" s="77"/>
      <c r="N317" s="221"/>
      <c r="O317" s="279"/>
    </row>
    <row r="318" spans="1:15" s="282" customFormat="1" ht="16.5" customHeight="1" x14ac:dyDescent="0.25">
      <c r="A318" s="221">
        <v>296</v>
      </c>
      <c r="B318" s="279"/>
      <c r="C318" s="279"/>
      <c r="D318" s="279"/>
      <c r="E318" s="279"/>
      <c r="F318" s="279"/>
      <c r="G318" s="77"/>
      <c r="H318" s="77"/>
      <c r="J318" s="77"/>
      <c r="K318" s="77"/>
      <c r="L318" s="77"/>
      <c r="M318" s="77"/>
      <c r="N318" s="221"/>
      <c r="O318" s="279"/>
    </row>
    <row r="319" spans="1:15" s="282" customFormat="1" ht="16.5" customHeight="1" x14ac:dyDescent="0.25">
      <c r="A319" s="221">
        <v>297</v>
      </c>
      <c r="B319" s="279"/>
      <c r="C319" s="279"/>
      <c r="D319" s="279"/>
      <c r="E319" s="279"/>
      <c r="F319" s="279"/>
      <c r="G319" s="77"/>
      <c r="H319" s="77"/>
      <c r="J319" s="77"/>
      <c r="K319" s="77"/>
      <c r="L319" s="77"/>
      <c r="M319" s="77"/>
      <c r="N319" s="221"/>
      <c r="O319" s="279"/>
    </row>
    <row r="320" spans="1:15" s="282" customFormat="1" ht="16.5" customHeight="1" x14ac:dyDescent="0.25">
      <c r="A320" s="221">
        <v>298</v>
      </c>
      <c r="B320" s="279"/>
      <c r="C320" s="279"/>
      <c r="D320" s="279"/>
      <c r="E320" s="279"/>
      <c r="F320" s="279"/>
      <c r="G320" s="77"/>
      <c r="H320" s="77"/>
      <c r="J320" s="77"/>
      <c r="K320" s="77"/>
      <c r="L320" s="77"/>
      <c r="M320" s="77"/>
      <c r="N320" s="221"/>
      <c r="O320" s="279"/>
    </row>
    <row r="321" spans="1:15" s="282" customFormat="1" ht="16.5" customHeight="1" x14ac:dyDescent="0.25">
      <c r="A321" s="221">
        <v>299</v>
      </c>
      <c r="B321" s="279"/>
      <c r="C321" s="279"/>
      <c r="D321" s="279"/>
      <c r="E321" s="279"/>
      <c r="F321" s="279"/>
      <c r="G321" s="77"/>
      <c r="H321" s="77"/>
      <c r="J321" s="77"/>
      <c r="K321" s="77"/>
      <c r="L321" s="77"/>
      <c r="M321" s="77"/>
      <c r="N321" s="221"/>
      <c r="O321" s="279"/>
    </row>
  </sheetData>
  <autoFilter ref="A25:AE321" xr:uid="{696A427F-3E12-4CAA-A909-6E193AB6A5EA}"/>
  <mergeCells count="1">
    <mergeCell ref="C23:F23"/>
  </mergeCells>
  <dataValidations count="1">
    <dataValidation allowBlank="1" showInputMessage="1" showErrorMessage="1" sqref="F62:F63 F80 F85:F86" xr:uid="{1185A059-9ECD-484F-A527-520BB89369AC}"/>
  </dataValidations>
  <pageMargins left="0.7" right="0.7" top="0.75" bottom="0.75" header="0.3" footer="0.3"/>
  <pageSetup paperSize="9"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21771E-5A3D-464E-9578-5F30CCA58D72}">
          <x14:formula1>
            <xm:f>Hoja20!$F$6:$F$23</xm:f>
          </x14:formula1>
          <xm:sqref>C26:C289</xm:sqref>
        </x14:dataValidation>
        <x14:dataValidation type="list" allowBlank="1" showInputMessage="1" showErrorMessage="1" xr:uid="{A47A700E-F077-440B-8E10-C8605C1A9C2E}">
          <x14:formula1>
            <xm:f>Hoja20!$H$6:$H$17</xm:f>
          </x14:formula1>
          <xm:sqref>D26:D290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6AAA-DE70-4B86-94BB-A3CF1C528A37}">
  <sheetPr codeName="Hoja5">
    <tabColor theme="0"/>
  </sheetPr>
  <dimension ref="C6:H24"/>
  <sheetViews>
    <sheetView workbookViewId="0">
      <selection activeCell="J13" sqref="J13"/>
    </sheetView>
  </sheetViews>
  <sheetFormatPr baseColWidth="10" defaultColWidth="11.42578125" defaultRowHeight="15" x14ac:dyDescent="0.25"/>
  <cols>
    <col min="6" max="6" width="20.7109375" customWidth="1"/>
  </cols>
  <sheetData>
    <row r="6" spans="3:8" x14ac:dyDescent="0.25">
      <c r="C6" t="s">
        <v>341</v>
      </c>
      <c r="F6" s="30" t="s">
        <v>254</v>
      </c>
      <c r="H6" s="30" t="s">
        <v>211</v>
      </c>
    </row>
    <row r="7" spans="3:8" x14ac:dyDescent="0.25">
      <c r="C7" t="s">
        <v>342</v>
      </c>
      <c r="F7" s="29" t="s">
        <v>255</v>
      </c>
      <c r="H7" s="30" t="s">
        <v>183</v>
      </c>
    </row>
    <row r="8" spans="3:8" x14ac:dyDescent="0.25">
      <c r="C8" t="s">
        <v>343</v>
      </c>
      <c r="F8" s="29" t="s">
        <v>256</v>
      </c>
      <c r="H8" s="30" t="s">
        <v>179</v>
      </c>
    </row>
    <row r="9" spans="3:8" x14ac:dyDescent="0.25">
      <c r="F9" s="29" t="s">
        <v>257</v>
      </c>
      <c r="H9" s="30" t="s">
        <v>215</v>
      </c>
    </row>
    <row r="10" spans="3:8" x14ac:dyDescent="0.25">
      <c r="F10" s="29" t="s">
        <v>258</v>
      </c>
      <c r="H10" s="30" t="s">
        <v>109</v>
      </c>
    </row>
    <row r="11" spans="3:8" x14ac:dyDescent="0.25">
      <c r="F11" s="29" t="s">
        <v>259</v>
      </c>
      <c r="H11" s="30" t="s">
        <v>53</v>
      </c>
    </row>
    <row r="12" spans="3:8" x14ac:dyDescent="0.25">
      <c r="F12" s="29" t="s">
        <v>260</v>
      </c>
      <c r="H12" s="30" t="s">
        <v>37</v>
      </c>
    </row>
    <row r="13" spans="3:8" x14ac:dyDescent="0.25">
      <c r="F13" s="29" t="s">
        <v>262</v>
      </c>
      <c r="H13" s="30" t="s">
        <v>121</v>
      </c>
    </row>
    <row r="14" spans="3:8" x14ac:dyDescent="0.25">
      <c r="F14" s="29" t="s">
        <v>263</v>
      </c>
      <c r="H14" s="30" t="s">
        <v>280</v>
      </c>
    </row>
    <row r="15" spans="3:8" x14ac:dyDescent="0.25">
      <c r="F15" s="29" t="s">
        <v>264</v>
      </c>
      <c r="H15" s="30" t="s">
        <v>15</v>
      </c>
    </row>
    <row r="16" spans="3:8" x14ac:dyDescent="0.25">
      <c r="F16" s="29" t="s">
        <v>265</v>
      </c>
      <c r="H16" s="30" t="s">
        <v>48</v>
      </c>
    </row>
    <row r="17" spans="6:8" x14ac:dyDescent="0.25">
      <c r="F17" s="29" t="s">
        <v>266</v>
      </c>
      <c r="H17" s="30" t="s">
        <v>196</v>
      </c>
    </row>
    <row r="18" spans="6:8" x14ac:dyDescent="0.25">
      <c r="F18" s="29" t="s">
        <v>267</v>
      </c>
    </row>
    <row r="19" spans="6:8" x14ac:dyDescent="0.25">
      <c r="F19" s="29" t="s">
        <v>270</v>
      </c>
    </row>
    <row r="20" spans="6:8" x14ac:dyDescent="0.25">
      <c r="F20" s="29" t="s">
        <v>271</v>
      </c>
    </row>
    <row r="21" spans="6:8" x14ac:dyDescent="0.25">
      <c r="F21" s="29" t="s">
        <v>277</v>
      </c>
    </row>
    <row r="22" spans="6:8" x14ac:dyDescent="0.25">
      <c r="F22" s="30" t="s">
        <v>279</v>
      </c>
    </row>
    <row r="23" spans="6:8" x14ac:dyDescent="0.25">
      <c r="F23" s="29" t="s">
        <v>278</v>
      </c>
    </row>
    <row r="24" spans="6:8" x14ac:dyDescent="0.25">
      <c r="F24" s="29"/>
    </row>
  </sheetData>
  <sortState xmlns:xlrd2="http://schemas.microsoft.com/office/spreadsheetml/2017/richdata2" ref="H6:H17">
    <sortCondition ref="H6:H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41A0-D2E5-4CAF-98B4-251633FAA327}">
  <sheetPr codeName="Hoja6" filterMode="1">
    <tabColor rgb="FFFFFF00"/>
  </sheetPr>
  <dimension ref="A1:AH454"/>
  <sheetViews>
    <sheetView showZeros="0" topLeftCell="E1" workbookViewId="0">
      <selection activeCell="O15" sqref="O15:O73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64.7109375" style="226" bestFit="1" customWidth="1"/>
    <col min="5" max="5" width="86.42578125" style="226" bestFit="1" customWidth="1"/>
    <col min="6" max="6" width="11.42578125" style="226" customWidth="1"/>
    <col min="7" max="7" width="34.140625" style="226" bestFit="1" customWidth="1"/>
    <col min="8" max="10" width="11.42578125" style="226"/>
    <col min="11" max="11" width="20.28515625" style="226" bestFit="1" customWidth="1"/>
    <col min="12" max="13" width="11.42578125" style="226" hidden="1" customWidth="1"/>
    <col min="14" max="14" width="11.42578125" style="234"/>
    <col min="15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5" customWidth="1"/>
    <col min="21" max="21" width="11.42578125" style="226" customWidth="1"/>
    <col min="22" max="33" width="8" style="224" customWidth="1"/>
    <col min="34" max="103" width="11.42578125" style="226" customWidth="1"/>
    <col min="104" max="16384" width="11.42578125" style="226"/>
  </cols>
  <sheetData>
    <row r="1" spans="1:34" customFormat="1" ht="16.5" customHeight="1" x14ac:dyDescent="0.25">
      <c r="B1" s="15" t="s">
        <v>344</v>
      </c>
      <c r="C1" s="15" t="s">
        <v>345</v>
      </c>
      <c r="L1" s="15"/>
      <c r="M1" s="16"/>
      <c r="N1" s="16"/>
      <c r="O1" s="15"/>
      <c r="P1" s="79"/>
      <c r="Q1" s="237"/>
      <c r="R1" s="78"/>
      <c r="T1" s="78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16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79"/>
      <c r="Q2" s="237"/>
      <c r="R2" s="78"/>
      <c r="T2" s="78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6.5" customHeight="1" x14ac:dyDescent="0.25">
      <c r="H3" s="330" t="s">
        <v>347</v>
      </c>
      <c r="I3" s="330"/>
      <c r="L3" s="15"/>
      <c r="M3" s="16"/>
      <c r="N3" s="16"/>
      <c r="O3" s="15"/>
      <c r="P3" s="79"/>
      <c r="Q3" s="237"/>
      <c r="R3" s="78"/>
      <c r="T3" s="78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16.5" customHeight="1" x14ac:dyDescent="0.25">
      <c r="H4" s="18" t="s">
        <v>230</v>
      </c>
      <c r="I4" s="18" t="s">
        <v>231</v>
      </c>
      <c r="J4" s="18" t="s">
        <v>348</v>
      </c>
      <c r="K4" s="18" t="s">
        <v>349</v>
      </c>
      <c r="L4" s="18" t="s">
        <v>234</v>
      </c>
      <c r="M4" s="16"/>
      <c r="N4" s="141" t="s">
        <v>237</v>
      </c>
      <c r="O4" s="18" t="s">
        <v>231</v>
      </c>
      <c r="P4" s="79"/>
      <c r="Q4" s="237"/>
      <c r="R4" s="78"/>
      <c r="T4" s="78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6.5" customHeight="1" x14ac:dyDescent="0.25">
      <c r="H5" s="19">
        <f>COUNT(A14:A300)</f>
        <v>66</v>
      </c>
      <c r="I5" s="20">
        <f>SUM(H14:H300)</f>
        <v>869</v>
      </c>
      <c r="J5" s="19">
        <f>COUNTIF($M$14:$M$300,1)</f>
        <v>66</v>
      </c>
      <c r="K5" s="19">
        <f>COUNTIFS($M$14:$M$300,1,$N$14:$N$300,"Realizado")</f>
        <v>66</v>
      </c>
      <c r="L5" s="19">
        <f>COUNTIFS($M$14:$M$300,1,$N$14:$N$300,"Cancelado")</f>
        <v>0</v>
      </c>
      <c r="M5" s="16"/>
      <c r="N5" s="19">
        <f>+SUMIF($M$14:$M$300,1,$H$14:$H$300)</f>
        <v>869</v>
      </c>
      <c r="O5" s="21">
        <f>+SUMIF($M$14:$M$300,1,$O$14:$O$300)</f>
        <v>825</v>
      </c>
      <c r="P5" s="79"/>
      <c r="Q5" s="237"/>
      <c r="R5" s="78"/>
      <c r="T5" s="78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5</v>
      </c>
      <c r="AB5" s="143">
        <f t="shared" si="0"/>
        <v>0</v>
      </c>
      <c r="AC5" s="143">
        <f t="shared" si="0"/>
        <v>0</v>
      </c>
      <c r="AD5" s="143">
        <f t="shared" si="0"/>
        <v>1</v>
      </c>
      <c r="AE5" s="143">
        <f t="shared" si="0"/>
        <v>1</v>
      </c>
      <c r="AF5" s="143">
        <f t="shared" si="0"/>
        <v>0</v>
      </c>
      <c r="AG5" s="143">
        <f t="shared" si="0"/>
        <v>0</v>
      </c>
      <c r="AH5" s="143">
        <f t="shared" si="1"/>
        <v>7</v>
      </c>
    </row>
    <row r="6" spans="1:34" customFormat="1" ht="16.5" customHeight="1" x14ac:dyDescent="0.25">
      <c r="L6" s="15"/>
      <c r="M6" s="16"/>
      <c r="N6" s="16"/>
      <c r="O6" s="15"/>
      <c r="P6" s="79"/>
      <c r="Q6" s="237"/>
      <c r="R6" s="78"/>
      <c r="T6" s="78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6.5" customHeight="1" x14ac:dyDescent="0.25">
      <c r="L7" s="15"/>
      <c r="M7" s="16"/>
      <c r="N7" s="16"/>
      <c r="O7" s="15"/>
      <c r="P7" s="79"/>
      <c r="Q7" s="237"/>
      <c r="R7" s="78"/>
      <c r="T7" s="78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6.5" customHeight="1" x14ac:dyDescent="0.25">
      <c r="L8" s="15"/>
      <c r="M8" s="16"/>
      <c r="N8" s="16"/>
      <c r="O8" s="15"/>
      <c r="P8" s="79"/>
      <c r="Q8" s="237"/>
      <c r="R8" s="78"/>
      <c r="T8" s="78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6.5" customHeight="1" x14ac:dyDescent="0.25">
      <c r="L9" s="15"/>
      <c r="M9" s="16"/>
      <c r="N9" s="16"/>
      <c r="O9" s="15"/>
      <c r="P9" s="79"/>
      <c r="Q9" s="237"/>
      <c r="R9" s="78"/>
      <c r="T9" s="78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>COUNTIFS($L$14:$L$300,AB$1,$C$14:$C$300,$U9)</f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6.5" customHeight="1" x14ac:dyDescent="0.25">
      <c r="L10" s="15"/>
      <c r="M10" s="16"/>
      <c r="N10" s="16"/>
      <c r="O10" s="15"/>
      <c r="P10" s="79"/>
      <c r="Q10" s="237"/>
      <c r="R10" s="78"/>
      <c r="T10" s="78"/>
      <c r="U10" s="145" t="s">
        <v>15</v>
      </c>
      <c r="V10" s="143">
        <f t="shared" si="0"/>
        <v>0</v>
      </c>
      <c r="W10" s="143">
        <f t="shared" si="0"/>
        <v>1</v>
      </c>
      <c r="X10" s="143">
        <f t="shared" si="0"/>
        <v>4</v>
      </c>
      <c r="Y10" s="143">
        <f t="shared" si="0"/>
        <v>8</v>
      </c>
      <c r="Z10" s="143">
        <f t="shared" si="0"/>
        <v>13</v>
      </c>
      <c r="AA10" s="143">
        <f t="shared" si="0"/>
        <v>9</v>
      </c>
      <c r="AB10" s="143">
        <f t="shared" si="0"/>
        <v>0</v>
      </c>
      <c r="AC10" s="143">
        <f t="shared" si="0"/>
        <v>1</v>
      </c>
      <c r="AD10" s="143">
        <f t="shared" si="0"/>
        <v>7</v>
      </c>
      <c r="AE10" s="143">
        <f t="shared" si="0"/>
        <v>5</v>
      </c>
      <c r="AF10" s="143">
        <f t="shared" si="0"/>
        <v>2</v>
      </c>
      <c r="AG10" s="143">
        <f t="shared" si="0"/>
        <v>0</v>
      </c>
      <c r="AH10" s="143">
        <f t="shared" si="1"/>
        <v>50</v>
      </c>
    </row>
    <row r="11" spans="1:34" customFormat="1" ht="16.5" customHeight="1" x14ac:dyDescent="0.25">
      <c r="L11" s="15"/>
      <c r="M11" s="16"/>
      <c r="N11" s="16"/>
      <c r="O11" s="15"/>
      <c r="P11" s="79"/>
      <c r="Q11" s="237"/>
      <c r="R11" s="78"/>
      <c r="T11" s="78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79"/>
      <c r="Q12" s="237"/>
      <c r="R12" s="78"/>
      <c r="T12" s="78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4</v>
      </c>
      <c r="AA12" s="143">
        <f t="shared" si="0"/>
        <v>5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9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40" t="s">
        <v>351</v>
      </c>
      <c r="Q13" s="238" t="s">
        <v>289</v>
      </c>
      <c r="R13" s="140" t="s">
        <v>292</v>
      </c>
      <c r="T13" s="78"/>
      <c r="U13" s="145" t="s">
        <v>276</v>
      </c>
      <c r="V13" s="143">
        <f>SUM(V2:V12)</f>
        <v>0</v>
      </c>
      <c r="W13" s="143">
        <f t="shared" ref="W13:AH13" si="2">SUM(W2:W12)</f>
        <v>1</v>
      </c>
      <c r="X13" s="143">
        <f t="shared" si="2"/>
        <v>4</v>
      </c>
      <c r="Y13" s="143">
        <f t="shared" si="2"/>
        <v>8</v>
      </c>
      <c r="Z13" s="143">
        <f t="shared" si="2"/>
        <v>17</v>
      </c>
      <c r="AA13" s="143">
        <f t="shared" si="2"/>
        <v>19</v>
      </c>
      <c r="AB13" s="143">
        <f t="shared" si="2"/>
        <v>0</v>
      </c>
      <c r="AC13" s="143">
        <f t="shared" si="2"/>
        <v>1</v>
      </c>
      <c r="AD13" s="143">
        <f t="shared" si="2"/>
        <v>8</v>
      </c>
      <c r="AE13" s="143">
        <f t="shared" si="2"/>
        <v>6</v>
      </c>
      <c r="AF13" s="143">
        <f t="shared" si="2"/>
        <v>2</v>
      </c>
      <c r="AG13" s="143">
        <f t="shared" si="2"/>
        <v>0</v>
      </c>
      <c r="AH13" s="146">
        <f t="shared" si="2"/>
        <v>66</v>
      </c>
    </row>
    <row r="14" spans="1:34" hidden="1" x14ac:dyDescent="0.35">
      <c r="A14" s="6">
        <v>52339</v>
      </c>
      <c r="B14" s="3"/>
      <c r="C14" s="1" t="s">
        <v>15</v>
      </c>
      <c r="D14" s="9" t="s">
        <v>119</v>
      </c>
      <c r="E14" s="1" t="s">
        <v>24</v>
      </c>
      <c r="F14" s="8">
        <v>375324</v>
      </c>
      <c r="G14" s="1" t="s">
        <v>120</v>
      </c>
      <c r="H14" s="7">
        <v>12</v>
      </c>
      <c r="I14" s="5">
        <v>44958</v>
      </c>
      <c r="J14" s="5">
        <v>44958</v>
      </c>
      <c r="K14" s="1" t="s">
        <v>82</v>
      </c>
      <c r="L14" s="224">
        <f t="shared" ref="L14:L45" si="3">MONTH(J14)</f>
        <v>2</v>
      </c>
      <c r="M14" s="4">
        <f>IF(AND(J14&gt;=$B$2,J14&lt;=$C$2),1,0)</f>
        <v>1</v>
      </c>
      <c r="N14" s="233" t="s">
        <v>341</v>
      </c>
      <c r="O14" s="233">
        <v>12</v>
      </c>
      <c r="P14" s="233">
        <v>375324</v>
      </c>
      <c r="Q14" s="241" t="str">
        <f>IFERROR((VLOOKUP(P14,Padrón[[Ficha]:[Nombre]],2,FALSE)),"-")</f>
        <v>DAVID MICHAEL MADRIGAL ELISEO</v>
      </c>
      <c r="S14" s="95" t="str">
        <f t="shared" ref="S14:S45" si="4">IF(N14="Cancelado","◄ ◄ ◄ Favor de indicar la causa","-")</f>
        <v>-</v>
      </c>
    </row>
    <row r="15" spans="1:34" x14ac:dyDescent="0.35">
      <c r="A15" s="6">
        <v>52298</v>
      </c>
      <c r="B15" s="3"/>
      <c r="C15" s="1" t="s">
        <v>15</v>
      </c>
      <c r="D15" s="9" t="s">
        <v>119</v>
      </c>
      <c r="E15" s="1" t="s">
        <v>23</v>
      </c>
      <c r="F15" s="8">
        <v>196157</v>
      </c>
      <c r="G15" s="1" t="s">
        <v>128</v>
      </c>
      <c r="H15" s="7">
        <v>14</v>
      </c>
      <c r="I15" s="5">
        <v>44992</v>
      </c>
      <c r="J15" s="5">
        <v>44993</v>
      </c>
      <c r="K15" s="1" t="s">
        <v>82</v>
      </c>
      <c r="L15" s="224">
        <f t="shared" si="3"/>
        <v>3</v>
      </c>
      <c r="M15" s="4">
        <f t="shared" ref="M15:M78" si="5">IF(AND(J15&gt;=$B$2,J15&lt;=$C$2),1,0)</f>
        <v>1</v>
      </c>
      <c r="N15" s="233" t="s">
        <v>341</v>
      </c>
      <c r="O15" s="233">
        <v>13</v>
      </c>
      <c r="P15" s="233">
        <v>375324</v>
      </c>
      <c r="Q15" s="241" t="str">
        <f>IFERROR((VLOOKUP(P15,Padrón[[Ficha]:[Nombre]],2,FALSE)),"-")</f>
        <v>DAVID MICHAEL MADRIGAL ELISEO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57979</v>
      </c>
      <c r="B16" s="3"/>
      <c r="C16" s="1" t="s">
        <v>15</v>
      </c>
      <c r="D16" s="9" t="s">
        <v>119</v>
      </c>
      <c r="E16" s="1" t="s">
        <v>76</v>
      </c>
      <c r="F16" s="8">
        <v>196157</v>
      </c>
      <c r="G16" s="1" t="s">
        <v>128</v>
      </c>
      <c r="H16" s="7">
        <v>14</v>
      </c>
      <c r="I16" s="5">
        <v>45006</v>
      </c>
      <c r="J16" s="5">
        <v>45009</v>
      </c>
      <c r="K16" s="1" t="s">
        <v>82</v>
      </c>
      <c r="L16" s="224">
        <f t="shared" si="3"/>
        <v>3</v>
      </c>
      <c r="M16" s="4">
        <f t="shared" si="5"/>
        <v>1</v>
      </c>
      <c r="N16" s="233" t="s">
        <v>341</v>
      </c>
      <c r="O16" s="233">
        <v>14</v>
      </c>
      <c r="P16" s="233">
        <v>196157</v>
      </c>
      <c r="Q16" s="241" t="str">
        <f>IFERROR((VLOOKUP(P16,Padrón[[Ficha]:[Nombre]],2,FALSE)),"-")</f>
        <v>LUCIO ALFONSO POSADAS RAMIREZ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x14ac:dyDescent="0.35">
      <c r="A17" s="6">
        <v>60088</v>
      </c>
      <c r="B17" s="3"/>
      <c r="C17" s="1" t="s">
        <v>15</v>
      </c>
      <c r="D17" s="9" t="s">
        <v>119</v>
      </c>
      <c r="E17" s="1" t="s">
        <v>23</v>
      </c>
      <c r="F17" s="8">
        <v>196157</v>
      </c>
      <c r="G17" s="1" t="s">
        <v>128</v>
      </c>
      <c r="H17" s="7">
        <v>8</v>
      </c>
      <c r="I17" s="5">
        <v>45012</v>
      </c>
      <c r="J17" s="5">
        <v>45013</v>
      </c>
      <c r="K17" s="1" t="s">
        <v>82</v>
      </c>
      <c r="L17" s="224">
        <f t="shared" si="3"/>
        <v>3</v>
      </c>
      <c r="M17" s="4">
        <f t="shared" si="5"/>
        <v>1</v>
      </c>
      <c r="N17" s="233" t="s">
        <v>341</v>
      </c>
      <c r="O17" s="233">
        <v>7</v>
      </c>
      <c r="P17" s="233">
        <v>196157</v>
      </c>
      <c r="Q17" s="241" t="str">
        <f>IFERROR((VLOOKUP(P17,Padrón[[Ficha]:[Nombre]],2,FALSE)),"-")</f>
        <v>LUCIO ALFONSO POSADAS RAMIREZ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52040</v>
      </c>
      <c r="B18" s="3"/>
      <c r="C18" s="1" t="s">
        <v>15</v>
      </c>
      <c r="D18" s="9" t="s">
        <v>119</v>
      </c>
      <c r="E18" s="1" t="s">
        <v>28</v>
      </c>
      <c r="F18" s="8">
        <v>228486</v>
      </c>
      <c r="G18" s="1" t="s">
        <v>142</v>
      </c>
      <c r="H18" s="7">
        <v>16</v>
      </c>
      <c r="I18" s="5">
        <v>45014</v>
      </c>
      <c r="J18" s="5">
        <v>45015</v>
      </c>
      <c r="K18" s="1" t="s">
        <v>82</v>
      </c>
      <c r="L18" s="224">
        <f t="shared" si="3"/>
        <v>3</v>
      </c>
      <c r="M18" s="4">
        <f t="shared" si="5"/>
        <v>1</v>
      </c>
      <c r="N18" s="233" t="s">
        <v>341</v>
      </c>
      <c r="O18" s="233">
        <v>17</v>
      </c>
      <c r="P18" s="233">
        <v>228486</v>
      </c>
      <c r="Q18" s="241" t="str">
        <f>IFERROR((VLOOKUP(P18,Padrón[[Ficha]:[Nombre]],2,FALSE)),"-")</f>
        <v>JORGE EDUARDO HERNANDEZ GALVAN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52471</v>
      </c>
      <c r="B19" s="3"/>
      <c r="C19" s="1" t="s">
        <v>15</v>
      </c>
      <c r="D19" s="9" t="s">
        <v>119</v>
      </c>
      <c r="E19" s="1" t="s">
        <v>46</v>
      </c>
      <c r="F19" s="8">
        <v>196157</v>
      </c>
      <c r="G19" s="1" t="s">
        <v>128</v>
      </c>
      <c r="H19" s="7">
        <v>10</v>
      </c>
      <c r="I19" s="5">
        <v>45019</v>
      </c>
      <c r="J19" s="5">
        <v>45019</v>
      </c>
      <c r="K19" s="1" t="s">
        <v>82</v>
      </c>
      <c r="L19" s="224">
        <f t="shared" si="3"/>
        <v>4</v>
      </c>
      <c r="M19" s="4">
        <f t="shared" si="5"/>
        <v>1</v>
      </c>
      <c r="N19" s="233" t="s">
        <v>341</v>
      </c>
      <c r="O19" s="233">
        <v>9</v>
      </c>
      <c r="P19" s="233">
        <v>196157</v>
      </c>
      <c r="Q19" s="241" t="str">
        <f>IFERROR((VLOOKUP(P19,Padrón[[Ficha]:[Nombre]],2,FALSE)),"-")</f>
        <v>LUCIO ALFONSO POSADAS RAMIREZ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5</v>
      </c>
      <c r="AB19" s="228">
        <f t="shared" si="6"/>
        <v>0</v>
      </c>
      <c r="AC19" s="228">
        <f t="shared" si="6"/>
        <v>0</v>
      </c>
      <c r="AD19" s="228">
        <f t="shared" si="6"/>
        <v>1</v>
      </c>
      <c r="AE19" s="228">
        <f t="shared" si="6"/>
        <v>1</v>
      </c>
      <c r="AF19" s="228">
        <f t="shared" si="6"/>
        <v>0</v>
      </c>
      <c r="AG19" s="228">
        <f t="shared" si="6"/>
        <v>0</v>
      </c>
      <c r="AH19" s="228">
        <f t="shared" si="7"/>
        <v>7</v>
      </c>
    </row>
    <row r="20" spans="1:34" hidden="1" x14ac:dyDescent="0.35">
      <c r="A20" s="6">
        <v>52462</v>
      </c>
      <c r="B20" s="3"/>
      <c r="C20" s="1" t="s">
        <v>15</v>
      </c>
      <c r="D20" s="9" t="s">
        <v>119</v>
      </c>
      <c r="E20" s="1" t="s">
        <v>46</v>
      </c>
      <c r="F20" s="8">
        <v>196157</v>
      </c>
      <c r="G20" s="1" t="s">
        <v>128</v>
      </c>
      <c r="H20" s="7">
        <v>13</v>
      </c>
      <c r="I20" s="5">
        <v>45026</v>
      </c>
      <c r="J20" s="5">
        <v>45026</v>
      </c>
      <c r="K20" s="1" t="s">
        <v>82</v>
      </c>
      <c r="L20" s="224">
        <f t="shared" si="3"/>
        <v>4</v>
      </c>
      <c r="M20" s="4">
        <f t="shared" si="5"/>
        <v>1</v>
      </c>
      <c r="N20" s="233" t="s">
        <v>341</v>
      </c>
      <c r="O20" s="233">
        <v>12</v>
      </c>
      <c r="P20" s="233">
        <v>196157</v>
      </c>
      <c r="Q20" s="241" t="str">
        <f>IFERROR((VLOOKUP(P20,Padrón[[Ficha]:[Nombre]],2,FALSE)),"-")</f>
        <v>LUCIO ALFONSO POSADAS RAMIREZ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52266</v>
      </c>
      <c r="B21" s="3"/>
      <c r="C21" s="1" t="s">
        <v>15</v>
      </c>
      <c r="D21" s="9" t="s">
        <v>119</v>
      </c>
      <c r="E21" s="1" t="s">
        <v>27</v>
      </c>
      <c r="F21" s="8">
        <v>361575</v>
      </c>
      <c r="G21" s="1" t="s">
        <v>156</v>
      </c>
      <c r="H21" s="7">
        <v>9</v>
      </c>
      <c r="I21" s="5">
        <v>45027</v>
      </c>
      <c r="J21" s="5">
        <v>45027</v>
      </c>
      <c r="K21" s="1" t="s">
        <v>82</v>
      </c>
      <c r="L21" s="224">
        <f t="shared" si="3"/>
        <v>4</v>
      </c>
      <c r="M21" s="4">
        <f t="shared" si="5"/>
        <v>1</v>
      </c>
      <c r="N21" s="233" t="s">
        <v>341</v>
      </c>
      <c r="O21" s="233">
        <v>9</v>
      </c>
      <c r="P21" s="233">
        <v>361575</v>
      </c>
      <c r="Q21" s="241" t="str">
        <f>IFERROR((VLOOKUP(P21,Padrón[[Ficha]:[Nombre]],2,FALSE)),"-")</f>
        <v>JOSE ENRIQUE BRIZUELA JASSO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47728</v>
      </c>
      <c r="B22" s="3"/>
      <c r="C22" s="1" t="s">
        <v>15</v>
      </c>
      <c r="D22" s="9" t="s">
        <v>119</v>
      </c>
      <c r="E22" s="1" t="s">
        <v>20</v>
      </c>
      <c r="F22" s="8">
        <v>196157</v>
      </c>
      <c r="G22" s="1" t="s">
        <v>128</v>
      </c>
      <c r="H22" s="7">
        <v>17</v>
      </c>
      <c r="I22" s="5">
        <v>45029</v>
      </c>
      <c r="J22" s="5">
        <v>45030</v>
      </c>
      <c r="K22" s="1" t="s">
        <v>82</v>
      </c>
      <c r="L22" s="224">
        <f t="shared" si="3"/>
        <v>4</v>
      </c>
      <c r="M22" s="4">
        <f t="shared" si="5"/>
        <v>1</v>
      </c>
      <c r="N22" s="233" t="s">
        <v>341</v>
      </c>
      <c r="O22" s="233">
        <v>15</v>
      </c>
      <c r="P22" s="233">
        <v>196157</v>
      </c>
      <c r="Q22" s="241" t="str">
        <f>IFERROR((VLOOKUP(P22,Padrón[[Ficha]:[Nombre]],2,FALSE)),"-")</f>
        <v>LUCIO ALFONSO POSADAS RAMIREZ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x14ac:dyDescent="0.35">
      <c r="A23" s="6">
        <v>47010</v>
      </c>
      <c r="B23" s="3"/>
      <c r="C23" s="1" t="s">
        <v>15</v>
      </c>
      <c r="D23" s="9" t="s">
        <v>49</v>
      </c>
      <c r="E23" s="1" t="s">
        <v>23</v>
      </c>
      <c r="F23" s="8">
        <v>196157</v>
      </c>
      <c r="G23" s="1" t="s">
        <v>128</v>
      </c>
      <c r="H23" s="7">
        <v>10</v>
      </c>
      <c r="I23" s="5">
        <v>45033</v>
      </c>
      <c r="J23" s="5">
        <v>45034</v>
      </c>
      <c r="K23" s="1" t="s">
        <v>82</v>
      </c>
      <c r="L23" s="224">
        <f t="shared" si="3"/>
        <v>4</v>
      </c>
      <c r="M23" s="4">
        <f t="shared" si="5"/>
        <v>1</v>
      </c>
      <c r="N23" s="233" t="s">
        <v>341</v>
      </c>
      <c r="O23" s="233">
        <v>11</v>
      </c>
      <c r="P23" s="233">
        <v>196157</v>
      </c>
      <c r="Q23" s="241" t="str">
        <f>IFERROR((VLOOKUP(P23,Padrón[[Ficha]:[Nombre]],2,FALSE)),"-")</f>
        <v>LUCIO ALFONSO POSADAS RAMIREZ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52274</v>
      </c>
      <c r="B24" s="3"/>
      <c r="C24" s="1" t="s">
        <v>15</v>
      </c>
      <c r="D24" s="9" t="s">
        <v>119</v>
      </c>
      <c r="E24" s="1" t="s">
        <v>34</v>
      </c>
      <c r="F24" s="8">
        <v>196157</v>
      </c>
      <c r="G24" s="1" t="s">
        <v>128</v>
      </c>
      <c r="H24" s="7">
        <v>14</v>
      </c>
      <c r="I24" s="5">
        <v>45036</v>
      </c>
      <c r="J24" s="5">
        <v>45037</v>
      </c>
      <c r="K24" s="1" t="s">
        <v>82</v>
      </c>
      <c r="L24" s="224">
        <f t="shared" si="3"/>
        <v>4</v>
      </c>
      <c r="M24" s="4">
        <f t="shared" si="5"/>
        <v>1</v>
      </c>
      <c r="N24" s="233" t="s">
        <v>341</v>
      </c>
      <c r="O24" s="233">
        <v>13</v>
      </c>
      <c r="P24" s="233">
        <v>196157</v>
      </c>
      <c r="Q24" s="241" t="str">
        <f>IFERROR((VLOOKUP(P24,Padrón[[Ficha]:[Nombre]],2,FALSE)),"-")</f>
        <v>LUCIO ALFONSO POSADAS RAMIREZ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1</v>
      </c>
      <c r="X24" s="228">
        <f t="shared" si="6"/>
        <v>4</v>
      </c>
      <c r="Y24" s="228">
        <f t="shared" si="6"/>
        <v>8</v>
      </c>
      <c r="Z24" s="228">
        <f t="shared" si="6"/>
        <v>13</v>
      </c>
      <c r="AA24" s="228">
        <f t="shared" si="6"/>
        <v>9</v>
      </c>
      <c r="AB24" s="228">
        <f t="shared" si="6"/>
        <v>0</v>
      </c>
      <c r="AC24" s="228">
        <f t="shared" si="6"/>
        <v>1</v>
      </c>
      <c r="AD24" s="228">
        <f t="shared" si="6"/>
        <v>7</v>
      </c>
      <c r="AE24" s="228">
        <f t="shared" si="6"/>
        <v>5</v>
      </c>
      <c r="AF24" s="228">
        <f t="shared" si="6"/>
        <v>2</v>
      </c>
      <c r="AG24" s="228">
        <f t="shared" si="6"/>
        <v>0</v>
      </c>
      <c r="AH24" s="228">
        <f t="shared" si="7"/>
        <v>50</v>
      </c>
    </row>
    <row r="25" spans="1:34" x14ac:dyDescent="0.35">
      <c r="A25" s="6">
        <v>47009</v>
      </c>
      <c r="B25" s="3"/>
      <c r="C25" s="1" t="s">
        <v>15</v>
      </c>
      <c r="D25" s="9" t="s">
        <v>49</v>
      </c>
      <c r="E25" s="1" t="s">
        <v>23</v>
      </c>
      <c r="F25" s="8">
        <v>196157</v>
      </c>
      <c r="G25" s="1" t="s">
        <v>128</v>
      </c>
      <c r="H25" s="7">
        <v>14</v>
      </c>
      <c r="I25" s="5">
        <v>45040</v>
      </c>
      <c r="J25" s="5">
        <v>45041</v>
      </c>
      <c r="K25" s="1" t="s">
        <v>82</v>
      </c>
      <c r="L25" s="224">
        <f t="shared" si="3"/>
        <v>4</v>
      </c>
      <c r="M25" s="4">
        <f t="shared" si="5"/>
        <v>1</v>
      </c>
      <c r="N25" s="233" t="s">
        <v>341</v>
      </c>
      <c r="O25" s="233">
        <v>14</v>
      </c>
      <c r="P25" s="233">
        <v>196157</v>
      </c>
      <c r="Q25" s="241" t="str">
        <f>IFERROR((VLOOKUP(P25,Padrón[[Ficha]:[Nombre]],2,FALSE)),"-")</f>
        <v>LUCIO ALFONSO POSADAS RAMIREZ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x14ac:dyDescent="0.35">
      <c r="A26" s="6">
        <v>47004</v>
      </c>
      <c r="B26" s="3"/>
      <c r="C26" s="1" t="s">
        <v>15</v>
      </c>
      <c r="D26" s="9" t="s">
        <v>49</v>
      </c>
      <c r="E26" s="1" t="s">
        <v>23</v>
      </c>
      <c r="F26" s="8">
        <v>196157</v>
      </c>
      <c r="G26" s="1" t="s">
        <v>128</v>
      </c>
      <c r="H26" s="7">
        <v>15</v>
      </c>
      <c r="I26" s="5">
        <v>45042</v>
      </c>
      <c r="J26" s="5">
        <v>45043</v>
      </c>
      <c r="K26" s="1" t="s">
        <v>82</v>
      </c>
      <c r="L26" s="224">
        <f t="shared" si="3"/>
        <v>4</v>
      </c>
      <c r="M26" s="4">
        <f t="shared" si="5"/>
        <v>1</v>
      </c>
      <c r="N26" s="233" t="s">
        <v>341</v>
      </c>
      <c r="O26" s="233">
        <v>14</v>
      </c>
      <c r="P26" s="233">
        <v>196157</v>
      </c>
      <c r="Q26" s="241" t="str">
        <f>IFERROR((VLOOKUP(P26,Padrón[[Ficha]:[Nombre]],2,FALSE)),"-")</f>
        <v>LUCIO ALFONSO POSADAS RAMIREZ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4</v>
      </c>
      <c r="AA26" s="228">
        <f t="shared" si="6"/>
        <v>5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9</v>
      </c>
    </row>
    <row r="27" spans="1:34" hidden="1" x14ac:dyDescent="0.35">
      <c r="A27" s="6">
        <v>58119</v>
      </c>
      <c r="B27" s="3"/>
      <c r="C27" s="1" t="s">
        <v>15</v>
      </c>
      <c r="D27" s="9" t="s">
        <v>119</v>
      </c>
      <c r="E27" s="1" t="s">
        <v>115</v>
      </c>
      <c r="F27" s="8">
        <v>375324</v>
      </c>
      <c r="G27" s="1" t="s">
        <v>120</v>
      </c>
      <c r="H27" s="7">
        <v>7</v>
      </c>
      <c r="I27" s="5">
        <v>45054</v>
      </c>
      <c r="J27" s="5">
        <v>45054</v>
      </c>
      <c r="K27" s="1" t="s">
        <v>82</v>
      </c>
      <c r="L27" s="224">
        <f t="shared" si="3"/>
        <v>5</v>
      </c>
      <c r="M27" s="4">
        <f t="shared" si="5"/>
        <v>1</v>
      </c>
      <c r="N27" s="233" t="s">
        <v>341</v>
      </c>
      <c r="O27" s="233">
        <v>7</v>
      </c>
      <c r="P27" s="233">
        <v>375324</v>
      </c>
      <c r="Q27" s="241" t="str">
        <f>IFERROR((VLOOKUP(P27,Padrón[[Ficha]:[Nombre]],2,FALSE)),"-")</f>
        <v>DAVID MICHAEL MADRIGAL ELISEO</v>
      </c>
      <c r="S27" s="95" t="str">
        <f t="shared" si="4"/>
        <v>-</v>
      </c>
      <c r="U27" s="230" t="s">
        <v>276</v>
      </c>
      <c r="V27" s="228">
        <f>SUM(V16:V26)</f>
        <v>0</v>
      </c>
      <c r="W27" s="228">
        <f t="shared" ref="W27" si="8">SUM(W16:W26)</f>
        <v>1</v>
      </c>
      <c r="X27" s="228">
        <f t="shared" ref="X27" si="9">SUM(X16:X26)</f>
        <v>4</v>
      </c>
      <c r="Y27" s="228">
        <f t="shared" ref="Y27" si="10">SUM(Y16:Y26)</f>
        <v>8</v>
      </c>
      <c r="Z27" s="228">
        <f t="shared" ref="Z27" si="11">SUM(Z16:Z26)</f>
        <v>17</v>
      </c>
      <c r="AA27" s="228">
        <f t="shared" ref="AA27" si="12">SUM(AA16:AA26)</f>
        <v>19</v>
      </c>
      <c r="AB27" s="228">
        <f t="shared" ref="AB27" si="13">SUM(AB16:AB26)</f>
        <v>0</v>
      </c>
      <c r="AC27" s="228">
        <f t="shared" ref="AC27" si="14">SUM(AC16:AC26)</f>
        <v>1</v>
      </c>
      <c r="AD27" s="228">
        <f t="shared" ref="AD27" si="15">SUM(AD16:AD26)</f>
        <v>8</v>
      </c>
      <c r="AE27" s="228">
        <f t="shared" ref="AE27" si="16">SUM(AE16:AE26)</f>
        <v>6</v>
      </c>
      <c r="AF27" s="228">
        <f t="shared" ref="AF27" si="17">SUM(AF16:AF26)</f>
        <v>2</v>
      </c>
      <c r="AG27" s="228">
        <f t="shared" ref="AG27" si="18">SUM(AG16:AG26)</f>
        <v>0</v>
      </c>
      <c r="AH27" s="231">
        <f t="shared" ref="AH27" si="19">SUM(AH16:AH26)</f>
        <v>66</v>
      </c>
    </row>
    <row r="28" spans="1:34" x14ac:dyDescent="0.35">
      <c r="A28" s="6">
        <v>47023</v>
      </c>
      <c r="B28" s="3"/>
      <c r="C28" s="1" t="s">
        <v>15</v>
      </c>
      <c r="D28" s="9" t="s">
        <v>49</v>
      </c>
      <c r="E28" s="1" t="s">
        <v>102</v>
      </c>
      <c r="F28" s="8">
        <v>196157</v>
      </c>
      <c r="G28" s="1" t="s">
        <v>128</v>
      </c>
      <c r="H28" s="7">
        <v>18</v>
      </c>
      <c r="I28" s="5">
        <v>45054</v>
      </c>
      <c r="J28" s="5">
        <v>45054</v>
      </c>
      <c r="K28" s="1" t="s">
        <v>82</v>
      </c>
      <c r="L28" s="224">
        <f t="shared" si="3"/>
        <v>5</v>
      </c>
      <c r="M28" s="4">
        <f t="shared" si="5"/>
        <v>1</v>
      </c>
      <c r="N28" s="233" t="s">
        <v>341</v>
      </c>
      <c r="O28" s="233">
        <v>20</v>
      </c>
      <c r="P28" s="233">
        <v>348492</v>
      </c>
      <c r="Q28" s="241" t="s">
        <v>353</v>
      </c>
      <c r="S28" s="95" t="str">
        <f t="shared" si="4"/>
        <v>-</v>
      </c>
    </row>
    <row r="29" spans="1:34" hidden="1" x14ac:dyDescent="0.35">
      <c r="A29" s="6">
        <v>47971</v>
      </c>
      <c r="B29" s="3"/>
      <c r="C29" s="1" t="s">
        <v>15</v>
      </c>
      <c r="D29" s="9" t="s">
        <v>119</v>
      </c>
      <c r="E29" s="1" t="s">
        <v>20</v>
      </c>
      <c r="F29" s="8">
        <v>196157</v>
      </c>
      <c r="G29" s="1" t="s">
        <v>128</v>
      </c>
      <c r="H29" s="7">
        <v>19</v>
      </c>
      <c r="I29" s="5">
        <v>45057</v>
      </c>
      <c r="J29" s="5">
        <v>45058</v>
      </c>
      <c r="K29" s="1" t="s">
        <v>82</v>
      </c>
      <c r="L29" s="224">
        <f t="shared" si="3"/>
        <v>5</v>
      </c>
      <c r="M29" s="4">
        <f t="shared" si="5"/>
        <v>1</v>
      </c>
      <c r="N29" s="233" t="s">
        <v>341</v>
      </c>
      <c r="O29" s="233">
        <v>16</v>
      </c>
      <c r="P29" s="233">
        <v>196157</v>
      </c>
      <c r="Q29" s="241" t="str">
        <f>IFERROR((VLOOKUP(P29,Padrón[[Ficha]:[Nombre]],2,FALSE)),"-")</f>
        <v>LUCIO ALFONSO POSADAS RAMIREZ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52285</v>
      </c>
      <c r="B30" s="3"/>
      <c r="C30" s="1" t="s">
        <v>15</v>
      </c>
      <c r="D30" s="9" t="s">
        <v>119</v>
      </c>
      <c r="E30" s="1" t="s">
        <v>76</v>
      </c>
      <c r="F30" s="8">
        <v>196157</v>
      </c>
      <c r="G30" s="1" t="s">
        <v>128</v>
      </c>
      <c r="H30" s="7">
        <v>23</v>
      </c>
      <c r="I30" s="5">
        <v>45061</v>
      </c>
      <c r="J30" s="5">
        <v>45062</v>
      </c>
      <c r="K30" s="1" t="s">
        <v>82</v>
      </c>
      <c r="L30" s="224">
        <f t="shared" si="3"/>
        <v>5</v>
      </c>
      <c r="M30" s="4">
        <f t="shared" si="5"/>
        <v>1</v>
      </c>
      <c r="N30" s="233" t="s">
        <v>341</v>
      </c>
      <c r="O30" s="233">
        <v>19</v>
      </c>
      <c r="P30" s="233">
        <v>196157</v>
      </c>
      <c r="Q30" s="241" t="str">
        <f>IFERROR((VLOOKUP(P30,Padrón[[Ficha]:[Nombre]],2,FALSE)),"-")</f>
        <v>LUCIO ALFONSO POSADAS RAMIREZ</v>
      </c>
      <c r="R30" s="234" t="s">
        <v>354</v>
      </c>
      <c r="S30" s="95" t="str">
        <f t="shared" si="4"/>
        <v>-</v>
      </c>
      <c r="U30" s="230" t="s">
        <v>211</v>
      </c>
      <c r="V30" s="228">
        <f t="shared" ref="V30:AG40" si="20">COUNTIFS($L$14:$L$300,V$15,$C$14:$C$300,$U30,$N$14:$N$300,"Cancelado")</f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>SUM(V30:AG30)</f>
        <v>0</v>
      </c>
    </row>
    <row r="31" spans="1:34" x14ac:dyDescent="0.35">
      <c r="A31" s="6">
        <v>52307</v>
      </c>
      <c r="B31" s="3"/>
      <c r="C31" s="1" t="s">
        <v>15</v>
      </c>
      <c r="D31" s="9" t="s">
        <v>119</v>
      </c>
      <c r="E31" s="1" t="s">
        <v>102</v>
      </c>
      <c r="F31" s="8">
        <v>226488</v>
      </c>
      <c r="G31" s="1" t="s">
        <v>157</v>
      </c>
      <c r="H31" s="7">
        <v>9</v>
      </c>
      <c r="I31" s="5">
        <v>45068</v>
      </c>
      <c r="J31" s="5">
        <v>45068</v>
      </c>
      <c r="K31" s="1" t="s">
        <v>82</v>
      </c>
      <c r="L31" s="224">
        <f t="shared" si="3"/>
        <v>5</v>
      </c>
      <c r="M31" s="4">
        <f t="shared" si="5"/>
        <v>1</v>
      </c>
      <c r="N31" s="233" t="s">
        <v>341</v>
      </c>
      <c r="O31" s="233">
        <v>9</v>
      </c>
      <c r="P31" s="233">
        <v>348492</v>
      </c>
      <c r="Q31" s="241" t="s">
        <v>353</v>
      </c>
      <c r="S31" s="95" t="str">
        <f t="shared" si="4"/>
        <v>-</v>
      </c>
      <c r="U31" s="230" t="s">
        <v>183</v>
      </c>
      <c r="V31" s="228">
        <f t="shared" si="20"/>
        <v>0</v>
      </c>
      <c r="W31" s="228">
        <f t="shared" si="20"/>
        <v>0</v>
      </c>
      <c r="X31" s="228">
        <f t="shared" si="20"/>
        <v>0</v>
      </c>
      <c r="Y31" s="228">
        <f t="shared" si="20"/>
        <v>0</v>
      </c>
      <c r="Z31" s="228">
        <f t="shared" si="20"/>
        <v>0</v>
      </c>
      <c r="AA31" s="228">
        <f t="shared" si="20"/>
        <v>0</v>
      </c>
      <c r="AB31" s="228">
        <f t="shared" si="20"/>
        <v>0</v>
      </c>
      <c r="AC31" s="228">
        <f t="shared" si="20"/>
        <v>0</v>
      </c>
      <c r="AD31" s="228">
        <f t="shared" si="20"/>
        <v>0</v>
      </c>
      <c r="AE31" s="228">
        <f t="shared" si="20"/>
        <v>0</v>
      </c>
      <c r="AF31" s="228">
        <f t="shared" si="20"/>
        <v>0</v>
      </c>
      <c r="AG31" s="228">
        <f t="shared" si="20"/>
        <v>0</v>
      </c>
      <c r="AH31" s="228">
        <f t="shared" ref="AH31:AH40" si="21">SUM(V31:AG31)</f>
        <v>0</v>
      </c>
    </row>
    <row r="32" spans="1:34" hidden="1" x14ac:dyDescent="0.35">
      <c r="A32" s="6">
        <v>47022</v>
      </c>
      <c r="B32" s="3"/>
      <c r="C32" s="1" t="s">
        <v>15</v>
      </c>
      <c r="D32" s="9" t="s">
        <v>49</v>
      </c>
      <c r="E32" s="1" t="s">
        <v>24</v>
      </c>
      <c r="F32" s="8">
        <v>147188</v>
      </c>
      <c r="G32" s="1" t="s">
        <v>174</v>
      </c>
      <c r="H32" s="7">
        <v>9</v>
      </c>
      <c r="I32" s="5">
        <v>45068</v>
      </c>
      <c r="J32" s="5">
        <v>45068</v>
      </c>
      <c r="K32" s="1" t="s">
        <v>82</v>
      </c>
      <c r="L32" s="224">
        <f t="shared" si="3"/>
        <v>5</v>
      </c>
      <c r="M32" s="4">
        <f t="shared" si="5"/>
        <v>1</v>
      </c>
      <c r="N32" s="233" t="s">
        <v>341</v>
      </c>
      <c r="O32" s="233">
        <v>10</v>
      </c>
      <c r="P32" s="298">
        <v>147188</v>
      </c>
      <c r="Q32" s="268" t="s">
        <v>174</v>
      </c>
      <c r="R32" s="291"/>
      <c r="S32" s="95" t="str">
        <f t="shared" si="4"/>
        <v>-</v>
      </c>
      <c r="U32" s="230" t="s">
        <v>179</v>
      </c>
      <c r="V32" s="228">
        <f t="shared" si="20"/>
        <v>0</v>
      </c>
      <c r="W32" s="228">
        <f t="shared" si="20"/>
        <v>0</v>
      </c>
      <c r="X32" s="228">
        <f t="shared" si="20"/>
        <v>0</v>
      </c>
      <c r="Y32" s="228">
        <f t="shared" si="20"/>
        <v>0</v>
      </c>
      <c r="Z32" s="228">
        <f t="shared" si="20"/>
        <v>0</v>
      </c>
      <c r="AA32" s="228">
        <f t="shared" si="20"/>
        <v>0</v>
      </c>
      <c r="AB32" s="228">
        <f t="shared" si="20"/>
        <v>0</v>
      </c>
      <c r="AC32" s="228">
        <f t="shared" si="20"/>
        <v>0</v>
      </c>
      <c r="AD32" s="228">
        <f t="shared" si="20"/>
        <v>0</v>
      </c>
      <c r="AE32" s="228">
        <f t="shared" si="20"/>
        <v>0</v>
      </c>
      <c r="AF32" s="228">
        <f t="shared" si="20"/>
        <v>0</v>
      </c>
      <c r="AG32" s="228">
        <f t="shared" si="20"/>
        <v>0</v>
      </c>
      <c r="AH32" s="228">
        <f t="shared" si="21"/>
        <v>0</v>
      </c>
    </row>
    <row r="33" spans="1:34" hidden="1" x14ac:dyDescent="0.35">
      <c r="A33" s="6">
        <v>48078</v>
      </c>
      <c r="B33" s="3"/>
      <c r="C33" s="1" t="s">
        <v>196</v>
      </c>
      <c r="D33" s="9" t="s">
        <v>197</v>
      </c>
      <c r="E33" s="1" t="s">
        <v>34</v>
      </c>
      <c r="F33" s="8">
        <v>375324</v>
      </c>
      <c r="G33" s="1" t="s">
        <v>120</v>
      </c>
      <c r="H33" s="7">
        <v>15</v>
      </c>
      <c r="I33" s="5">
        <v>45068</v>
      </c>
      <c r="J33" s="5">
        <v>45069</v>
      </c>
      <c r="K33" s="1" t="s">
        <v>82</v>
      </c>
      <c r="L33" s="224">
        <f t="shared" si="3"/>
        <v>5</v>
      </c>
      <c r="M33" s="4">
        <f t="shared" si="5"/>
        <v>1</v>
      </c>
      <c r="N33" s="233" t="s">
        <v>341</v>
      </c>
      <c r="O33" s="233">
        <v>13</v>
      </c>
      <c r="P33" s="298">
        <v>375324</v>
      </c>
      <c r="Q33" s="268" t="s">
        <v>120</v>
      </c>
      <c r="R33" s="234" t="s">
        <v>355</v>
      </c>
      <c r="S33" s="95" t="str">
        <f t="shared" si="4"/>
        <v>-</v>
      </c>
      <c r="U33" s="230" t="s">
        <v>215</v>
      </c>
      <c r="V33" s="228">
        <f t="shared" si="20"/>
        <v>0</v>
      </c>
      <c r="W33" s="228">
        <f t="shared" si="20"/>
        <v>0</v>
      </c>
      <c r="X33" s="228">
        <f t="shared" si="20"/>
        <v>0</v>
      </c>
      <c r="Y33" s="228">
        <f t="shared" si="20"/>
        <v>0</v>
      </c>
      <c r="Z33" s="228">
        <f t="shared" si="20"/>
        <v>0</v>
      </c>
      <c r="AA33" s="228">
        <f t="shared" si="20"/>
        <v>0</v>
      </c>
      <c r="AB33" s="228">
        <f t="shared" si="20"/>
        <v>0</v>
      </c>
      <c r="AC33" s="228">
        <f t="shared" si="20"/>
        <v>0</v>
      </c>
      <c r="AD33" s="228">
        <f t="shared" si="20"/>
        <v>0</v>
      </c>
      <c r="AE33" s="228">
        <f t="shared" si="20"/>
        <v>0</v>
      </c>
      <c r="AF33" s="228">
        <f t="shared" si="20"/>
        <v>0</v>
      </c>
      <c r="AG33" s="228">
        <f t="shared" si="20"/>
        <v>0</v>
      </c>
      <c r="AH33" s="228">
        <f t="shared" si="21"/>
        <v>0</v>
      </c>
    </row>
    <row r="34" spans="1:34" hidden="1" x14ac:dyDescent="0.35">
      <c r="A34" s="6">
        <v>57850</v>
      </c>
      <c r="B34" s="3"/>
      <c r="C34" s="1" t="s">
        <v>15</v>
      </c>
      <c r="D34" s="9" t="s">
        <v>119</v>
      </c>
      <c r="E34" s="1" t="s">
        <v>30</v>
      </c>
      <c r="F34" s="8">
        <v>317251</v>
      </c>
      <c r="G34" s="1" t="s">
        <v>124</v>
      </c>
      <c r="H34" s="7">
        <v>17</v>
      </c>
      <c r="I34" s="5">
        <v>45069</v>
      </c>
      <c r="J34" s="5">
        <v>45070</v>
      </c>
      <c r="K34" s="1" t="s">
        <v>82</v>
      </c>
      <c r="L34" s="224">
        <f t="shared" si="3"/>
        <v>5</v>
      </c>
      <c r="M34" s="4">
        <f t="shared" si="5"/>
        <v>1</v>
      </c>
      <c r="N34" s="233" t="s">
        <v>341</v>
      </c>
      <c r="O34" s="233">
        <v>20</v>
      </c>
      <c r="P34" s="298">
        <v>317251</v>
      </c>
      <c r="Q34" s="268" t="s">
        <v>124</v>
      </c>
      <c r="S34" s="95" t="str">
        <f t="shared" si="4"/>
        <v>-</v>
      </c>
      <c r="U34" s="230" t="s">
        <v>109</v>
      </c>
      <c r="V34" s="228">
        <f t="shared" si="20"/>
        <v>0</v>
      </c>
      <c r="W34" s="228">
        <f t="shared" si="20"/>
        <v>0</v>
      </c>
      <c r="X34" s="228">
        <f t="shared" si="20"/>
        <v>0</v>
      </c>
      <c r="Y34" s="228">
        <f t="shared" si="20"/>
        <v>0</v>
      </c>
      <c r="Z34" s="228">
        <f t="shared" si="20"/>
        <v>0</v>
      </c>
      <c r="AA34" s="228">
        <f t="shared" si="20"/>
        <v>0</v>
      </c>
      <c r="AB34" s="228">
        <f t="shared" si="20"/>
        <v>0</v>
      </c>
      <c r="AC34" s="228">
        <f t="shared" si="20"/>
        <v>0</v>
      </c>
      <c r="AD34" s="228">
        <f t="shared" si="20"/>
        <v>0</v>
      </c>
      <c r="AE34" s="228">
        <f t="shared" si="20"/>
        <v>0</v>
      </c>
      <c r="AF34" s="228">
        <f t="shared" si="20"/>
        <v>0</v>
      </c>
      <c r="AG34" s="228">
        <f t="shared" si="20"/>
        <v>0</v>
      </c>
      <c r="AH34" s="228">
        <f t="shared" si="21"/>
        <v>0</v>
      </c>
    </row>
    <row r="35" spans="1:34" hidden="1" x14ac:dyDescent="0.35">
      <c r="A35" s="6">
        <v>53958</v>
      </c>
      <c r="B35" s="3"/>
      <c r="C35" s="1" t="s">
        <v>15</v>
      </c>
      <c r="D35" s="9" t="s">
        <v>119</v>
      </c>
      <c r="E35" s="1" t="s">
        <v>76</v>
      </c>
      <c r="F35" s="8">
        <v>196157</v>
      </c>
      <c r="G35" s="1" t="s">
        <v>128</v>
      </c>
      <c r="H35" s="7">
        <v>15</v>
      </c>
      <c r="I35" s="5">
        <v>45069</v>
      </c>
      <c r="J35" s="5">
        <v>45070</v>
      </c>
      <c r="K35" s="1" t="s">
        <v>82</v>
      </c>
      <c r="L35" s="224">
        <f t="shared" si="3"/>
        <v>5</v>
      </c>
      <c r="M35" s="4">
        <f t="shared" si="5"/>
        <v>1</v>
      </c>
      <c r="N35" s="233" t="s">
        <v>341</v>
      </c>
      <c r="O35" s="233">
        <v>14</v>
      </c>
      <c r="P35" s="298">
        <v>196157</v>
      </c>
      <c r="Q35" s="268" t="s">
        <v>128</v>
      </c>
      <c r="S35" s="95" t="str">
        <f t="shared" si="4"/>
        <v>-</v>
      </c>
      <c r="U35" s="230" t="s">
        <v>53</v>
      </c>
      <c r="V35" s="228">
        <f t="shared" si="20"/>
        <v>0</v>
      </c>
      <c r="W35" s="228">
        <f t="shared" si="20"/>
        <v>0</v>
      </c>
      <c r="X35" s="228">
        <f t="shared" si="20"/>
        <v>0</v>
      </c>
      <c r="Y35" s="228">
        <f t="shared" si="20"/>
        <v>0</v>
      </c>
      <c r="Z35" s="228">
        <f t="shared" si="20"/>
        <v>0</v>
      </c>
      <c r="AA35" s="228">
        <f t="shared" si="20"/>
        <v>0</v>
      </c>
      <c r="AB35" s="228">
        <f t="shared" si="20"/>
        <v>0</v>
      </c>
      <c r="AC35" s="228">
        <f t="shared" si="20"/>
        <v>0</v>
      </c>
      <c r="AD35" s="228">
        <f t="shared" si="20"/>
        <v>0</v>
      </c>
      <c r="AE35" s="228">
        <f t="shared" si="20"/>
        <v>0</v>
      </c>
      <c r="AF35" s="228">
        <f t="shared" si="20"/>
        <v>0</v>
      </c>
      <c r="AG35" s="228">
        <f t="shared" si="20"/>
        <v>0</v>
      </c>
      <c r="AH35" s="228">
        <f t="shared" si="21"/>
        <v>0</v>
      </c>
    </row>
    <row r="36" spans="1:34" x14ac:dyDescent="0.35">
      <c r="A36" s="6">
        <v>52322</v>
      </c>
      <c r="B36" s="3"/>
      <c r="C36" s="1" t="s">
        <v>15</v>
      </c>
      <c r="D36" s="9" t="s">
        <v>119</v>
      </c>
      <c r="E36" s="1" t="s">
        <v>102</v>
      </c>
      <c r="F36" s="8">
        <v>226488</v>
      </c>
      <c r="G36" s="1" t="s">
        <v>157</v>
      </c>
      <c r="H36" s="7">
        <v>9</v>
      </c>
      <c r="I36" s="5">
        <v>45070</v>
      </c>
      <c r="J36" s="5">
        <v>45070</v>
      </c>
      <c r="K36" s="1" t="s">
        <v>82</v>
      </c>
      <c r="L36" s="224">
        <f t="shared" si="3"/>
        <v>5</v>
      </c>
      <c r="M36" s="4">
        <f t="shared" si="5"/>
        <v>1</v>
      </c>
      <c r="N36" s="233" t="s">
        <v>341</v>
      </c>
      <c r="O36" s="233">
        <v>9</v>
      </c>
      <c r="P36" s="298">
        <v>348492</v>
      </c>
      <c r="Q36" s="268" t="s">
        <v>353</v>
      </c>
      <c r="S36" s="95" t="str">
        <f t="shared" si="4"/>
        <v>-</v>
      </c>
      <c r="U36" s="230" t="s">
        <v>37</v>
      </c>
      <c r="V36" s="228">
        <f t="shared" si="20"/>
        <v>0</v>
      </c>
      <c r="W36" s="228">
        <f t="shared" si="20"/>
        <v>0</v>
      </c>
      <c r="X36" s="228">
        <f t="shared" si="20"/>
        <v>0</v>
      </c>
      <c r="Y36" s="228">
        <f t="shared" si="20"/>
        <v>0</v>
      </c>
      <c r="Z36" s="228">
        <f t="shared" si="20"/>
        <v>0</v>
      </c>
      <c r="AA36" s="228">
        <f t="shared" si="20"/>
        <v>0</v>
      </c>
      <c r="AB36" s="228">
        <f t="shared" si="20"/>
        <v>0</v>
      </c>
      <c r="AC36" s="228">
        <f t="shared" si="20"/>
        <v>0</v>
      </c>
      <c r="AD36" s="228">
        <f t="shared" si="20"/>
        <v>0</v>
      </c>
      <c r="AE36" s="228">
        <f t="shared" si="20"/>
        <v>0</v>
      </c>
      <c r="AF36" s="228">
        <f t="shared" si="20"/>
        <v>0</v>
      </c>
      <c r="AG36" s="228">
        <f t="shared" si="20"/>
        <v>0</v>
      </c>
      <c r="AH36" s="228">
        <f t="shared" si="21"/>
        <v>0</v>
      </c>
    </row>
    <row r="37" spans="1:34" hidden="1" x14ac:dyDescent="0.35">
      <c r="A37" s="6">
        <v>48103</v>
      </c>
      <c r="B37" s="3"/>
      <c r="C37" s="1" t="s">
        <v>196</v>
      </c>
      <c r="D37" s="9" t="s">
        <v>197</v>
      </c>
      <c r="E37" s="1" t="s">
        <v>34</v>
      </c>
      <c r="F37" s="8">
        <v>375324</v>
      </c>
      <c r="G37" s="1" t="s">
        <v>120</v>
      </c>
      <c r="H37" s="7">
        <v>11</v>
      </c>
      <c r="I37" s="5">
        <v>45070</v>
      </c>
      <c r="J37" s="5">
        <v>45071</v>
      </c>
      <c r="K37" s="1" t="s">
        <v>82</v>
      </c>
      <c r="L37" s="224">
        <f t="shared" si="3"/>
        <v>5</v>
      </c>
      <c r="M37" s="4">
        <f t="shared" si="5"/>
        <v>1</v>
      </c>
      <c r="N37" s="233" t="s">
        <v>341</v>
      </c>
      <c r="O37" s="233">
        <v>9</v>
      </c>
      <c r="P37" s="298">
        <v>375324</v>
      </c>
      <c r="Q37" s="268" t="s">
        <v>120</v>
      </c>
      <c r="R37" s="234" t="s">
        <v>356</v>
      </c>
      <c r="S37" s="95" t="str">
        <f t="shared" si="4"/>
        <v>-</v>
      </c>
      <c r="U37" s="230" t="s">
        <v>121</v>
      </c>
      <c r="V37" s="228">
        <f t="shared" si="20"/>
        <v>0</v>
      </c>
      <c r="W37" s="228">
        <f t="shared" si="20"/>
        <v>0</v>
      </c>
      <c r="X37" s="228">
        <f t="shared" si="20"/>
        <v>0</v>
      </c>
      <c r="Y37" s="228">
        <f t="shared" si="20"/>
        <v>0</v>
      </c>
      <c r="Z37" s="228">
        <f t="shared" si="20"/>
        <v>0</v>
      </c>
      <c r="AA37" s="228">
        <f t="shared" si="20"/>
        <v>0</v>
      </c>
      <c r="AB37" s="228">
        <f t="shared" si="20"/>
        <v>0</v>
      </c>
      <c r="AC37" s="228">
        <f t="shared" si="20"/>
        <v>0</v>
      </c>
      <c r="AD37" s="228">
        <f t="shared" si="20"/>
        <v>0</v>
      </c>
      <c r="AE37" s="228">
        <f t="shared" si="20"/>
        <v>0</v>
      </c>
      <c r="AF37" s="228">
        <f t="shared" si="20"/>
        <v>0</v>
      </c>
      <c r="AG37" s="228">
        <f t="shared" si="20"/>
        <v>0</v>
      </c>
      <c r="AH37" s="228">
        <f t="shared" si="21"/>
        <v>0</v>
      </c>
    </row>
    <row r="38" spans="1:34" x14ac:dyDescent="0.35">
      <c r="A38" s="6">
        <v>52146</v>
      </c>
      <c r="B38" s="3"/>
      <c r="C38" s="1" t="s">
        <v>15</v>
      </c>
      <c r="D38" s="9" t="s">
        <v>119</v>
      </c>
      <c r="E38" s="1" t="s">
        <v>102</v>
      </c>
      <c r="F38" s="8">
        <v>226488</v>
      </c>
      <c r="G38" s="1" t="s">
        <v>157</v>
      </c>
      <c r="H38" s="7">
        <v>17</v>
      </c>
      <c r="I38" s="5">
        <v>45071</v>
      </c>
      <c r="J38" s="5">
        <v>45071</v>
      </c>
      <c r="K38" s="1" t="s">
        <v>82</v>
      </c>
      <c r="L38" s="224">
        <f t="shared" si="3"/>
        <v>5</v>
      </c>
      <c r="M38" s="4">
        <f t="shared" si="5"/>
        <v>1</v>
      </c>
      <c r="N38" s="233" t="s">
        <v>341</v>
      </c>
      <c r="O38" s="233">
        <v>16</v>
      </c>
      <c r="P38" s="298">
        <v>196157</v>
      </c>
      <c r="Q38" s="268" t="s">
        <v>128</v>
      </c>
      <c r="S38" s="95" t="str">
        <f t="shared" si="4"/>
        <v>-</v>
      </c>
      <c r="U38" s="230" t="s">
        <v>15</v>
      </c>
      <c r="V38" s="228">
        <f t="shared" si="20"/>
        <v>0</v>
      </c>
      <c r="W38" s="228">
        <f t="shared" si="20"/>
        <v>0</v>
      </c>
      <c r="X38" s="228">
        <f t="shared" si="20"/>
        <v>0</v>
      </c>
      <c r="Y38" s="228">
        <f t="shared" si="20"/>
        <v>0</v>
      </c>
      <c r="Z38" s="228">
        <f t="shared" si="20"/>
        <v>0</v>
      </c>
      <c r="AA38" s="228">
        <f t="shared" si="20"/>
        <v>0</v>
      </c>
      <c r="AB38" s="228">
        <f t="shared" si="20"/>
        <v>0</v>
      </c>
      <c r="AC38" s="228">
        <f t="shared" si="20"/>
        <v>0</v>
      </c>
      <c r="AD38" s="228">
        <f t="shared" si="20"/>
        <v>0</v>
      </c>
      <c r="AE38" s="228">
        <f t="shared" si="20"/>
        <v>0</v>
      </c>
      <c r="AF38" s="228">
        <f t="shared" si="20"/>
        <v>0</v>
      </c>
      <c r="AG38" s="228">
        <f t="shared" si="20"/>
        <v>0</v>
      </c>
      <c r="AH38" s="228">
        <f t="shared" si="21"/>
        <v>0</v>
      </c>
    </row>
    <row r="39" spans="1:34" hidden="1" x14ac:dyDescent="0.35">
      <c r="A39" s="6">
        <v>48028</v>
      </c>
      <c r="B39" s="3"/>
      <c r="C39" s="1" t="s">
        <v>15</v>
      </c>
      <c r="D39" s="9" t="s">
        <v>119</v>
      </c>
      <c r="E39" s="1" t="s">
        <v>30</v>
      </c>
      <c r="F39" s="8">
        <v>317251</v>
      </c>
      <c r="G39" s="1" t="s">
        <v>124</v>
      </c>
      <c r="H39" s="7">
        <v>17</v>
      </c>
      <c r="I39" s="5">
        <v>45072</v>
      </c>
      <c r="J39" s="5">
        <v>45072</v>
      </c>
      <c r="K39" s="1" t="s">
        <v>82</v>
      </c>
      <c r="L39" s="224">
        <f t="shared" si="3"/>
        <v>5</v>
      </c>
      <c r="M39" s="4">
        <f t="shared" si="5"/>
        <v>1</v>
      </c>
      <c r="N39" s="233" t="s">
        <v>341</v>
      </c>
      <c r="O39" s="233">
        <v>16</v>
      </c>
      <c r="P39" s="298">
        <v>317251</v>
      </c>
      <c r="Q39" s="268" t="s">
        <v>124</v>
      </c>
      <c r="S39" s="95" t="str">
        <f t="shared" si="4"/>
        <v>-</v>
      </c>
      <c r="U39" s="230" t="s">
        <v>48</v>
      </c>
      <c r="V39" s="228">
        <f t="shared" si="20"/>
        <v>0</v>
      </c>
      <c r="W39" s="228">
        <f t="shared" si="20"/>
        <v>0</v>
      </c>
      <c r="X39" s="228">
        <f t="shared" si="20"/>
        <v>0</v>
      </c>
      <c r="Y39" s="228">
        <f t="shared" si="20"/>
        <v>0</v>
      </c>
      <c r="Z39" s="228">
        <f t="shared" si="20"/>
        <v>0</v>
      </c>
      <c r="AA39" s="228">
        <f t="shared" si="20"/>
        <v>0</v>
      </c>
      <c r="AB39" s="228">
        <f t="shared" si="20"/>
        <v>0</v>
      </c>
      <c r="AC39" s="228">
        <f t="shared" si="20"/>
        <v>0</v>
      </c>
      <c r="AD39" s="228">
        <f t="shared" si="20"/>
        <v>0</v>
      </c>
      <c r="AE39" s="228">
        <f t="shared" si="20"/>
        <v>0</v>
      </c>
      <c r="AF39" s="228">
        <f t="shared" si="20"/>
        <v>0</v>
      </c>
      <c r="AG39" s="228">
        <f t="shared" si="20"/>
        <v>0</v>
      </c>
      <c r="AH39" s="228">
        <f t="shared" si="21"/>
        <v>0</v>
      </c>
    </row>
    <row r="40" spans="1:34" hidden="1" x14ac:dyDescent="0.35">
      <c r="A40" s="6">
        <v>48245</v>
      </c>
      <c r="B40" s="3"/>
      <c r="C40" s="1" t="s">
        <v>196</v>
      </c>
      <c r="D40" s="9" t="s">
        <v>197</v>
      </c>
      <c r="E40" s="1" t="s">
        <v>78</v>
      </c>
      <c r="F40" s="8">
        <v>226488</v>
      </c>
      <c r="G40" s="1" t="s">
        <v>157</v>
      </c>
      <c r="H40" s="7">
        <v>16</v>
      </c>
      <c r="I40" s="5">
        <v>45072</v>
      </c>
      <c r="J40" s="5">
        <v>45072</v>
      </c>
      <c r="K40" s="1" t="s">
        <v>82</v>
      </c>
      <c r="L40" s="224">
        <f t="shared" si="3"/>
        <v>5</v>
      </c>
      <c r="M40" s="4">
        <f t="shared" si="5"/>
        <v>1</v>
      </c>
      <c r="N40" s="233" t="s">
        <v>341</v>
      </c>
      <c r="O40" s="233">
        <v>15</v>
      </c>
      <c r="P40" s="298">
        <v>226488</v>
      </c>
      <c r="Q40" s="268" t="s">
        <v>157</v>
      </c>
      <c r="R40" s="234" t="s">
        <v>357</v>
      </c>
      <c r="S40" s="95" t="str">
        <f t="shared" si="4"/>
        <v>-</v>
      </c>
      <c r="U40" s="230" t="s">
        <v>196</v>
      </c>
      <c r="V40" s="228">
        <f t="shared" si="20"/>
        <v>0</v>
      </c>
      <c r="W40" s="228">
        <f t="shared" si="20"/>
        <v>0</v>
      </c>
      <c r="X40" s="228">
        <f t="shared" si="20"/>
        <v>0</v>
      </c>
      <c r="Y40" s="228">
        <f t="shared" si="20"/>
        <v>0</v>
      </c>
      <c r="Z40" s="228">
        <f t="shared" si="20"/>
        <v>0</v>
      </c>
      <c r="AA40" s="228">
        <f t="shared" si="20"/>
        <v>0</v>
      </c>
      <c r="AB40" s="228">
        <f t="shared" si="20"/>
        <v>0</v>
      </c>
      <c r="AC40" s="228">
        <f t="shared" si="20"/>
        <v>0</v>
      </c>
      <c r="AD40" s="228">
        <f t="shared" si="20"/>
        <v>0</v>
      </c>
      <c r="AE40" s="228">
        <f t="shared" si="20"/>
        <v>0</v>
      </c>
      <c r="AF40" s="228">
        <f t="shared" si="20"/>
        <v>0</v>
      </c>
      <c r="AG40" s="228">
        <f t="shared" si="20"/>
        <v>0</v>
      </c>
      <c r="AH40" s="228">
        <f t="shared" si="21"/>
        <v>0</v>
      </c>
    </row>
    <row r="41" spans="1:34" hidden="1" x14ac:dyDescent="0.35">
      <c r="A41" s="6">
        <v>52422</v>
      </c>
      <c r="B41" s="3"/>
      <c r="C41" s="1" t="s">
        <v>15</v>
      </c>
      <c r="D41" s="9" t="s">
        <v>119</v>
      </c>
      <c r="E41" s="1" t="s">
        <v>78</v>
      </c>
      <c r="F41" s="8">
        <v>226488</v>
      </c>
      <c r="G41" s="1" t="s">
        <v>157</v>
      </c>
      <c r="H41" s="7">
        <v>16</v>
      </c>
      <c r="I41" s="5">
        <v>45075</v>
      </c>
      <c r="J41" s="5">
        <v>45075</v>
      </c>
      <c r="K41" s="1" t="s">
        <v>82</v>
      </c>
      <c r="L41" s="224">
        <f t="shared" si="3"/>
        <v>5</v>
      </c>
      <c r="M41" s="4">
        <f t="shared" si="5"/>
        <v>1</v>
      </c>
      <c r="N41" s="233" t="s">
        <v>341</v>
      </c>
      <c r="O41" s="233">
        <v>16</v>
      </c>
      <c r="P41" s="298">
        <v>226488</v>
      </c>
      <c r="Q41" s="268" t="s">
        <v>157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" si="22">SUM(W30:W40)</f>
        <v>0</v>
      </c>
      <c r="X41" s="228">
        <f t="shared" ref="X41" si="23">SUM(X30:X40)</f>
        <v>0</v>
      </c>
      <c r="Y41" s="228">
        <f t="shared" ref="Y41" si="24">SUM(Y30:Y40)</f>
        <v>0</v>
      </c>
      <c r="Z41" s="228">
        <f t="shared" ref="Z41" si="25">SUM(Z30:Z40)</f>
        <v>0</v>
      </c>
      <c r="AA41" s="228">
        <f t="shared" ref="AA41" si="26">SUM(AA30:AA40)</f>
        <v>0</v>
      </c>
      <c r="AB41" s="228">
        <f t="shared" ref="AB41" si="27">SUM(AB30:AB40)</f>
        <v>0</v>
      </c>
      <c r="AC41" s="228">
        <f t="shared" ref="AC41" si="28">SUM(AC30:AC40)</f>
        <v>0</v>
      </c>
      <c r="AD41" s="228">
        <f t="shared" ref="AD41" si="29">SUM(AD30:AD40)</f>
        <v>0</v>
      </c>
      <c r="AE41" s="228">
        <f t="shared" ref="AE41" si="30">SUM(AE30:AE40)</f>
        <v>0</v>
      </c>
      <c r="AF41" s="228">
        <f t="shared" ref="AF41" si="31">SUM(AF30:AF40)</f>
        <v>0</v>
      </c>
      <c r="AG41" s="228">
        <f t="shared" ref="AG41" si="32">SUM(AG30:AG40)</f>
        <v>0</v>
      </c>
      <c r="AH41" s="231">
        <f t="shared" ref="AH41" si="33">SUM(AH30:AH40)</f>
        <v>0</v>
      </c>
    </row>
    <row r="42" spans="1:34" x14ac:dyDescent="0.35">
      <c r="A42" s="6">
        <v>47125</v>
      </c>
      <c r="B42" s="3"/>
      <c r="C42" s="1" t="s">
        <v>196</v>
      </c>
      <c r="D42" s="9" t="s">
        <v>197</v>
      </c>
      <c r="E42" s="1" t="s">
        <v>23</v>
      </c>
      <c r="F42" s="8">
        <v>196157</v>
      </c>
      <c r="G42" s="1" t="s">
        <v>128</v>
      </c>
      <c r="H42" s="7">
        <v>6</v>
      </c>
      <c r="I42" s="5">
        <v>45075</v>
      </c>
      <c r="J42" s="5">
        <v>45076</v>
      </c>
      <c r="K42" s="1" t="s">
        <v>82</v>
      </c>
      <c r="L42" s="224">
        <f t="shared" si="3"/>
        <v>5</v>
      </c>
      <c r="M42" s="4">
        <f t="shared" si="5"/>
        <v>1</v>
      </c>
      <c r="N42" s="233" t="s">
        <v>341</v>
      </c>
      <c r="O42" s="233">
        <v>4</v>
      </c>
      <c r="P42" s="298">
        <v>375324</v>
      </c>
      <c r="Q42" s="268" t="s">
        <v>120</v>
      </c>
      <c r="R42" s="234" t="s">
        <v>358</v>
      </c>
      <c r="S42" s="95" t="str">
        <f t="shared" si="4"/>
        <v>-</v>
      </c>
    </row>
    <row r="43" spans="1:34" hidden="1" x14ac:dyDescent="0.35">
      <c r="A43" s="6">
        <v>52430</v>
      </c>
      <c r="B43" s="3"/>
      <c r="C43" s="1" t="s">
        <v>15</v>
      </c>
      <c r="D43" s="9" t="s">
        <v>119</v>
      </c>
      <c r="E43" s="1" t="s">
        <v>30</v>
      </c>
      <c r="F43" s="8">
        <v>317251</v>
      </c>
      <c r="G43" s="1" t="s">
        <v>124</v>
      </c>
      <c r="H43" s="7">
        <v>10</v>
      </c>
      <c r="I43" s="5">
        <v>45077</v>
      </c>
      <c r="J43" s="5">
        <v>45077</v>
      </c>
      <c r="K43" s="1" t="s">
        <v>82</v>
      </c>
      <c r="L43" s="224">
        <f t="shared" si="3"/>
        <v>5</v>
      </c>
      <c r="M43" s="4">
        <f t="shared" si="5"/>
        <v>1</v>
      </c>
      <c r="N43" s="233" t="s">
        <v>341</v>
      </c>
      <c r="O43" s="233">
        <v>8</v>
      </c>
      <c r="P43" s="298">
        <v>317251</v>
      </c>
      <c r="Q43" s="268" t="s">
        <v>124</v>
      </c>
      <c r="R43" s="234" t="s">
        <v>359</v>
      </c>
      <c r="S43" s="95" t="str">
        <f t="shared" si="4"/>
        <v>-</v>
      </c>
    </row>
    <row r="44" spans="1:34" hidden="1" x14ac:dyDescent="0.35">
      <c r="A44" s="6">
        <v>48024</v>
      </c>
      <c r="B44" s="3"/>
      <c r="C44" s="1" t="s">
        <v>196</v>
      </c>
      <c r="D44" s="9" t="s">
        <v>197</v>
      </c>
      <c r="E44" s="1" t="s">
        <v>76</v>
      </c>
      <c r="F44" s="8">
        <v>375324</v>
      </c>
      <c r="G44" s="1" t="s">
        <v>120</v>
      </c>
      <c r="H44" s="7">
        <v>11</v>
      </c>
      <c r="I44" s="5">
        <v>45077</v>
      </c>
      <c r="J44" s="5">
        <v>45078</v>
      </c>
      <c r="K44" s="1" t="s">
        <v>82</v>
      </c>
      <c r="L44" s="224">
        <f t="shared" si="3"/>
        <v>6</v>
      </c>
      <c r="M44" s="4">
        <f t="shared" si="5"/>
        <v>1</v>
      </c>
      <c r="N44" s="233" t="s">
        <v>341</v>
      </c>
      <c r="O44" s="233">
        <v>8</v>
      </c>
      <c r="P44" s="233">
        <v>375324</v>
      </c>
      <c r="Q44" s="241" t="str">
        <f>IFERROR((VLOOKUP(P44,Padrón[[Ficha]:[Nombre]],2,FALSE)),"-")</f>
        <v>DAVID MICHAEL MADRIGAL ELISEO</v>
      </c>
      <c r="R44" s="234" t="s">
        <v>360</v>
      </c>
      <c r="S44" s="95" t="str">
        <f t="shared" si="4"/>
        <v>-</v>
      </c>
    </row>
    <row r="45" spans="1:34" hidden="1" x14ac:dyDescent="0.35">
      <c r="A45" s="6">
        <v>48538</v>
      </c>
      <c r="B45" s="3"/>
      <c r="C45" s="1" t="s">
        <v>196</v>
      </c>
      <c r="D45" s="9" t="s">
        <v>197</v>
      </c>
      <c r="E45" s="1" t="s">
        <v>20</v>
      </c>
      <c r="F45" s="8">
        <v>196157</v>
      </c>
      <c r="G45" s="1" t="s">
        <v>128</v>
      </c>
      <c r="H45" s="7">
        <v>15</v>
      </c>
      <c r="I45" s="5">
        <v>45082</v>
      </c>
      <c r="J45" s="5">
        <v>45083</v>
      </c>
      <c r="K45" s="1" t="s">
        <v>82</v>
      </c>
      <c r="L45" s="224">
        <f t="shared" si="3"/>
        <v>6</v>
      </c>
      <c r="M45" s="4">
        <f t="shared" si="5"/>
        <v>1</v>
      </c>
      <c r="N45" s="233" t="s">
        <v>341</v>
      </c>
      <c r="O45" s="233">
        <v>10</v>
      </c>
      <c r="Q45" s="241" t="str">
        <f>IFERROR((VLOOKUP(P45,Padrón[[Ficha]:[Nombre]],2,FALSE)),"-")</f>
        <v>-</v>
      </c>
      <c r="S45" s="95" t="str">
        <f t="shared" si="4"/>
        <v>-</v>
      </c>
    </row>
    <row r="46" spans="1:34" hidden="1" x14ac:dyDescent="0.35">
      <c r="A46" s="6">
        <v>56319</v>
      </c>
      <c r="B46" s="3"/>
      <c r="C46" s="1" t="s">
        <v>196</v>
      </c>
      <c r="D46" s="9" t="s">
        <v>197</v>
      </c>
      <c r="E46" s="1" t="s">
        <v>27</v>
      </c>
      <c r="F46" s="8">
        <v>226488</v>
      </c>
      <c r="G46" s="1" t="s">
        <v>157</v>
      </c>
      <c r="H46" s="7">
        <v>8</v>
      </c>
      <c r="I46" s="5">
        <v>45082</v>
      </c>
      <c r="J46" s="5">
        <v>45082</v>
      </c>
      <c r="K46" s="1" t="s">
        <v>82</v>
      </c>
      <c r="L46" s="224">
        <f t="shared" ref="L46:L79" si="34">MONTH(J46)</f>
        <v>6</v>
      </c>
      <c r="M46" s="4">
        <f t="shared" si="5"/>
        <v>1</v>
      </c>
      <c r="N46" s="233" t="s">
        <v>341</v>
      </c>
      <c r="O46" s="233">
        <v>6</v>
      </c>
      <c r="P46" s="233">
        <v>226488</v>
      </c>
      <c r="Q46" s="241" t="str">
        <f>IFERROR((VLOOKUP(P46,Padrón[[Ficha]:[Nombre]],2,FALSE)),"-")</f>
        <v>ERNESTO SANCHEZ GARCIA</v>
      </c>
      <c r="S46" s="95" t="str">
        <f t="shared" ref="S46:S79" si="35">IF(N46="Cancelado","◄ ◄ ◄ Favor de indicar la causa","-")</f>
        <v>-</v>
      </c>
    </row>
    <row r="47" spans="1:34" hidden="1" x14ac:dyDescent="0.35">
      <c r="A47" s="6">
        <v>52440</v>
      </c>
      <c r="B47" s="3"/>
      <c r="C47" s="1" t="s">
        <v>15</v>
      </c>
      <c r="D47" s="9" t="s">
        <v>119</v>
      </c>
      <c r="E47" s="1" t="s">
        <v>22</v>
      </c>
      <c r="F47" s="8">
        <v>228486</v>
      </c>
      <c r="G47" s="1" t="s">
        <v>142</v>
      </c>
      <c r="H47" s="7">
        <v>10</v>
      </c>
      <c r="I47" s="5">
        <v>45083</v>
      </c>
      <c r="J47" s="5">
        <v>45085</v>
      </c>
      <c r="K47" s="1" t="s">
        <v>82</v>
      </c>
      <c r="L47" s="224">
        <f t="shared" si="34"/>
        <v>6</v>
      </c>
      <c r="M47" s="4">
        <f t="shared" si="5"/>
        <v>1</v>
      </c>
      <c r="N47" s="233" t="s">
        <v>341</v>
      </c>
      <c r="O47" s="233">
        <v>10</v>
      </c>
      <c r="P47" s="233">
        <v>228486</v>
      </c>
      <c r="Q47" s="241" t="str">
        <f>IFERROR((VLOOKUP(P47,Padrón[[Ficha]:[Nombre]],2,FALSE)),"-")</f>
        <v>JORGE EDUARDO HERNANDEZ GALVAN</v>
      </c>
      <c r="S47" s="95" t="str">
        <f t="shared" si="35"/>
        <v>-</v>
      </c>
    </row>
    <row r="48" spans="1:34" hidden="1" x14ac:dyDescent="0.35">
      <c r="A48" s="6">
        <v>56358</v>
      </c>
      <c r="B48" s="3"/>
      <c r="C48" s="1" t="s">
        <v>196</v>
      </c>
      <c r="D48" s="9" t="s">
        <v>197</v>
      </c>
      <c r="E48" s="1" t="s">
        <v>20</v>
      </c>
      <c r="F48" s="8">
        <v>375324</v>
      </c>
      <c r="G48" s="1" t="s">
        <v>120</v>
      </c>
      <c r="H48" s="7">
        <v>13</v>
      </c>
      <c r="I48" s="5">
        <v>45083</v>
      </c>
      <c r="J48" s="5">
        <v>45084</v>
      </c>
      <c r="K48" s="1" t="s">
        <v>82</v>
      </c>
      <c r="L48" s="224">
        <f t="shared" si="34"/>
        <v>6</v>
      </c>
      <c r="M48" s="4">
        <f t="shared" si="5"/>
        <v>1</v>
      </c>
      <c r="N48" s="233" t="s">
        <v>341</v>
      </c>
      <c r="O48" s="233">
        <v>13</v>
      </c>
      <c r="P48" s="233">
        <v>375324</v>
      </c>
      <c r="Q48" s="241" t="str">
        <f>IFERROR((VLOOKUP(P48,Padrón[[Ficha]:[Nombre]],2,FALSE)),"-")</f>
        <v>DAVID MICHAEL MADRIGAL ELISEO</v>
      </c>
      <c r="S48" s="95" t="str">
        <f t="shared" si="35"/>
        <v>-</v>
      </c>
    </row>
    <row r="49" spans="1:19" hidden="1" x14ac:dyDescent="0.35">
      <c r="A49" s="6">
        <v>48622</v>
      </c>
      <c r="B49" s="3"/>
      <c r="C49" s="1" t="s">
        <v>196</v>
      </c>
      <c r="D49" s="9" t="s">
        <v>197</v>
      </c>
      <c r="E49" s="1" t="s">
        <v>27</v>
      </c>
      <c r="F49" s="8">
        <v>226488</v>
      </c>
      <c r="G49" s="1" t="s">
        <v>157</v>
      </c>
      <c r="H49" s="7">
        <v>10</v>
      </c>
      <c r="I49" s="5">
        <v>45084</v>
      </c>
      <c r="J49" s="5">
        <v>45084</v>
      </c>
      <c r="K49" s="1" t="s">
        <v>82</v>
      </c>
      <c r="L49" s="224">
        <f t="shared" si="34"/>
        <v>6</v>
      </c>
      <c r="M49" s="4">
        <f t="shared" si="5"/>
        <v>1</v>
      </c>
      <c r="N49" s="233" t="s">
        <v>341</v>
      </c>
      <c r="O49" s="233">
        <v>9</v>
      </c>
      <c r="P49" s="233">
        <v>226488</v>
      </c>
      <c r="Q49" s="241" t="str">
        <f>IFERROR((VLOOKUP(P49,Padrón[[Ficha]:[Nombre]],2,FALSE)),"-")</f>
        <v>ERNESTO SANCHEZ GARCIA</v>
      </c>
      <c r="S49" s="95" t="str">
        <f t="shared" si="35"/>
        <v>-</v>
      </c>
    </row>
    <row r="50" spans="1:19" x14ac:dyDescent="0.35">
      <c r="A50" s="6">
        <v>48244</v>
      </c>
      <c r="B50" s="3"/>
      <c r="C50" s="1" t="s">
        <v>215</v>
      </c>
      <c r="D50" s="9" t="s">
        <v>223</v>
      </c>
      <c r="E50" s="1" t="s">
        <v>102</v>
      </c>
      <c r="F50" s="8">
        <v>408659</v>
      </c>
      <c r="G50" s="1" t="s">
        <v>224</v>
      </c>
      <c r="H50" s="7">
        <v>15</v>
      </c>
      <c r="I50" s="5">
        <v>45084</v>
      </c>
      <c r="J50" s="5">
        <v>45084</v>
      </c>
      <c r="K50" s="1" t="s">
        <v>82</v>
      </c>
      <c r="L50" s="224">
        <f t="shared" si="34"/>
        <v>6</v>
      </c>
      <c r="M50" s="4">
        <f t="shared" si="5"/>
        <v>1</v>
      </c>
      <c r="N50" s="233" t="s">
        <v>341</v>
      </c>
      <c r="O50" s="233">
        <v>15</v>
      </c>
      <c r="P50" s="233">
        <v>408659</v>
      </c>
      <c r="Q50" s="241" t="str">
        <f>IFERROR((VLOOKUP(P50,Padrón[[Ficha]:[Nombre]],2,FALSE)),"-")</f>
        <v>JUAN ROJAS DIAZ</v>
      </c>
      <c r="S50" s="95" t="str">
        <f t="shared" si="35"/>
        <v>-</v>
      </c>
    </row>
    <row r="51" spans="1:19" hidden="1" x14ac:dyDescent="0.35">
      <c r="A51" s="6">
        <v>53920</v>
      </c>
      <c r="B51" s="3"/>
      <c r="C51" s="1" t="s">
        <v>15</v>
      </c>
      <c r="D51" s="9" t="s">
        <v>119</v>
      </c>
      <c r="E51" s="1" t="s">
        <v>35</v>
      </c>
      <c r="F51" s="8">
        <v>228486</v>
      </c>
      <c r="G51" s="1" t="s">
        <v>142</v>
      </c>
      <c r="H51" s="7">
        <v>11</v>
      </c>
      <c r="I51" s="5">
        <v>45090</v>
      </c>
      <c r="J51" s="5">
        <v>45092</v>
      </c>
      <c r="K51" s="1" t="s">
        <v>82</v>
      </c>
      <c r="L51" s="224">
        <f t="shared" si="34"/>
        <v>6</v>
      </c>
      <c r="M51" s="4">
        <f t="shared" si="5"/>
        <v>1</v>
      </c>
      <c r="N51" s="233" t="s">
        <v>341</v>
      </c>
      <c r="O51" s="233">
        <v>11</v>
      </c>
      <c r="P51" s="233">
        <v>228486</v>
      </c>
      <c r="Q51" s="241" t="str">
        <f>IFERROR((VLOOKUP(P51,Padrón[[Ficha]:[Nombre]],2,FALSE)),"-")</f>
        <v>JORGE EDUARDO HERNANDEZ GALVAN</v>
      </c>
      <c r="S51" s="95" t="str">
        <f t="shared" si="35"/>
        <v>-</v>
      </c>
    </row>
    <row r="52" spans="1:19" x14ac:dyDescent="0.35">
      <c r="A52" s="6">
        <v>48994</v>
      </c>
      <c r="B52" s="3"/>
      <c r="C52" s="1" t="s">
        <v>215</v>
      </c>
      <c r="D52" s="9" t="s">
        <v>223</v>
      </c>
      <c r="E52" s="1" t="s">
        <v>102</v>
      </c>
      <c r="F52" s="8">
        <v>408659</v>
      </c>
      <c r="G52" s="1" t="s">
        <v>224</v>
      </c>
      <c r="H52" s="7">
        <v>13</v>
      </c>
      <c r="I52" s="5">
        <v>45091</v>
      </c>
      <c r="J52" s="5">
        <v>45091</v>
      </c>
      <c r="K52" s="1" t="s">
        <v>82</v>
      </c>
      <c r="L52" s="224">
        <f t="shared" si="34"/>
        <v>6</v>
      </c>
      <c r="M52" s="4">
        <f t="shared" si="5"/>
        <v>1</v>
      </c>
      <c r="N52" s="233" t="s">
        <v>341</v>
      </c>
      <c r="O52" s="233">
        <v>11</v>
      </c>
      <c r="P52" s="233">
        <v>408659</v>
      </c>
      <c r="Q52" s="241" t="str">
        <f>IFERROR((VLOOKUP(P52,Padrón[[Ficha]:[Nombre]],2,FALSE)),"-")</f>
        <v>JUAN ROJAS DIAZ</v>
      </c>
      <c r="S52" s="95" t="str">
        <f t="shared" si="35"/>
        <v>-</v>
      </c>
    </row>
    <row r="53" spans="1:19" hidden="1" x14ac:dyDescent="0.35">
      <c r="A53" s="6">
        <v>47978</v>
      </c>
      <c r="B53" s="3"/>
      <c r="C53" s="1" t="s">
        <v>15</v>
      </c>
      <c r="D53" s="9" t="s">
        <v>119</v>
      </c>
      <c r="E53" s="1" t="s">
        <v>20</v>
      </c>
      <c r="F53" s="8">
        <v>243544</v>
      </c>
      <c r="G53" s="1" t="s">
        <v>163</v>
      </c>
      <c r="H53" s="7">
        <v>17</v>
      </c>
      <c r="I53" s="5">
        <v>45092</v>
      </c>
      <c r="J53" s="5">
        <v>45093</v>
      </c>
      <c r="K53" s="1" t="s">
        <v>82</v>
      </c>
      <c r="L53" s="224">
        <f t="shared" si="34"/>
        <v>6</v>
      </c>
      <c r="M53" s="4">
        <f t="shared" si="5"/>
        <v>1</v>
      </c>
      <c r="N53" s="233" t="s">
        <v>341</v>
      </c>
      <c r="O53" s="233">
        <v>15</v>
      </c>
      <c r="P53" s="233">
        <v>226488</v>
      </c>
      <c r="Q53" s="241" t="str">
        <f>IFERROR((VLOOKUP(P53,Padrón[[Ficha]:[Nombre]],2,FALSE)),"-")</f>
        <v>ERNESTO SANCHEZ GARCIA</v>
      </c>
      <c r="S53" s="95" t="str">
        <f t="shared" si="35"/>
        <v>-</v>
      </c>
    </row>
    <row r="54" spans="1:19" hidden="1" x14ac:dyDescent="0.35">
      <c r="A54" s="6">
        <v>49212</v>
      </c>
      <c r="B54" s="3"/>
      <c r="C54" s="1" t="s">
        <v>215</v>
      </c>
      <c r="D54" s="9" t="s">
        <v>223</v>
      </c>
      <c r="E54" s="1" t="s">
        <v>34</v>
      </c>
      <c r="F54" s="8">
        <v>408659</v>
      </c>
      <c r="G54" s="1" t="s">
        <v>224</v>
      </c>
      <c r="H54" s="7">
        <v>11</v>
      </c>
      <c r="I54" s="5">
        <v>45092</v>
      </c>
      <c r="J54" s="5">
        <v>45093</v>
      </c>
      <c r="K54" s="1" t="s">
        <v>82</v>
      </c>
      <c r="L54" s="224">
        <f t="shared" si="34"/>
        <v>6</v>
      </c>
      <c r="M54" s="4">
        <f t="shared" si="5"/>
        <v>1</v>
      </c>
      <c r="N54" s="233" t="s">
        <v>341</v>
      </c>
      <c r="O54" s="233">
        <v>10</v>
      </c>
      <c r="P54" s="233">
        <v>408659</v>
      </c>
      <c r="Q54" s="241" t="str">
        <f>IFERROR((VLOOKUP(P54,Padrón[[Ficha]:[Nombre]],2,FALSE)),"-")</f>
        <v>JUAN ROJAS DIAZ</v>
      </c>
      <c r="S54" s="95" t="str">
        <f t="shared" si="35"/>
        <v>-</v>
      </c>
    </row>
    <row r="55" spans="1:19" hidden="1" x14ac:dyDescent="0.35">
      <c r="A55" s="6">
        <v>47696</v>
      </c>
      <c r="B55" s="3"/>
      <c r="C55" s="1" t="s">
        <v>15</v>
      </c>
      <c r="D55" s="9" t="s">
        <v>119</v>
      </c>
      <c r="E55" s="1" t="s">
        <v>47</v>
      </c>
      <c r="F55" s="8">
        <v>196157</v>
      </c>
      <c r="G55" s="1" t="s">
        <v>128</v>
      </c>
      <c r="H55" s="7">
        <v>17</v>
      </c>
      <c r="I55" s="5">
        <v>45096</v>
      </c>
      <c r="J55" s="5">
        <v>45098</v>
      </c>
      <c r="K55" s="1" t="s">
        <v>82</v>
      </c>
      <c r="L55" s="224">
        <f t="shared" si="34"/>
        <v>6</v>
      </c>
      <c r="M55" s="4">
        <f t="shared" si="5"/>
        <v>1</v>
      </c>
      <c r="N55" s="233" t="s">
        <v>341</v>
      </c>
      <c r="O55" s="233">
        <v>17</v>
      </c>
      <c r="P55" s="233">
        <v>196157</v>
      </c>
      <c r="Q55" s="241" t="str">
        <f>IFERROR((VLOOKUP(P55,Padrón[[Ficha]:[Nombre]],2,FALSE)),"-")</f>
        <v>LUCIO ALFONSO POSADAS RAMIREZ</v>
      </c>
      <c r="S55" s="95" t="str">
        <f t="shared" si="35"/>
        <v>-</v>
      </c>
    </row>
    <row r="56" spans="1:19" hidden="1" x14ac:dyDescent="0.35">
      <c r="A56" s="6">
        <v>53913</v>
      </c>
      <c r="B56" s="3"/>
      <c r="C56" s="1" t="s">
        <v>15</v>
      </c>
      <c r="D56" s="9" t="s">
        <v>119</v>
      </c>
      <c r="E56" s="1" t="s">
        <v>35</v>
      </c>
      <c r="F56" s="8">
        <v>228486</v>
      </c>
      <c r="G56" s="1" t="s">
        <v>142</v>
      </c>
      <c r="H56" s="7">
        <v>10</v>
      </c>
      <c r="I56" s="5">
        <v>45097</v>
      </c>
      <c r="J56" s="5">
        <v>45099</v>
      </c>
      <c r="K56" s="1" t="s">
        <v>82</v>
      </c>
      <c r="L56" s="224">
        <f t="shared" si="34"/>
        <v>6</v>
      </c>
      <c r="M56" s="4">
        <f t="shared" si="5"/>
        <v>1</v>
      </c>
      <c r="N56" s="233" t="s">
        <v>341</v>
      </c>
      <c r="O56" s="233">
        <v>10</v>
      </c>
      <c r="Q56" s="241" t="str">
        <f>IFERROR((VLOOKUP(P56,Padrón[[Ficha]:[Nombre]],2,FALSE)),"-")</f>
        <v>-</v>
      </c>
      <c r="S56" s="95" t="str">
        <f t="shared" si="35"/>
        <v>-</v>
      </c>
    </row>
    <row r="57" spans="1:19" hidden="1" x14ac:dyDescent="0.35">
      <c r="A57" s="6">
        <v>47050</v>
      </c>
      <c r="B57" s="3"/>
      <c r="C57" s="1" t="s">
        <v>15</v>
      </c>
      <c r="D57" s="9" t="s">
        <v>49</v>
      </c>
      <c r="E57" s="1" t="s">
        <v>46</v>
      </c>
      <c r="F57" s="8">
        <v>196157</v>
      </c>
      <c r="G57" s="1" t="s">
        <v>128</v>
      </c>
      <c r="H57" s="7">
        <v>16</v>
      </c>
      <c r="I57" s="5">
        <v>45103</v>
      </c>
      <c r="J57" s="5">
        <v>45103</v>
      </c>
      <c r="K57" s="1" t="s">
        <v>82</v>
      </c>
      <c r="L57" s="224">
        <f t="shared" si="34"/>
        <v>6</v>
      </c>
      <c r="M57" s="4">
        <f t="shared" si="5"/>
        <v>1</v>
      </c>
      <c r="N57" s="233" t="s">
        <v>341</v>
      </c>
      <c r="O57" s="233">
        <v>11</v>
      </c>
      <c r="P57" s="233">
        <v>196157</v>
      </c>
      <c r="Q57" s="241" t="str">
        <f>IFERROR((VLOOKUP(P57,Padrón[[Ficha]:[Nombre]],2,FALSE)),"-")</f>
        <v>LUCIO ALFONSO POSADAS RAMIREZ</v>
      </c>
      <c r="S57" s="95" t="str">
        <f t="shared" si="35"/>
        <v>-</v>
      </c>
    </row>
    <row r="58" spans="1:19" hidden="1" x14ac:dyDescent="0.35">
      <c r="A58" s="6">
        <v>47049</v>
      </c>
      <c r="B58" s="3"/>
      <c r="C58" s="1" t="s">
        <v>15</v>
      </c>
      <c r="D58" s="9" t="s">
        <v>49</v>
      </c>
      <c r="E58" s="1" t="s">
        <v>46</v>
      </c>
      <c r="F58" s="8">
        <v>196157</v>
      </c>
      <c r="G58" s="1" t="s">
        <v>128</v>
      </c>
      <c r="H58" s="7">
        <v>14</v>
      </c>
      <c r="I58" s="5">
        <v>45104</v>
      </c>
      <c r="J58" s="5">
        <v>45104</v>
      </c>
      <c r="K58" s="1" t="s">
        <v>82</v>
      </c>
      <c r="L58" s="224">
        <f t="shared" si="34"/>
        <v>6</v>
      </c>
      <c r="M58" s="4">
        <f t="shared" si="5"/>
        <v>1</v>
      </c>
      <c r="N58" s="233" t="s">
        <v>341</v>
      </c>
      <c r="O58" s="233">
        <v>10</v>
      </c>
      <c r="P58" s="233">
        <v>196157</v>
      </c>
      <c r="Q58" s="241" t="str">
        <f>IFERROR((VLOOKUP(P58,Padrón[[Ficha]:[Nombre]],2,FALSE)),"-")</f>
        <v>LUCIO ALFONSO POSADAS RAMIREZ</v>
      </c>
      <c r="S58" s="95" t="str">
        <f t="shared" si="35"/>
        <v>-</v>
      </c>
    </row>
    <row r="59" spans="1:19" hidden="1" x14ac:dyDescent="0.35">
      <c r="A59" s="6">
        <v>47048</v>
      </c>
      <c r="B59" s="3"/>
      <c r="C59" s="1" t="s">
        <v>15</v>
      </c>
      <c r="D59" s="9" t="s">
        <v>49</v>
      </c>
      <c r="E59" s="1" t="s">
        <v>46</v>
      </c>
      <c r="F59" s="8">
        <v>196157</v>
      </c>
      <c r="G59" s="1" t="s">
        <v>128</v>
      </c>
      <c r="H59" s="7">
        <v>14</v>
      </c>
      <c r="I59" s="5">
        <v>45105</v>
      </c>
      <c r="J59" s="5">
        <v>45105</v>
      </c>
      <c r="K59" s="1" t="s">
        <v>82</v>
      </c>
      <c r="L59" s="224">
        <f t="shared" si="34"/>
        <v>6</v>
      </c>
      <c r="M59" s="4">
        <f t="shared" si="5"/>
        <v>1</v>
      </c>
      <c r="N59" s="233" t="s">
        <v>341</v>
      </c>
      <c r="O59" s="233">
        <v>12</v>
      </c>
      <c r="P59" s="233">
        <v>196157</v>
      </c>
      <c r="Q59" s="241" t="str">
        <f>IFERROR((VLOOKUP(P59,Padrón[[Ficha]:[Nombre]],2,FALSE)),"-")</f>
        <v>LUCIO ALFONSO POSADAS RAMIREZ</v>
      </c>
      <c r="S59" s="95" t="str">
        <f t="shared" si="35"/>
        <v>-</v>
      </c>
    </row>
    <row r="60" spans="1:19" hidden="1" x14ac:dyDescent="0.35">
      <c r="A60" s="6">
        <v>49311</v>
      </c>
      <c r="B60" s="3"/>
      <c r="C60" s="1" t="s">
        <v>215</v>
      </c>
      <c r="D60" s="9" t="s">
        <v>223</v>
      </c>
      <c r="E60" s="1" t="s">
        <v>30</v>
      </c>
      <c r="F60" s="8">
        <v>408659</v>
      </c>
      <c r="G60" s="1" t="s">
        <v>224</v>
      </c>
      <c r="H60" s="7">
        <v>12</v>
      </c>
      <c r="I60" s="5">
        <v>45105</v>
      </c>
      <c r="J60" s="5">
        <v>45105</v>
      </c>
      <c r="K60" s="1" t="s">
        <v>82</v>
      </c>
      <c r="L60" s="224">
        <f t="shared" si="34"/>
        <v>6</v>
      </c>
      <c r="M60" s="4">
        <f t="shared" si="5"/>
        <v>1</v>
      </c>
      <c r="N60" s="233" t="s">
        <v>341</v>
      </c>
      <c r="O60" s="233">
        <v>12</v>
      </c>
      <c r="P60" s="233">
        <v>408659</v>
      </c>
      <c r="Q60" s="241" t="str">
        <f>IFERROR((VLOOKUP(P60,Padrón[[Ficha]:[Nombre]],2,FALSE)),"-")</f>
        <v>JUAN ROJAS DIAZ</v>
      </c>
      <c r="S60" s="95" t="str">
        <f t="shared" si="35"/>
        <v>-</v>
      </c>
    </row>
    <row r="61" spans="1:19" hidden="1" x14ac:dyDescent="0.35">
      <c r="A61" s="6">
        <v>57397</v>
      </c>
      <c r="B61" s="3"/>
      <c r="C61" s="1" t="s">
        <v>15</v>
      </c>
      <c r="D61" s="9" t="s">
        <v>119</v>
      </c>
      <c r="E61" s="1" t="s">
        <v>17</v>
      </c>
      <c r="F61" s="8">
        <v>196157</v>
      </c>
      <c r="G61" s="1" t="s">
        <v>128</v>
      </c>
      <c r="H61" s="7">
        <v>4</v>
      </c>
      <c r="I61" s="5">
        <v>45106</v>
      </c>
      <c r="J61" s="5">
        <v>45106</v>
      </c>
      <c r="K61" s="1" t="s">
        <v>82</v>
      </c>
      <c r="L61" s="224">
        <f t="shared" si="34"/>
        <v>6</v>
      </c>
      <c r="M61" s="4">
        <f t="shared" si="5"/>
        <v>1</v>
      </c>
      <c r="N61" s="233" t="s">
        <v>341</v>
      </c>
      <c r="O61" s="233">
        <v>4</v>
      </c>
      <c r="P61" s="233">
        <v>196157</v>
      </c>
      <c r="Q61" s="241" t="str">
        <f>IFERROR((VLOOKUP(P61,Padrón[[Ficha]:[Nombre]],2,FALSE)),"-")</f>
        <v>LUCIO ALFONSO POSADAS RAMIREZ</v>
      </c>
      <c r="S61" s="95" t="str">
        <f t="shared" si="35"/>
        <v>-</v>
      </c>
    </row>
    <row r="62" spans="1:19" hidden="1" x14ac:dyDescent="0.35">
      <c r="A62" s="6">
        <v>49739</v>
      </c>
      <c r="B62" s="3"/>
      <c r="C62" s="1" t="s">
        <v>215</v>
      </c>
      <c r="D62" s="9" t="s">
        <v>223</v>
      </c>
      <c r="E62" s="1" t="s">
        <v>76</v>
      </c>
      <c r="F62" s="8">
        <v>408659</v>
      </c>
      <c r="G62" s="1" t="s">
        <v>224</v>
      </c>
      <c r="H62" s="7">
        <v>14</v>
      </c>
      <c r="I62" s="5">
        <v>45106</v>
      </c>
      <c r="J62" s="5">
        <v>45107</v>
      </c>
      <c r="K62" s="1" t="s">
        <v>82</v>
      </c>
      <c r="L62" s="224">
        <f t="shared" si="34"/>
        <v>6</v>
      </c>
      <c r="M62" s="4">
        <f t="shared" si="5"/>
        <v>1</v>
      </c>
      <c r="N62" s="233" t="s">
        <v>341</v>
      </c>
      <c r="O62" s="233">
        <v>13</v>
      </c>
      <c r="P62" s="233">
        <v>408659</v>
      </c>
      <c r="Q62" s="241" t="str">
        <f>IFERROR((VLOOKUP(P62,Padrón[[Ficha]:[Nombre]],2,FALSE)),"-")</f>
        <v>JUAN ROJAS DIAZ</v>
      </c>
      <c r="S62" s="95" t="str">
        <f t="shared" si="35"/>
        <v>-</v>
      </c>
    </row>
    <row r="63" spans="1:19" hidden="1" x14ac:dyDescent="0.35">
      <c r="A63" s="6">
        <v>60345</v>
      </c>
      <c r="B63" s="3"/>
      <c r="C63" s="1" t="s">
        <v>15</v>
      </c>
      <c r="D63" s="9" t="s">
        <v>119</v>
      </c>
      <c r="E63" s="1" t="s">
        <v>20</v>
      </c>
      <c r="F63" s="8">
        <v>243544</v>
      </c>
      <c r="G63" s="1" t="s">
        <v>163</v>
      </c>
      <c r="H63" s="7">
        <v>8</v>
      </c>
      <c r="I63" s="5">
        <v>45148</v>
      </c>
      <c r="J63" s="5">
        <v>45149</v>
      </c>
      <c r="K63" s="1" t="s">
        <v>82</v>
      </c>
      <c r="L63" s="224">
        <f t="shared" si="34"/>
        <v>8</v>
      </c>
      <c r="M63" s="4">
        <f t="shared" si="5"/>
        <v>1</v>
      </c>
      <c r="N63" s="233" t="s">
        <v>341</v>
      </c>
      <c r="O63" s="233">
        <v>5</v>
      </c>
      <c r="P63" s="233">
        <v>196157</v>
      </c>
      <c r="Q63" s="241" t="str">
        <f>IFERROR((VLOOKUP(P63,Padrón[[Ficha]:[Nombre]],2,FALSE)),"-")</f>
        <v>LUCIO ALFONSO POSADAS RAMIREZ</v>
      </c>
      <c r="S63" s="95" t="str">
        <f t="shared" si="35"/>
        <v>-</v>
      </c>
    </row>
    <row r="64" spans="1:19" hidden="1" x14ac:dyDescent="0.35">
      <c r="A64" s="6">
        <v>47052</v>
      </c>
      <c r="B64" s="3"/>
      <c r="C64" s="1" t="s">
        <v>15</v>
      </c>
      <c r="D64" s="9" t="s">
        <v>49</v>
      </c>
      <c r="E64" s="1" t="s">
        <v>76</v>
      </c>
      <c r="F64" s="8">
        <v>196157</v>
      </c>
      <c r="G64" s="1" t="s">
        <v>128</v>
      </c>
      <c r="H64" s="7">
        <v>12</v>
      </c>
      <c r="I64" s="5">
        <v>45173</v>
      </c>
      <c r="J64" s="5">
        <v>45174</v>
      </c>
      <c r="K64" s="1" t="s">
        <v>82</v>
      </c>
      <c r="L64" s="224">
        <f t="shared" si="34"/>
        <v>9</v>
      </c>
      <c r="M64" s="4">
        <f t="shared" si="5"/>
        <v>1</v>
      </c>
      <c r="N64" s="233" t="s">
        <v>341</v>
      </c>
      <c r="O64" s="233">
        <v>12</v>
      </c>
      <c r="P64" s="233">
        <v>196157</v>
      </c>
      <c r="Q64" s="241" t="str">
        <f>IFERROR((VLOOKUP(P64,Padrón[[Ficha]:[Nombre]],2,FALSE)),"-")</f>
        <v>LUCIO ALFONSO POSADAS RAMIREZ</v>
      </c>
      <c r="S64" s="95" t="str">
        <f t="shared" si="35"/>
        <v>-</v>
      </c>
    </row>
    <row r="65" spans="1:19" hidden="1" x14ac:dyDescent="0.35">
      <c r="A65" s="6">
        <v>47914</v>
      </c>
      <c r="B65" s="3"/>
      <c r="C65" s="1" t="s">
        <v>15</v>
      </c>
      <c r="D65" s="9" t="s">
        <v>119</v>
      </c>
      <c r="E65" s="1" t="s">
        <v>47</v>
      </c>
      <c r="F65" s="8">
        <v>196157</v>
      </c>
      <c r="G65" s="1" t="s">
        <v>128</v>
      </c>
      <c r="H65" s="7">
        <v>16</v>
      </c>
      <c r="I65" s="5">
        <v>45175</v>
      </c>
      <c r="J65" s="5">
        <v>45177</v>
      </c>
      <c r="K65" s="1" t="s">
        <v>82</v>
      </c>
      <c r="L65" s="224">
        <f t="shared" si="34"/>
        <v>9</v>
      </c>
      <c r="M65" s="4">
        <f t="shared" si="5"/>
        <v>1</v>
      </c>
      <c r="N65" s="233" t="s">
        <v>341</v>
      </c>
      <c r="O65" s="233">
        <v>18</v>
      </c>
      <c r="P65" s="233">
        <v>196157</v>
      </c>
      <c r="Q65" s="241" t="str">
        <f>IFERROR((VLOOKUP(P65,Padrón[[Ficha]:[Nombre]],2,FALSE)),"-")</f>
        <v>LUCIO ALFONSO POSADAS RAMIREZ</v>
      </c>
      <c r="S65" s="95" t="str">
        <f t="shared" si="35"/>
        <v>-</v>
      </c>
    </row>
    <row r="66" spans="1:19" hidden="1" x14ac:dyDescent="0.35">
      <c r="A66" s="6">
        <v>51355</v>
      </c>
      <c r="B66" s="3"/>
      <c r="C66" s="1" t="s">
        <v>215</v>
      </c>
      <c r="D66" s="9" t="s">
        <v>223</v>
      </c>
      <c r="E66" s="1" t="s">
        <v>47</v>
      </c>
      <c r="F66" s="8">
        <v>196157</v>
      </c>
      <c r="G66" s="1" t="s">
        <v>128</v>
      </c>
      <c r="H66" s="7">
        <v>11</v>
      </c>
      <c r="I66" s="5">
        <v>45181</v>
      </c>
      <c r="J66" s="5">
        <v>45183</v>
      </c>
      <c r="K66" s="1" t="s">
        <v>82</v>
      </c>
      <c r="L66" s="224">
        <f t="shared" si="34"/>
        <v>9</v>
      </c>
      <c r="M66" s="4">
        <f t="shared" si="5"/>
        <v>1</v>
      </c>
      <c r="N66" s="233" t="s">
        <v>341</v>
      </c>
      <c r="O66" s="233">
        <v>8</v>
      </c>
      <c r="P66" s="233">
        <v>196157</v>
      </c>
      <c r="Q66" s="241" t="str">
        <f>IFERROR((VLOOKUP(P66,Padrón[[Ficha]:[Nombre]],2,FALSE)),"-")</f>
        <v>LUCIO ALFONSO POSADAS RAMIREZ</v>
      </c>
      <c r="S66" s="95" t="str">
        <f t="shared" si="35"/>
        <v>-</v>
      </c>
    </row>
    <row r="67" spans="1:19" hidden="1" x14ac:dyDescent="0.35">
      <c r="A67" s="6">
        <v>54032</v>
      </c>
      <c r="B67" s="3"/>
      <c r="C67" s="1" t="s">
        <v>15</v>
      </c>
      <c r="D67" s="9" t="s">
        <v>119</v>
      </c>
      <c r="E67" s="1" t="s">
        <v>84</v>
      </c>
      <c r="F67" s="8">
        <v>196157</v>
      </c>
      <c r="G67" s="1" t="s">
        <v>128</v>
      </c>
      <c r="H67" s="7">
        <v>15</v>
      </c>
      <c r="I67" s="5">
        <v>45187</v>
      </c>
      <c r="J67" s="5">
        <v>45188</v>
      </c>
      <c r="K67" s="1" t="s">
        <v>82</v>
      </c>
      <c r="L67" s="224">
        <f t="shared" si="34"/>
        <v>9</v>
      </c>
      <c r="M67" s="4">
        <f t="shared" si="5"/>
        <v>1</v>
      </c>
      <c r="N67" s="233" t="s">
        <v>341</v>
      </c>
      <c r="O67" s="233">
        <v>10</v>
      </c>
      <c r="P67" s="233">
        <v>196157</v>
      </c>
      <c r="Q67" s="241" t="str">
        <f>IFERROR((VLOOKUP(P67,Padrón[[Ficha]:[Nombre]],2,FALSE)),"-")</f>
        <v>LUCIO ALFONSO POSADAS RAMIREZ</v>
      </c>
      <c r="S67" s="95" t="str">
        <f t="shared" si="35"/>
        <v>-</v>
      </c>
    </row>
    <row r="68" spans="1:19" hidden="1" x14ac:dyDescent="0.35">
      <c r="A68" s="6">
        <v>47703</v>
      </c>
      <c r="B68" s="3"/>
      <c r="C68" s="1" t="s">
        <v>15</v>
      </c>
      <c r="D68" s="9" t="s">
        <v>119</v>
      </c>
      <c r="E68" s="1" t="s">
        <v>47</v>
      </c>
      <c r="F68" s="8">
        <v>196157</v>
      </c>
      <c r="G68" s="1" t="s">
        <v>128</v>
      </c>
      <c r="H68" s="7">
        <v>17</v>
      </c>
      <c r="I68" s="5">
        <v>45189</v>
      </c>
      <c r="J68" s="5">
        <v>45191</v>
      </c>
      <c r="K68" s="1" t="s">
        <v>82</v>
      </c>
      <c r="L68" s="224">
        <f t="shared" si="34"/>
        <v>9</v>
      </c>
      <c r="M68" s="4">
        <f t="shared" si="5"/>
        <v>1</v>
      </c>
      <c r="N68" s="233" t="s">
        <v>341</v>
      </c>
      <c r="O68" s="233">
        <v>20</v>
      </c>
      <c r="P68" s="233">
        <v>196157</v>
      </c>
      <c r="Q68" s="241" t="str">
        <f>IFERROR((VLOOKUP(P68,Padrón[[Ficha]:[Nombre]],2,FALSE)),"-")</f>
        <v>LUCIO ALFONSO POSADAS RAMIREZ</v>
      </c>
      <c r="S68" s="95" t="str">
        <f t="shared" si="35"/>
        <v>-</v>
      </c>
    </row>
    <row r="69" spans="1:19" hidden="1" x14ac:dyDescent="0.35">
      <c r="A69" s="6">
        <v>47100</v>
      </c>
      <c r="B69" s="3"/>
      <c r="C69" s="1" t="s">
        <v>15</v>
      </c>
      <c r="D69" s="9" t="s">
        <v>49</v>
      </c>
      <c r="E69" s="1" t="s">
        <v>47</v>
      </c>
      <c r="F69" s="8">
        <v>196157</v>
      </c>
      <c r="G69" s="1" t="s">
        <v>128</v>
      </c>
      <c r="H69" s="7">
        <v>18</v>
      </c>
      <c r="I69" s="5">
        <v>45194</v>
      </c>
      <c r="J69" s="5">
        <v>45196</v>
      </c>
      <c r="K69" s="1" t="s">
        <v>82</v>
      </c>
      <c r="L69" s="224">
        <f t="shared" si="34"/>
        <v>9</v>
      </c>
      <c r="M69" s="4">
        <f t="shared" si="5"/>
        <v>1</v>
      </c>
      <c r="N69" s="233" t="s">
        <v>341</v>
      </c>
      <c r="O69" s="233">
        <v>20</v>
      </c>
      <c r="P69" s="233">
        <v>196157</v>
      </c>
      <c r="Q69" s="241" t="str">
        <f>IFERROR((VLOOKUP(P69,Padrón[[Ficha]:[Nombre]],2,FALSE)),"-")</f>
        <v>LUCIO ALFONSO POSADAS RAMIREZ</v>
      </c>
      <c r="S69" s="95" t="str">
        <f t="shared" si="35"/>
        <v>-</v>
      </c>
    </row>
    <row r="70" spans="1:19" hidden="1" x14ac:dyDescent="0.35">
      <c r="A70" s="6">
        <v>57859</v>
      </c>
      <c r="B70" s="3"/>
      <c r="C70" s="1" t="s">
        <v>15</v>
      </c>
      <c r="D70" s="9" t="s">
        <v>119</v>
      </c>
      <c r="E70" s="1" t="s">
        <v>30</v>
      </c>
      <c r="F70" s="8">
        <v>317251</v>
      </c>
      <c r="G70" s="1" t="s">
        <v>124</v>
      </c>
      <c r="H70" s="7">
        <v>16</v>
      </c>
      <c r="I70" s="5">
        <v>45195</v>
      </c>
      <c r="J70" s="5">
        <v>45196</v>
      </c>
      <c r="K70" s="1" t="s">
        <v>82</v>
      </c>
      <c r="L70" s="224">
        <f t="shared" si="34"/>
        <v>9</v>
      </c>
      <c r="M70" s="4">
        <f t="shared" si="5"/>
        <v>1</v>
      </c>
      <c r="N70" s="233" t="s">
        <v>341</v>
      </c>
      <c r="O70" s="233">
        <v>20</v>
      </c>
      <c r="P70" s="233">
        <v>317251</v>
      </c>
      <c r="Q70" s="241" t="str">
        <f>IFERROR((VLOOKUP(P70,Padrón[[Ficha]:[Nombre]],2,FALSE)),"-")</f>
        <v>FELIX HORACIO ALEMAN GARCIA</v>
      </c>
      <c r="S70" s="95" t="str">
        <f t="shared" si="35"/>
        <v>-</v>
      </c>
    </row>
    <row r="71" spans="1:19" hidden="1" x14ac:dyDescent="0.35">
      <c r="A71" s="6">
        <v>52036</v>
      </c>
      <c r="B71" s="3"/>
      <c r="C71" s="1" t="s">
        <v>15</v>
      </c>
      <c r="D71" s="9" t="s">
        <v>119</v>
      </c>
      <c r="E71" s="1" t="s">
        <v>28</v>
      </c>
      <c r="F71" s="8">
        <v>228486</v>
      </c>
      <c r="G71" s="1" t="s">
        <v>142</v>
      </c>
      <c r="H71" s="7">
        <v>12</v>
      </c>
      <c r="I71" s="5">
        <v>45195</v>
      </c>
      <c r="J71" s="5">
        <v>45196</v>
      </c>
      <c r="K71" s="1" t="s">
        <v>82</v>
      </c>
      <c r="L71" s="224">
        <f t="shared" si="34"/>
        <v>9</v>
      </c>
      <c r="M71" s="4">
        <f t="shared" si="5"/>
        <v>1</v>
      </c>
      <c r="N71" s="233" t="s">
        <v>341</v>
      </c>
      <c r="O71" s="233">
        <v>12</v>
      </c>
      <c r="Q71" s="241" t="str">
        <f>IFERROR((VLOOKUP(P71,Padrón[[Ficha]:[Nombre]],2,FALSE)),"-")</f>
        <v>-</v>
      </c>
      <c r="S71" s="95" t="str">
        <f t="shared" si="35"/>
        <v>-</v>
      </c>
    </row>
    <row r="72" spans="1:19" hidden="1" x14ac:dyDescent="0.35">
      <c r="A72" s="6">
        <v>54020</v>
      </c>
      <c r="B72" s="3"/>
      <c r="C72" s="1" t="s">
        <v>15</v>
      </c>
      <c r="D72" s="9" t="s">
        <v>119</v>
      </c>
      <c r="E72" s="1" t="s">
        <v>84</v>
      </c>
      <c r="F72" s="8">
        <v>196157</v>
      </c>
      <c r="G72" s="1" t="s">
        <v>128</v>
      </c>
      <c r="H72" s="7">
        <v>13</v>
      </c>
      <c r="I72" s="5">
        <v>45201</v>
      </c>
      <c r="J72" s="5">
        <v>45202</v>
      </c>
      <c r="K72" s="1" t="s">
        <v>82</v>
      </c>
      <c r="L72" s="224">
        <f t="shared" si="34"/>
        <v>10</v>
      </c>
      <c r="M72" s="4">
        <f t="shared" si="5"/>
        <v>1</v>
      </c>
      <c r="N72" s="233" t="s">
        <v>341</v>
      </c>
      <c r="O72" s="233">
        <v>8</v>
      </c>
      <c r="P72" s="233">
        <v>348492</v>
      </c>
      <c r="Q72" s="241" t="str">
        <f>IFERROR((VLOOKUP(P72,Padrón[[Ficha]:[Nombre]],2,FALSE)),"-")</f>
        <v>CLAUDIA CONSUELO CUELLAR BURELA</v>
      </c>
      <c r="R72" s="234" t="s">
        <v>361</v>
      </c>
      <c r="S72" s="95" t="str">
        <f t="shared" si="35"/>
        <v>-</v>
      </c>
    </row>
    <row r="73" spans="1:19" x14ac:dyDescent="0.35">
      <c r="A73" s="6">
        <v>47998</v>
      </c>
      <c r="B73" s="3"/>
      <c r="C73" s="1" t="s">
        <v>15</v>
      </c>
      <c r="D73" s="9" t="s">
        <v>119</v>
      </c>
      <c r="E73" s="1" t="s">
        <v>23</v>
      </c>
      <c r="F73" s="8">
        <v>196157</v>
      </c>
      <c r="G73" s="1" t="s">
        <v>128</v>
      </c>
      <c r="H73" s="7">
        <v>15</v>
      </c>
      <c r="I73" s="5">
        <v>45204</v>
      </c>
      <c r="J73" s="5">
        <v>45205</v>
      </c>
      <c r="K73" s="1" t="s">
        <v>82</v>
      </c>
      <c r="L73" s="224">
        <f t="shared" si="34"/>
        <v>10</v>
      </c>
      <c r="M73" s="4">
        <f t="shared" si="5"/>
        <v>1</v>
      </c>
      <c r="N73" s="233" t="s">
        <v>341</v>
      </c>
      <c r="O73" s="233">
        <v>20</v>
      </c>
      <c r="P73" s="233">
        <v>196157</v>
      </c>
      <c r="Q73" s="241" t="str">
        <f>IFERROR((VLOOKUP(P73,Padrón[[Ficha]:[Nombre]],2,FALSE)),"-")</f>
        <v>LUCIO ALFONSO POSADAS RAMIREZ</v>
      </c>
      <c r="S73" s="95" t="str">
        <f t="shared" si="35"/>
        <v>-</v>
      </c>
    </row>
    <row r="74" spans="1:19" hidden="1" x14ac:dyDescent="0.35">
      <c r="A74" s="6">
        <v>51360</v>
      </c>
      <c r="B74" s="3"/>
      <c r="C74" s="1" t="s">
        <v>215</v>
      </c>
      <c r="D74" s="9" t="s">
        <v>223</v>
      </c>
      <c r="E74" s="1" t="s">
        <v>78</v>
      </c>
      <c r="F74" s="8">
        <v>196157</v>
      </c>
      <c r="G74" s="1" t="s">
        <v>128</v>
      </c>
      <c r="H74" s="7">
        <v>7</v>
      </c>
      <c r="I74" s="5">
        <v>45216</v>
      </c>
      <c r="J74" s="5">
        <v>45216</v>
      </c>
      <c r="K74" s="1" t="s">
        <v>82</v>
      </c>
      <c r="L74" s="224">
        <f t="shared" si="34"/>
        <v>10</v>
      </c>
      <c r="M74" s="4">
        <f t="shared" si="5"/>
        <v>1</v>
      </c>
      <c r="N74" s="233" t="s">
        <v>341</v>
      </c>
      <c r="O74" s="233">
        <v>15</v>
      </c>
      <c r="P74" s="233">
        <v>226488</v>
      </c>
      <c r="Q74" s="241" t="str">
        <f>IFERROR((VLOOKUP(P74,Padrón[[Ficha]:[Nombre]],2,FALSE)),"-")</f>
        <v>ERNESTO SANCHEZ GARCIA</v>
      </c>
      <c r="S74" s="95" t="str">
        <f t="shared" si="35"/>
        <v>-</v>
      </c>
    </row>
    <row r="75" spans="1:19" hidden="1" x14ac:dyDescent="0.35">
      <c r="A75" s="6">
        <v>48045</v>
      </c>
      <c r="B75" s="3"/>
      <c r="C75" s="1" t="s">
        <v>15</v>
      </c>
      <c r="D75" s="9" t="s">
        <v>119</v>
      </c>
      <c r="E75" s="1" t="s">
        <v>76</v>
      </c>
      <c r="F75" s="8">
        <v>196157</v>
      </c>
      <c r="G75" s="1" t="s">
        <v>128</v>
      </c>
      <c r="H75" s="7">
        <v>18</v>
      </c>
      <c r="I75" s="5">
        <v>45218</v>
      </c>
      <c r="J75" s="5">
        <v>45219</v>
      </c>
      <c r="K75" s="1" t="s">
        <v>82</v>
      </c>
      <c r="L75" s="224">
        <f t="shared" si="34"/>
        <v>10</v>
      </c>
      <c r="M75" s="4">
        <f t="shared" si="5"/>
        <v>1</v>
      </c>
      <c r="N75" s="233" t="s">
        <v>341</v>
      </c>
      <c r="O75" s="233">
        <v>17</v>
      </c>
      <c r="P75" s="233">
        <v>196157</v>
      </c>
      <c r="Q75" s="241" t="str">
        <f>IFERROR((VLOOKUP(P75,Padrón[[Ficha]:[Nombre]],2,FALSE)),"-")</f>
        <v>LUCIO ALFONSO POSADAS RAMIREZ</v>
      </c>
      <c r="S75" s="95" t="str">
        <f t="shared" si="35"/>
        <v>-</v>
      </c>
    </row>
    <row r="76" spans="1:19" hidden="1" x14ac:dyDescent="0.35">
      <c r="A76" s="6">
        <v>53994</v>
      </c>
      <c r="B76" s="3"/>
      <c r="C76" s="1" t="s">
        <v>15</v>
      </c>
      <c r="D76" s="9" t="s">
        <v>119</v>
      </c>
      <c r="E76" s="1" t="s">
        <v>84</v>
      </c>
      <c r="F76" s="8">
        <v>196157</v>
      </c>
      <c r="G76" s="1" t="s">
        <v>128</v>
      </c>
      <c r="H76" s="7">
        <v>13</v>
      </c>
      <c r="I76" s="5">
        <v>45222</v>
      </c>
      <c r="J76" s="5">
        <v>45223</v>
      </c>
      <c r="K76" s="1" t="s">
        <v>82</v>
      </c>
      <c r="L76" s="224">
        <f t="shared" si="34"/>
        <v>10</v>
      </c>
      <c r="M76" s="4">
        <f t="shared" si="5"/>
        <v>1</v>
      </c>
      <c r="N76" s="233" t="s">
        <v>341</v>
      </c>
      <c r="O76" s="233">
        <v>9</v>
      </c>
      <c r="P76" s="233">
        <v>196157</v>
      </c>
      <c r="Q76" s="241" t="str">
        <f>IFERROR((VLOOKUP(P76,Padrón[[Ficha]:[Nombre]],2,FALSE)),"-")</f>
        <v>LUCIO ALFONSO POSADAS RAMIREZ</v>
      </c>
      <c r="S76" s="95" t="str">
        <f t="shared" si="35"/>
        <v>-</v>
      </c>
    </row>
    <row r="77" spans="1:19" hidden="1" x14ac:dyDescent="0.35">
      <c r="A77" s="6">
        <v>48051</v>
      </c>
      <c r="B77" s="3"/>
      <c r="C77" s="1" t="s">
        <v>15</v>
      </c>
      <c r="D77" s="9" t="s">
        <v>119</v>
      </c>
      <c r="E77" s="1" t="s">
        <v>76</v>
      </c>
      <c r="F77" s="8">
        <v>196157</v>
      </c>
      <c r="G77" s="1" t="s">
        <v>128</v>
      </c>
      <c r="H77" s="7">
        <v>19</v>
      </c>
      <c r="I77" s="5">
        <v>45225</v>
      </c>
      <c r="J77" s="5">
        <v>45226</v>
      </c>
      <c r="K77" s="1" t="s">
        <v>82</v>
      </c>
      <c r="L77" s="224">
        <f t="shared" si="34"/>
        <v>10</v>
      </c>
      <c r="M77" s="4">
        <f t="shared" si="5"/>
        <v>1</v>
      </c>
      <c r="N77" s="233" t="s">
        <v>341</v>
      </c>
      <c r="O77" s="233">
        <v>17</v>
      </c>
      <c r="P77" s="233">
        <v>196157</v>
      </c>
      <c r="Q77" s="241" t="str">
        <f>IFERROR((VLOOKUP(P77,Padrón[[Ficha]:[Nombre]],2,FALSE)),"-")</f>
        <v>LUCIO ALFONSO POSADAS RAMIREZ</v>
      </c>
      <c r="S77" s="95" t="str">
        <f t="shared" si="35"/>
        <v>-</v>
      </c>
    </row>
    <row r="78" spans="1:19" hidden="1" x14ac:dyDescent="0.35">
      <c r="A78" s="6">
        <v>60124</v>
      </c>
      <c r="B78" s="3"/>
      <c r="C78" s="1" t="s">
        <v>15</v>
      </c>
      <c r="D78" s="9" t="s">
        <v>119</v>
      </c>
      <c r="E78" s="1" t="s">
        <v>47</v>
      </c>
      <c r="F78" s="8">
        <v>196157</v>
      </c>
      <c r="G78" s="1" t="s">
        <v>128</v>
      </c>
      <c r="H78" s="7">
        <v>8</v>
      </c>
      <c r="I78" s="5">
        <v>45229</v>
      </c>
      <c r="J78" s="5">
        <v>45231</v>
      </c>
      <c r="K78" s="1" t="s">
        <v>82</v>
      </c>
      <c r="L78" s="224">
        <f t="shared" si="34"/>
        <v>11</v>
      </c>
      <c r="M78" s="4">
        <f t="shared" si="5"/>
        <v>1</v>
      </c>
      <c r="N78" s="233" t="s">
        <v>341</v>
      </c>
      <c r="O78" s="233">
        <v>11</v>
      </c>
      <c r="P78" s="233">
        <v>196157</v>
      </c>
      <c r="Q78" s="241" t="str">
        <f>IFERROR((VLOOKUP(P78,Padrón[[Ficha]:[Nombre]],2,FALSE)),"-")</f>
        <v>LUCIO ALFONSO POSADAS RAMIREZ</v>
      </c>
      <c r="R78" s="234" t="s">
        <v>362</v>
      </c>
      <c r="S78" s="95" t="str">
        <f t="shared" si="35"/>
        <v>-</v>
      </c>
    </row>
    <row r="79" spans="1:19" hidden="1" x14ac:dyDescent="0.35">
      <c r="A79" s="6">
        <v>58027</v>
      </c>
      <c r="B79" s="3"/>
      <c r="C79" s="1" t="s">
        <v>15</v>
      </c>
      <c r="D79" s="9" t="s">
        <v>119</v>
      </c>
      <c r="E79" s="1" t="s">
        <v>76</v>
      </c>
      <c r="F79" s="8">
        <v>196157</v>
      </c>
      <c r="G79" s="1" t="s">
        <v>128</v>
      </c>
      <c r="H79" s="7">
        <v>16</v>
      </c>
      <c r="I79" s="5">
        <v>45251</v>
      </c>
      <c r="J79" s="5">
        <v>45254</v>
      </c>
      <c r="K79" s="1" t="s">
        <v>82</v>
      </c>
      <c r="L79" s="224">
        <f t="shared" si="34"/>
        <v>11</v>
      </c>
      <c r="M79" s="4">
        <f t="shared" ref="M79" si="36">IF(AND(J79&gt;=$B$2,J79&lt;=$C$2),1,0)</f>
        <v>1</v>
      </c>
      <c r="N79" s="233" t="s">
        <v>341</v>
      </c>
      <c r="O79" s="233">
        <v>15</v>
      </c>
      <c r="P79" s="233">
        <v>196157</v>
      </c>
      <c r="Q79" s="241" t="str">
        <f>IFERROR((VLOOKUP(P79,Padrón[[Ficha]:[Nombre]],2,FALSE)),"-")</f>
        <v>LUCIO ALFONSO POSADAS RAMIREZ</v>
      </c>
      <c r="S79" s="95" t="str">
        <f t="shared" si="35"/>
        <v>-</v>
      </c>
    </row>
    <row r="80" spans="1:19" hidden="1" x14ac:dyDescent="0.35">
      <c r="N80" s="233"/>
      <c r="Q80" s="241" t="str">
        <f>IFERROR((VLOOKUP(P80,Padrón[[Ficha]:[Nombre]],2,FALSE)),"-")</f>
        <v>-</v>
      </c>
    </row>
    <row r="81" spans="14:17" hidden="1" x14ac:dyDescent="0.35">
      <c r="N81" s="233"/>
      <c r="Q81" s="241" t="str">
        <f>IFERROR((VLOOKUP(P81,Padrón[[Ficha]:[Nombre]],2,FALSE)),"-")</f>
        <v>-</v>
      </c>
    </row>
    <row r="82" spans="14:17" hidden="1" x14ac:dyDescent="0.35">
      <c r="N82" s="233"/>
      <c r="Q82" s="241" t="str">
        <f>IFERROR((VLOOKUP(P82,Padrón[[Ficha]:[Nombre]],2,FALSE)),"-")</f>
        <v>-</v>
      </c>
    </row>
    <row r="83" spans="14:17" hidden="1" x14ac:dyDescent="0.35">
      <c r="N83" s="233"/>
      <c r="Q83" s="241" t="str">
        <f>IFERROR((VLOOKUP(P83,Padrón[[Ficha]:[Nombre]],2,FALSE)),"-")</f>
        <v>-</v>
      </c>
    </row>
    <row r="84" spans="14:17" hidden="1" x14ac:dyDescent="0.35">
      <c r="N84" s="233"/>
      <c r="Q84" s="241" t="str">
        <f>IFERROR((VLOOKUP(P84,Padrón[[Ficha]:[Nombre]],2,FALSE)),"-")</f>
        <v>-</v>
      </c>
    </row>
    <row r="85" spans="14:17" hidden="1" x14ac:dyDescent="0.35">
      <c r="N85" s="233"/>
      <c r="Q85" s="241" t="str">
        <f>IFERROR((VLOOKUP(P85,Padrón[[Ficha]:[Nombre]],2,FALSE)),"-")</f>
        <v>-</v>
      </c>
    </row>
    <row r="86" spans="14:17" hidden="1" x14ac:dyDescent="0.35">
      <c r="N86" s="233"/>
      <c r="Q86" s="241" t="str">
        <f>IFERROR((VLOOKUP(P86,Padrón[[Ficha]:[Nombre]],2,FALSE)),"-")</f>
        <v>-</v>
      </c>
    </row>
    <row r="87" spans="14:17" hidden="1" x14ac:dyDescent="0.35">
      <c r="N87" s="233"/>
      <c r="Q87" s="241" t="str">
        <f>IFERROR((VLOOKUP(P87,Padrón[[Ficha]:[Nombre]],2,FALSE)),"-")</f>
        <v>-</v>
      </c>
    </row>
    <row r="88" spans="14:17" hidden="1" x14ac:dyDescent="0.35">
      <c r="N88" s="233"/>
      <c r="Q88" s="241" t="str">
        <f>IFERROR((VLOOKUP(P88,Padrón[[Ficha]:[Nombre]],2,FALSE)),"-")</f>
        <v>-</v>
      </c>
    </row>
    <row r="89" spans="14:17" hidden="1" x14ac:dyDescent="0.35">
      <c r="N89" s="233"/>
      <c r="Q89" s="241" t="str">
        <f>IFERROR((VLOOKUP(P89,Padrón[[Ficha]:[Nombre]],2,FALSE)),"-")</f>
        <v>-</v>
      </c>
    </row>
    <row r="90" spans="14:17" hidden="1" x14ac:dyDescent="0.35">
      <c r="N90" s="233"/>
      <c r="Q90" s="241" t="str">
        <f>IFERROR((VLOOKUP(P90,Padrón[[Ficha]:[Nombre]],2,FALSE)),"-")</f>
        <v>-</v>
      </c>
    </row>
    <row r="91" spans="14:17" hidden="1" x14ac:dyDescent="0.35">
      <c r="N91" s="233"/>
      <c r="Q91" s="241" t="str">
        <f>IFERROR((VLOOKUP(P91,Padrón[[Ficha]:[Nombre]],2,FALSE)),"-")</f>
        <v>-</v>
      </c>
    </row>
    <row r="92" spans="14:17" hidden="1" x14ac:dyDescent="0.35">
      <c r="N92" s="233"/>
      <c r="Q92" s="241" t="str">
        <f>IFERROR((VLOOKUP(P92,Padrón[[Ficha]:[Nombre]],2,FALSE)),"-")</f>
        <v>-</v>
      </c>
    </row>
    <row r="93" spans="14:17" hidden="1" x14ac:dyDescent="0.35">
      <c r="N93" s="233"/>
      <c r="Q93" s="241" t="str">
        <f>IFERROR((VLOOKUP(P93,Padrón[[Ficha]:[Nombre]],2,FALSE)),"-")</f>
        <v>-</v>
      </c>
    </row>
    <row r="94" spans="14:17" hidden="1" x14ac:dyDescent="0.35">
      <c r="N94" s="233"/>
      <c r="Q94" s="241" t="str">
        <f>IFERROR((VLOOKUP(P94,Padrón[[Ficha]:[Nombre]],2,FALSE)),"-")</f>
        <v>-</v>
      </c>
    </row>
    <row r="95" spans="14:17" hidden="1" x14ac:dyDescent="0.35">
      <c r="N95" s="233"/>
      <c r="Q95" s="241" t="str">
        <f>IFERROR((VLOOKUP(P95,Padrón[[Ficha]:[Nombre]],2,FALSE)),"-")</f>
        <v>-</v>
      </c>
    </row>
    <row r="96" spans="14:17" hidden="1" x14ac:dyDescent="0.35">
      <c r="N96" s="233"/>
      <c r="Q96" s="241" t="str">
        <f>IFERROR((VLOOKUP(P96,Padrón[[Ficha]:[Nombre]],2,FALSE)),"-")</f>
        <v>-</v>
      </c>
    </row>
    <row r="97" spans="14:17" hidden="1" x14ac:dyDescent="0.35">
      <c r="N97" s="233"/>
      <c r="Q97" s="241" t="str">
        <f>IFERROR((VLOOKUP(P97,Padrón[[Ficha]:[Nombre]],2,FALSE)),"-")</f>
        <v>-</v>
      </c>
    </row>
    <row r="98" spans="14:17" hidden="1" x14ac:dyDescent="0.35">
      <c r="N98" s="233"/>
      <c r="Q98" s="241" t="str">
        <f>IFERROR((VLOOKUP(P98,Padrón[[Ficha]:[Nombre]],2,FALSE)),"-")</f>
        <v>-</v>
      </c>
    </row>
    <row r="99" spans="14:17" hidden="1" x14ac:dyDescent="0.35">
      <c r="N99" s="233"/>
      <c r="Q99" s="241" t="str">
        <f>IFERROR((VLOOKUP(P99,Padrón[[Ficha]:[Nombre]],2,FALSE)),"-")</f>
        <v>-</v>
      </c>
    </row>
    <row r="100" spans="14:17" hidden="1" x14ac:dyDescent="0.35">
      <c r="N100" s="233"/>
      <c r="Q100" s="241" t="str">
        <f>IFERROR((VLOOKUP(P100,Padrón[[Ficha]:[Nombre]],2,FALSE)),"-")</f>
        <v>-</v>
      </c>
    </row>
    <row r="101" spans="14:17" hidden="1" x14ac:dyDescent="0.35">
      <c r="N101" s="233"/>
      <c r="Q101" s="241" t="str">
        <f>IFERROR((VLOOKUP(P101,Padrón[[Ficha]:[Nombre]],2,FALSE)),"-")</f>
        <v>-</v>
      </c>
    </row>
    <row r="102" spans="14:17" hidden="1" x14ac:dyDescent="0.35">
      <c r="N102" s="233"/>
      <c r="Q102" s="241" t="str">
        <f>IFERROR((VLOOKUP(P102,Padrón[[Ficha]:[Nombre]],2,FALSE)),"-")</f>
        <v>-</v>
      </c>
    </row>
    <row r="103" spans="14:17" hidden="1" x14ac:dyDescent="0.35">
      <c r="N103" s="233"/>
      <c r="Q103" s="241" t="str">
        <f>IFERROR((VLOOKUP(P103,Padrón[[Ficha]:[Nombre]],2,FALSE)),"-")</f>
        <v>-</v>
      </c>
    </row>
    <row r="104" spans="14:17" hidden="1" x14ac:dyDescent="0.35">
      <c r="N104" s="233"/>
      <c r="Q104" s="241" t="str">
        <f>IFERROR((VLOOKUP(P104,Padrón[[Ficha]:[Nombre]],2,FALSE)),"-")</f>
        <v>-</v>
      </c>
    </row>
    <row r="105" spans="14:17" hidden="1" x14ac:dyDescent="0.35">
      <c r="N105" s="233"/>
      <c r="Q105" s="241" t="str">
        <f>IFERROR((VLOOKUP(P105,Padrón[[Ficha]:[Nombre]],2,FALSE)),"-")</f>
        <v>-</v>
      </c>
    </row>
    <row r="106" spans="14:17" hidden="1" x14ac:dyDescent="0.35">
      <c r="N106" s="233"/>
      <c r="Q106" s="241" t="str">
        <f>IFERROR((VLOOKUP(P106,Padrón[[Ficha]:[Nombre]],2,FALSE)),"-")</f>
        <v>-</v>
      </c>
    </row>
    <row r="107" spans="14:17" hidden="1" x14ac:dyDescent="0.35">
      <c r="N107" s="233"/>
      <c r="Q107" s="241" t="str">
        <f>IFERROR((VLOOKUP(P107,Padrón[[Ficha]:[Nombre]],2,FALSE)),"-")</f>
        <v>-</v>
      </c>
    </row>
    <row r="108" spans="14:17" hidden="1" x14ac:dyDescent="0.35">
      <c r="N108" s="233"/>
      <c r="Q108" s="241" t="str">
        <f>IFERROR((VLOOKUP(P108,Padrón[[Ficha]:[Nombre]],2,FALSE)),"-")</f>
        <v>-</v>
      </c>
    </row>
    <row r="109" spans="14:17" hidden="1" x14ac:dyDescent="0.35">
      <c r="N109" s="233"/>
      <c r="Q109" s="241" t="str">
        <f>IFERROR((VLOOKUP(P109,Padrón[[Ficha]:[Nombre]],2,FALSE)),"-")</f>
        <v>-</v>
      </c>
    </row>
    <row r="110" spans="14:17" hidden="1" x14ac:dyDescent="0.35">
      <c r="N110" s="233"/>
      <c r="Q110" s="241" t="str">
        <f>IFERROR((VLOOKUP(P110,Padrón[[Ficha]:[Nombre]],2,FALSE)),"-")</f>
        <v>-</v>
      </c>
    </row>
    <row r="111" spans="14:17" hidden="1" x14ac:dyDescent="0.35">
      <c r="N111" s="233"/>
      <c r="Q111" s="241" t="str">
        <f>IFERROR((VLOOKUP(P111,Padrón[[Ficha]:[Nombre]],2,FALSE)),"-")</f>
        <v>-</v>
      </c>
    </row>
    <row r="112" spans="14:17" hidden="1" x14ac:dyDescent="0.35">
      <c r="N112" s="233"/>
      <c r="Q112" s="241" t="str">
        <f>IFERROR((VLOOKUP(P112,Padrón[[Ficha]:[Nombre]],2,FALSE)),"-")</f>
        <v>-</v>
      </c>
    </row>
    <row r="113" spans="14:17" hidden="1" x14ac:dyDescent="0.35">
      <c r="N113" s="233"/>
      <c r="Q113" s="241" t="str">
        <f>IFERROR((VLOOKUP(P113,Padrón[[Ficha]:[Nombre]],2,FALSE)),"-")</f>
        <v>-</v>
      </c>
    </row>
    <row r="114" spans="14:17" hidden="1" x14ac:dyDescent="0.35">
      <c r="N114" s="233"/>
      <c r="Q114" s="241" t="str">
        <f>IFERROR((VLOOKUP(P114,Padrón[[Ficha]:[Nombre]],2,FALSE)),"-")</f>
        <v>-</v>
      </c>
    </row>
    <row r="115" spans="14:17" hidden="1" x14ac:dyDescent="0.35">
      <c r="N115" s="233"/>
      <c r="Q115" s="241" t="str">
        <f>IFERROR((VLOOKUP(P115,Padrón[[Ficha]:[Nombre]],2,FALSE)),"-")</f>
        <v>-</v>
      </c>
    </row>
    <row r="116" spans="14:17" hidden="1" x14ac:dyDescent="0.35">
      <c r="N116" s="233"/>
      <c r="Q116" s="241" t="str">
        <f>IFERROR((VLOOKUP(P116,Padrón[[Ficha]:[Nombre]],2,FALSE)),"-")</f>
        <v>-</v>
      </c>
    </row>
    <row r="117" spans="14:17" hidden="1" x14ac:dyDescent="0.35">
      <c r="N117" s="233"/>
      <c r="Q117" s="241" t="str">
        <f>IFERROR((VLOOKUP(P117,Padrón[[Ficha]:[Nombre]],2,FALSE)),"-")</f>
        <v>-</v>
      </c>
    </row>
    <row r="118" spans="14:17" hidden="1" x14ac:dyDescent="0.35">
      <c r="N118" s="233"/>
      <c r="Q118" s="241" t="str">
        <f>IFERROR((VLOOKUP(P118,Padrón[[Ficha]:[Nombre]],2,FALSE)),"-")</f>
        <v>-</v>
      </c>
    </row>
    <row r="119" spans="14:17" hidden="1" x14ac:dyDescent="0.35">
      <c r="N119" s="233"/>
      <c r="Q119" s="241" t="str">
        <f>IFERROR((VLOOKUP(P119,Padrón[[Ficha]:[Nombre]],2,FALSE)),"-")</f>
        <v>-</v>
      </c>
    </row>
    <row r="120" spans="14:17" hidden="1" x14ac:dyDescent="0.35">
      <c r="N120" s="233"/>
      <c r="Q120" s="241" t="str">
        <f>IFERROR((VLOOKUP(P120,Padrón[[Ficha]:[Nombre]],2,FALSE)),"-")</f>
        <v>-</v>
      </c>
    </row>
    <row r="121" spans="14:17" hidden="1" x14ac:dyDescent="0.35">
      <c r="N121" s="233"/>
      <c r="Q121" s="241" t="str">
        <f>IFERROR((VLOOKUP(P121,Padrón[[Ficha]:[Nombre]],2,FALSE)),"-")</f>
        <v>-</v>
      </c>
    </row>
    <row r="122" spans="14:17" hidden="1" x14ac:dyDescent="0.35">
      <c r="N122" s="233"/>
      <c r="Q122" s="241" t="str">
        <f>IFERROR((VLOOKUP(P122,Padrón[[Ficha]:[Nombre]],2,FALSE)),"-")</f>
        <v>-</v>
      </c>
    </row>
    <row r="123" spans="14:17" hidden="1" x14ac:dyDescent="0.35">
      <c r="N123" s="233"/>
      <c r="Q123" s="241" t="str">
        <f>IFERROR((VLOOKUP(P123,Padrón[[Ficha]:[Nombre]],2,FALSE)),"-")</f>
        <v>-</v>
      </c>
    </row>
    <row r="124" spans="14:17" hidden="1" x14ac:dyDescent="0.35">
      <c r="N124" s="233"/>
      <c r="Q124" s="241" t="str">
        <f>IFERROR((VLOOKUP(P124,Padrón[[Ficha]:[Nombre]],2,FALSE)),"-")</f>
        <v>-</v>
      </c>
    </row>
    <row r="125" spans="14:17" hidden="1" x14ac:dyDescent="0.35">
      <c r="N125" s="233"/>
      <c r="Q125" s="241" t="str">
        <f>IFERROR((VLOOKUP(P125,Padrón[[Ficha]:[Nombre]],2,FALSE)),"-")</f>
        <v>-</v>
      </c>
    </row>
    <row r="126" spans="14:17" hidden="1" x14ac:dyDescent="0.35">
      <c r="N126" s="233"/>
      <c r="Q126" s="241" t="str">
        <f>IFERROR((VLOOKUP(P126,Padrón[[Ficha]:[Nombre]],2,FALSE)),"-")</f>
        <v>-</v>
      </c>
    </row>
    <row r="127" spans="14:17" hidden="1" x14ac:dyDescent="0.35">
      <c r="N127" s="233"/>
      <c r="Q127" s="241" t="str">
        <f>IFERROR((VLOOKUP(P127,Padrón[[Ficha]:[Nombre]],2,FALSE)),"-")</f>
        <v>-</v>
      </c>
    </row>
    <row r="128" spans="14:17" hidden="1" x14ac:dyDescent="0.35">
      <c r="N128" s="233"/>
      <c r="Q128" s="241" t="str">
        <f>IFERROR((VLOOKUP(P128,Padrón[[Ficha]:[Nombre]],2,FALSE)),"-")</f>
        <v>-</v>
      </c>
    </row>
    <row r="129" spans="14:17" hidden="1" x14ac:dyDescent="0.35">
      <c r="N129" s="233"/>
      <c r="Q129" s="241" t="str">
        <f>IFERROR((VLOOKUP(P129,Padrón[[Ficha]:[Nombre]],2,FALSE)),"-")</f>
        <v>-</v>
      </c>
    </row>
    <row r="130" spans="14:17" hidden="1" x14ac:dyDescent="0.35">
      <c r="N130" s="233"/>
      <c r="Q130" s="241" t="str">
        <f>IFERROR((VLOOKUP(P130,Padrón[[Ficha]:[Nombre]],2,FALSE)),"-")</f>
        <v>-</v>
      </c>
    </row>
    <row r="131" spans="14:17" hidden="1" x14ac:dyDescent="0.35">
      <c r="N131" s="233"/>
      <c r="Q131" s="241" t="str">
        <f>IFERROR((VLOOKUP(P131,Padrón[[Ficha]:[Nombre]],2,FALSE)),"-")</f>
        <v>-</v>
      </c>
    </row>
    <row r="132" spans="14:17" hidden="1" x14ac:dyDescent="0.35">
      <c r="N132" s="233"/>
      <c r="Q132" s="241" t="str">
        <f>IFERROR((VLOOKUP(P132,Padrón[[Ficha]:[Nombre]],2,FALSE)),"-")</f>
        <v>-</v>
      </c>
    </row>
    <row r="133" spans="14:17" hidden="1" x14ac:dyDescent="0.35">
      <c r="N133" s="233"/>
      <c r="Q133" s="241" t="str">
        <f>IFERROR((VLOOKUP(P133,Padrón[[Ficha]:[Nombre]],2,FALSE)),"-")</f>
        <v>-</v>
      </c>
    </row>
    <row r="134" spans="14:17" hidden="1" x14ac:dyDescent="0.35">
      <c r="N134" s="233"/>
      <c r="Q134" s="241" t="str">
        <f>IFERROR((VLOOKUP(P134,Padrón[[Ficha]:[Nombre]],2,FALSE)),"-")</f>
        <v>-</v>
      </c>
    </row>
    <row r="135" spans="14:17" hidden="1" x14ac:dyDescent="0.35">
      <c r="N135" s="233"/>
      <c r="Q135" s="241" t="str">
        <f>IFERROR((VLOOKUP(P135,Padrón[[Ficha]:[Nombre]],2,FALSE)),"-")</f>
        <v>-</v>
      </c>
    </row>
    <row r="136" spans="14:17" hidden="1" x14ac:dyDescent="0.35">
      <c r="N136" s="233"/>
      <c r="Q136" s="241" t="str">
        <f>IFERROR((VLOOKUP(P136,Padrón[[Ficha]:[Nombre]],2,FALSE)),"-")</f>
        <v>-</v>
      </c>
    </row>
    <row r="137" spans="14:17" hidden="1" x14ac:dyDescent="0.35">
      <c r="N137" s="233"/>
      <c r="Q137" s="241" t="str">
        <f>IFERROR((VLOOKUP(P137,Padrón[[Ficha]:[Nombre]],2,FALSE)),"-")</f>
        <v>-</v>
      </c>
    </row>
    <row r="138" spans="14:17" hidden="1" x14ac:dyDescent="0.35">
      <c r="N138" s="233"/>
      <c r="Q138" s="241" t="str">
        <f>IFERROR((VLOOKUP(P138,Padrón[[Ficha]:[Nombre]],2,FALSE)),"-")</f>
        <v>-</v>
      </c>
    </row>
    <row r="139" spans="14:17" hidden="1" x14ac:dyDescent="0.35">
      <c r="N139" s="233"/>
      <c r="Q139" s="241" t="str">
        <f>IFERROR((VLOOKUP(P139,Padrón[[Ficha]:[Nombre]],2,FALSE)),"-")</f>
        <v>-</v>
      </c>
    </row>
    <row r="140" spans="14:17" hidden="1" x14ac:dyDescent="0.35">
      <c r="N140" s="233"/>
      <c r="Q140" s="241" t="str">
        <f>IFERROR((VLOOKUP(P140,Padrón[[Ficha]:[Nombre]],2,FALSE)),"-")</f>
        <v>-</v>
      </c>
    </row>
    <row r="141" spans="14:17" hidden="1" x14ac:dyDescent="0.35">
      <c r="N141" s="233"/>
      <c r="Q141" s="241" t="str">
        <f>IFERROR((VLOOKUP(P141,Padrón[[Ficha]:[Nombre]],2,FALSE)),"-")</f>
        <v>-</v>
      </c>
    </row>
    <row r="142" spans="14:17" hidden="1" x14ac:dyDescent="0.35">
      <c r="N142" s="233"/>
      <c r="Q142" s="241" t="str">
        <f>IFERROR((VLOOKUP(P142,Padrón[[Ficha]:[Nombre]],2,FALSE)),"-")</f>
        <v>-</v>
      </c>
    </row>
    <row r="143" spans="14:17" hidden="1" x14ac:dyDescent="0.35">
      <c r="N143" s="233"/>
      <c r="Q143" s="241" t="str">
        <f>IFERROR((VLOOKUP(P143,Padrón[[Ficha]:[Nombre]],2,FALSE)),"-")</f>
        <v>-</v>
      </c>
    </row>
    <row r="144" spans="14:17" hidden="1" x14ac:dyDescent="0.35">
      <c r="N144" s="233"/>
      <c r="Q144" s="241" t="str">
        <f>IFERROR((VLOOKUP(P144,Padrón[[Ficha]:[Nombre]],2,FALSE)),"-")</f>
        <v>-</v>
      </c>
    </row>
    <row r="145" spans="14:17" hidden="1" x14ac:dyDescent="0.35">
      <c r="N145" s="233"/>
      <c r="Q145" s="241" t="str">
        <f>IFERROR((VLOOKUP(P145,Padrón[[Ficha]:[Nombre]],2,FALSE)),"-")</f>
        <v>-</v>
      </c>
    </row>
    <row r="146" spans="14:17" hidden="1" x14ac:dyDescent="0.35">
      <c r="N146" s="233"/>
      <c r="Q146" s="241" t="str">
        <f>IFERROR((VLOOKUP(P146,Padrón[[Ficha]:[Nombre]],2,FALSE)),"-")</f>
        <v>-</v>
      </c>
    </row>
    <row r="147" spans="14:17" hidden="1" x14ac:dyDescent="0.35">
      <c r="N147" s="233"/>
      <c r="Q147" s="241" t="str">
        <f>IFERROR((VLOOKUP(P147,Padrón[[Ficha]:[Nombre]],2,FALSE)),"-")</f>
        <v>-</v>
      </c>
    </row>
    <row r="148" spans="14:17" hidden="1" x14ac:dyDescent="0.35">
      <c r="N148" s="233"/>
      <c r="Q148" s="241" t="str">
        <f>IFERROR((VLOOKUP(P148,Padrón[[Ficha]:[Nombre]],2,FALSE)),"-")</f>
        <v>-</v>
      </c>
    </row>
    <row r="149" spans="14:17" hidden="1" x14ac:dyDescent="0.35">
      <c r="N149" s="233"/>
      <c r="Q149" s="241" t="str">
        <f>IFERROR((VLOOKUP(P149,Padrón[[Ficha]:[Nombre]],2,FALSE)),"-")</f>
        <v>-</v>
      </c>
    </row>
    <row r="150" spans="14:17" hidden="1" x14ac:dyDescent="0.35">
      <c r="N150" s="233"/>
      <c r="Q150" s="241" t="str">
        <f>IFERROR((VLOOKUP(P150,Padrón[[Ficha]:[Nombre]],2,FALSE)),"-")</f>
        <v>-</v>
      </c>
    </row>
    <row r="151" spans="14:17" hidden="1" x14ac:dyDescent="0.35">
      <c r="N151" s="233"/>
      <c r="Q151" s="241" t="str">
        <f>IFERROR((VLOOKUP(P151,Padrón[[Ficha]:[Nombre]],2,FALSE)),"-")</f>
        <v>-</v>
      </c>
    </row>
    <row r="152" spans="14:17" hidden="1" x14ac:dyDescent="0.35">
      <c r="N152" s="233"/>
      <c r="Q152" s="241" t="str">
        <f>IFERROR((VLOOKUP(P152,Padrón[[Ficha]:[Nombre]],2,FALSE)),"-")</f>
        <v>-</v>
      </c>
    </row>
    <row r="153" spans="14:17" hidden="1" x14ac:dyDescent="0.35">
      <c r="N153" s="233"/>
      <c r="Q153" s="241" t="str">
        <f>IFERROR((VLOOKUP(P153,Padrón[[Ficha]:[Nombre]],2,FALSE)),"-")</f>
        <v>-</v>
      </c>
    </row>
    <row r="154" spans="14:17" hidden="1" x14ac:dyDescent="0.35">
      <c r="N154" s="233"/>
      <c r="Q154" s="241" t="str">
        <f>IFERROR((VLOOKUP(P154,Padrón[[Ficha]:[Nombre]],2,FALSE)),"-")</f>
        <v>-</v>
      </c>
    </row>
    <row r="155" spans="14:17" hidden="1" x14ac:dyDescent="0.35">
      <c r="N155" s="233"/>
      <c r="Q155" s="241" t="str">
        <f>IFERROR((VLOOKUP(P155,Padrón[[Ficha]:[Nombre]],2,FALSE)),"-")</f>
        <v>-</v>
      </c>
    </row>
    <row r="156" spans="14:17" hidden="1" x14ac:dyDescent="0.35">
      <c r="N156" s="233"/>
      <c r="Q156" s="241" t="str">
        <f>IFERROR((VLOOKUP(P156,Padrón[[Ficha]:[Nombre]],2,FALSE)),"-")</f>
        <v>-</v>
      </c>
    </row>
    <row r="157" spans="14:17" hidden="1" x14ac:dyDescent="0.35">
      <c r="N157" s="233"/>
      <c r="Q157" s="241" t="str">
        <f>IFERROR((VLOOKUP(P157,Padrón[[Ficha]:[Nombre]],2,FALSE)),"-")</f>
        <v>-</v>
      </c>
    </row>
    <row r="158" spans="14:17" hidden="1" x14ac:dyDescent="0.35">
      <c r="N158" s="233"/>
      <c r="Q158" s="241" t="str">
        <f>IFERROR((VLOOKUP(P158,Padrón[[Ficha]:[Nombre]],2,FALSE)),"-")</f>
        <v>-</v>
      </c>
    </row>
    <row r="159" spans="14:17" hidden="1" x14ac:dyDescent="0.35">
      <c r="N159" s="233"/>
      <c r="Q159" s="241" t="str">
        <f>IFERROR((VLOOKUP(P159,Padrón[[Ficha]:[Nombre]],2,FALSE)),"-")</f>
        <v>-</v>
      </c>
    </row>
    <row r="160" spans="14:17" hidden="1" x14ac:dyDescent="0.35"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AF5941A0-D2E5-4CAF-98B4-251633FAA327}">
    <filterColumn colId="4">
      <filters>
        <filter val="BÁSICO DE SEGURIDAD (BS)"/>
        <filter val="REVALIDACIÓN BÁSICO DE SEGURIDAD (BS)"/>
      </filters>
    </filterColumn>
  </autoFilter>
  <sortState xmlns:xlrd2="http://schemas.microsoft.com/office/spreadsheetml/2017/richdata2" ref="A14:S79">
    <sortCondition ref="I14:I79"/>
  </sortState>
  <mergeCells count="1">
    <mergeCell ref="H3:I3"/>
  </mergeCells>
  <conditionalFormatting sqref="N14:N79">
    <cfRule type="containsText" dxfId="131" priority="4" operator="containsText" text="Diferido">
      <formula>NOT(ISERROR(SEARCH("Diferido",N14)))</formula>
    </cfRule>
    <cfRule type="containsText" dxfId="130" priority="5" operator="containsText" text="Realizado">
      <formula>NOT(ISERROR(SEARCH("Realizado",N14)))</formula>
    </cfRule>
    <cfRule type="containsText" dxfId="129" priority="6" operator="containsText" text="Cancelado">
      <formula>NOT(ISERROR(SEARCH("Cancelado",N14)))</formula>
    </cfRule>
  </conditionalFormatting>
  <conditionalFormatting sqref="S14:S79">
    <cfRule type="containsText" dxfId="128" priority="3" operator="containsText" text="Favor de indicar la causa">
      <formula>NOT(ISERROR(SEARCH("Favor de indicar la causa",S14)))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C4ED9F-E61C-45AF-A5C5-02E69EE46860}">
          <x14:formula1>
            <xm:f>Hoja20!$C$6:$C$8</xm:f>
          </x14:formula1>
          <xm:sqref>N14:N454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147F-D9D6-4B13-BFD6-F1A4143949D0}">
  <sheetPr codeName="Hoja9" filterMode="1">
    <tabColor rgb="FFFFFF00"/>
  </sheetPr>
  <dimension ref="A1:AJ454"/>
  <sheetViews>
    <sheetView topLeftCell="D12" workbookViewId="0">
      <selection activeCell="O15" sqref="O15:O42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64.7109375" style="226" bestFit="1" customWidth="1"/>
    <col min="5" max="5" width="54" style="226" bestFit="1" customWidth="1"/>
    <col min="6" max="6" width="11.42578125" style="226" customWidth="1"/>
    <col min="7" max="7" width="34.85546875" style="226" bestFit="1" customWidth="1"/>
    <col min="8" max="10" width="11.42578125" style="226"/>
    <col min="11" max="11" width="20.8554687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0" style="226" hidden="1" customWidth="1"/>
    <col min="21" max="36" width="11.42578125" style="226" hidden="1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33</v>
      </c>
      <c r="I5" s="20">
        <f>SUM(H14:H300)</f>
        <v>440</v>
      </c>
      <c r="J5" s="19">
        <f>COUNTIF($M$14:$M$300,1)</f>
        <v>33</v>
      </c>
      <c r="K5" s="19">
        <f>COUNTIFS($M$14:$M$300,1,$N$14:$N$300,"Realizado")</f>
        <v>33</v>
      </c>
      <c r="L5" s="19">
        <f>COUNTIFS($M$14:$M$300,1,$N$14:$N$300,"Cancelado")</f>
        <v>0</v>
      </c>
      <c r="M5" s="16"/>
      <c r="N5" s="19">
        <f>+SUMIF($M$14:$M$300,1,$H$14:$H$300)</f>
        <v>440</v>
      </c>
      <c r="O5" s="21">
        <f>+SUMIF($M$14:$M$300,1,$O$14:$O$300)</f>
        <v>360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1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1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2</v>
      </c>
    </row>
    <row r="6" spans="1:34" customFormat="1" ht="15" hidden="1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3</v>
      </c>
      <c r="X10" s="143">
        <f t="shared" si="0"/>
        <v>4</v>
      </c>
      <c r="Y10" s="143">
        <f t="shared" si="0"/>
        <v>4</v>
      </c>
      <c r="Z10" s="143">
        <f t="shared" si="0"/>
        <v>3</v>
      </c>
      <c r="AA10" s="143">
        <f t="shared" si="0"/>
        <v>4</v>
      </c>
      <c r="AB10" s="143">
        <f t="shared" si="0"/>
        <v>2</v>
      </c>
      <c r="AC10" s="143">
        <f t="shared" si="0"/>
        <v>1</v>
      </c>
      <c r="AD10" s="143">
        <f t="shared" si="0"/>
        <v>2</v>
      </c>
      <c r="AE10" s="143">
        <f t="shared" si="0"/>
        <v>1</v>
      </c>
      <c r="AF10" s="143">
        <f t="shared" si="0"/>
        <v>1</v>
      </c>
      <c r="AG10" s="143">
        <f t="shared" si="0"/>
        <v>0</v>
      </c>
      <c r="AH10" s="143">
        <f t="shared" si="1"/>
        <v>25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1</v>
      </c>
      <c r="X12" s="143">
        <f t="shared" si="0"/>
        <v>3</v>
      </c>
      <c r="Y12" s="143">
        <f t="shared" si="0"/>
        <v>0</v>
      </c>
      <c r="Z12" s="143">
        <f t="shared" si="0"/>
        <v>2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6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4</v>
      </c>
      <c r="X13" s="143">
        <f t="shared" si="2"/>
        <v>7</v>
      </c>
      <c r="Y13" s="143">
        <f t="shared" si="2"/>
        <v>5</v>
      </c>
      <c r="Z13" s="143">
        <f t="shared" si="2"/>
        <v>5</v>
      </c>
      <c r="AA13" s="143">
        <f t="shared" si="2"/>
        <v>4</v>
      </c>
      <c r="AB13" s="143">
        <f t="shared" si="2"/>
        <v>2</v>
      </c>
      <c r="AC13" s="143">
        <f t="shared" si="2"/>
        <v>1</v>
      </c>
      <c r="AD13" s="143">
        <f t="shared" si="2"/>
        <v>3</v>
      </c>
      <c r="AE13" s="143">
        <f t="shared" si="2"/>
        <v>1</v>
      </c>
      <c r="AF13" s="143">
        <f t="shared" si="2"/>
        <v>1</v>
      </c>
      <c r="AG13" s="143">
        <f t="shared" si="2"/>
        <v>0</v>
      </c>
      <c r="AH13" s="146">
        <f t="shared" si="2"/>
        <v>33</v>
      </c>
    </row>
    <row r="14" spans="1:34" hidden="1" x14ac:dyDescent="0.35">
      <c r="A14" s="6">
        <v>51742</v>
      </c>
      <c r="B14" s="3"/>
      <c r="C14" s="1" t="s">
        <v>196</v>
      </c>
      <c r="D14" s="9" t="s">
        <v>197</v>
      </c>
      <c r="E14" s="1" t="s">
        <v>34</v>
      </c>
      <c r="F14" s="8">
        <v>196853</v>
      </c>
      <c r="G14" s="1" t="s">
        <v>25</v>
      </c>
      <c r="H14" s="7">
        <v>10</v>
      </c>
      <c r="I14" s="5">
        <v>44973</v>
      </c>
      <c r="J14" s="5">
        <v>44974</v>
      </c>
      <c r="K14" s="1" t="s">
        <v>33</v>
      </c>
      <c r="L14" s="224">
        <f t="shared" ref="L14:L46" si="3">MONTH(J14)</f>
        <v>2</v>
      </c>
      <c r="M14" s="4">
        <f t="shared" ref="M14:M45" si="4">IF(AND(J14&gt;=$B$2,J14&lt;=$C$2),1,0)</f>
        <v>1</v>
      </c>
      <c r="N14" s="233" t="s">
        <v>341</v>
      </c>
      <c r="O14" s="234">
        <v>10</v>
      </c>
      <c r="P14" s="233">
        <v>196853</v>
      </c>
      <c r="Q14" s="241" t="str">
        <f>IFERROR((VLOOKUP(P14,Padrón[[Ficha]:[Nombre]],2,FALSE)),"-")</f>
        <v>JUSTO JESUS DEL ANGEL DEL ANGEL</v>
      </c>
      <c r="S14" s="95" t="str">
        <f t="shared" ref="S14:S46" si="5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x14ac:dyDescent="0.35">
      <c r="A15" s="6">
        <v>48902</v>
      </c>
      <c r="B15" s="3"/>
      <c r="C15" s="1" t="s">
        <v>15</v>
      </c>
      <c r="D15" s="9" t="s">
        <v>49</v>
      </c>
      <c r="E15" s="1" t="s">
        <v>23</v>
      </c>
      <c r="F15" s="8">
        <v>372624</v>
      </c>
      <c r="G15" s="1" t="s">
        <v>32</v>
      </c>
      <c r="H15" s="7">
        <v>17</v>
      </c>
      <c r="I15" s="5">
        <v>44977</v>
      </c>
      <c r="J15" s="5">
        <v>44978</v>
      </c>
      <c r="K15" s="1" t="s">
        <v>33</v>
      </c>
      <c r="L15" s="224">
        <f t="shared" si="3"/>
        <v>2</v>
      </c>
      <c r="M15" s="4">
        <f t="shared" si="4"/>
        <v>1</v>
      </c>
      <c r="N15" s="233" t="s">
        <v>341</v>
      </c>
      <c r="O15" s="234">
        <v>14</v>
      </c>
      <c r="P15" s="233">
        <v>372624</v>
      </c>
      <c r="Q15" s="241" t="str">
        <f>IFERROR((VLOOKUP(P15,Padrón[[Ficha]:[Nombre]],2,FALSE)),"-")</f>
        <v>JAIR DE JESUS CARRILLO CABELLO</v>
      </c>
      <c r="S15" s="95" t="str">
        <f t="shared" si="5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49110</v>
      </c>
      <c r="B16" s="3"/>
      <c r="C16" s="1" t="s">
        <v>15</v>
      </c>
      <c r="D16" s="9" t="s">
        <v>49</v>
      </c>
      <c r="E16" s="1" t="s">
        <v>27</v>
      </c>
      <c r="F16" s="8">
        <v>196853</v>
      </c>
      <c r="G16" s="1" t="s">
        <v>25</v>
      </c>
      <c r="H16" s="7">
        <v>9</v>
      </c>
      <c r="I16" s="5">
        <v>44981</v>
      </c>
      <c r="J16" s="5">
        <v>44981</v>
      </c>
      <c r="K16" s="1" t="s">
        <v>33</v>
      </c>
      <c r="L16" s="224">
        <f t="shared" si="3"/>
        <v>2</v>
      </c>
      <c r="M16" s="4">
        <f t="shared" si="4"/>
        <v>1</v>
      </c>
      <c r="N16" s="233" t="s">
        <v>341</v>
      </c>
      <c r="O16" s="234">
        <v>9</v>
      </c>
      <c r="P16" s="233">
        <v>196853</v>
      </c>
      <c r="Q16" s="241" t="str">
        <f>IFERROR((VLOOKUP(P16,Padrón[[Ficha]:[Nombre]],2,FALSE)),"-")</f>
        <v>JUSTO JESUS DEL ANGEL DEL ANGEL</v>
      </c>
      <c r="S16" s="95" t="str">
        <f t="shared" si="5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50159</v>
      </c>
      <c r="B17" s="3"/>
      <c r="C17" s="1" t="s">
        <v>15</v>
      </c>
      <c r="D17" s="9" t="s">
        <v>49</v>
      </c>
      <c r="E17" s="1" t="s">
        <v>17</v>
      </c>
      <c r="F17" s="8">
        <v>196853</v>
      </c>
      <c r="G17" s="1" t="s">
        <v>25</v>
      </c>
      <c r="H17" s="7">
        <v>12</v>
      </c>
      <c r="I17" s="5">
        <v>44985</v>
      </c>
      <c r="J17" s="5">
        <v>44985</v>
      </c>
      <c r="K17" s="1" t="s">
        <v>33</v>
      </c>
      <c r="L17" s="224">
        <f t="shared" si="3"/>
        <v>2</v>
      </c>
      <c r="M17" s="4">
        <f t="shared" si="4"/>
        <v>1</v>
      </c>
      <c r="N17" s="233" t="s">
        <v>341</v>
      </c>
      <c r="O17" s="234">
        <v>11</v>
      </c>
      <c r="P17" s="233">
        <v>196853</v>
      </c>
      <c r="Q17" s="241" t="str">
        <f>IFERROR((VLOOKUP(P17,Padrón[[Ficha]:[Nombre]],2,FALSE)),"-")</f>
        <v>JUSTO JESUS DEL ANGEL DEL ANGEL</v>
      </c>
      <c r="S17" s="95" t="str">
        <f t="shared" si="5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51099</v>
      </c>
      <c r="B18" s="3"/>
      <c r="C18" s="1" t="s">
        <v>196</v>
      </c>
      <c r="D18" s="9" t="s">
        <v>197</v>
      </c>
      <c r="E18" s="1" t="s">
        <v>24</v>
      </c>
      <c r="F18" s="8">
        <v>196853</v>
      </c>
      <c r="G18" s="1" t="s">
        <v>25</v>
      </c>
      <c r="H18" s="7">
        <v>12</v>
      </c>
      <c r="I18" s="5">
        <v>44988</v>
      </c>
      <c r="J18" s="5">
        <v>44988</v>
      </c>
      <c r="K18" s="1" t="s">
        <v>33</v>
      </c>
      <c r="L18" s="224">
        <f t="shared" si="3"/>
        <v>3</v>
      </c>
      <c r="M18" s="4">
        <f t="shared" si="4"/>
        <v>1</v>
      </c>
      <c r="N18" s="233" t="s">
        <v>341</v>
      </c>
      <c r="O18" s="234">
        <v>9</v>
      </c>
      <c r="P18" s="233">
        <v>196853</v>
      </c>
      <c r="Q18" s="241" t="str">
        <f>IFERROR((VLOOKUP(P18,Padrón[[Ficha]:[Nombre]],2,FALSE)),"-")</f>
        <v>JUSTO JESUS DEL ANGEL DEL ANGEL</v>
      </c>
      <c r="S18" s="95" t="str">
        <f t="shared" si="5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x14ac:dyDescent="0.35">
      <c r="A19" s="6">
        <v>49853</v>
      </c>
      <c r="B19" s="3"/>
      <c r="C19" s="1" t="s">
        <v>196</v>
      </c>
      <c r="D19" s="9" t="s">
        <v>197</v>
      </c>
      <c r="E19" s="1" t="s">
        <v>23</v>
      </c>
      <c r="F19" s="8">
        <v>372624</v>
      </c>
      <c r="G19" s="1" t="s">
        <v>32</v>
      </c>
      <c r="H19" s="7">
        <v>8</v>
      </c>
      <c r="I19" s="5">
        <v>44998</v>
      </c>
      <c r="J19" s="5">
        <v>44999</v>
      </c>
      <c r="K19" s="1" t="s">
        <v>33</v>
      </c>
      <c r="L19" s="224">
        <f t="shared" si="3"/>
        <v>3</v>
      </c>
      <c r="M19" s="4">
        <f t="shared" si="4"/>
        <v>1</v>
      </c>
      <c r="N19" s="233" t="s">
        <v>341</v>
      </c>
      <c r="O19" s="234">
        <v>6</v>
      </c>
      <c r="P19" s="233">
        <v>372624</v>
      </c>
      <c r="Q19" s="241" t="str">
        <f>IFERROR((VLOOKUP(P19,Padrón[[Ficha]:[Nombre]],2,FALSE)),"-")</f>
        <v>JAIR DE JESUS CARRILLO CABELLO</v>
      </c>
      <c r="S19" s="95" t="str">
        <f t="shared" si="5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1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1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2</v>
      </c>
    </row>
    <row r="20" spans="1:34" hidden="1" x14ac:dyDescent="0.35">
      <c r="A20" s="6">
        <v>50426</v>
      </c>
      <c r="B20" s="3"/>
      <c r="C20" s="1" t="s">
        <v>196</v>
      </c>
      <c r="D20" s="9" t="s">
        <v>197</v>
      </c>
      <c r="E20" s="1" t="s">
        <v>76</v>
      </c>
      <c r="F20" s="8">
        <v>372624</v>
      </c>
      <c r="G20" s="1" t="s">
        <v>32</v>
      </c>
      <c r="H20" s="7">
        <v>12</v>
      </c>
      <c r="I20" s="5">
        <v>45000</v>
      </c>
      <c r="J20" s="5">
        <v>45001</v>
      </c>
      <c r="K20" s="1" t="s">
        <v>33</v>
      </c>
      <c r="L20" s="224">
        <f t="shared" si="3"/>
        <v>3</v>
      </c>
      <c r="M20" s="4">
        <f t="shared" si="4"/>
        <v>1</v>
      </c>
      <c r="N20" s="233" t="s">
        <v>341</v>
      </c>
      <c r="O20" s="234">
        <v>12</v>
      </c>
      <c r="P20" s="233">
        <v>372624</v>
      </c>
      <c r="Q20" s="241" t="str">
        <f>IFERROR((VLOOKUP(P20,Padrón[[Ficha]:[Nombre]],2,FALSE)),"-")</f>
        <v>JAIR DE JESUS CARRILLO CABELLO</v>
      </c>
      <c r="S20" s="95" t="str">
        <f t="shared" si="5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49442</v>
      </c>
      <c r="B21" s="3"/>
      <c r="C21" s="1" t="s">
        <v>15</v>
      </c>
      <c r="D21" s="9" t="s">
        <v>49</v>
      </c>
      <c r="E21" s="1" t="s">
        <v>78</v>
      </c>
      <c r="F21" s="8">
        <v>352720</v>
      </c>
      <c r="G21" s="1" t="s">
        <v>66</v>
      </c>
      <c r="H21" s="7">
        <v>15</v>
      </c>
      <c r="I21" s="5">
        <v>45001</v>
      </c>
      <c r="J21" s="5">
        <v>45001</v>
      </c>
      <c r="K21" s="1" t="s">
        <v>33</v>
      </c>
      <c r="L21" s="224">
        <f t="shared" si="3"/>
        <v>3</v>
      </c>
      <c r="M21" s="4">
        <f t="shared" si="4"/>
        <v>1</v>
      </c>
      <c r="N21" s="233" t="s">
        <v>341</v>
      </c>
      <c r="O21" s="234">
        <v>14</v>
      </c>
      <c r="P21" s="233">
        <v>352720</v>
      </c>
      <c r="Q21" s="241" t="str">
        <f>IFERROR((VLOOKUP(P21,Padrón[[Ficha]:[Nombre]],2,FALSE)),"-")</f>
        <v>ROBERTO AUGUSTO ROSAS HERNANDEZ</v>
      </c>
      <c r="R21" s="234" t="s">
        <v>364</v>
      </c>
      <c r="S21" s="95" t="str">
        <f t="shared" si="5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49423</v>
      </c>
      <c r="B22" s="3"/>
      <c r="C22" s="1" t="s">
        <v>15</v>
      </c>
      <c r="D22" s="9" t="s">
        <v>49</v>
      </c>
      <c r="E22" s="1" t="s">
        <v>46</v>
      </c>
      <c r="F22" s="8">
        <v>352720</v>
      </c>
      <c r="G22" s="1" t="s">
        <v>66</v>
      </c>
      <c r="H22" s="7">
        <v>10</v>
      </c>
      <c r="I22" s="5">
        <v>45006</v>
      </c>
      <c r="J22" s="5">
        <v>45006</v>
      </c>
      <c r="K22" s="1" t="s">
        <v>33</v>
      </c>
      <c r="L22" s="224">
        <f t="shared" si="3"/>
        <v>3</v>
      </c>
      <c r="M22" s="4">
        <f t="shared" si="4"/>
        <v>1</v>
      </c>
      <c r="N22" s="233" t="s">
        <v>341</v>
      </c>
      <c r="O22" s="234">
        <v>8</v>
      </c>
      <c r="P22" s="233">
        <v>352720</v>
      </c>
      <c r="Q22" s="241" t="str">
        <f>IFERROR((VLOOKUP(P22,Padrón[[Ficha]:[Nombre]],2,FALSE)),"-")</f>
        <v>ROBERTO AUGUSTO ROSAS HERNANDEZ</v>
      </c>
      <c r="R22" s="234" t="s">
        <v>365</v>
      </c>
      <c r="S22" s="95" t="str">
        <f t="shared" si="5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55060</v>
      </c>
      <c r="B23" s="3"/>
      <c r="C23" s="1" t="s">
        <v>15</v>
      </c>
      <c r="D23" s="9" t="s">
        <v>16</v>
      </c>
      <c r="E23" s="1" t="s">
        <v>34</v>
      </c>
      <c r="F23" s="8">
        <v>196853</v>
      </c>
      <c r="G23" s="1" t="s">
        <v>25</v>
      </c>
      <c r="H23" s="7">
        <v>12</v>
      </c>
      <c r="I23" s="5">
        <v>45012</v>
      </c>
      <c r="J23" s="5">
        <v>45013</v>
      </c>
      <c r="K23" s="1" t="s">
        <v>33</v>
      </c>
      <c r="L23" s="224">
        <f t="shared" si="3"/>
        <v>3</v>
      </c>
      <c r="M23" s="4">
        <f t="shared" si="4"/>
        <v>1</v>
      </c>
      <c r="N23" s="233" t="s">
        <v>341</v>
      </c>
      <c r="O23" s="234">
        <v>9</v>
      </c>
      <c r="Q23" s="241" t="str">
        <f>IFERROR((VLOOKUP(P23,Padrón[[Ficha]:[Nombre]],2,FALSE)),"-")</f>
        <v>-</v>
      </c>
      <c r="S23" s="95" t="str">
        <f t="shared" si="5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x14ac:dyDescent="0.35">
      <c r="A24" s="6">
        <v>48904</v>
      </c>
      <c r="B24" s="3"/>
      <c r="C24" s="1" t="s">
        <v>15</v>
      </c>
      <c r="D24" s="9" t="s">
        <v>49</v>
      </c>
      <c r="E24" s="1" t="s">
        <v>23</v>
      </c>
      <c r="F24" s="8">
        <v>372624</v>
      </c>
      <c r="G24" s="1" t="s">
        <v>32</v>
      </c>
      <c r="H24" s="7">
        <v>15</v>
      </c>
      <c r="I24" s="5">
        <v>45012</v>
      </c>
      <c r="J24" s="5">
        <v>45013</v>
      </c>
      <c r="K24" s="1" t="s">
        <v>33</v>
      </c>
      <c r="L24" s="224">
        <f t="shared" si="3"/>
        <v>3</v>
      </c>
      <c r="M24" s="4">
        <f t="shared" si="4"/>
        <v>1</v>
      </c>
      <c r="N24" s="233" t="s">
        <v>341</v>
      </c>
      <c r="O24" s="234">
        <v>16</v>
      </c>
      <c r="P24" s="233">
        <v>372624</v>
      </c>
      <c r="Q24" s="241" t="str">
        <f>IFERROR((VLOOKUP(P24,Padrón[[Ficha]:[Nombre]],2,FALSE)),"-")</f>
        <v>JAIR DE JESUS CARRILLO CABELLO</v>
      </c>
      <c r="S24" s="95" t="str">
        <f t="shared" si="5"/>
        <v>-</v>
      </c>
      <c r="U24" s="230" t="s">
        <v>15</v>
      </c>
      <c r="V24" s="228">
        <f t="shared" si="6"/>
        <v>0</v>
      </c>
      <c r="W24" s="228">
        <f t="shared" si="6"/>
        <v>3</v>
      </c>
      <c r="X24" s="228">
        <f t="shared" si="6"/>
        <v>4</v>
      </c>
      <c r="Y24" s="228">
        <f t="shared" si="6"/>
        <v>4</v>
      </c>
      <c r="Z24" s="228">
        <f t="shared" si="6"/>
        <v>3</v>
      </c>
      <c r="AA24" s="228">
        <f t="shared" si="6"/>
        <v>4</v>
      </c>
      <c r="AB24" s="228">
        <f t="shared" si="6"/>
        <v>2</v>
      </c>
      <c r="AC24" s="228">
        <f t="shared" si="6"/>
        <v>1</v>
      </c>
      <c r="AD24" s="228">
        <f t="shared" si="6"/>
        <v>2</v>
      </c>
      <c r="AE24" s="228">
        <f t="shared" si="6"/>
        <v>1</v>
      </c>
      <c r="AF24" s="228">
        <f t="shared" si="6"/>
        <v>1</v>
      </c>
      <c r="AG24" s="228">
        <f t="shared" si="6"/>
        <v>0</v>
      </c>
      <c r="AH24" s="228">
        <f t="shared" si="7"/>
        <v>25</v>
      </c>
    </row>
    <row r="25" spans="1:34" hidden="1" x14ac:dyDescent="0.35">
      <c r="A25" s="6">
        <v>47957</v>
      </c>
      <c r="B25" s="3"/>
      <c r="C25" s="1" t="s">
        <v>215</v>
      </c>
      <c r="D25" s="9" t="s">
        <v>223</v>
      </c>
      <c r="E25" s="1" t="s">
        <v>30</v>
      </c>
      <c r="F25" s="8">
        <v>372624</v>
      </c>
      <c r="G25" s="1" t="s">
        <v>32</v>
      </c>
      <c r="H25" s="7">
        <v>12</v>
      </c>
      <c r="I25" s="5">
        <v>45020</v>
      </c>
      <c r="J25" s="5">
        <v>45020</v>
      </c>
      <c r="K25" s="1" t="s">
        <v>33</v>
      </c>
      <c r="L25" s="224">
        <f t="shared" si="3"/>
        <v>4</v>
      </c>
      <c r="M25" s="4">
        <f t="shared" si="4"/>
        <v>1</v>
      </c>
      <c r="N25" s="233" t="s">
        <v>341</v>
      </c>
      <c r="O25" s="234">
        <v>7</v>
      </c>
      <c r="P25" s="233">
        <v>372624</v>
      </c>
      <c r="Q25" s="241" t="str">
        <f>IFERROR((VLOOKUP(P25,Padrón[[Ficha]:[Nombre]],2,FALSE)),"-")</f>
        <v>JAIR DE JESUS CARRILLO CABELLO</v>
      </c>
      <c r="S25" s="95" t="str">
        <f t="shared" si="5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59167</v>
      </c>
      <c r="B26" s="3"/>
      <c r="C26" s="1" t="s">
        <v>15</v>
      </c>
      <c r="D26" s="9" t="s">
        <v>16</v>
      </c>
      <c r="E26" s="1" t="s">
        <v>34</v>
      </c>
      <c r="F26" s="8">
        <v>372624</v>
      </c>
      <c r="G26" s="1" t="s">
        <v>32</v>
      </c>
      <c r="H26" s="7">
        <v>11</v>
      </c>
      <c r="I26" s="5">
        <v>45026</v>
      </c>
      <c r="J26" s="5">
        <v>45027</v>
      </c>
      <c r="K26" s="1" t="s">
        <v>33</v>
      </c>
      <c r="L26" s="224">
        <f t="shared" si="3"/>
        <v>4</v>
      </c>
      <c r="M26" s="4">
        <f t="shared" si="4"/>
        <v>1</v>
      </c>
      <c r="N26" s="233" t="s">
        <v>341</v>
      </c>
      <c r="O26" s="234">
        <v>11</v>
      </c>
      <c r="P26" s="233">
        <v>372624</v>
      </c>
      <c r="Q26" s="241" t="str">
        <f>IFERROR((VLOOKUP(P26,Padrón[[Ficha]:[Nombre]],2,FALSE)),"-")</f>
        <v>JAIR DE JESUS CARRILLO CABELLO</v>
      </c>
      <c r="S26" s="95" t="str">
        <f t="shared" si="5"/>
        <v>-</v>
      </c>
      <c r="U26" s="230" t="s">
        <v>196</v>
      </c>
      <c r="V26" s="228">
        <f t="shared" si="6"/>
        <v>0</v>
      </c>
      <c r="W26" s="228">
        <f t="shared" si="6"/>
        <v>1</v>
      </c>
      <c r="X26" s="228">
        <f t="shared" si="6"/>
        <v>3</v>
      </c>
      <c r="Y26" s="228">
        <f t="shared" si="6"/>
        <v>0</v>
      </c>
      <c r="Z26" s="228">
        <f t="shared" si="6"/>
        <v>2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6</v>
      </c>
    </row>
    <row r="27" spans="1:34" hidden="1" x14ac:dyDescent="0.35">
      <c r="A27" s="6">
        <v>48081</v>
      </c>
      <c r="B27" s="3"/>
      <c r="C27" s="1" t="s">
        <v>15</v>
      </c>
      <c r="D27" s="9" t="s">
        <v>16</v>
      </c>
      <c r="E27" s="1" t="s">
        <v>103</v>
      </c>
      <c r="F27" s="8">
        <v>372624</v>
      </c>
      <c r="G27" s="1" t="s">
        <v>32</v>
      </c>
      <c r="H27" s="7">
        <v>11</v>
      </c>
      <c r="I27" s="5">
        <v>45033</v>
      </c>
      <c r="J27" s="5">
        <v>45034</v>
      </c>
      <c r="K27" s="1" t="s">
        <v>33</v>
      </c>
      <c r="L27" s="224">
        <f t="shared" si="3"/>
        <v>4</v>
      </c>
      <c r="M27" s="4">
        <f t="shared" si="4"/>
        <v>1</v>
      </c>
      <c r="N27" s="233" t="s">
        <v>341</v>
      </c>
      <c r="O27" s="234">
        <v>10</v>
      </c>
      <c r="P27" s="233">
        <v>372624</v>
      </c>
      <c r="Q27" s="241" t="str">
        <f>IFERROR((VLOOKUP(P27,Padrón[[Ficha]:[Nombre]],2,FALSE)),"-")</f>
        <v>JAIR DE JESUS CARRILLO CABELLO</v>
      </c>
      <c r="S27" s="95" t="str">
        <f t="shared" si="5"/>
        <v>-</v>
      </c>
      <c r="U27" s="230" t="s">
        <v>276</v>
      </c>
      <c r="V27" s="228">
        <f>SUM(V16:V26)</f>
        <v>0</v>
      </c>
      <c r="W27" s="228">
        <f t="shared" ref="W27:AH27" si="8">SUM(W16:W26)</f>
        <v>4</v>
      </c>
      <c r="X27" s="228">
        <f t="shared" si="8"/>
        <v>7</v>
      </c>
      <c r="Y27" s="228">
        <f t="shared" si="8"/>
        <v>5</v>
      </c>
      <c r="Z27" s="228">
        <f t="shared" si="8"/>
        <v>5</v>
      </c>
      <c r="AA27" s="228">
        <f t="shared" si="8"/>
        <v>4</v>
      </c>
      <c r="AB27" s="228">
        <f t="shared" si="8"/>
        <v>2</v>
      </c>
      <c r="AC27" s="228">
        <f t="shared" si="8"/>
        <v>1</v>
      </c>
      <c r="AD27" s="228">
        <f t="shared" si="8"/>
        <v>3</v>
      </c>
      <c r="AE27" s="228">
        <f t="shared" si="8"/>
        <v>1</v>
      </c>
      <c r="AF27" s="228">
        <f t="shared" si="8"/>
        <v>1</v>
      </c>
      <c r="AG27" s="228">
        <f t="shared" si="8"/>
        <v>0</v>
      </c>
      <c r="AH27" s="231">
        <f t="shared" si="8"/>
        <v>33</v>
      </c>
    </row>
    <row r="28" spans="1:34" hidden="1" x14ac:dyDescent="0.35">
      <c r="A28" s="6">
        <v>48168</v>
      </c>
      <c r="B28" s="3"/>
      <c r="C28" s="1" t="s">
        <v>15</v>
      </c>
      <c r="D28" s="9" t="s">
        <v>16</v>
      </c>
      <c r="E28" s="1" t="s">
        <v>46</v>
      </c>
      <c r="F28" s="8">
        <v>352720</v>
      </c>
      <c r="G28" s="1" t="s">
        <v>66</v>
      </c>
      <c r="H28" s="7">
        <v>14</v>
      </c>
      <c r="I28" s="5">
        <v>45037</v>
      </c>
      <c r="J28" s="5">
        <v>45037</v>
      </c>
      <c r="K28" s="1" t="s">
        <v>33</v>
      </c>
      <c r="L28" s="224">
        <f t="shared" si="3"/>
        <v>4</v>
      </c>
      <c r="M28" s="4">
        <f t="shared" si="4"/>
        <v>1</v>
      </c>
      <c r="N28" s="233" t="s">
        <v>341</v>
      </c>
      <c r="O28" s="234">
        <v>7</v>
      </c>
      <c r="P28" s="233">
        <v>352720</v>
      </c>
      <c r="Q28" s="241" t="str">
        <f>IFERROR((VLOOKUP(P28,Padrón[[Ficha]:[Nombre]],2,FALSE)),"-")</f>
        <v>ROBERTO AUGUSTO ROSAS HERNANDEZ</v>
      </c>
      <c r="S28" s="95" t="str">
        <f t="shared" si="5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56773</v>
      </c>
      <c r="B29" s="3"/>
      <c r="C29" s="1" t="s">
        <v>15</v>
      </c>
      <c r="D29" s="9" t="s">
        <v>16</v>
      </c>
      <c r="E29" s="1" t="s">
        <v>27</v>
      </c>
      <c r="F29" s="8">
        <v>372624</v>
      </c>
      <c r="G29" s="1" t="s">
        <v>32</v>
      </c>
      <c r="H29" s="7">
        <v>10</v>
      </c>
      <c r="I29" s="5">
        <v>45041</v>
      </c>
      <c r="J29" s="5">
        <v>45041</v>
      </c>
      <c r="K29" s="1" t="s">
        <v>33</v>
      </c>
      <c r="L29" s="224">
        <f t="shared" si="3"/>
        <v>4</v>
      </c>
      <c r="M29" s="4">
        <f t="shared" si="4"/>
        <v>1</v>
      </c>
      <c r="N29" s="233" t="s">
        <v>341</v>
      </c>
      <c r="O29" s="234">
        <v>8</v>
      </c>
      <c r="P29" s="233">
        <v>372624</v>
      </c>
      <c r="Q29" s="241" t="str">
        <f>IFERROR((VLOOKUP(P29,Padrón[[Ficha]:[Nombre]],2,FALSE)),"-")</f>
        <v>JAIR DE JESUS CARRILLO CABELLO</v>
      </c>
      <c r="S29" s="95" t="str">
        <f t="shared" si="5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50326</v>
      </c>
      <c r="B30" s="3"/>
      <c r="C30" s="1" t="s">
        <v>15</v>
      </c>
      <c r="D30" s="9" t="s">
        <v>49</v>
      </c>
      <c r="E30" s="1" t="s">
        <v>30</v>
      </c>
      <c r="F30" s="8">
        <v>372624</v>
      </c>
      <c r="G30" s="1" t="s">
        <v>32</v>
      </c>
      <c r="H30" s="7">
        <v>12</v>
      </c>
      <c r="I30" s="5">
        <v>45062</v>
      </c>
      <c r="J30" s="5">
        <v>45062</v>
      </c>
      <c r="K30" s="1" t="s">
        <v>33</v>
      </c>
      <c r="L30" s="224">
        <f t="shared" si="3"/>
        <v>5</v>
      </c>
      <c r="M30" s="4">
        <f t="shared" si="4"/>
        <v>1</v>
      </c>
      <c r="N30" s="233" t="s">
        <v>341</v>
      </c>
      <c r="O30" s="234">
        <v>11</v>
      </c>
      <c r="P30" s="233">
        <v>372624</v>
      </c>
      <c r="Q30" s="241" t="str">
        <f>IFERROR((VLOOKUP(P30,Padrón[[Ficha]:[Nombre]],2,FALSE)),"-")</f>
        <v>JAIR DE JESUS CARRILLO CABELLO</v>
      </c>
      <c r="S30" s="95" t="str">
        <f t="shared" si="5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52404</v>
      </c>
      <c r="B31" s="3"/>
      <c r="C31" s="1" t="s">
        <v>196</v>
      </c>
      <c r="D31" s="9" t="s">
        <v>197</v>
      </c>
      <c r="E31" s="1" t="s">
        <v>17</v>
      </c>
      <c r="F31" s="8">
        <v>196853</v>
      </c>
      <c r="G31" s="1" t="s">
        <v>25</v>
      </c>
      <c r="H31" s="7">
        <v>7</v>
      </c>
      <c r="I31" s="5">
        <v>45063</v>
      </c>
      <c r="J31" s="5">
        <v>45063</v>
      </c>
      <c r="K31" s="1" t="s">
        <v>33</v>
      </c>
      <c r="L31" s="224">
        <f t="shared" si="3"/>
        <v>5</v>
      </c>
      <c r="M31" s="4">
        <f t="shared" si="4"/>
        <v>1</v>
      </c>
      <c r="N31" s="233" t="s">
        <v>341</v>
      </c>
      <c r="O31" s="234">
        <v>7</v>
      </c>
      <c r="P31" s="233">
        <v>331056</v>
      </c>
      <c r="Q31" s="241" t="str">
        <f>IFERROR((VLOOKUP(P31,Padrón[[Ficha]:[Nombre]],2,FALSE)),"-")</f>
        <v>JOSE MANUEL HERNANDEZ DE LEON</v>
      </c>
      <c r="S31" s="95" t="str">
        <f t="shared" si="5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55768</v>
      </c>
      <c r="B32" s="3"/>
      <c r="C32" s="1" t="s">
        <v>15</v>
      </c>
      <c r="D32" s="9" t="s">
        <v>16</v>
      </c>
      <c r="E32" s="1" t="s">
        <v>24</v>
      </c>
      <c r="F32" s="8">
        <v>372624</v>
      </c>
      <c r="G32" s="1" t="s">
        <v>32</v>
      </c>
      <c r="H32" s="7">
        <v>18</v>
      </c>
      <c r="I32" s="5">
        <v>45064</v>
      </c>
      <c r="J32" s="5">
        <v>45064</v>
      </c>
      <c r="K32" s="1" t="s">
        <v>33</v>
      </c>
      <c r="L32" s="224">
        <f t="shared" si="3"/>
        <v>5</v>
      </c>
      <c r="M32" s="4">
        <f t="shared" si="4"/>
        <v>1</v>
      </c>
      <c r="N32" s="233" t="s">
        <v>341</v>
      </c>
      <c r="O32" s="233">
        <v>17</v>
      </c>
      <c r="P32" s="233">
        <v>372624</v>
      </c>
      <c r="Q32" s="241" t="str">
        <f>IFERROR((VLOOKUP(P32,Padrón[[Ficha]:[Nombre]],2,FALSE)),"-")</f>
        <v>JAIR DE JESUS CARRILLO CABELLO</v>
      </c>
      <c r="S32" s="95" t="str">
        <f t="shared" si="5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48191</v>
      </c>
      <c r="B33" s="3"/>
      <c r="C33" s="1" t="s">
        <v>15</v>
      </c>
      <c r="D33" s="9" t="s">
        <v>16</v>
      </c>
      <c r="E33" s="1" t="s">
        <v>76</v>
      </c>
      <c r="F33" s="8">
        <v>352720</v>
      </c>
      <c r="G33" s="1" t="s">
        <v>66</v>
      </c>
      <c r="H33" s="7">
        <v>17</v>
      </c>
      <c r="I33" s="5">
        <v>45075</v>
      </c>
      <c r="J33" s="5">
        <v>45076</v>
      </c>
      <c r="K33" s="1" t="s">
        <v>33</v>
      </c>
      <c r="L33" s="224">
        <f t="shared" si="3"/>
        <v>5</v>
      </c>
      <c r="M33" s="4">
        <f t="shared" si="4"/>
        <v>1</v>
      </c>
      <c r="N33" s="233" t="s">
        <v>341</v>
      </c>
      <c r="O33" s="234">
        <v>15</v>
      </c>
      <c r="P33" s="233">
        <v>352720</v>
      </c>
      <c r="Q33" s="241" t="str">
        <f>IFERROR((VLOOKUP(P33,Padrón[[Ficha]:[Nombre]],2,FALSE)),"-")</f>
        <v>ROBERTO AUGUSTO ROSAS HERNANDEZ</v>
      </c>
      <c r="S33" s="95" t="str">
        <f t="shared" si="5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51840</v>
      </c>
      <c r="B34" s="3"/>
      <c r="C34" s="1" t="s">
        <v>196</v>
      </c>
      <c r="D34" s="9" t="s">
        <v>197</v>
      </c>
      <c r="E34" s="1" t="s">
        <v>20</v>
      </c>
      <c r="F34" s="8">
        <v>372624</v>
      </c>
      <c r="G34" s="1" t="s">
        <v>32</v>
      </c>
      <c r="H34" s="7">
        <v>12</v>
      </c>
      <c r="I34" s="5">
        <v>45076</v>
      </c>
      <c r="J34" s="5">
        <v>45077</v>
      </c>
      <c r="K34" s="1" t="s">
        <v>33</v>
      </c>
      <c r="L34" s="224">
        <f t="shared" si="3"/>
        <v>5</v>
      </c>
      <c r="M34" s="4">
        <f t="shared" si="4"/>
        <v>1</v>
      </c>
      <c r="N34" s="233" t="s">
        <v>341</v>
      </c>
      <c r="O34" s="234">
        <v>12</v>
      </c>
      <c r="P34" s="233">
        <v>372624</v>
      </c>
      <c r="Q34" s="241" t="str">
        <f>IFERROR((VLOOKUP(P34,Padrón[[Ficha]:[Nombre]],2,FALSE)),"-")</f>
        <v>JAIR DE JESUS CARRILLO CABELLO</v>
      </c>
      <c r="S34" s="95" t="str">
        <f t="shared" si="5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49491</v>
      </c>
      <c r="B35" s="3"/>
      <c r="C35" s="1" t="s">
        <v>15</v>
      </c>
      <c r="D35" s="9" t="s">
        <v>49</v>
      </c>
      <c r="E35" s="1" t="s">
        <v>76</v>
      </c>
      <c r="F35" s="8">
        <v>372624</v>
      </c>
      <c r="G35" s="1" t="s">
        <v>32</v>
      </c>
      <c r="H35" s="7">
        <v>14</v>
      </c>
      <c r="I35" s="5">
        <v>45082</v>
      </c>
      <c r="J35" s="5">
        <v>45083</v>
      </c>
      <c r="K35" s="1" t="s">
        <v>33</v>
      </c>
      <c r="L35" s="224">
        <f t="shared" si="3"/>
        <v>6</v>
      </c>
      <c r="M35" s="4">
        <f t="shared" si="4"/>
        <v>1</v>
      </c>
      <c r="N35" s="233" t="s">
        <v>341</v>
      </c>
      <c r="O35" s="234">
        <v>13</v>
      </c>
      <c r="P35" s="233">
        <v>372624</v>
      </c>
      <c r="Q35" s="241" t="str">
        <f>IFERROR((VLOOKUP(P35,Padrón[[Ficha]:[Nombre]],2,FALSE)),"-")</f>
        <v>JAIR DE JESUS CARRILLO CABELLO</v>
      </c>
      <c r="S35" s="95" t="str">
        <f t="shared" si="5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55782</v>
      </c>
      <c r="B36" s="3"/>
      <c r="C36" s="1" t="s">
        <v>15</v>
      </c>
      <c r="D36" s="9" t="s">
        <v>16</v>
      </c>
      <c r="E36" s="1" t="s">
        <v>24</v>
      </c>
      <c r="F36" s="8">
        <v>372624</v>
      </c>
      <c r="G36" s="1" t="s">
        <v>32</v>
      </c>
      <c r="H36" s="7">
        <v>18</v>
      </c>
      <c r="I36" s="5">
        <v>45091</v>
      </c>
      <c r="J36" s="5">
        <v>45091</v>
      </c>
      <c r="K36" s="1" t="s">
        <v>33</v>
      </c>
      <c r="L36" s="224">
        <f t="shared" si="3"/>
        <v>6</v>
      </c>
      <c r="M36" s="4">
        <f t="shared" si="4"/>
        <v>1</v>
      </c>
      <c r="N36" s="233" t="s">
        <v>341</v>
      </c>
      <c r="O36" s="234">
        <v>13</v>
      </c>
      <c r="P36" s="233">
        <v>372624</v>
      </c>
      <c r="Q36" s="241" t="str">
        <f>IFERROR((VLOOKUP(P36,Padrón[[Ficha]:[Nombre]],2,FALSE)),"-")</f>
        <v>JAIR DE JESUS CARRILLO CABELLO</v>
      </c>
      <c r="S36" s="95" t="str">
        <f t="shared" si="5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50613</v>
      </c>
      <c r="B37" s="3"/>
      <c r="C37" s="1" t="s">
        <v>15</v>
      </c>
      <c r="D37" s="9" t="s">
        <v>49</v>
      </c>
      <c r="E37" s="1" t="s">
        <v>20</v>
      </c>
      <c r="F37" s="8">
        <v>196853</v>
      </c>
      <c r="G37" s="1" t="s">
        <v>25</v>
      </c>
      <c r="H37" s="7">
        <v>11</v>
      </c>
      <c r="I37" s="5">
        <v>45091</v>
      </c>
      <c r="J37" s="5">
        <v>45092</v>
      </c>
      <c r="K37" s="1" t="s">
        <v>33</v>
      </c>
      <c r="L37" s="224">
        <f t="shared" si="3"/>
        <v>6</v>
      </c>
      <c r="M37" s="4">
        <f t="shared" si="4"/>
        <v>1</v>
      </c>
      <c r="N37" s="233" t="s">
        <v>341</v>
      </c>
      <c r="O37" s="234">
        <v>9</v>
      </c>
      <c r="P37" s="233">
        <v>196853</v>
      </c>
      <c r="Q37" s="241" t="str">
        <f>IFERROR((VLOOKUP(P37,Padrón[[Ficha]:[Nombre]],2,FALSE)),"-")</f>
        <v>JUSTO JESUS DEL ANGEL DEL ANGEL</v>
      </c>
      <c r="R37" s="234" t="s">
        <v>366</v>
      </c>
      <c r="S37" s="95" t="str">
        <f t="shared" si="5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x14ac:dyDescent="0.35">
      <c r="A38" s="6">
        <v>55762</v>
      </c>
      <c r="B38" s="3"/>
      <c r="C38" s="1" t="s">
        <v>15</v>
      </c>
      <c r="D38" s="9" t="s">
        <v>16</v>
      </c>
      <c r="E38" s="1" t="s">
        <v>102</v>
      </c>
      <c r="F38" s="8">
        <v>196853</v>
      </c>
      <c r="G38" s="1" t="s">
        <v>25</v>
      </c>
      <c r="H38" s="7">
        <v>16</v>
      </c>
      <c r="I38" s="5">
        <v>45093</v>
      </c>
      <c r="J38" s="5">
        <v>45093</v>
      </c>
      <c r="K38" s="1" t="s">
        <v>33</v>
      </c>
      <c r="L38" s="224">
        <f t="shared" si="3"/>
        <v>6</v>
      </c>
      <c r="M38" s="4">
        <f t="shared" si="4"/>
        <v>1</v>
      </c>
      <c r="N38" s="233" t="s">
        <v>341</v>
      </c>
      <c r="O38" s="234">
        <v>12</v>
      </c>
      <c r="P38" s="233">
        <v>196853</v>
      </c>
      <c r="Q38" s="241" t="str">
        <f>IFERROR((VLOOKUP(P38,Padrón[[Ficha]:[Nombre]],2,FALSE)),"-")</f>
        <v>JUSTO JESUS DEL ANGEL DEL ANGEL</v>
      </c>
      <c r="R38" s="234" t="s">
        <v>367</v>
      </c>
      <c r="S38" s="95" t="str">
        <f t="shared" si="5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56291</v>
      </c>
      <c r="B39" s="3"/>
      <c r="C39" s="1" t="s">
        <v>15</v>
      </c>
      <c r="D39" s="9" t="s">
        <v>16</v>
      </c>
      <c r="E39" s="1" t="s">
        <v>76</v>
      </c>
      <c r="F39" s="8">
        <v>196853</v>
      </c>
      <c r="G39" s="1" t="s">
        <v>25</v>
      </c>
      <c r="H39" s="7">
        <v>18</v>
      </c>
      <c r="I39" s="5">
        <v>45125</v>
      </c>
      <c r="J39" s="5">
        <v>45126</v>
      </c>
      <c r="K39" s="1" t="s">
        <v>33</v>
      </c>
      <c r="L39" s="224">
        <f t="shared" si="3"/>
        <v>7</v>
      </c>
      <c r="M39" s="4">
        <f t="shared" si="4"/>
        <v>1</v>
      </c>
      <c r="N39" s="233" t="s">
        <v>341</v>
      </c>
      <c r="O39" s="234">
        <v>12</v>
      </c>
      <c r="P39" s="233">
        <v>196853</v>
      </c>
      <c r="Q39" s="241" t="str">
        <f>IFERROR((VLOOKUP(P39,Padrón[[Ficha]:[Nombre]],2,FALSE)),"-")</f>
        <v>JUSTO JESUS DEL ANGEL DEL ANGEL</v>
      </c>
      <c r="S39" s="95" t="str">
        <f t="shared" si="5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A40" s="6">
        <v>56340</v>
      </c>
      <c r="B40" s="3"/>
      <c r="C40" s="1" t="s">
        <v>15</v>
      </c>
      <c r="D40" s="9" t="s">
        <v>16</v>
      </c>
      <c r="E40" s="1" t="s">
        <v>47</v>
      </c>
      <c r="F40" s="8">
        <v>352720</v>
      </c>
      <c r="G40" s="1" t="s">
        <v>66</v>
      </c>
      <c r="H40" s="7">
        <v>15</v>
      </c>
      <c r="I40" s="5">
        <v>45132</v>
      </c>
      <c r="J40" s="5">
        <v>45134</v>
      </c>
      <c r="K40" s="1" t="s">
        <v>33</v>
      </c>
      <c r="L40" s="224">
        <f t="shared" si="3"/>
        <v>7</v>
      </c>
      <c r="M40" s="4">
        <f t="shared" si="4"/>
        <v>1</v>
      </c>
      <c r="N40" s="233" t="s">
        <v>341</v>
      </c>
      <c r="O40" s="234">
        <v>11</v>
      </c>
      <c r="P40" s="233">
        <v>352720</v>
      </c>
      <c r="Q40" s="241" t="str">
        <f>IFERROR((VLOOKUP(P40,Padrón[[Ficha]:[Nombre]],2,FALSE)),"-")</f>
        <v>ROBERTO AUGUSTO ROSAS HERNANDEZ</v>
      </c>
      <c r="S40" s="95" t="str">
        <f t="shared" si="5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56317</v>
      </c>
      <c r="B41" s="3"/>
      <c r="C41" s="1" t="s">
        <v>15</v>
      </c>
      <c r="D41" s="9" t="s">
        <v>16</v>
      </c>
      <c r="E41" s="1" t="s">
        <v>47</v>
      </c>
      <c r="F41" s="8">
        <v>352720</v>
      </c>
      <c r="G41" s="1" t="s">
        <v>66</v>
      </c>
      <c r="H41" s="7">
        <v>14</v>
      </c>
      <c r="I41" s="5">
        <v>45167</v>
      </c>
      <c r="J41" s="5">
        <v>45169</v>
      </c>
      <c r="K41" s="1" t="s">
        <v>33</v>
      </c>
      <c r="L41" s="224">
        <f t="shared" si="3"/>
        <v>8</v>
      </c>
      <c r="M41" s="4">
        <f t="shared" si="4"/>
        <v>1</v>
      </c>
      <c r="N41" s="233" t="s">
        <v>341</v>
      </c>
      <c r="O41" s="234">
        <v>13</v>
      </c>
      <c r="P41" s="233">
        <v>352720</v>
      </c>
      <c r="Q41" s="241" t="str">
        <f>IFERROR((VLOOKUP(P41,Padrón[[Ficha]:[Nombre]],2,FALSE)),"-")</f>
        <v>ROBERTO AUGUSTO ROSAS HERNANDEZ</v>
      </c>
      <c r="S41" s="95" t="str">
        <f t="shared" si="5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0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0</v>
      </c>
    </row>
    <row r="42" spans="1:34" x14ac:dyDescent="0.35">
      <c r="A42" s="6">
        <v>49456</v>
      </c>
      <c r="B42" s="3"/>
      <c r="C42" s="1" t="s">
        <v>215</v>
      </c>
      <c r="D42" s="9" t="s">
        <v>223</v>
      </c>
      <c r="E42" s="1" t="s">
        <v>23</v>
      </c>
      <c r="F42" s="8">
        <v>372624</v>
      </c>
      <c r="G42" s="1" t="s">
        <v>32</v>
      </c>
      <c r="H42" s="7">
        <v>11</v>
      </c>
      <c r="I42" s="5">
        <v>45174</v>
      </c>
      <c r="J42" s="5">
        <v>45175</v>
      </c>
      <c r="K42" s="1" t="s">
        <v>33</v>
      </c>
      <c r="L42" s="224">
        <f t="shared" si="3"/>
        <v>9</v>
      </c>
      <c r="M42" s="4">
        <f t="shared" si="4"/>
        <v>1</v>
      </c>
      <c r="N42" s="233" t="s">
        <v>341</v>
      </c>
      <c r="O42" s="234">
        <v>12</v>
      </c>
      <c r="P42" s="233">
        <v>372624</v>
      </c>
      <c r="Q42" s="241" t="str">
        <f>IFERROR((VLOOKUP(P42,Padrón[[Ficha]:[Nombre]],2,FALSE)),"-")</f>
        <v>JAIR DE JESUS CARRILLO CABELLO</v>
      </c>
      <c r="S42" s="95" t="str">
        <f t="shared" si="5"/>
        <v>-</v>
      </c>
    </row>
    <row r="43" spans="1:34" hidden="1" x14ac:dyDescent="0.35">
      <c r="A43" s="6">
        <v>49641</v>
      </c>
      <c r="B43" s="3"/>
      <c r="C43" s="1" t="s">
        <v>15</v>
      </c>
      <c r="D43" s="9" t="s">
        <v>16</v>
      </c>
      <c r="E43" s="1" t="s">
        <v>84</v>
      </c>
      <c r="F43" s="8">
        <v>449433</v>
      </c>
      <c r="G43" s="1" t="s">
        <v>21</v>
      </c>
      <c r="H43" s="7">
        <v>15</v>
      </c>
      <c r="I43" s="5">
        <v>45183</v>
      </c>
      <c r="J43" s="5">
        <v>45184</v>
      </c>
      <c r="K43" s="1" t="s">
        <v>33</v>
      </c>
      <c r="L43" s="224">
        <f t="shared" si="3"/>
        <v>9</v>
      </c>
      <c r="M43" s="4">
        <f t="shared" si="4"/>
        <v>1</v>
      </c>
      <c r="N43" s="233" t="s">
        <v>341</v>
      </c>
      <c r="O43" s="234">
        <v>15</v>
      </c>
      <c r="P43" s="233">
        <v>352720</v>
      </c>
      <c r="Q43" s="241" t="str">
        <f>IFERROR((VLOOKUP(P43,Padrón[[Ficha]:[Nombre]],2,FALSE)),"-")</f>
        <v>ROBERTO AUGUSTO ROSAS HERNANDEZ</v>
      </c>
      <c r="R43" s="234" t="s">
        <v>368</v>
      </c>
      <c r="S43" s="95" t="str">
        <f t="shared" si="5"/>
        <v>-</v>
      </c>
    </row>
    <row r="44" spans="1:34" hidden="1" x14ac:dyDescent="0.35">
      <c r="A44" s="6">
        <v>56236</v>
      </c>
      <c r="B44" s="3"/>
      <c r="C44" s="1" t="s">
        <v>15</v>
      </c>
      <c r="D44" s="9" t="s">
        <v>16</v>
      </c>
      <c r="E44" s="1" t="s">
        <v>78</v>
      </c>
      <c r="F44" s="8">
        <v>352720</v>
      </c>
      <c r="G44" s="1" t="s">
        <v>66</v>
      </c>
      <c r="H44" s="7">
        <v>18</v>
      </c>
      <c r="I44" s="5">
        <v>45196</v>
      </c>
      <c r="J44" s="5">
        <v>45196</v>
      </c>
      <c r="K44" s="1" t="s">
        <v>33</v>
      </c>
      <c r="L44" s="224">
        <f t="shared" si="3"/>
        <v>9</v>
      </c>
      <c r="M44" s="4">
        <f t="shared" si="4"/>
        <v>1</v>
      </c>
      <c r="N44" s="233" t="s">
        <v>341</v>
      </c>
      <c r="O44" s="234">
        <v>12</v>
      </c>
      <c r="P44" s="233">
        <v>352720</v>
      </c>
      <c r="Q44" s="241" t="str">
        <f>IFERROR((VLOOKUP(P44,Padrón[[Ficha]:[Nombre]],2,FALSE)),"-")</f>
        <v>ROBERTO AUGUSTO ROSAS HERNANDEZ</v>
      </c>
      <c r="S44" s="95" t="str">
        <f t="shared" si="5"/>
        <v>-</v>
      </c>
    </row>
    <row r="45" spans="1:34" hidden="1" x14ac:dyDescent="0.35">
      <c r="A45" s="6">
        <v>56262</v>
      </c>
      <c r="B45" s="3"/>
      <c r="C45" s="1" t="s">
        <v>15</v>
      </c>
      <c r="D45" s="9" t="s">
        <v>16</v>
      </c>
      <c r="E45" s="1" t="s">
        <v>76</v>
      </c>
      <c r="F45" s="8">
        <v>196853</v>
      </c>
      <c r="G45" s="1" t="s">
        <v>25</v>
      </c>
      <c r="H45" s="7">
        <v>18</v>
      </c>
      <c r="I45" s="5">
        <v>45218</v>
      </c>
      <c r="J45" s="5">
        <v>45219</v>
      </c>
      <c r="K45" s="1" t="s">
        <v>33</v>
      </c>
      <c r="L45" s="224">
        <f t="shared" si="3"/>
        <v>10</v>
      </c>
      <c r="M45" s="4">
        <f t="shared" si="4"/>
        <v>1</v>
      </c>
      <c r="N45" s="233" t="s">
        <v>341</v>
      </c>
      <c r="O45" s="234">
        <v>3</v>
      </c>
      <c r="P45" s="233">
        <v>196853</v>
      </c>
      <c r="Q45" s="241" t="str">
        <f>IFERROR((VLOOKUP(P45,Padrón[[Ficha]:[Nombre]],2,FALSE)),"-")</f>
        <v>JUSTO JESUS DEL ANGEL DEL ANGEL</v>
      </c>
      <c r="S45" s="95" t="str">
        <f t="shared" si="5"/>
        <v>-</v>
      </c>
    </row>
    <row r="46" spans="1:34" hidden="1" x14ac:dyDescent="0.35">
      <c r="A46" s="6">
        <v>56328</v>
      </c>
      <c r="B46" s="3"/>
      <c r="C46" s="1" t="s">
        <v>15</v>
      </c>
      <c r="D46" s="9" t="s">
        <v>16</v>
      </c>
      <c r="E46" s="1" t="s">
        <v>47</v>
      </c>
      <c r="F46" s="8">
        <v>352720</v>
      </c>
      <c r="G46" s="1" t="s">
        <v>66</v>
      </c>
      <c r="H46" s="7">
        <v>16</v>
      </c>
      <c r="I46" s="5">
        <v>45258</v>
      </c>
      <c r="J46" s="5">
        <v>45260</v>
      </c>
      <c r="K46" s="1" t="s">
        <v>33</v>
      </c>
      <c r="L46" s="224">
        <f t="shared" si="3"/>
        <v>11</v>
      </c>
      <c r="M46" s="4">
        <f t="shared" ref="M46:M68" si="12">IF(AND(J46&gt;=$B$2,J46&lt;=$C$2),1,0)</f>
        <v>1</v>
      </c>
      <c r="N46" s="233" t="s">
        <v>341</v>
      </c>
      <c r="O46" s="234">
        <v>12</v>
      </c>
      <c r="P46" s="233">
        <v>196853</v>
      </c>
      <c r="Q46" s="241" t="str">
        <f>IFERROR((VLOOKUP(P46,Padrón[[Ficha]:[Nombre]],2,FALSE)),"-")</f>
        <v>JUSTO JESUS DEL ANGEL DEL ANGEL</v>
      </c>
      <c r="S46" s="95" t="str">
        <f t="shared" si="5"/>
        <v>-</v>
      </c>
    </row>
    <row r="47" spans="1:34" hidden="1" x14ac:dyDescent="0.35">
      <c r="L47" s="224"/>
      <c r="M47" s="4">
        <f t="shared" si="12"/>
        <v>0</v>
      </c>
      <c r="N47" s="233"/>
      <c r="Q47" s="241" t="str">
        <f>IFERROR((VLOOKUP(P47,Padrón[[Ficha]:[Nombre]],2,FALSE)),"-")</f>
        <v>-</v>
      </c>
    </row>
    <row r="48" spans="1:34" hidden="1" x14ac:dyDescent="0.35">
      <c r="L48" s="224"/>
      <c r="M48" s="4">
        <f t="shared" si="12"/>
        <v>0</v>
      </c>
      <c r="N48" s="233"/>
      <c r="Q48" s="241" t="str">
        <f>IFERROR((VLOOKUP(P48,Padrón[[Ficha]:[Nombre]],2,FALSE)),"-")</f>
        <v>-</v>
      </c>
    </row>
    <row r="49" spans="12:17" hidden="1" x14ac:dyDescent="0.35">
      <c r="L49" s="224"/>
      <c r="M49" s="4">
        <f t="shared" si="12"/>
        <v>0</v>
      </c>
      <c r="N49" s="233"/>
      <c r="Q49" s="241" t="str">
        <f>IFERROR((VLOOKUP(P49,Padrón[[Ficha]:[Nombre]],2,FALSE)),"-")</f>
        <v>-</v>
      </c>
    </row>
    <row r="50" spans="12:17" hidden="1" x14ac:dyDescent="0.35">
      <c r="L50" s="224"/>
      <c r="M50" s="4">
        <f t="shared" si="12"/>
        <v>0</v>
      </c>
      <c r="N50" s="233"/>
      <c r="Q50" s="241" t="str">
        <f>IFERROR((VLOOKUP(P50,Padrón[[Ficha]:[Nombre]],2,FALSE)),"-")</f>
        <v>-</v>
      </c>
    </row>
    <row r="51" spans="12:17" hidden="1" x14ac:dyDescent="0.35">
      <c r="L51" s="224"/>
      <c r="M51" s="4">
        <f t="shared" si="12"/>
        <v>0</v>
      </c>
      <c r="N51" s="233"/>
      <c r="Q51" s="241" t="str">
        <f>IFERROR((VLOOKUP(P51,Padrón[[Ficha]:[Nombre]],2,FALSE)),"-")</f>
        <v>-</v>
      </c>
    </row>
    <row r="52" spans="12:17" hidden="1" x14ac:dyDescent="0.35">
      <c r="L52" s="224"/>
      <c r="M52" s="4">
        <f t="shared" si="12"/>
        <v>0</v>
      </c>
      <c r="N52" s="233"/>
      <c r="Q52" s="241" t="str">
        <f>IFERROR((VLOOKUP(P52,Padrón[[Ficha]:[Nombre]],2,FALSE)),"-")</f>
        <v>-</v>
      </c>
    </row>
    <row r="53" spans="12:17" hidden="1" x14ac:dyDescent="0.35">
      <c r="L53" s="224"/>
      <c r="M53" s="4">
        <f t="shared" si="12"/>
        <v>0</v>
      </c>
      <c r="N53" s="233"/>
      <c r="Q53" s="241" t="str">
        <f>IFERROR((VLOOKUP(P53,Padrón[[Ficha]:[Nombre]],2,FALSE)),"-")</f>
        <v>-</v>
      </c>
    </row>
    <row r="54" spans="12:17" hidden="1" x14ac:dyDescent="0.35">
      <c r="L54" s="224"/>
      <c r="M54" s="4">
        <f t="shared" si="12"/>
        <v>0</v>
      </c>
      <c r="N54" s="233"/>
      <c r="Q54" s="241" t="str">
        <f>IFERROR((VLOOKUP(P54,Padrón[[Ficha]:[Nombre]],2,FALSE)),"-")</f>
        <v>-</v>
      </c>
    </row>
    <row r="55" spans="12:17" hidden="1" x14ac:dyDescent="0.35">
      <c r="L55" s="224"/>
      <c r="M55" s="4">
        <f t="shared" si="12"/>
        <v>0</v>
      </c>
      <c r="N55" s="233"/>
      <c r="Q55" s="241" t="str">
        <f>IFERROR((VLOOKUP(P55,Padrón[[Ficha]:[Nombre]],2,FALSE)),"-")</f>
        <v>-</v>
      </c>
    </row>
    <row r="56" spans="12:17" hidden="1" x14ac:dyDescent="0.35">
      <c r="L56" s="224"/>
      <c r="M56" s="4">
        <f t="shared" si="12"/>
        <v>0</v>
      </c>
      <c r="N56" s="233"/>
      <c r="Q56" s="241" t="str">
        <f>IFERROR((VLOOKUP(P56,Padrón[[Ficha]:[Nombre]],2,FALSE)),"-")</f>
        <v>-</v>
      </c>
    </row>
    <row r="57" spans="12:17" hidden="1" x14ac:dyDescent="0.35">
      <c r="L57" s="224"/>
      <c r="M57" s="4">
        <f t="shared" si="12"/>
        <v>0</v>
      </c>
      <c r="N57" s="233"/>
      <c r="Q57" s="241" t="str">
        <f>IFERROR((VLOOKUP(P57,Padrón[[Ficha]:[Nombre]],2,FALSE)),"-")</f>
        <v>-</v>
      </c>
    </row>
    <row r="58" spans="12:17" hidden="1" x14ac:dyDescent="0.35">
      <c r="L58" s="224"/>
      <c r="M58" s="4">
        <f t="shared" si="12"/>
        <v>0</v>
      </c>
      <c r="N58" s="233"/>
      <c r="Q58" s="241" t="str">
        <f>IFERROR((VLOOKUP(P58,Padrón[[Ficha]:[Nombre]],2,FALSE)),"-")</f>
        <v>-</v>
      </c>
    </row>
    <row r="59" spans="12:17" hidden="1" x14ac:dyDescent="0.35">
      <c r="L59" s="224"/>
      <c r="M59" s="4">
        <f t="shared" si="12"/>
        <v>0</v>
      </c>
      <c r="N59" s="233"/>
      <c r="Q59" s="241" t="str">
        <f>IFERROR((VLOOKUP(P59,Padrón[[Ficha]:[Nombre]],2,FALSE)),"-")</f>
        <v>-</v>
      </c>
    </row>
    <row r="60" spans="12:17" hidden="1" x14ac:dyDescent="0.35">
      <c r="L60" s="224"/>
      <c r="M60" s="4">
        <f t="shared" si="12"/>
        <v>0</v>
      </c>
      <c r="N60" s="233"/>
      <c r="Q60" s="241" t="str">
        <f>IFERROR((VLOOKUP(P60,Padrón[[Ficha]:[Nombre]],2,FALSE)),"-")</f>
        <v>-</v>
      </c>
    </row>
    <row r="61" spans="12:17" hidden="1" x14ac:dyDescent="0.35">
      <c r="L61" s="224"/>
      <c r="M61" s="4">
        <f t="shared" si="12"/>
        <v>0</v>
      </c>
      <c r="N61" s="233"/>
      <c r="Q61" s="241" t="str">
        <f>IFERROR((VLOOKUP(P61,Padrón[[Ficha]:[Nombre]],2,FALSE)),"-")</f>
        <v>-</v>
      </c>
    </row>
    <row r="62" spans="12:17" hidden="1" x14ac:dyDescent="0.35">
      <c r="L62" s="224"/>
      <c r="M62" s="4">
        <f t="shared" si="12"/>
        <v>0</v>
      </c>
      <c r="N62" s="233"/>
      <c r="Q62" s="241" t="str">
        <f>IFERROR((VLOOKUP(P62,Padrón[[Ficha]:[Nombre]],2,FALSE)),"-")</f>
        <v>-</v>
      </c>
    </row>
    <row r="63" spans="12:17" hidden="1" x14ac:dyDescent="0.35">
      <c r="L63" s="224"/>
      <c r="M63" s="4">
        <f t="shared" si="12"/>
        <v>0</v>
      </c>
      <c r="N63" s="233"/>
      <c r="Q63" s="241" t="str">
        <f>IFERROR((VLOOKUP(P63,Padrón[[Ficha]:[Nombre]],2,FALSE)),"-")</f>
        <v>-</v>
      </c>
    </row>
    <row r="64" spans="12:17" hidden="1" x14ac:dyDescent="0.35">
      <c r="L64" s="224"/>
      <c r="M64" s="4">
        <f t="shared" si="12"/>
        <v>0</v>
      </c>
      <c r="N64" s="233"/>
      <c r="Q64" s="241" t="str">
        <f>IFERROR((VLOOKUP(P64,Padrón[[Ficha]:[Nombre]],2,FALSE)),"-")</f>
        <v>-</v>
      </c>
    </row>
    <row r="65" spans="12:17" hidden="1" x14ac:dyDescent="0.35">
      <c r="L65" s="224"/>
      <c r="M65" s="4">
        <f t="shared" si="12"/>
        <v>0</v>
      </c>
      <c r="N65" s="233"/>
      <c r="Q65" s="241" t="str">
        <f>IFERROR((VLOOKUP(P65,Padrón[[Ficha]:[Nombre]],2,FALSE)),"-")</f>
        <v>-</v>
      </c>
    </row>
    <row r="66" spans="12:17" hidden="1" x14ac:dyDescent="0.35">
      <c r="L66" s="224"/>
      <c r="M66" s="4">
        <f t="shared" si="12"/>
        <v>0</v>
      </c>
      <c r="N66" s="233"/>
      <c r="Q66" s="241" t="str">
        <f>IFERROR((VLOOKUP(P66,Padrón[[Ficha]:[Nombre]],2,FALSE)),"-")</f>
        <v>-</v>
      </c>
    </row>
    <row r="67" spans="12:17" hidden="1" x14ac:dyDescent="0.35">
      <c r="L67" s="224"/>
      <c r="M67" s="4">
        <f t="shared" si="12"/>
        <v>0</v>
      </c>
      <c r="N67" s="233"/>
      <c r="Q67" s="241" t="str">
        <f>IFERROR((VLOOKUP(P67,Padrón[[Ficha]:[Nombre]],2,FALSE)),"-")</f>
        <v>-</v>
      </c>
    </row>
    <row r="68" spans="12:17" hidden="1" x14ac:dyDescent="0.35">
      <c r="L68" s="224"/>
      <c r="M68" s="4">
        <f t="shared" si="12"/>
        <v>0</v>
      </c>
      <c r="N68" s="233"/>
      <c r="Q68" s="241" t="str">
        <f>IFERROR((VLOOKUP(P68,Padrón[[Ficha]:[Nombre]],2,FALSE)),"-")</f>
        <v>-</v>
      </c>
    </row>
    <row r="69" spans="12:17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2:17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2:17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2:17" hidden="1" x14ac:dyDescent="0.35">
      <c r="L72" s="224"/>
      <c r="M72" s="4"/>
      <c r="N72" s="233"/>
      <c r="Q72" s="241" t="str">
        <f>IFERROR((VLOOKUP(P72,Padrón[[Ficha]:[Nombre]],2,FALSE)),"-")</f>
        <v>-</v>
      </c>
    </row>
    <row r="73" spans="12:17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2:17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2:17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2:17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2:17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2:17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2:17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2:17" hidden="1" x14ac:dyDescent="0.35">
      <c r="N80" s="233"/>
      <c r="Q80" s="241" t="str">
        <f>IFERROR((VLOOKUP(P80,Padrón[[Ficha]:[Nombre]],2,FALSE)),"-")</f>
        <v>-</v>
      </c>
    </row>
    <row r="81" spans="14:17" hidden="1" x14ac:dyDescent="0.35">
      <c r="N81" s="233"/>
      <c r="Q81" s="241" t="str">
        <f>IFERROR((VLOOKUP(P81,Padrón[[Ficha]:[Nombre]],2,FALSE)),"-")</f>
        <v>-</v>
      </c>
    </row>
    <row r="82" spans="14:17" hidden="1" x14ac:dyDescent="0.35">
      <c r="N82" s="233"/>
      <c r="Q82" s="241" t="str">
        <f>IFERROR((VLOOKUP(P82,Padrón[[Ficha]:[Nombre]],2,FALSE)),"-")</f>
        <v>-</v>
      </c>
    </row>
    <row r="83" spans="14:17" hidden="1" x14ac:dyDescent="0.35">
      <c r="N83" s="233"/>
      <c r="Q83" s="241" t="str">
        <f>IFERROR((VLOOKUP(P83,Padrón[[Ficha]:[Nombre]],2,FALSE)),"-")</f>
        <v>-</v>
      </c>
    </row>
    <row r="84" spans="14:17" hidden="1" x14ac:dyDescent="0.35">
      <c r="N84" s="233"/>
      <c r="Q84" s="241" t="str">
        <f>IFERROR((VLOOKUP(P84,Padrón[[Ficha]:[Nombre]],2,FALSE)),"-")</f>
        <v>-</v>
      </c>
    </row>
    <row r="85" spans="14:17" hidden="1" x14ac:dyDescent="0.35">
      <c r="N85" s="233"/>
      <c r="Q85" s="241" t="str">
        <f>IFERROR((VLOOKUP(P85,Padrón[[Ficha]:[Nombre]],2,FALSE)),"-")</f>
        <v>-</v>
      </c>
    </row>
    <row r="86" spans="14:17" hidden="1" x14ac:dyDescent="0.35">
      <c r="N86" s="233"/>
      <c r="Q86" s="241" t="str">
        <f>IFERROR((VLOOKUP(P86,Padrón[[Ficha]:[Nombre]],2,FALSE)),"-")</f>
        <v>-</v>
      </c>
    </row>
    <row r="87" spans="14:17" hidden="1" x14ac:dyDescent="0.35">
      <c r="N87" s="233"/>
      <c r="Q87" s="241" t="str">
        <f>IFERROR((VLOOKUP(P87,Padrón[[Ficha]:[Nombre]],2,FALSE)),"-")</f>
        <v>-</v>
      </c>
    </row>
    <row r="88" spans="14:17" hidden="1" x14ac:dyDescent="0.35">
      <c r="N88" s="233"/>
      <c r="Q88" s="241" t="str">
        <f>IFERROR((VLOOKUP(P88,Padrón[[Ficha]:[Nombre]],2,FALSE)),"-")</f>
        <v>-</v>
      </c>
    </row>
    <row r="89" spans="14:17" hidden="1" x14ac:dyDescent="0.35">
      <c r="N89" s="233"/>
      <c r="Q89" s="241" t="str">
        <f>IFERROR((VLOOKUP(P89,Padrón[[Ficha]:[Nombre]],2,FALSE)),"-")</f>
        <v>-</v>
      </c>
    </row>
    <row r="90" spans="14:17" hidden="1" x14ac:dyDescent="0.35">
      <c r="N90" s="233"/>
      <c r="Q90" s="241" t="str">
        <f>IFERROR((VLOOKUP(P90,Padrón[[Ficha]:[Nombre]],2,FALSE)),"-")</f>
        <v>-</v>
      </c>
    </row>
    <row r="91" spans="14:17" hidden="1" x14ac:dyDescent="0.35">
      <c r="N91" s="233"/>
      <c r="Q91" s="241" t="str">
        <f>IFERROR((VLOOKUP(P91,Padrón[[Ficha]:[Nombre]],2,FALSE)),"-")</f>
        <v>-</v>
      </c>
    </row>
    <row r="92" spans="14:17" hidden="1" x14ac:dyDescent="0.35">
      <c r="N92" s="233"/>
      <c r="Q92" s="241" t="str">
        <f>IFERROR((VLOOKUP(P92,Padrón[[Ficha]:[Nombre]],2,FALSE)),"-")</f>
        <v>-</v>
      </c>
    </row>
    <row r="93" spans="14:17" hidden="1" x14ac:dyDescent="0.35">
      <c r="N93" s="233"/>
      <c r="Q93" s="241" t="str">
        <f>IFERROR((VLOOKUP(P93,Padrón[[Ficha]:[Nombre]],2,FALSE)),"-")</f>
        <v>-</v>
      </c>
    </row>
    <row r="94" spans="14:17" hidden="1" x14ac:dyDescent="0.35">
      <c r="N94" s="233"/>
      <c r="Q94" s="241" t="str">
        <f>IFERROR((VLOOKUP(P94,Padrón[[Ficha]:[Nombre]],2,FALSE)),"-")</f>
        <v>-</v>
      </c>
    </row>
    <row r="95" spans="14:17" hidden="1" x14ac:dyDescent="0.35">
      <c r="N95" s="233"/>
      <c r="Q95" s="241" t="str">
        <f>IFERROR((VLOOKUP(P95,Padrón[[Ficha]:[Nombre]],2,FALSE)),"-")</f>
        <v>-</v>
      </c>
    </row>
    <row r="96" spans="14:17" hidden="1" x14ac:dyDescent="0.35">
      <c r="N96" s="233"/>
      <c r="Q96" s="241" t="str">
        <f>IFERROR((VLOOKUP(P96,Padrón[[Ficha]:[Nombre]],2,FALSE)),"-")</f>
        <v>-</v>
      </c>
    </row>
    <row r="97" spans="14:17" hidden="1" x14ac:dyDescent="0.35">
      <c r="N97" s="233"/>
      <c r="Q97" s="241" t="str">
        <f>IFERROR((VLOOKUP(P97,Padrón[[Ficha]:[Nombre]],2,FALSE)),"-")</f>
        <v>-</v>
      </c>
    </row>
    <row r="98" spans="14:17" hidden="1" x14ac:dyDescent="0.35">
      <c r="N98" s="233"/>
      <c r="Q98" s="241" t="str">
        <f>IFERROR((VLOOKUP(P98,Padrón[[Ficha]:[Nombre]],2,FALSE)),"-")</f>
        <v>-</v>
      </c>
    </row>
    <row r="99" spans="14:17" hidden="1" x14ac:dyDescent="0.35">
      <c r="N99" s="233"/>
      <c r="Q99" s="241" t="str">
        <f>IFERROR((VLOOKUP(P99,Padrón[[Ficha]:[Nombre]],2,FALSE)),"-")</f>
        <v>-</v>
      </c>
    </row>
    <row r="100" spans="14:17" hidden="1" x14ac:dyDescent="0.35">
      <c r="N100" s="233"/>
      <c r="Q100" s="241" t="str">
        <f>IFERROR((VLOOKUP(P100,Padrón[[Ficha]:[Nombre]],2,FALSE)),"-")</f>
        <v>-</v>
      </c>
    </row>
    <row r="101" spans="14:17" hidden="1" x14ac:dyDescent="0.35">
      <c r="N101" s="233"/>
      <c r="Q101" s="241" t="str">
        <f>IFERROR((VLOOKUP(P101,Padrón[[Ficha]:[Nombre]],2,FALSE)),"-")</f>
        <v>-</v>
      </c>
    </row>
    <row r="102" spans="14:17" hidden="1" x14ac:dyDescent="0.35">
      <c r="N102" s="233"/>
      <c r="Q102" s="241" t="str">
        <f>IFERROR((VLOOKUP(P102,Padrón[[Ficha]:[Nombre]],2,FALSE)),"-")</f>
        <v>-</v>
      </c>
    </row>
    <row r="103" spans="14:17" hidden="1" x14ac:dyDescent="0.35">
      <c r="N103" s="233"/>
      <c r="Q103" s="241" t="str">
        <f>IFERROR((VLOOKUP(P103,Padrón[[Ficha]:[Nombre]],2,FALSE)),"-")</f>
        <v>-</v>
      </c>
    </row>
    <row r="104" spans="14:17" hidden="1" x14ac:dyDescent="0.35">
      <c r="N104" s="233"/>
      <c r="Q104" s="241" t="str">
        <f>IFERROR((VLOOKUP(P104,Padrón[[Ficha]:[Nombre]],2,FALSE)),"-")</f>
        <v>-</v>
      </c>
    </row>
    <row r="105" spans="14:17" hidden="1" x14ac:dyDescent="0.35">
      <c r="N105" s="233"/>
      <c r="Q105" s="241" t="str">
        <f>IFERROR((VLOOKUP(P105,Padrón[[Ficha]:[Nombre]],2,FALSE)),"-")</f>
        <v>-</v>
      </c>
    </row>
    <row r="106" spans="14:17" hidden="1" x14ac:dyDescent="0.35">
      <c r="N106" s="233"/>
      <c r="Q106" s="241" t="str">
        <f>IFERROR((VLOOKUP(P106,Padrón[[Ficha]:[Nombre]],2,FALSE)),"-")</f>
        <v>-</v>
      </c>
    </row>
    <row r="107" spans="14:17" hidden="1" x14ac:dyDescent="0.35">
      <c r="N107" s="233"/>
      <c r="Q107" s="241" t="str">
        <f>IFERROR((VLOOKUP(P107,Padrón[[Ficha]:[Nombre]],2,FALSE)),"-")</f>
        <v>-</v>
      </c>
    </row>
    <row r="108" spans="14:17" hidden="1" x14ac:dyDescent="0.35">
      <c r="N108" s="233"/>
      <c r="Q108" s="241" t="str">
        <f>IFERROR((VLOOKUP(P108,Padrón[[Ficha]:[Nombre]],2,FALSE)),"-")</f>
        <v>-</v>
      </c>
    </row>
    <row r="109" spans="14:17" hidden="1" x14ac:dyDescent="0.35">
      <c r="N109" s="233"/>
      <c r="Q109" s="241" t="str">
        <f>IFERROR((VLOOKUP(P109,Padrón[[Ficha]:[Nombre]],2,FALSE)),"-")</f>
        <v>-</v>
      </c>
    </row>
    <row r="110" spans="14:17" hidden="1" x14ac:dyDescent="0.35">
      <c r="N110" s="233"/>
      <c r="Q110" s="241" t="str">
        <f>IFERROR((VLOOKUP(P110,Padrón[[Ficha]:[Nombre]],2,FALSE)),"-")</f>
        <v>-</v>
      </c>
    </row>
    <row r="111" spans="14:17" hidden="1" x14ac:dyDescent="0.35">
      <c r="N111" s="233"/>
      <c r="Q111" s="241" t="str">
        <f>IFERROR((VLOOKUP(P111,Padrón[[Ficha]:[Nombre]],2,FALSE)),"-")</f>
        <v>-</v>
      </c>
    </row>
    <row r="112" spans="14:17" hidden="1" x14ac:dyDescent="0.35">
      <c r="N112" s="233"/>
      <c r="Q112" s="241" t="str">
        <f>IFERROR((VLOOKUP(P112,Padrón[[Ficha]:[Nombre]],2,FALSE)),"-")</f>
        <v>-</v>
      </c>
    </row>
    <row r="113" spans="14:17" hidden="1" x14ac:dyDescent="0.35">
      <c r="N113" s="233"/>
      <c r="Q113" s="241" t="str">
        <f>IFERROR((VLOOKUP(P113,Padrón[[Ficha]:[Nombre]],2,FALSE)),"-")</f>
        <v>-</v>
      </c>
    </row>
    <row r="114" spans="14:17" hidden="1" x14ac:dyDescent="0.35">
      <c r="N114" s="233"/>
      <c r="Q114" s="241" t="str">
        <f>IFERROR((VLOOKUP(P114,Padrón[[Ficha]:[Nombre]],2,FALSE)),"-")</f>
        <v>-</v>
      </c>
    </row>
    <row r="115" spans="14:17" hidden="1" x14ac:dyDescent="0.35">
      <c r="N115" s="233"/>
      <c r="Q115" s="241" t="str">
        <f>IFERROR((VLOOKUP(P115,Padrón[[Ficha]:[Nombre]],2,FALSE)),"-")</f>
        <v>-</v>
      </c>
    </row>
    <row r="116" spans="14:17" hidden="1" x14ac:dyDescent="0.35">
      <c r="N116" s="233"/>
      <c r="Q116" s="241" t="str">
        <f>IFERROR((VLOOKUP(P116,Padrón[[Ficha]:[Nombre]],2,FALSE)),"-")</f>
        <v>-</v>
      </c>
    </row>
    <row r="117" spans="14:17" hidden="1" x14ac:dyDescent="0.35">
      <c r="N117" s="233"/>
      <c r="Q117" s="241" t="str">
        <f>IFERROR((VLOOKUP(P117,Padrón[[Ficha]:[Nombre]],2,FALSE)),"-")</f>
        <v>-</v>
      </c>
    </row>
    <row r="118" spans="14:17" hidden="1" x14ac:dyDescent="0.35">
      <c r="N118" s="233"/>
      <c r="Q118" s="241" t="str">
        <f>IFERROR((VLOOKUP(P118,Padrón[[Ficha]:[Nombre]],2,FALSE)),"-")</f>
        <v>-</v>
      </c>
    </row>
    <row r="119" spans="14:17" hidden="1" x14ac:dyDescent="0.35">
      <c r="N119" s="233"/>
      <c r="Q119" s="241" t="str">
        <f>IFERROR((VLOOKUP(P119,Padrón[[Ficha]:[Nombre]],2,FALSE)),"-")</f>
        <v>-</v>
      </c>
    </row>
    <row r="120" spans="14:17" hidden="1" x14ac:dyDescent="0.35">
      <c r="N120" s="233"/>
      <c r="Q120" s="241" t="str">
        <f>IFERROR((VLOOKUP(P120,Padrón[[Ficha]:[Nombre]],2,FALSE)),"-")</f>
        <v>-</v>
      </c>
    </row>
    <row r="121" spans="14:17" hidden="1" x14ac:dyDescent="0.35">
      <c r="N121" s="233"/>
      <c r="Q121" s="241" t="str">
        <f>IFERROR((VLOOKUP(P121,Padrón[[Ficha]:[Nombre]],2,FALSE)),"-")</f>
        <v>-</v>
      </c>
    </row>
    <row r="122" spans="14:17" hidden="1" x14ac:dyDescent="0.35">
      <c r="N122" s="233"/>
      <c r="Q122" s="241" t="str">
        <f>IFERROR((VLOOKUP(P122,Padrón[[Ficha]:[Nombre]],2,FALSE)),"-")</f>
        <v>-</v>
      </c>
    </row>
    <row r="123" spans="14:17" hidden="1" x14ac:dyDescent="0.35">
      <c r="N123" s="233"/>
      <c r="Q123" s="241" t="str">
        <f>IFERROR((VLOOKUP(P123,Padrón[[Ficha]:[Nombre]],2,FALSE)),"-")</f>
        <v>-</v>
      </c>
    </row>
    <row r="124" spans="14:17" hidden="1" x14ac:dyDescent="0.35">
      <c r="N124" s="233"/>
      <c r="Q124" s="241" t="str">
        <f>IFERROR((VLOOKUP(P124,Padrón[[Ficha]:[Nombre]],2,FALSE)),"-")</f>
        <v>-</v>
      </c>
    </row>
    <row r="125" spans="14:17" hidden="1" x14ac:dyDescent="0.35">
      <c r="N125" s="233"/>
      <c r="Q125" s="241" t="str">
        <f>IFERROR((VLOOKUP(P125,Padrón[[Ficha]:[Nombre]],2,FALSE)),"-")</f>
        <v>-</v>
      </c>
    </row>
    <row r="126" spans="14:17" hidden="1" x14ac:dyDescent="0.35">
      <c r="N126" s="233"/>
      <c r="Q126" s="241" t="str">
        <f>IFERROR((VLOOKUP(P126,Padrón[[Ficha]:[Nombre]],2,FALSE)),"-")</f>
        <v>-</v>
      </c>
    </row>
    <row r="127" spans="14:17" hidden="1" x14ac:dyDescent="0.35">
      <c r="N127" s="233"/>
      <c r="Q127" s="241" t="str">
        <f>IFERROR((VLOOKUP(P127,Padrón[[Ficha]:[Nombre]],2,FALSE)),"-")</f>
        <v>-</v>
      </c>
    </row>
    <row r="128" spans="14:17" hidden="1" x14ac:dyDescent="0.35">
      <c r="N128" s="233"/>
      <c r="Q128" s="241" t="str">
        <f>IFERROR((VLOOKUP(P128,Padrón[[Ficha]:[Nombre]],2,FALSE)),"-")</f>
        <v>-</v>
      </c>
    </row>
    <row r="129" spans="14:17" hidden="1" x14ac:dyDescent="0.35">
      <c r="N129" s="233"/>
      <c r="Q129" s="241" t="str">
        <f>IFERROR((VLOOKUP(P129,Padrón[[Ficha]:[Nombre]],2,FALSE)),"-")</f>
        <v>-</v>
      </c>
    </row>
    <row r="130" spans="14:17" hidden="1" x14ac:dyDescent="0.35">
      <c r="N130" s="233"/>
      <c r="Q130" s="241" t="str">
        <f>IFERROR((VLOOKUP(P130,Padrón[[Ficha]:[Nombre]],2,FALSE)),"-")</f>
        <v>-</v>
      </c>
    </row>
    <row r="131" spans="14:17" hidden="1" x14ac:dyDescent="0.35">
      <c r="N131" s="233"/>
      <c r="Q131" s="241" t="str">
        <f>IFERROR((VLOOKUP(P131,Padrón[[Ficha]:[Nombre]],2,FALSE)),"-")</f>
        <v>-</v>
      </c>
    </row>
    <row r="132" spans="14:17" hidden="1" x14ac:dyDescent="0.35">
      <c r="N132" s="233"/>
      <c r="Q132" s="241" t="str">
        <f>IFERROR((VLOOKUP(P132,Padrón[[Ficha]:[Nombre]],2,FALSE)),"-")</f>
        <v>-</v>
      </c>
    </row>
    <row r="133" spans="14:17" hidden="1" x14ac:dyDescent="0.35">
      <c r="N133" s="233"/>
      <c r="Q133" s="241" t="str">
        <f>IFERROR((VLOOKUP(P133,Padrón[[Ficha]:[Nombre]],2,FALSE)),"-")</f>
        <v>-</v>
      </c>
    </row>
    <row r="134" spans="14:17" hidden="1" x14ac:dyDescent="0.35">
      <c r="N134" s="233"/>
      <c r="Q134" s="241" t="str">
        <f>IFERROR((VLOOKUP(P134,Padrón[[Ficha]:[Nombre]],2,FALSE)),"-")</f>
        <v>-</v>
      </c>
    </row>
    <row r="135" spans="14:17" hidden="1" x14ac:dyDescent="0.35">
      <c r="N135" s="233"/>
      <c r="Q135" s="241" t="str">
        <f>IFERROR((VLOOKUP(P135,Padrón[[Ficha]:[Nombre]],2,FALSE)),"-")</f>
        <v>-</v>
      </c>
    </row>
    <row r="136" spans="14:17" hidden="1" x14ac:dyDescent="0.35">
      <c r="N136" s="233"/>
      <c r="Q136" s="241" t="str">
        <f>IFERROR((VLOOKUP(P136,Padrón[[Ficha]:[Nombre]],2,FALSE)),"-")</f>
        <v>-</v>
      </c>
    </row>
    <row r="137" spans="14:17" hidden="1" x14ac:dyDescent="0.35">
      <c r="N137" s="233"/>
      <c r="Q137" s="241" t="str">
        <f>IFERROR((VLOOKUP(P137,Padrón[[Ficha]:[Nombre]],2,FALSE)),"-")</f>
        <v>-</v>
      </c>
    </row>
    <row r="138" spans="14:17" hidden="1" x14ac:dyDescent="0.35">
      <c r="N138" s="233"/>
      <c r="Q138" s="241" t="str">
        <f>IFERROR((VLOOKUP(P138,Padrón[[Ficha]:[Nombre]],2,FALSE)),"-")</f>
        <v>-</v>
      </c>
    </row>
    <row r="139" spans="14:17" hidden="1" x14ac:dyDescent="0.35">
      <c r="N139" s="233"/>
      <c r="Q139" s="241" t="str">
        <f>IFERROR((VLOOKUP(P139,Padrón[[Ficha]:[Nombre]],2,FALSE)),"-")</f>
        <v>-</v>
      </c>
    </row>
    <row r="140" spans="14:17" hidden="1" x14ac:dyDescent="0.35">
      <c r="N140" s="233"/>
      <c r="Q140" s="241" t="str">
        <f>IFERROR((VLOOKUP(P140,Padrón[[Ficha]:[Nombre]],2,FALSE)),"-")</f>
        <v>-</v>
      </c>
    </row>
    <row r="141" spans="14:17" hidden="1" x14ac:dyDescent="0.35">
      <c r="N141" s="233"/>
      <c r="Q141" s="241" t="str">
        <f>IFERROR((VLOOKUP(P141,Padrón[[Ficha]:[Nombre]],2,FALSE)),"-")</f>
        <v>-</v>
      </c>
    </row>
    <row r="142" spans="14:17" hidden="1" x14ac:dyDescent="0.35">
      <c r="N142" s="233"/>
      <c r="Q142" s="241" t="str">
        <f>IFERROR((VLOOKUP(P142,Padrón[[Ficha]:[Nombre]],2,FALSE)),"-")</f>
        <v>-</v>
      </c>
    </row>
    <row r="143" spans="14:17" hidden="1" x14ac:dyDescent="0.35">
      <c r="N143" s="233"/>
      <c r="Q143" s="241" t="str">
        <f>IFERROR((VLOOKUP(P143,Padrón[[Ficha]:[Nombre]],2,FALSE)),"-")</f>
        <v>-</v>
      </c>
    </row>
    <row r="144" spans="14:17" hidden="1" x14ac:dyDescent="0.35">
      <c r="N144" s="233"/>
      <c r="Q144" s="241" t="str">
        <f>IFERROR((VLOOKUP(P144,Padrón[[Ficha]:[Nombre]],2,FALSE)),"-")</f>
        <v>-</v>
      </c>
    </row>
    <row r="145" spans="14:17" hidden="1" x14ac:dyDescent="0.35">
      <c r="N145" s="233"/>
      <c r="Q145" s="241" t="str">
        <f>IFERROR((VLOOKUP(P145,Padrón[[Ficha]:[Nombre]],2,FALSE)),"-")</f>
        <v>-</v>
      </c>
    </row>
    <row r="146" spans="14:17" hidden="1" x14ac:dyDescent="0.35">
      <c r="N146" s="233"/>
      <c r="Q146" s="241" t="str">
        <f>IFERROR((VLOOKUP(P146,Padrón[[Ficha]:[Nombre]],2,FALSE)),"-")</f>
        <v>-</v>
      </c>
    </row>
    <row r="147" spans="14:17" hidden="1" x14ac:dyDescent="0.35">
      <c r="N147" s="233"/>
      <c r="Q147" s="241" t="str">
        <f>IFERROR((VLOOKUP(P147,Padrón[[Ficha]:[Nombre]],2,FALSE)),"-")</f>
        <v>-</v>
      </c>
    </row>
    <row r="148" spans="14:17" hidden="1" x14ac:dyDescent="0.35">
      <c r="N148" s="233"/>
      <c r="Q148" s="241" t="str">
        <f>IFERROR((VLOOKUP(P148,Padrón[[Ficha]:[Nombre]],2,FALSE)),"-")</f>
        <v>-</v>
      </c>
    </row>
    <row r="149" spans="14:17" hidden="1" x14ac:dyDescent="0.35">
      <c r="N149" s="233"/>
      <c r="Q149" s="241" t="str">
        <f>IFERROR((VLOOKUP(P149,Padrón[[Ficha]:[Nombre]],2,FALSE)),"-")</f>
        <v>-</v>
      </c>
    </row>
    <row r="150" spans="14:17" hidden="1" x14ac:dyDescent="0.35">
      <c r="N150" s="233"/>
      <c r="Q150" s="241" t="str">
        <f>IFERROR((VLOOKUP(P150,Padrón[[Ficha]:[Nombre]],2,FALSE)),"-")</f>
        <v>-</v>
      </c>
    </row>
    <row r="151" spans="14:17" hidden="1" x14ac:dyDescent="0.35">
      <c r="N151" s="233"/>
      <c r="Q151" s="241" t="str">
        <f>IFERROR((VLOOKUP(P151,Padrón[[Ficha]:[Nombre]],2,FALSE)),"-")</f>
        <v>-</v>
      </c>
    </row>
    <row r="152" spans="14:17" hidden="1" x14ac:dyDescent="0.35">
      <c r="N152" s="233"/>
      <c r="Q152" s="241" t="str">
        <f>IFERROR((VLOOKUP(P152,Padrón[[Ficha]:[Nombre]],2,FALSE)),"-")</f>
        <v>-</v>
      </c>
    </row>
    <row r="153" spans="14:17" hidden="1" x14ac:dyDescent="0.35">
      <c r="N153" s="233"/>
      <c r="Q153" s="241" t="str">
        <f>IFERROR((VLOOKUP(P153,Padrón[[Ficha]:[Nombre]],2,FALSE)),"-")</f>
        <v>-</v>
      </c>
    </row>
    <row r="154" spans="14:17" hidden="1" x14ac:dyDescent="0.35">
      <c r="N154" s="233"/>
      <c r="Q154" s="241" t="str">
        <f>IFERROR((VLOOKUP(P154,Padrón[[Ficha]:[Nombre]],2,FALSE)),"-")</f>
        <v>-</v>
      </c>
    </row>
    <row r="155" spans="14:17" hidden="1" x14ac:dyDescent="0.35">
      <c r="N155" s="233"/>
      <c r="Q155" s="241" t="str">
        <f>IFERROR((VLOOKUP(P155,Padrón[[Ficha]:[Nombre]],2,FALSE)),"-")</f>
        <v>-</v>
      </c>
    </row>
    <row r="156" spans="14:17" hidden="1" x14ac:dyDescent="0.35">
      <c r="N156" s="233"/>
      <c r="Q156" s="241" t="str">
        <f>IFERROR((VLOOKUP(P156,Padrón[[Ficha]:[Nombre]],2,FALSE)),"-")</f>
        <v>-</v>
      </c>
    </row>
    <row r="157" spans="14:17" hidden="1" x14ac:dyDescent="0.35">
      <c r="N157" s="233"/>
      <c r="Q157" s="241" t="str">
        <f>IFERROR((VLOOKUP(P157,Padrón[[Ficha]:[Nombre]],2,FALSE)),"-")</f>
        <v>-</v>
      </c>
    </row>
    <row r="158" spans="14:17" hidden="1" x14ac:dyDescent="0.35">
      <c r="N158" s="233"/>
      <c r="Q158" s="241" t="str">
        <f>IFERROR((VLOOKUP(P158,Padrón[[Ficha]:[Nombre]],2,FALSE)),"-")</f>
        <v>-</v>
      </c>
    </row>
    <row r="159" spans="14:17" hidden="1" x14ac:dyDescent="0.35">
      <c r="N159" s="233"/>
      <c r="Q159" s="241" t="str">
        <f>IFERROR((VLOOKUP(P159,Padrón[[Ficha]:[Nombre]],2,FALSE)),"-")</f>
        <v>-</v>
      </c>
    </row>
    <row r="160" spans="14:17" hidden="1" x14ac:dyDescent="0.35"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0D08147F-D9D6-4B13-BFD6-F1A4143949D0}">
    <filterColumn colId="4">
      <filters>
        <filter val="BÁSICO DE SEGURIDAD (BS)"/>
        <filter val="REVALIDACIÓN BÁSICO DE SEGURIDAD (BS)"/>
      </filters>
    </filterColumn>
  </autoFilter>
  <sortState xmlns:xlrd2="http://schemas.microsoft.com/office/spreadsheetml/2017/richdata2" ref="A14:S46">
    <sortCondition ref="I14:I46"/>
  </sortState>
  <mergeCells count="1">
    <mergeCell ref="H3:I3"/>
  </mergeCells>
  <conditionalFormatting sqref="N14:N46">
    <cfRule type="containsText" dxfId="127" priority="3" operator="containsText" text="Diferido">
      <formula>NOT(ISERROR(SEARCH("Diferido",N14)))</formula>
    </cfRule>
    <cfRule type="containsText" dxfId="126" priority="4" operator="containsText" text="Realizado">
      <formula>NOT(ISERROR(SEARCH("Realizado",N14)))</formula>
    </cfRule>
    <cfRule type="containsText" dxfId="125" priority="5" operator="containsText" text="Cancelado">
      <formula>NOT(ISERROR(SEARCH("Cancelado",N14)))</formula>
    </cfRule>
  </conditionalFormatting>
  <conditionalFormatting sqref="S14:S46">
    <cfRule type="containsText" dxfId="124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D07F97-2A4A-431D-9485-445AD24106D1}">
          <x14:formula1>
            <xm:f>Hoja20!$C$6:$C$8</xm:f>
          </x14:formula1>
          <xm:sqref>N14:N454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0184-F927-4642-815A-2A843A1E2AEB}">
  <sheetPr codeName="Hoja7" filterMode="1">
    <tabColor rgb="FFFFFF00"/>
  </sheetPr>
  <dimension ref="A1:AI454"/>
  <sheetViews>
    <sheetView topLeftCell="D12" workbookViewId="0">
      <selection activeCell="O22" sqref="O22:O61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64.7109375" style="226" bestFit="1" customWidth="1"/>
    <col min="5" max="5" width="57.85546875" style="226" bestFit="1" customWidth="1"/>
    <col min="6" max="6" width="11.42578125" style="226" customWidth="1"/>
    <col min="7" max="7" width="34.85546875" style="226" bestFit="1" customWidth="1"/>
    <col min="8" max="10" width="11.42578125" style="226"/>
    <col min="11" max="11" width="20.710937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0" style="226" hidden="1" customWidth="1"/>
    <col min="21" max="35" width="11.42578125" style="226" hidden="1" customWidth="1"/>
    <col min="36" max="36" width="11.42578125" style="226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R1" s="78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R2" s="78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R3" s="78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R4" s="78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55</v>
      </c>
      <c r="I5" s="20">
        <f>SUM(H14:H300)</f>
        <v>635</v>
      </c>
      <c r="J5" s="19">
        <f>COUNTIF($M$14:$M$300,1)</f>
        <v>55</v>
      </c>
      <c r="K5" s="19">
        <f>COUNTIFS($M$14:$M$300,1,$N$14:$N$300,"Realizado")</f>
        <v>55</v>
      </c>
      <c r="L5" s="19">
        <f>COUNTIFS($M$14:$M$300,1,$N$14:$N$300,"Cancelado")</f>
        <v>0</v>
      </c>
      <c r="M5" s="16"/>
      <c r="N5" s="19">
        <f>+SUMIF($M$14:$M$300,1,$H$14:$H$300)</f>
        <v>635</v>
      </c>
      <c r="O5" s="21">
        <f>+SUMIF($M$14:$M$300,1,$O$14:$O$300)</f>
        <v>546</v>
      </c>
      <c r="P5" s="15"/>
      <c r="Q5" s="237"/>
      <c r="R5" s="78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3</v>
      </c>
      <c r="AA5" s="143">
        <f t="shared" si="0"/>
        <v>3</v>
      </c>
      <c r="AB5" s="143">
        <f t="shared" si="0"/>
        <v>1</v>
      </c>
      <c r="AC5" s="143">
        <f t="shared" si="0"/>
        <v>0</v>
      </c>
      <c r="AD5" s="143">
        <f t="shared" si="0"/>
        <v>2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9</v>
      </c>
    </row>
    <row r="6" spans="1:34" customFormat="1" ht="15" hidden="1" x14ac:dyDescent="0.25">
      <c r="L6" s="15"/>
      <c r="M6" s="16"/>
      <c r="N6" s="16"/>
      <c r="O6" s="15"/>
      <c r="P6" s="15"/>
      <c r="Q6" s="237"/>
      <c r="R6" s="78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x14ac:dyDescent="0.25">
      <c r="L7" s="15"/>
      <c r="M7" s="16"/>
      <c r="N7" s="16"/>
      <c r="O7" s="15"/>
      <c r="P7" s="15"/>
      <c r="Q7" s="237"/>
      <c r="R7" s="78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x14ac:dyDescent="0.25">
      <c r="L8" s="15"/>
      <c r="M8" s="16"/>
      <c r="N8" s="16"/>
      <c r="O8" s="15"/>
      <c r="P8" s="15"/>
      <c r="Q8" s="237"/>
      <c r="R8" s="78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R9" s="78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R10" s="78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2</v>
      </c>
      <c r="Y10" s="143">
        <f t="shared" si="0"/>
        <v>0</v>
      </c>
      <c r="Z10" s="143">
        <f t="shared" si="0"/>
        <v>9</v>
      </c>
      <c r="AA10" s="143">
        <f t="shared" si="0"/>
        <v>8</v>
      </c>
      <c r="AB10" s="143">
        <f t="shared" si="0"/>
        <v>5</v>
      </c>
      <c r="AC10" s="143">
        <f t="shared" si="0"/>
        <v>2</v>
      </c>
      <c r="AD10" s="143">
        <f t="shared" si="0"/>
        <v>6</v>
      </c>
      <c r="AE10" s="143">
        <f t="shared" si="0"/>
        <v>4</v>
      </c>
      <c r="AF10" s="143">
        <f t="shared" si="0"/>
        <v>3</v>
      </c>
      <c r="AG10" s="143">
        <f t="shared" si="0"/>
        <v>0</v>
      </c>
      <c r="AH10" s="143">
        <f t="shared" si="1"/>
        <v>39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R11" s="78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R12" s="78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4</v>
      </c>
      <c r="Y12" s="143">
        <f t="shared" si="0"/>
        <v>2</v>
      </c>
      <c r="Z12" s="143">
        <f t="shared" si="0"/>
        <v>1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7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4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0</v>
      </c>
      <c r="X13" s="143">
        <f t="shared" si="2"/>
        <v>6</v>
      </c>
      <c r="Y13" s="143">
        <f t="shared" si="2"/>
        <v>2</v>
      </c>
      <c r="Z13" s="143">
        <f t="shared" si="2"/>
        <v>13</v>
      </c>
      <c r="AA13" s="143">
        <f t="shared" si="2"/>
        <v>11</v>
      </c>
      <c r="AB13" s="143">
        <f t="shared" si="2"/>
        <v>6</v>
      </c>
      <c r="AC13" s="143">
        <f t="shared" si="2"/>
        <v>2</v>
      </c>
      <c r="AD13" s="143">
        <f t="shared" si="2"/>
        <v>8</v>
      </c>
      <c r="AE13" s="143">
        <f t="shared" si="2"/>
        <v>4</v>
      </c>
      <c r="AF13" s="143">
        <f t="shared" si="2"/>
        <v>3</v>
      </c>
      <c r="AG13" s="143">
        <f t="shared" si="2"/>
        <v>0</v>
      </c>
      <c r="AH13" s="146">
        <f t="shared" si="2"/>
        <v>55</v>
      </c>
    </row>
    <row r="14" spans="1:34" hidden="1" x14ac:dyDescent="0.35">
      <c r="A14" s="6">
        <v>48169</v>
      </c>
      <c r="B14" s="3"/>
      <c r="C14" s="1" t="s">
        <v>196</v>
      </c>
      <c r="D14" s="9" t="s">
        <v>197</v>
      </c>
      <c r="E14" s="1" t="s">
        <v>78</v>
      </c>
      <c r="F14" s="8">
        <v>352720</v>
      </c>
      <c r="G14" s="1" t="s">
        <v>66</v>
      </c>
      <c r="H14" s="7">
        <v>13</v>
      </c>
      <c r="I14" s="5">
        <v>44988</v>
      </c>
      <c r="J14" s="5">
        <v>44988</v>
      </c>
      <c r="K14" s="1" t="s">
        <v>19</v>
      </c>
      <c r="L14" s="224">
        <f t="shared" ref="L14:L45" si="3">MONTH(J14)</f>
        <v>3</v>
      </c>
      <c r="M14" s="4">
        <f>IF(AND(J14&gt;=$B$2,J14&lt;=$C$2),1,0)</f>
        <v>1</v>
      </c>
      <c r="N14" s="233" t="s">
        <v>341</v>
      </c>
      <c r="O14" s="234">
        <v>11</v>
      </c>
      <c r="P14" s="233">
        <v>352720</v>
      </c>
      <c r="Q14" s="241" t="str">
        <f>IFERROR((VLOOKUP(P14,Padrón[[Ficha]:[Nombre]],2,FALSE)),"-")</f>
        <v>ROBERTO AUGUSTO ROSAS HERNANDEZ</v>
      </c>
      <c r="S14" s="95" t="str">
        <f t="shared" ref="S14:S45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48763</v>
      </c>
      <c r="B15" s="3"/>
      <c r="C15" s="1" t="s">
        <v>196</v>
      </c>
      <c r="D15" s="9" t="s">
        <v>197</v>
      </c>
      <c r="E15" s="1" t="s">
        <v>47</v>
      </c>
      <c r="F15" s="8">
        <v>352720</v>
      </c>
      <c r="G15" s="1" t="s">
        <v>66</v>
      </c>
      <c r="H15" s="7">
        <v>12</v>
      </c>
      <c r="I15" s="5">
        <v>44993</v>
      </c>
      <c r="J15" s="5">
        <v>44995</v>
      </c>
      <c r="K15" s="1" t="s">
        <v>19</v>
      </c>
      <c r="L15" s="224">
        <f t="shared" si="3"/>
        <v>3</v>
      </c>
      <c r="M15" s="4">
        <f t="shared" ref="M15:M68" si="5">IF(AND(J15&gt;=$B$2,J15&lt;=$C$2),1,0)</f>
        <v>1</v>
      </c>
      <c r="N15" s="233" t="s">
        <v>341</v>
      </c>
      <c r="O15" s="234">
        <v>11</v>
      </c>
      <c r="P15" s="233">
        <v>352720</v>
      </c>
      <c r="Q15" s="241" t="str">
        <f>IFERROR((VLOOKUP(P15,Padrón[[Ficha]:[Nombre]],2,FALSE)),"-")</f>
        <v>ROBERTO AUGUSTO ROSAS HERNANDEZ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48478</v>
      </c>
      <c r="B16" s="3"/>
      <c r="C16" s="1" t="s">
        <v>196</v>
      </c>
      <c r="D16" s="9" t="s">
        <v>197</v>
      </c>
      <c r="E16" s="1" t="s">
        <v>30</v>
      </c>
      <c r="F16" s="8">
        <v>315766</v>
      </c>
      <c r="G16" s="1" t="s">
        <v>31</v>
      </c>
      <c r="H16" s="7">
        <v>13</v>
      </c>
      <c r="I16" s="5">
        <v>45002</v>
      </c>
      <c r="J16" s="5">
        <v>45002</v>
      </c>
      <c r="K16" s="1" t="s">
        <v>19</v>
      </c>
      <c r="L16" s="224">
        <f t="shared" si="3"/>
        <v>3</v>
      </c>
      <c r="M16" s="4">
        <f t="shared" si="5"/>
        <v>1</v>
      </c>
      <c r="N16" s="233" t="s">
        <v>341</v>
      </c>
      <c r="O16" s="234">
        <v>13</v>
      </c>
      <c r="P16" s="233">
        <v>315766</v>
      </c>
      <c r="Q16" s="241" t="str">
        <f>IFERROR((VLOOKUP(P16,Padrón[[Ficha]:[Nombre]],2,FALSE)),"-")</f>
        <v>ROCIO RANGEL RIVAS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48266</v>
      </c>
      <c r="B17" s="3"/>
      <c r="C17" s="1" t="s">
        <v>15</v>
      </c>
      <c r="D17" s="9" t="s">
        <v>49</v>
      </c>
      <c r="E17" s="1" t="s">
        <v>76</v>
      </c>
      <c r="F17" s="8">
        <v>457409</v>
      </c>
      <c r="G17" s="1" t="s">
        <v>18</v>
      </c>
      <c r="H17" s="7">
        <v>7</v>
      </c>
      <c r="I17" s="5">
        <v>45007</v>
      </c>
      <c r="J17" s="5">
        <v>45008</v>
      </c>
      <c r="K17" s="1" t="s">
        <v>19</v>
      </c>
      <c r="L17" s="224">
        <f t="shared" si="3"/>
        <v>3</v>
      </c>
      <c r="M17" s="4">
        <f t="shared" si="5"/>
        <v>1</v>
      </c>
      <c r="N17" s="233" t="s">
        <v>341</v>
      </c>
      <c r="O17" s="234">
        <v>7</v>
      </c>
      <c r="P17" s="233">
        <v>457409</v>
      </c>
      <c r="Q17" s="241" t="str">
        <f>IFERROR((VLOOKUP(P17,Padrón[[Ficha]:[Nombre]],2,FALSE)),"-")</f>
        <v>MARIA GUADALUPE SAVINO COMSILLE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48768</v>
      </c>
      <c r="B18" s="3"/>
      <c r="C18" s="1" t="s">
        <v>196</v>
      </c>
      <c r="D18" s="9" t="s">
        <v>197</v>
      </c>
      <c r="E18" s="1" t="s">
        <v>47</v>
      </c>
      <c r="F18" s="8">
        <v>352720</v>
      </c>
      <c r="G18" s="1" t="s">
        <v>66</v>
      </c>
      <c r="H18" s="7">
        <v>12</v>
      </c>
      <c r="I18" s="5">
        <v>45007</v>
      </c>
      <c r="J18" s="5">
        <v>45009</v>
      </c>
      <c r="K18" s="1" t="s">
        <v>19</v>
      </c>
      <c r="L18" s="224">
        <f t="shared" si="3"/>
        <v>3</v>
      </c>
      <c r="M18" s="4">
        <f t="shared" si="5"/>
        <v>1</v>
      </c>
      <c r="N18" s="233" t="s">
        <v>341</v>
      </c>
      <c r="O18" s="234">
        <v>12</v>
      </c>
      <c r="Q18" s="241" t="str">
        <f>IFERROR((VLOOKUP(P18,Padrón[[Ficha]:[Nombre]],2,FALSE)),"-")</f>
        <v>-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48261</v>
      </c>
      <c r="B19" s="3"/>
      <c r="C19" s="1" t="s">
        <v>15</v>
      </c>
      <c r="D19" s="9" t="s">
        <v>49</v>
      </c>
      <c r="E19" s="1" t="s">
        <v>76</v>
      </c>
      <c r="F19" s="8">
        <v>457409</v>
      </c>
      <c r="G19" s="1" t="s">
        <v>18</v>
      </c>
      <c r="H19" s="7">
        <v>6</v>
      </c>
      <c r="I19" s="5">
        <v>45013</v>
      </c>
      <c r="J19" s="5">
        <v>45014</v>
      </c>
      <c r="K19" s="1" t="s">
        <v>19</v>
      </c>
      <c r="L19" s="224">
        <f t="shared" si="3"/>
        <v>3</v>
      </c>
      <c r="M19" s="4">
        <f t="shared" si="5"/>
        <v>1</v>
      </c>
      <c r="N19" s="233" t="s">
        <v>341</v>
      </c>
      <c r="O19" s="234">
        <v>5</v>
      </c>
      <c r="P19" s="233">
        <v>457409</v>
      </c>
      <c r="Q19" s="241" t="str">
        <f>IFERROR((VLOOKUP(P19,Padrón[[Ficha]:[Nombre]],2,FALSE)),"-")</f>
        <v>MARIA GUADALUPE SAVINO COMSILLE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3</v>
      </c>
      <c r="AA19" s="228">
        <f t="shared" si="6"/>
        <v>3</v>
      </c>
      <c r="AB19" s="228">
        <f t="shared" si="6"/>
        <v>1</v>
      </c>
      <c r="AC19" s="228">
        <f t="shared" si="6"/>
        <v>0</v>
      </c>
      <c r="AD19" s="228">
        <f t="shared" si="6"/>
        <v>2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9</v>
      </c>
    </row>
    <row r="20" spans="1:34" hidden="1" x14ac:dyDescent="0.35">
      <c r="A20" s="6">
        <v>48201</v>
      </c>
      <c r="B20" s="3"/>
      <c r="C20" s="1" t="s">
        <v>196</v>
      </c>
      <c r="D20" s="9" t="s">
        <v>197</v>
      </c>
      <c r="E20" s="1" t="s">
        <v>76</v>
      </c>
      <c r="F20" s="8">
        <v>457409</v>
      </c>
      <c r="G20" s="1" t="s">
        <v>18</v>
      </c>
      <c r="H20" s="7">
        <v>8</v>
      </c>
      <c r="I20" s="5">
        <v>45019</v>
      </c>
      <c r="J20" s="5">
        <v>45020</v>
      </c>
      <c r="K20" s="1" t="s">
        <v>19</v>
      </c>
      <c r="L20" s="224">
        <f t="shared" si="3"/>
        <v>4</v>
      </c>
      <c r="M20" s="4">
        <f t="shared" si="5"/>
        <v>1</v>
      </c>
      <c r="N20" s="233" t="s">
        <v>341</v>
      </c>
      <c r="O20" s="234">
        <v>5</v>
      </c>
      <c r="P20" s="233">
        <v>457409</v>
      </c>
      <c r="Q20" s="241" t="str">
        <f>IFERROR((VLOOKUP(P20,Padrón[[Ficha]:[Nombre]],2,FALSE)),"-")</f>
        <v>MARIA GUADALUPE SAVINO COMSILLE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48663</v>
      </c>
      <c r="B21" s="3"/>
      <c r="C21" s="1" t="s">
        <v>196</v>
      </c>
      <c r="D21" s="9" t="s">
        <v>197</v>
      </c>
      <c r="E21" s="1" t="s">
        <v>103</v>
      </c>
      <c r="F21" s="8">
        <v>451509</v>
      </c>
      <c r="G21" s="1" t="s">
        <v>36</v>
      </c>
      <c r="H21" s="7">
        <v>12</v>
      </c>
      <c r="I21" s="5">
        <v>45043</v>
      </c>
      <c r="J21" s="5">
        <v>45044</v>
      </c>
      <c r="K21" s="1" t="s">
        <v>19</v>
      </c>
      <c r="L21" s="224">
        <f t="shared" si="3"/>
        <v>4</v>
      </c>
      <c r="M21" s="4">
        <f t="shared" si="5"/>
        <v>1</v>
      </c>
      <c r="N21" s="233" t="s">
        <v>341</v>
      </c>
      <c r="O21" s="234">
        <v>12</v>
      </c>
      <c r="P21" s="233">
        <v>451509</v>
      </c>
      <c r="Q21" s="241" t="str">
        <f>IFERROR((VLOOKUP(P21,Padrón[[Ficha]:[Nombre]],2,FALSE)),"-")</f>
        <v>PABLO JESUS BORJAS ENRIQUEZ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x14ac:dyDescent="0.35">
      <c r="A22" s="6">
        <v>49073</v>
      </c>
      <c r="B22" s="3"/>
      <c r="C22" s="1" t="s">
        <v>215</v>
      </c>
      <c r="D22" s="9" t="s">
        <v>223</v>
      </c>
      <c r="E22" s="1" t="s">
        <v>23</v>
      </c>
      <c r="F22" s="8">
        <v>449433</v>
      </c>
      <c r="G22" s="1" t="s">
        <v>21</v>
      </c>
      <c r="H22" s="7">
        <v>5</v>
      </c>
      <c r="I22" s="5">
        <v>45048</v>
      </c>
      <c r="J22" s="5">
        <v>45049</v>
      </c>
      <c r="K22" s="1" t="s">
        <v>19</v>
      </c>
      <c r="L22" s="224">
        <f t="shared" si="3"/>
        <v>5</v>
      </c>
      <c r="M22" s="4">
        <f t="shared" si="5"/>
        <v>1</v>
      </c>
      <c r="N22" s="233" t="s">
        <v>341</v>
      </c>
      <c r="O22" s="234">
        <v>6</v>
      </c>
      <c r="P22" s="233">
        <v>449433</v>
      </c>
      <c r="Q22" s="241" t="str">
        <f>IFERROR((VLOOKUP(P22,Padrón[[Ficha]:[Nombre]],2,FALSE)),"-")</f>
        <v>GONZALO MORAL JORDAN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50466</v>
      </c>
      <c r="B23" s="3"/>
      <c r="C23" s="1" t="s">
        <v>15</v>
      </c>
      <c r="D23" s="9" t="s">
        <v>16</v>
      </c>
      <c r="E23" s="1" t="s">
        <v>27</v>
      </c>
      <c r="F23" s="8">
        <v>449433</v>
      </c>
      <c r="G23" s="1" t="s">
        <v>21</v>
      </c>
      <c r="H23" s="7">
        <v>14</v>
      </c>
      <c r="I23" s="5">
        <v>45054</v>
      </c>
      <c r="J23" s="5">
        <v>45054</v>
      </c>
      <c r="K23" s="1" t="s">
        <v>19</v>
      </c>
      <c r="L23" s="224">
        <f t="shared" si="3"/>
        <v>5</v>
      </c>
      <c r="M23" s="4">
        <f t="shared" si="5"/>
        <v>1</v>
      </c>
      <c r="N23" s="233" t="s">
        <v>341</v>
      </c>
      <c r="O23" s="234">
        <v>9</v>
      </c>
      <c r="Q23" s="241" t="str">
        <f>IFERROR((VLOOKUP(P23,Padrón[[Ficha]:[Nombre]],2,FALSE)),"-")</f>
        <v>-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50635</v>
      </c>
      <c r="B24" s="3"/>
      <c r="C24" s="1" t="s">
        <v>15</v>
      </c>
      <c r="D24" s="9" t="s">
        <v>16</v>
      </c>
      <c r="E24" s="1" t="s">
        <v>27</v>
      </c>
      <c r="F24" s="8">
        <v>449433</v>
      </c>
      <c r="G24" s="1" t="s">
        <v>21</v>
      </c>
      <c r="H24" s="7">
        <v>13</v>
      </c>
      <c r="I24" s="5">
        <v>45055</v>
      </c>
      <c r="J24" s="5">
        <v>45055</v>
      </c>
      <c r="K24" s="1" t="s">
        <v>19</v>
      </c>
      <c r="L24" s="224">
        <f t="shared" si="3"/>
        <v>5</v>
      </c>
      <c r="M24" s="4">
        <f t="shared" si="5"/>
        <v>1</v>
      </c>
      <c r="N24" s="233" t="s">
        <v>341</v>
      </c>
      <c r="O24" s="234">
        <v>11</v>
      </c>
      <c r="P24" s="233">
        <v>449433</v>
      </c>
      <c r="Q24" s="241" t="str">
        <f>IFERROR((VLOOKUP(P24,Padrón[[Ficha]:[Nombre]],2,FALSE)),"-")</f>
        <v>GONZALO MORAL JORDAN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2</v>
      </c>
      <c r="Y24" s="228">
        <f t="shared" si="6"/>
        <v>0</v>
      </c>
      <c r="Z24" s="228">
        <f t="shared" si="6"/>
        <v>9</v>
      </c>
      <c r="AA24" s="228">
        <f t="shared" si="6"/>
        <v>8</v>
      </c>
      <c r="AB24" s="228">
        <f t="shared" si="6"/>
        <v>5</v>
      </c>
      <c r="AC24" s="228">
        <f t="shared" si="6"/>
        <v>2</v>
      </c>
      <c r="AD24" s="228">
        <f t="shared" si="6"/>
        <v>6</v>
      </c>
      <c r="AE24" s="228">
        <f t="shared" si="6"/>
        <v>4</v>
      </c>
      <c r="AF24" s="228">
        <f t="shared" si="6"/>
        <v>3</v>
      </c>
      <c r="AG24" s="228">
        <f t="shared" si="6"/>
        <v>0</v>
      </c>
      <c r="AH24" s="228">
        <f t="shared" si="7"/>
        <v>39</v>
      </c>
    </row>
    <row r="25" spans="1:34" hidden="1" x14ac:dyDescent="0.35">
      <c r="A25" s="6">
        <v>50925</v>
      </c>
      <c r="B25" s="3"/>
      <c r="C25" s="1" t="s">
        <v>15</v>
      </c>
      <c r="D25" s="9" t="s">
        <v>16</v>
      </c>
      <c r="E25" s="1" t="s">
        <v>76</v>
      </c>
      <c r="F25" s="8">
        <v>449433</v>
      </c>
      <c r="G25" s="1" t="s">
        <v>21</v>
      </c>
      <c r="H25" s="7">
        <v>12</v>
      </c>
      <c r="I25" s="5">
        <v>45057</v>
      </c>
      <c r="J25" s="5">
        <v>45058</v>
      </c>
      <c r="K25" s="1" t="s">
        <v>19</v>
      </c>
      <c r="L25" s="224">
        <f t="shared" si="3"/>
        <v>5</v>
      </c>
      <c r="M25" s="4">
        <f t="shared" si="5"/>
        <v>1</v>
      </c>
      <c r="N25" s="233" t="s">
        <v>341</v>
      </c>
      <c r="O25" s="234">
        <v>9</v>
      </c>
      <c r="P25" s="233">
        <v>449433</v>
      </c>
      <c r="Q25" s="241" t="str">
        <f>IFERROR((VLOOKUP(P25,Padrón[[Ficha]:[Nombre]],2,FALSE)),"-")</f>
        <v>GONZALO MORAL JORDAN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49292</v>
      </c>
      <c r="B26" s="3"/>
      <c r="C26" s="1" t="s">
        <v>215</v>
      </c>
      <c r="D26" s="9" t="s">
        <v>223</v>
      </c>
      <c r="E26" s="1" t="s">
        <v>140</v>
      </c>
      <c r="F26" s="8">
        <v>449433</v>
      </c>
      <c r="G26" s="1" t="s">
        <v>21</v>
      </c>
      <c r="H26" s="7">
        <v>11</v>
      </c>
      <c r="I26" s="5">
        <v>45061</v>
      </c>
      <c r="J26" s="5">
        <v>45062</v>
      </c>
      <c r="K26" s="1" t="s">
        <v>19</v>
      </c>
      <c r="L26" s="224">
        <f t="shared" si="3"/>
        <v>5</v>
      </c>
      <c r="M26" s="4">
        <f t="shared" si="5"/>
        <v>1</v>
      </c>
      <c r="N26" s="233" t="s">
        <v>341</v>
      </c>
      <c r="O26" s="234">
        <v>10</v>
      </c>
      <c r="P26" s="233">
        <v>449433</v>
      </c>
      <c r="Q26" s="241" t="str">
        <f>IFERROR((VLOOKUP(P26,Padrón[[Ficha]:[Nombre]],2,FALSE)),"-")</f>
        <v>GONZALO MORAL JORDAN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4</v>
      </c>
      <c r="Y26" s="228">
        <f t="shared" si="6"/>
        <v>2</v>
      </c>
      <c r="Z26" s="228">
        <f t="shared" si="6"/>
        <v>1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7</v>
      </c>
    </row>
    <row r="27" spans="1:34" hidden="1" x14ac:dyDescent="0.35">
      <c r="A27" s="6">
        <v>49117</v>
      </c>
      <c r="B27" s="3"/>
      <c r="C27" s="1" t="s">
        <v>15</v>
      </c>
      <c r="D27" s="9" t="s">
        <v>49</v>
      </c>
      <c r="E27" s="1" t="s">
        <v>24</v>
      </c>
      <c r="F27" s="8">
        <v>457409</v>
      </c>
      <c r="G27" s="1" t="s">
        <v>18</v>
      </c>
      <c r="H27" s="7">
        <v>9</v>
      </c>
      <c r="I27" s="5">
        <v>45062</v>
      </c>
      <c r="J27" s="5">
        <v>45062</v>
      </c>
      <c r="K27" s="1" t="s">
        <v>19</v>
      </c>
      <c r="L27" s="224">
        <f t="shared" si="3"/>
        <v>5</v>
      </c>
      <c r="M27" s="4">
        <f t="shared" si="5"/>
        <v>1</v>
      </c>
      <c r="N27" s="233" t="s">
        <v>341</v>
      </c>
      <c r="O27" s="234">
        <v>5</v>
      </c>
      <c r="P27" s="233">
        <v>457409</v>
      </c>
      <c r="Q27" s="241" t="str">
        <f>IFERROR((VLOOKUP(P27,Padrón[[Ficha]:[Nombre]],2,FALSE)),"-")</f>
        <v>MARIA GUADALUPE SAVINO COMSILLE</v>
      </c>
      <c r="S27" s="95" t="str">
        <f t="shared" si="4"/>
        <v>-</v>
      </c>
      <c r="U27" s="230" t="s">
        <v>276</v>
      </c>
      <c r="V27" s="228">
        <f>SUM(V16:V26)</f>
        <v>0</v>
      </c>
      <c r="W27" s="228">
        <f t="shared" ref="W27:AH27" si="8">SUM(W16:W26)</f>
        <v>0</v>
      </c>
      <c r="X27" s="228">
        <f t="shared" si="8"/>
        <v>6</v>
      </c>
      <c r="Y27" s="228">
        <f t="shared" si="8"/>
        <v>2</v>
      </c>
      <c r="Z27" s="228">
        <f t="shared" si="8"/>
        <v>13</v>
      </c>
      <c r="AA27" s="228">
        <f t="shared" si="8"/>
        <v>11</v>
      </c>
      <c r="AB27" s="228">
        <f t="shared" si="8"/>
        <v>6</v>
      </c>
      <c r="AC27" s="228">
        <f t="shared" si="8"/>
        <v>2</v>
      </c>
      <c r="AD27" s="228">
        <f t="shared" si="8"/>
        <v>8</v>
      </c>
      <c r="AE27" s="228">
        <f t="shared" si="8"/>
        <v>4</v>
      </c>
      <c r="AF27" s="228">
        <f t="shared" si="8"/>
        <v>3</v>
      </c>
      <c r="AG27" s="228">
        <f t="shared" si="8"/>
        <v>0</v>
      </c>
      <c r="AH27" s="231">
        <f t="shared" si="8"/>
        <v>55</v>
      </c>
    </row>
    <row r="28" spans="1:34" hidden="1" x14ac:dyDescent="0.35">
      <c r="A28" s="6">
        <v>49299</v>
      </c>
      <c r="B28" s="3"/>
      <c r="C28" s="1" t="s">
        <v>215</v>
      </c>
      <c r="D28" s="9" t="s">
        <v>223</v>
      </c>
      <c r="E28" s="1" t="s">
        <v>140</v>
      </c>
      <c r="F28" s="8">
        <v>449433</v>
      </c>
      <c r="G28" s="1" t="s">
        <v>21</v>
      </c>
      <c r="H28" s="7">
        <v>10</v>
      </c>
      <c r="I28" s="5">
        <v>45063</v>
      </c>
      <c r="J28" s="5">
        <v>45064</v>
      </c>
      <c r="K28" s="1" t="s">
        <v>19</v>
      </c>
      <c r="L28" s="224">
        <f t="shared" si="3"/>
        <v>5</v>
      </c>
      <c r="M28" s="4">
        <f t="shared" si="5"/>
        <v>1</v>
      </c>
      <c r="N28" s="233" t="s">
        <v>341</v>
      </c>
      <c r="O28" s="234">
        <v>9</v>
      </c>
      <c r="P28" s="233">
        <v>449433</v>
      </c>
      <c r="Q28" s="241" t="str">
        <f>IFERROR((VLOOKUP(P28,Padrón[[Ficha]:[Nombre]],2,FALSE)),"-")</f>
        <v>GONZALO MORAL JORDAN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x14ac:dyDescent="0.35">
      <c r="A29" s="6">
        <v>47666</v>
      </c>
      <c r="B29" s="3"/>
      <c r="C29" s="1" t="s">
        <v>196</v>
      </c>
      <c r="D29" s="9" t="s">
        <v>197</v>
      </c>
      <c r="E29" s="1" t="s">
        <v>23</v>
      </c>
      <c r="F29" s="8">
        <v>451509</v>
      </c>
      <c r="G29" s="1" t="s">
        <v>36</v>
      </c>
      <c r="H29" s="7">
        <v>10</v>
      </c>
      <c r="I29" s="5">
        <v>45064</v>
      </c>
      <c r="J29" s="5">
        <v>45065</v>
      </c>
      <c r="K29" s="1" t="s">
        <v>19</v>
      </c>
      <c r="L29" s="224">
        <f t="shared" si="3"/>
        <v>5</v>
      </c>
      <c r="M29" s="4">
        <f t="shared" si="5"/>
        <v>1</v>
      </c>
      <c r="N29" s="233" t="s">
        <v>341</v>
      </c>
      <c r="O29" s="234">
        <v>9</v>
      </c>
      <c r="P29" s="233">
        <v>451509</v>
      </c>
      <c r="Q29" s="241" t="str">
        <f>IFERROR((VLOOKUP(P29,Padrón[[Ficha]:[Nombre]],2,FALSE)),"-")</f>
        <v>PABLO JESUS BORJAS ENRIQUEZ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47729</v>
      </c>
      <c r="B30" s="3"/>
      <c r="C30" s="1" t="s">
        <v>15</v>
      </c>
      <c r="D30" s="9" t="s">
        <v>16</v>
      </c>
      <c r="E30" s="1" t="s">
        <v>27</v>
      </c>
      <c r="F30" s="8">
        <v>449433</v>
      </c>
      <c r="G30" s="1" t="s">
        <v>21</v>
      </c>
      <c r="H30" s="7">
        <v>12</v>
      </c>
      <c r="I30" s="5">
        <v>45069</v>
      </c>
      <c r="J30" s="5">
        <v>45069</v>
      </c>
      <c r="K30" s="1" t="s">
        <v>19</v>
      </c>
      <c r="L30" s="224">
        <f t="shared" si="3"/>
        <v>5</v>
      </c>
      <c r="M30" s="4">
        <f t="shared" si="5"/>
        <v>1</v>
      </c>
      <c r="N30" s="233" t="s">
        <v>341</v>
      </c>
      <c r="O30" s="234">
        <v>11</v>
      </c>
      <c r="P30" s="233">
        <v>449433</v>
      </c>
      <c r="Q30" s="241" t="str">
        <f>IFERROR((VLOOKUP(P30,Padrón[[Ficha]:[Nombre]],2,FALSE)),"-")</f>
        <v>GONZALO MORAL JORDAN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47714</v>
      </c>
      <c r="B31" s="3"/>
      <c r="C31" s="1" t="s">
        <v>15</v>
      </c>
      <c r="D31" s="9" t="s">
        <v>16</v>
      </c>
      <c r="E31" s="1" t="s">
        <v>30</v>
      </c>
      <c r="F31" s="8">
        <v>315766</v>
      </c>
      <c r="G31" s="1" t="s">
        <v>31</v>
      </c>
      <c r="H31" s="7">
        <v>12</v>
      </c>
      <c r="I31" s="5">
        <v>45070</v>
      </c>
      <c r="J31" s="5">
        <v>45070</v>
      </c>
      <c r="K31" s="1" t="s">
        <v>19</v>
      </c>
      <c r="L31" s="224">
        <f t="shared" si="3"/>
        <v>5</v>
      </c>
      <c r="M31" s="4">
        <f t="shared" si="5"/>
        <v>1</v>
      </c>
      <c r="N31" s="233" t="s">
        <v>341</v>
      </c>
      <c r="O31" s="234">
        <v>12</v>
      </c>
      <c r="P31" s="233">
        <v>315766</v>
      </c>
      <c r="Q31" s="241" t="str">
        <f>IFERROR((VLOOKUP(P31,Padrón[[Ficha]:[Nombre]],2,FALSE)),"-")</f>
        <v>ROCIO RANGEL RIVAS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47721</v>
      </c>
      <c r="B32" s="3"/>
      <c r="C32" s="1" t="s">
        <v>15</v>
      </c>
      <c r="D32" s="9" t="s">
        <v>16</v>
      </c>
      <c r="E32" s="1" t="s">
        <v>30</v>
      </c>
      <c r="F32" s="8">
        <v>315766</v>
      </c>
      <c r="G32" s="1" t="s">
        <v>31</v>
      </c>
      <c r="H32" s="7">
        <v>13</v>
      </c>
      <c r="I32" s="5">
        <v>45071</v>
      </c>
      <c r="J32" s="5">
        <v>45071</v>
      </c>
      <c r="K32" s="1" t="s">
        <v>19</v>
      </c>
      <c r="L32" s="224">
        <f t="shared" si="3"/>
        <v>5</v>
      </c>
      <c r="M32" s="4">
        <f t="shared" si="5"/>
        <v>1</v>
      </c>
      <c r="N32" s="233" t="s">
        <v>341</v>
      </c>
      <c r="O32" s="234">
        <v>12</v>
      </c>
      <c r="P32" s="233">
        <v>315766</v>
      </c>
      <c r="Q32" s="241" t="str">
        <f>IFERROR((VLOOKUP(P32,Padrón[[Ficha]:[Nombre]],2,FALSE)),"-")</f>
        <v>ROCIO RANGEL RIVAS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47883</v>
      </c>
      <c r="B33" s="3"/>
      <c r="C33" s="1" t="s">
        <v>15</v>
      </c>
      <c r="D33" s="9" t="s">
        <v>49</v>
      </c>
      <c r="E33" s="1" t="s">
        <v>27</v>
      </c>
      <c r="F33" s="8">
        <v>196853</v>
      </c>
      <c r="G33" s="1" t="s">
        <v>25</v>
      </c>
      <c r="H33" s="7">
        <v>8</v>
      </c>
      <c r="I33" s="5">
        <v>45076</v>
      </c>
      <c r="J33" s="5">
        <v>45076</v>
      </c>
      <c r="K33" s="1" t="s">
        <v>19</v>
      </c>
      <c r="L33" s="224">
        <f t="shared" si="3"/>
        <v>5</v>
      </c>
      <c r="M33" s="4">
        <f t="shared" si="5"/>
        <v>1</v>
      </c>
      <c r="N33" s="233" t="s">
        <v>341</v>
      </c>
      <c r="O33" s="234">
        <v>7</v>
      </c>
      <c r="P33" s="233">
        <v>457409</v>
      </c>
      <c r="Q33" s="241" t="str">
        <f>IFERROR((VLOOKUP(P33,Padrón[[Ficha]:[Nombre]],2,FALSE)),"-")</f>
        <v>MARIA GUADALUPE SAVINO COMSILLE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47667</v>
      </c>
      <c r="B34" s="3"/>
      <c r="C34" s="1" t="s">
        <v>15</v>
      </c>
      <c r="D34" s="9" t="s">
        <v>49</v>
      </c>
      <c r="E34" s="1" t="s">
        <v>27</v>
      </c>
      <c r="F34" s="8">
        <v>196853</v>
      </c>
      <c r="G34" s="1" t="s">
        <v>25</v>
      </c>
      <c r="H34" s="7">
        <v>8</v>
      </c>
      <c r="I34" s="5">
        <v>45077</v>
      </c>
      <c r="J34" s="5">
        <v>45077</v>
      </c>
      <c r="K34" s="1" t="s">
        <v>19</v>
      </c>
      <c r="L34" s="224">
        <f t="shared" si="3"/>
        <v>5</v>
      </c>
      <c r="M34" s="4">
        <f t="shared" si="5"/>
        <v>1</v>
      </c>
      <c r="N34" s="233" t="s">
        <v>341</v>
      </c>
      <c r="O34" s="234">
        <v>6</v>
      </c>
      <c r="P34" s="233">
        <v>457409</v>
      </c>
      <c r="Q34" s="241" t="str">
        <f>IFERROR((VLOOKUP(P34,Padrón[[Ficha]:[Nombre]],2,FALSE)),"-")</f>
        <v>MARIA GUADALUPE SAVINO COMSILLE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47731</v>
      </c>
      <c r="B35" s="3"/>
      <c r="C35" s="1" t="s">
        <v>15</v>
      </c>
      <c r="D35" s="9" t="s">
        <v>16</v>
      </c>
      <c r="E35" s="1" t="s">
        <v>27</v>
      </c>
      <c r="F35" s="8">
        <v>449433</v>
      </c>
      <c r="G35" s="1" t="s">
        <v>21</v>
      </c>
      <c r="H35" s="7">
        <v>12</v>
      </c>
      <c r="I35" s="5">
        <v>45079</v>
      </c>
      <c r="J35" s="5">
        <v>45079</v>
      </c>
      <c r="K35" s="1" t="s">
        <v>19</v>
      </c>
      <c r="L35" s="224">
        <f t="shared" si="3"/>
        <v>6</v>
      </c>
      <c r="M35" s="4">
        <f t="shared" si="5"/>
        <v>1</v>
      </c>
      <c r="N35" s="233" t="s">
        <v>341</v>
      </c>
      <c r="O35" s="262">
        <v>10</v>
      </c>
      <c r="P35" s="233">
        <v>449433</v>
      </c>
      <c r="Q35" s="241" t="str">
        <f>IFERROR((VLOOKUP(P35,Padrón[[Ficha]:[Nombre]],2,FALSE)),"-")</f>
        <v>GONZALO MORAL JORDAN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x14ac:dyDescent="0.35">
      <c r="A36" s="6">
        <v>47793</v>
      </c>
      <c r="B36" s="3"/>
      <c r="C36" s="1" t="s">
        <v>15</v>
      </c>
      <c r="D36" s="9" t="s">
        <v>16</v>
      </c>
      <c r="E36" s="1" t="s">
        <v>23</v>
      </c>
      <c r="F36" s="8">
        <v>449433</v>
      </c>
      <c r="G36" s="1" t="s">
        <v>21</v>
      </c>
      <c r="H36" s="7">
        <v>16</v>
      </c>
      <c r="I36" s="5">
        <v>45082</v>
      </c>
      <c r="J36" s="5">
        <v>45083</v>
      </c>
      <c r="K36" s="1" t="s">
        <v>19</v>
      </c>
      <c r="L36" s="224">
        <f t="shared" si="3"/>
        <v>6</v>
      </c>
      <c r="M36" s="4">
        <f t="shared" si="5"/>
        <v>1</v>
      </c>
      <c r="N36" s="233" t="s">
        <v>341</v>
      </c>
      <c r="O36" s="262">
        <v>15</v>
      </c>
      <c r="P36" s="233">
        <v>449433</v>
      </c>
      <c r="Q36" s="241" t="str">
        <f>IFERROR((VLOOKUP(P36,Padrón[[Ficha]:[Nombre]],2,FALSE)),"-")</f>
        <v>GONZALO MORAL JORDAN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49097</v>
      </c>
      <c r="B37" s="3"/>
      <c r="C37" s="1" t="s">
        <v>215</v>
      </c>
      <c r="D37" s="9" t="s">
        <v>223</v>
      </c>
      <c r="E37" s="1" t="s">
        <v>103</v>
      </c>
      <c r="F37" s="8">
        <v>451509</v>
      </c>
      <c r="G37" s="1" t="s">
        <v>36</v>
      </c>
      <c r="H37" s="7">
        <v>8</v>
      </c>
      <c r="I37" s="5">
        <v>45089</v>
      </c>
      <c r="J37" s="5">
        <v>45090</v>
      </c>
      <c r="K37" s="1" t="s">
        <v>19</v>
      </c>
      <c r="L37" s="224">
        <f t="shared" si="3"/>
        <v>6</v>
      </c>
      <c r="M37" s="4">
        <f t="shared" si="5"/>
        <v>1</v>
      </c>
      <c r="N37" s="233" t="s">
        <v>341</v>
      </c>
      <c r="O37" s="262">
        <v>8</v>
      </c>
      <c r="P37" s="233">
        <v>451509</v>
      </c>
      <c r="Q37" s="241" t="str">
        <f>IFERROR((VLOOKUP(P37,Padrón[[Ficha]:[Nombre]],2,FALSE)),"-")</f>
        <v>PABLO JESUS BORJAS ENRIQUEZ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x14ac:dyDescent="0.35">
      <c r="A38" s="6">
        <v>50087</v>
      </c>
      <c r="B38" s="3"/>
      <c r="C38" s="1" t="s">
        <v>15</v>
      </c>
      <c r="D38" s="9" t="s">
        <v>49</v>
      </c>
      <c r="E38" s="1" t="s">
        <v>23</v>
      </c>
      <c r="F38" s="8">
        <v>457409</v>
      </c>
      <c r="G38" s="1" t="s">
        <v>18</v>
      </c>
      <c r="H38" s="7">
        <v>8</v>
      </c>
      <c r="I38" s="5">
        <v>45090</v>
      </c>
      <c r="J38" s="5">
        <v>45091</v>
      </c>
      <c r="K38" s="1" t="s">
        <v>19</v>
      </c>
      <c r="L38" s="224">
        <f t="shared" si="3"/>
        <v>6</v>
      </c>
      <c r="M38" s="4">
        <f t="shared" si="5"/>
        <v>1</v>
      </c>
      <c r="N38" s="233" t="s">
        <v>341</v>
      </c>
      <c r="O38" s="262">
        <v>7</v>
      </c>
      <c r="P38" s="233">
        <v>457409</v>
      </c>
      <c r="Q38" s="241" t="str">
        <f>IFERROR((VLOOKUP(P38,Padrón[[Ficha]:[Nombre]],2,FALSE)),"-")</f>
        <v>MARIA GUADALUPE SAVINO COMSILLE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49113</v>
      </c>
      <c r="B39" s="3"/>
      <c r="C39" s="1" t="s">
        <v>215</v>
      </c>
      <c r="D39" s="9" t="s">
        <v>223</v>
      </c>
      <c r="E39" s="1" t="s">
        <v>103</v>
      </c>
      <c r="F39" s="8">
        <v>451509</v>
      </c>
      <c r="G39" s="1" t="s">
        <v>36</v>
      </c>
      <c r="H39" s="7">
        <v>8</v>
      </c>
      <c r="I39" s="5">
        <v>45091</v>
      </c>
      <c r="J39" s="5">
        <v>45092</v>
      </c>
      <c r="K39" s="1" t="s">
        <v>19</v>
      </c>
      <c r="L39" s="224">
        <f t="shared" si="3"/>
        <v>6</v>
      </c>
      <c r="M39" s="4">
        <f t="shared" si="5"/>
        <v>1</v>
      </c>
      <c r="N39" s="233" t="s">
        <v>341</v>
      </c>
      <c r="O39" s="262">
        <v>8</v>
      </c>
      <c r="P39" s="233">
        <v>451509</v>
      </c>
      <c r="Q39" s="241" t="str">
        <f>IFERROR((VLOOKUP(P39,Padrón[[Ficha]:[Nombre]],2,FALSE)),"-")</f>
        <v>PABLO JESUS BORJAS ENRIQUEZ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A40" s="6">
        <v>50653</v>
      </c>
      <c r="B40" s="3"/>
      <c r="C40" s="1" t="s">
        <v>15</v>
      </c>
      <c r="D40" s="9" t="s">
        <v>16</v>
      </c>
      <c r="E40" s="1" t="s">
        <v>27</v>
      </c>
      <c r="F40" s="8">
        <v>449433</v>
      </c>
      <c r="G40" s="1" t="s">
        <v>21</v>
      </c>
      <c r="H40" s="7">
        <v>15</v>
      </c>
      <c r="I40" s="5">
        <v>45096</v>
      </c>
      <c r="J40" s="5">
        <v>45096</v>
      </c>
      <c r="K40" s="1" t="s">
        <v>19</v>
      </c>
      <c r="L40" s="224">
        <f t="shared" si="3"/>
        <v>6</v>
      </c>
      <c r="M40" s="4">
        <f t="shared" si="5"/>
        <v>1</v>
      </c>
      <c r="N40" s="233" t="s">
        <v>341</v>
      </c>
      <c r="O40" s="262">
        <v>13</v>
      </c>
      <c r="P40" s="233">
        <v>449433</v>
      </c>
      <c r="Q40" s="241" t="str">
        <f>IFERROR((VLOOKUP(P40,Padrón[[Ficha]:[Nombre]],2,FALSE)),"-")</f>
        <v>GONZALO MORAL JORDAN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49159</v>
      </c>
      <c r="B41" s="3"/>
      <c r="C41" s="1" t="s">
        <v>215</v>
      </c>
      <c r="D41" s="9" t="s">
        <v>223</v>
      </c>
      <c r="E41" s="1" t="s">
        <v>34</v>
      </c>
      <c r="F41" s="8">
        <v>315766</v>
      </c>
      <c r="G41" s="1" t="s">
        <v>31</v>
      </c>
      <c r="H41" s="7">
        <v>6</v>
      </c>
      <c r="I41" s="5">
        <v>45096</v>
      </c>
      <c r="J41" s="5">
        <v>45097</v>
      </c>
      <c r="K41" s="1" t="s">
        <v>19</v>
      </c>
      <c r="L41" s="224">
        <f t="shared" si="3"/>
        <v>6</v>
      </c>
      <c r="M41" s="4">
        <f t="shared" si="5"/>
        <v>1</v>
      </c>
      <c r="N41" s="233" t="s">
        <v>341</v>
      </c>
      <c r="O41" s="262">
        <v>5</v>
      </c>
      <c r="P41" s="233">
        <v>315766</v>
      </c>
      <c r="Q41" s="241" t="str">
        <f>IFERROR((VLOOKUP(P41,Padrón[[Ficha]:[Nombre]],2,FALSE)),"-")</f>
        <v>ROCIO RANGEL RIVAS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0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0</v>
      </c>
    </row>
    <row r="42" spans="1:34" hidden="1" x14ac:dyDescent="0.35">
      <c r="A42" s="6">
        <v>50646</v>
      </c>
      <c r="B42" s="3"/>
      <c r="C42" s="1" t="s">
        <v>15</v>
      </c>
      <c r="D42" s="9" t="s">
        <v>16</v>
      </c>
      <c r="E42" s="1" t="s">
        <v>27</v>
      </c>
      <c r="F42" s="8">
        <v>449433</v>
      </c>
      <c r="G42" s="1" t="s">
        <v>21</v>
      </c>
      <c r="H42" s="7">
        <v>15</v>
      </c>
      <c r="I42" s="5">
        <v>45098</v>
      </c>
      <c r="J42" s="5">
        <v>45098</v>
      </c>
      <c r="K42" s="1" t="s">
        <v>19</v>
      </c>
      <c r="L42" s="224">
        <f t="shared" si="3"/>
        <v>6</v>
      </c>
      <c r="M42" s="4">
        <f t="shared" si="5"/>
        <v>1</v>
      </c>
      <c r="N42" s="233" t="s">
        <v>341</v>
      </c>
      <c r="O42" s="262">
        <v>14</v>
      </c>
      <c r="P42" s="233">
        <v>449433</v>
      </c>
      <c r="Q42" s="241" t="str">
        <f>IFERROR((VLOOKUP(P42,Padrón[[Ficha]:[Nombre]],2,FALSE)),"-")</f>
        <v>GONZALO MORAL JORDAN</v>
      </c>
      <c r="S42" s="95" t="str">
        <f t="shared" si="4"/>
        <v>-</v>
      </c>
    </row>
    <row r="43" spans="1:34" hidden="1" x14ac:dyDescent="0.35">
      <c r="A43" s="6">
        <v>50931</v>
      </c>
      <c r="B43" s="3"/>
      <c r="C43" s="1" t="s">
        <v>15</v>
      </c>
      <c r="D43" s="9" t="s">
        <v>16</v>
      </c>
      <c r="E43" s="1" t="s">
        <v>76</v>
      </c>
      <c r="F43" s="8">
        <v>449433</v>
      </c>
      <c r="G43" s="1" t="s">
        <v>21</v>
      </c>
      <c r="H43" s="7">
        <v>10</v>
      </c>
      <c r="I43" s="5">
        <v>45099</v>
      </c>
      <c r="J43" s="5">
        <v>45100</v>
      </c>
      <c r="K43" s="1" t="s">
        <v>19</v>
      </c>
      <c r="L43" s="224">
        <f t="shared" si="3"/>
        <v>6</v>
      </c>
      <c r="M43" s="4">
        <f t="shared" si="5"/>
        <v>1</v>
      </c>
      <c r="N43" s="233" t="s">
        <v>341</v>
      </c>
      <c r="O43" s="262">
        <v>8</v>
      </c>
      <c r="P43" s="233">
        <v>449433</v>
      </c>
      <c r="Q43" s="241" t="str">
        <f>IFERROR((VLOOKUP(P43,Padrón[[Ficha]:[Nombre]],2,FALSE)),"-")</f>
        <v>GONZALO MORAL JORDAN</v>
      </c>
      <c r="S43" s="95" t="str">
        <f t="shared" si="4"/>
        <v>-</v>
      </c>
    </row>
    <row r="44" spans="1:34" hidden="1" x14ac:dyDescent="0.35">
      <c r="A44" s="6">
        <v>56466</v>
      </c>
      <c r="B44" s="3"/>
      <c r="C44" s="1" t="s">
        <v>15</v>
      </c>
      <c r="D44" s="9" t="s">
        <v>16</v>
      </c>
      <c r="E44" s="1" t="s">
        <v>17</v>
      </c>
      <c r="F44" s="8">
        <v>457409</v>
      </c>
      <c r="G44" s="1" t="s">
        <v>18</v>
      </c>
      <c r="H44" s="7">
        <v>9</v>
      </c>
      <c r="I44" s="5">
        <v>45103</v>
      </c>
      <c r="J44" s="5">
        <v>45103</v>
      </c>
      <c r="K44" s="1" t="s">
        <v>19</v>
      </c>
      <c r="L44" s="224">
        <f t="shared" si="3"/>
        <v>6</v>
      </c>
      <c r="M44" s="4">
        <f t="shared" si="5"/>
        <v>1</v>
      </c>
      <c r="N44" s="233" t="s">
        <v>341</v>
      </c>
      <c r="O44" s="308">
        <v>8</v>
      </c>
      <c r="P44" s="233">
        <v>457409</v>
      </c>
      <c r="Q44" s="241" t="str">
        <f>IFERROR((VLOOKUP(P44,Padrón[[Ficha]:[Nombre]],2,FALSE)),"-")</f>
        <v>MARIA GUADALUPE SAVINO COMSILLE</v>
      </c>
      <c r="S44" s="95" t="str">
        <f t="shared" si="4"/>
        <v>-</v>
      </c>
    </row>
    <row r="45" spans="1:34" hidden="1" x14ac:dyDescent="0.35">
      <c r="A45" s="6">
        <v>56465</v>
      </c>
      <c r="B45" s="3"/>
      <c r="C45" s="1" t="s">
        <v>15</v>
      </c>
      <c r="D45" s="9" t="s">
        <v>16</v>
      </c>
      <c r="E45" s="1" t="s">
        <v>17</v>
      </c>
      <c r="F45" s="8">
        <v>457409</v>
      </c>
      <c r="G45" s="1" t="s">
        <v>18</v>
      </c>
      <c r="H45" s="7">
        <v>10</v>
      </c>
      <c r="I45" s="5">
        <v>45105</v>
      </c>
      <c r="J45" s="5">
        <v>45105</v>
      </c>
      <c r="K45" s="1" t="s">
        <v>19</v>
      </c>
      <c r="L45" s="224">
        <f t="shared" si="3"/>
        <v>6</v>
      </c>
      <c r="M45" s="4">
        <f t="shared" si="5"/>
        <v>1</v>
      </c>
      <c r="N45" s="233" t="s">
        <v>341</v>
      </c>
      <c r="O45" s="262">
        <v>10</v>
      </c>
      <c r="P45" s="233">
        <v>457409</v>
      </c>
      <c r="Q45" s="241" t="str">
        <f>IFERROR((VLOOKUP(P45,Padrón[[Ficha]:[Nombre]],2,FALSE)),"-")</f>
        <v>MARIA GUADALUPE SAVINO COMSILLE</v>
      </c>
      <c r="S45" s="95" t="str">
        <f t="shared" si="4"/>
        <v>-</v>
      </c>
    </row>
    <row r="46" spans="1:34" hidden="1" x14ac:dyDescent="0.35">
      <c r="A46" s="6">
        <v>51127</v>
      </c>
      <c r="B46" s="3"/>
      <c r="C46" s="1" t="s">
        <v>15</v>
      </c>
      <c r="D46" s="9" t="s">
        <v>16</v>
      </c>
      <c r="E46" s="1" t="s">
        <v>35</v>
      </c>
      <c r="F46" s="8">
        <v>451509</v>
      </c>
      <c r="G46" s="1" t="s">
        <v>36</v>
      </c>
      <c r="H46" s="7">
        <v>9</v>
      </c>
      <c r="I46" s="5">
        <v>45110</v>
      </c>
      <c r="J46" s="5">
        <v>45112</v>
      </c>
      <c r="K46" s="1" t="s">
        <v>19</v>
      </c>
      <c r="L46" s="224">
        <f t="shared" ref="L46:L68" si="12">MONTH(J46)</f>
        <v>7</v>
      </c>
      <c r="M46" s="4">
        <f t="shared" si="5"/>
        <v>1</v>
      </c>
      <c r="N46" s="233" t="s">
        <v>341</v>
      </c>
      <c r="O46" s="234">
        <v>9</v>
      </c>
      <c r="P46" s="233">
        <v>451509</v>
      </c>
      <c r="Q46" s="241" t="str">
        <f>IFERROR((VLOOKUP(P46,Padrón[[Ficha]:[Nombre]],2,FALSE)),"-")</f>
        <v>PABLO JESUS BORJAS ENRIQUEZ</v>
      </c>
      <c r="S46" s="95" t="str">
        <f t="shared" ref="S46:S68" si="13">IF(N46="Cancelado","◄ ◄ ◄ Favor de indicar la causa","-")</f>
        <v>-</v>
      </c>
    </row>
    <row r="47" spans="1:34" hidden="1" x14ac:dyDescent="0.35">
      <c r="A47" s="6">
        <v>49126</v>
      </c>
      <c r="B47" s="3"/>
      <c r="C47" s="1" t="s">
        <v>215</v>
      </c>
      <c r="D47" s="9" t="s">
        <v>223</v>
      </c>
      <c r="E47" s="1" t="s">
        <v>76</v>
      </c>
      <c r="F47" s="8">
        <v>457409</v>
      </c>
      <c r="G47" s="1" t="s">
        <v>18</v>
      </c>
      <c r="H47" s="7">
        <v>5</v>
      </c>
      <c r="I47" s="5">
        <v>45110</v>
      </c>
      <c r="J47" s="5">
        <v>45111</v>
      </c>
      <c r="K47" s="1" t="s">
        <v>19</v>
      </c>
      <c r="L47" s="224">
        <f t="shared" si="12"/>
        <v>7</v>
      </c>
      <c r="M47" s="4">
        <f t="shared" si="5"/>
        <v>1</v>
      </c>
      <c r="N47" s="233" t="s">
        <v>341</v>
      </c>
      <c r="O47" s="234">
        <v>7</v>
      </c>
      <c r="P47" s="233">
        <v>457409</v>
      </c>
      <c r="Q47" s="241" t="str">
        <f>IFERROR((VLOOKUP(P47,Padrón[[Ficha]:[Nombre]],2,FALSE)),"-")</f>
        <v>MARIA GUADALUPE SAVINO COMSILLE</v>
      </c>
      <c r="S47" s="95" t="str">
        <f t="shared" si="13"/>
        <v>-</v>
      </c>
    </row>
    <row r="48" spans="1:34" hidden="1" x14ac:dyDescent="0.35">
      <c r="A48" s="6">
        <v>53917</v>
      </c>
      <c r="B48" s="3"/>
      <c r="C48" s="1" t="s">
        <v>15</v>
      </c>
      <c r="D48" s="9" t="s">
        <v>16</v>
      </c>
      <c r="E48" s="1" t="s">
        <v>103</v>
      </c>
      <c r="F48" s="8">
        <v>451509</v>
      </c>
      <c r="G48" s="1" t="s">
        <v>36</v>
      </c>
      <c r="H48" s="7">
        <v>11</v>
      </c>
      <c r="I48" s="5">
        <v>45117</v>
      </c>
      <c r="J48" s="5">
        <v>45118</v>
      </c>
      <c r="K48" s="1" t="s">
        <v>19</v>
      </c>
      <c r="L48" s="224">
        <f t="shared" si="12"/>
        <v>7</v>
      </c>
      <c r="M48" s="4">
        <f t="shared" si="5"/>
        <v>1</v>
      </c>
      <c r="N48" s="233" t="s">
        <v>341</v>
      </c>
      <c r="O48" s="234">
        <v>7</v>
      </c>
      <c r="P48" s="233">
        <v>451509</v>
      </c>
      <c r="Q48" s="241" t="str">
        <f>IFERROR((VLOOKUP(P48,Padrón[[Ficha]:[Nombre]],2,FALSE)),"-")</f>
        <v>PABLO JESUS BORJAS ENRIQUEZ</v>
      </c>
      <c r="S48" s="95" t="str">
        <f t="shared" si="13"/>
        <v>-</v>
      </c>
    </row>
    <row r="49" spans="1:19" hidden="1" x14ac:dyDescent="0.35">
      <c r="A49" s="6">
        <v>48239</v>
      </c>
      <c r="B49" s="3"/>
      <c r="C49" s="1" t="s">
        <v>15</v>
      </c>
      <c r="D49" s="9" t="s">
        <v>49</v>
      </c>
      <c r="E49" s="1" t="s">
        <v>43</v>
      </c>
      <c r="F49" s="8">
        <v>354951</v>
      </c>
      <c r="G49" s="1" t="s">
        <v>39</v>
      </c>
      <c r="H49" s="7">
        <v>11</v>
      </c>
      <c r="I49" s="5">
        <v>45119</v>
      </c>
      <c r="J49" s="5">
        <v>45121</v>
      </c>
      <c r="K49" s="1" t="s">
        <v>19</v>
      </c>
      <c r="L49" s="224">
        <f t="shared" si="12"/>
        <v>7</v>
      </c>
      <c r="M49" s="4">
        <f t="shared" si="5"/>
        <v>1</v>
      </c>
      <c r="N49" s="233" t="s">
        <v>341</v>
      </c>
      <c r="O49" s="234">
        <v>9</v>
      </c>
      <c r="Q49" s="241" t="str">
        <f>IFERROR((VLOOKUP(P49,Padrón[[Ficha]:[Nombre]],2,FALSE)),"-")</f>
        <v>-</v>
      </c>
      <c r="R49" s="234" t="s">
        <v>369</v>
      </c>
      <c r="S49" s="95" t="str">
        <f t="shared" si="13"/>
        <v>-</v>
      </c>
    </row>
    <row r="50" spans="1:19" hidden="1" x14ac:dyDescent="0.35">
      <c r="A50" s="6">
        <v>47758</v>
      </c>
      <c r="B50" s="3"/>
      <c r="C50" s="1" t="s">
        <v>15</v>
      </c>
      <c r="D50" s="9" t="s">
        <v>16</v>
      </c>
      <c r="E50" s="1" t="s">
        <v>47</v>
      </c>
      <c r="F50" s="8">
        <v>352720</v>
      </c>
      <c r="G50" s="1" t="s">
        <v>66</v>
      </c>
      <c r="H50" s="7">
        <v>14</v>
      </c>
      <c r="I50" s="5">
        <v>45125</v>
      </c>
      <c r="J50" s="5">
        <v>45127</v>
      </c>
      <c r="K50" s="1" t="s">
        <v>19</v>
      </c>
      <c r="L50" s="224">
        <f t="shared" si="12"/>
        <v>7</v>
      </c>
      <c r="M50" s="4">
        <f t="shared" si="5"/>
        <v>1</v>
      </c>
      <c r="N50" s="233" t="s">
        <v>341</v>
      </c>
      <c r="O50" s="234">
        <v>10</v>
      </c>
      <c r="P50" s="233">
        <v>451509</v>
      </c>
      <c r="Q50" s="241" t="str">
        <f>IFERROR((VLOOKUP(P50,Padrón[[Ficha]:[Nombre]],2,FALSE)),"-")</f>
        <v>PABLO JESUS BORJAS ENRIQUEZ</v>
      </c>
      <c r="S50" s="95" t="str">
        <f t="shared" si="13"/>
        <v>-</v>
      </c>
    </row>
    <row r="51" spans="1:19" hidden="1" x14ac:dyDescent="0.35">
      <c r="A51" s="6">
        <v>47789</v>
      </c>
      <c r="B51" s="3"/>
      <c r="C51" s="1" t="s">
        <v>15</v>
      </c>
      <c r="D51" s="9" t="s">
        <v>16</v>
      </c>
      <c r="E51" s="1" t="s">
        <v>78</v>
      </c>
      <c r="F51" s="8">
        <v>352720</v>
      </c>
      <c r="G51" s="1" t="s">
        <v>66</v>
      </c>
      <c r="H51" s="7">
        <v>13</v>
      </c>
      <c r="I51" s="5">
        <v>45128</v>
      </c>
      <c r="J51" s="5">
        <v>45128</v>
      </c>
      <c r="K51" s="1" t="s">
        <v>19</v>
      </c>
      <c r="L51" s="224">
        <f t="shared" si="12"/>
        <v>7</v>
      </c>
      <c r="M51" s="4">
        <f t="shared" si="5"/>
        <v>1</v>
      </c>
      <c r="N51" s="233" t="s">
        <v>341</v>
      </c>
      <c r="O51" s="234">
        <v>10</v>
      </c>
      <c r="P51" s="233">
        <v>451509</v>
      </c>
      <c r="Q51" s="241" t="str">
        <f>IFERROR((VLOOKUP(P51,Padrón[[Ficha]:[Nombre]],2,FALSE)),"-")</f>
        <v>PABLO JESUS BORJAS ENRIQUEZ</v>
      </c>
      <c r="S51" s="95" t="str">
        <f t="shared" si="13"/>
        <v>-</v>
      </c>
    </row>
    <row r="52" spans="1:19" hidden="1" x14ac:dyDescent="0.35">
      <c r="A52" s="6">
        <v>47821</v>
      </c>
      <c r="B52" s="3"/>
      <c r="C52" s="1" t="s">
        <v>15</v>
      </c>
      <c r="D52" s="9" t="s">
        <v>16</v>
      </c>
      <c r="E52" s="1" t="s">
        <v>76</v>
      </c>
      <c r="F52" s="8">
        <v>449433</v>
      </c>
      <c r="G52" s="1" t="s">
        <v>21</v>
      </c>
      <c r="H52" s="7">
        <v>17</v>
      </c>
      <c r="I52" s="5">
        <v>45166</v>
      </c>
      <c r="J52" s="5">
        <v>45167</v>
      </c>
      <c r="K52" s="1" t="s">
        <v>19</v>
      </c>
      <c r="L52" s="224">
        <f t="shared" si="12"/>
        <v>8</v>
      </c>
      <c r="M52" s="4">
        <f t="shared" si="5"/>
        <v>1</v>
      </c>
      <c r="N52" s="233" t="s">
        <v>341</v>
      </c>
      <c r="O52" s="234">
        <v>13</v>
      </c>
      <c r="P52" s="233">
        <v>449433</v>
      </c>
      <c r="Q52" s="241" t="str">
        <f>IFERROR((VLOOKUP(P52,Padrón[[Ficha]:[Nombre]],2,FALSE)),"-")</f>
        <v>GONZALO MORAL JORDAN</v>
      </c>
      <c r="S52" s="95" t="str">
        <f t="shared" si="13"/>
        <v>-</v>
      </c>
    </row>
    <row r="53" spans="1:19" hidden="1" x14ac:dyDescent="0.35">
      <c r="A53" s="6">
        <v>48052</v>
      </c>
      <c r="B53" s="3"/>
      <c r="C53" s="1" t="s">
        <v>15</v>
      </c>
      <c r="D53" s="9" t="s">
        <v>16</v>
      </c>
      <c r="E53" s="1" t="s">
        <v>20</v>
      </c>
      <c r="F53" s="8">
        <v>449433</v>
      </c>
      <c r="G53" s="1" t="s">
        <v>21</v>
      </c>
      <c r="H53" s="7">
        <v>15</v>
      </c>
      <c r="I53" s="5">
        <v>45168</v>
      </c>
      <c r="J53" s="5">
        <v>45169</v>
      </c>
      <c r="K53" s="1" t="s">
        <v>19</v>
      </c>
      <c r="L53" s="224">
        <f t="shared" si="12"/>
        <v>8</v>
      </c>
      <c r="M53" s="4">
        <f t="shared" si="5"/>
        <v>1</v>
      </c>
      <c r="N53" s="233" t="s">
        <v>341</v>
      </c>
      <c r="O53" s="234">
        <v>12</v>
      </c>
      <c r="P53" s="233">
        <v>449433</v>
      </c>
      <c r="Q53" s="241" t="str">
        <f>IFERROR((VLOOKUP(P53,Padrón[[Ficha]:[Nombre]],2,FALSE)),"-")</f>
        <v>GONZALO MORAL JORDAN</v>
      </c>
      <c r="S53" s="95" t="str">
        <f t="shared" si="13"/>
        <v>-</v>
      </c>
    </row>
    <row r="54" spans="1:19" x14ac:dyDescent="0.35">
      <c r="A54" s="6">
        <v>51027</v>
      </c>
      <c r="B54" s="3"/>
      <c r="C54" s="1" t="s">
        <v>15</v>
      </c>
      <c r="D54" s="9" t="s">
        <v>16</v>
      </c>
      <c r="E54" s="1" t="s">
        <v>23</v>
      </c>
      <c r="F54" s="8">
        <v>457409</v>
      </c>
      <c r="G54" s="1" t="s">
        <v>18</v>
      </c>
      <c r="H54" s="7">
        <v>9</v>
      </c>
      <c r="I54" s="5">
        <v>45173</v>
      </c>
      <c r="J54" s="5">
        <v>45174</v>
      </c>
      <c r="K54" s="1" t="s">
        <v>19</v>
      </c>
      <c r="L54" s="224">
        <f t="shared" si="12"/>
        <v>9</v>
      </c>
      <c r="M54" s="4">
        <f t="shared" si="5"/>
        <v>1</v>
      </c>
      <c r="N54" s="233" t="s">
        <v>341</v>
      </c>
      <c r="O54" s="234">
        <v>5</v>
      </c>
      <c r="P54" s="233">
        <v>457409</v>
      </c>
      <c r="Q54" s="241" t="str">
        <f>IFERROR((VLOOKUP(P54,Padrón[[Ficha]:[Nombre]],2,FALSE)),"-")</f>
        <v>MARIA GUADALUPE SAVINO COMSILLE</v>
      </c>
      <c r="S54" s="95" t="str">
        <f t="shared" si="13"/>
        <v>-</v>
      </c>
    </row>
    <row r="55" spans="1:19" hidden="1" x14ac:dyDescent="0.35">
      <c r="A55" s="6">
        <v>49324</v>
      </c>
      <c r="B55" s="3"/>
      <c r="C55" s="1" t="s">
        <v>15</v>
      </c>
      <c r="D55" s="9" t="s">
        <v>16</v>
      </c>
      <c r="E55" s="1" t="s">
        <v>28</v>
      </c>
      <c r="F55" s="8">
        <v>449433</v>
      </c>
      <c r="G55" s="1" t="s">
        <v>21</v>
      </c>
      <c r="H55" s="7">
        <v>19</v>
      </c>
      <c r="I55" s="5">
        <v>45173</v>
      </c>
      <c r="J55" s="5">
        <v>45174</v>
      </c>
      <c r="K55" s="1" t="s">
        <v>19</v>
      </c>
      <c r="L55" s="224">
        <f t="shared" si="12"/>
        <v>9</v>
      </c>
      <c r="M55" s="4">
        <f t="shared" si="5"/>
        <v>1</v>
      </c>
      <c r="N55" s="233" t="s">
        <v>341</v>
      </c>
      <c r="O55" s="234">
        <v>14</v>
      </c>
      <c r="P55" s="233">
        <v>449433</v>
      </c>
      <c r="Q55" s="241" t="str">
        <f>IFERROR((VLOOKUP(P55,Padrón[[Ficha]:[Nombre]],2,FALSE)),"-")</f>
        <v>GONZALO MORAL JORDAN</v>
      </c>
      <c r="S55" s="95" t="str">
        <f t="shared" si="13"/>
        <v>-</v>
      </c>
    </row>
    <row r="56" spans="1:19" hidden="1" x14ac:dyDescent="0.35">
      <c r="A56" s="6">
        <v>49340</v>
      </c>
      <c r="B56" s="3"/>
      <c r="C56" s="1" t="s">
        <v>15</v>
      </c>
      <c r="D56" s="9" t="s">
        <v>16</v>
      </c>
      <c r="E56" s="1" t="s">
        <v>84</v>
      </c>
      <c r="F56" s="8">
        <v>449433</v>
      </c>
      <c r="G56" s="1" t="s">
        <v>21</v>
      </c>
      <c r="H56" s="7">
        <v>10</v>
      </c>
      <c r="I56" s="5">
        <v>45175</v>
      </c>
      <c r="J56" s="5">
        <v>45176</v>
      </c>
      <c r="K56" s="1" t="s">
        <v>19</v>
      </c>
      <c r="L56" s="224">
        <f t="shared" si="12"/>
        <v>9</v>
      </c>
      <c r="M56" s="4">
        <f t="shared" si="5"/>
        <v>1</v>
      </c>
      <c r="N56" s="233" t="s">
        <v>341</v>
      </c>
      <c r="O56" s="234">
        <v>8</v>
      </c>
      <c r="P56" s="233">
        <v>449433</v>
      </c>
      <c r="Q56" s="241" t="str">
        <f>IFERROR((VLOOKUP(P56,Padrón[[Ficha]:[Nombre]],2,FALSE)),"-")</f>
        <v>GONZALO MORAL JORDAN</v>
      </c>
      <c r="S56" s="95" t="str">
        <f t="shared" si="13"/>
        <v>-</v>
      </c>
    </row>
    <row r="57" spans="1:19" hidden="1" x14ac:dyDescent="0.35">
      <c r="A57" s="6">
        <v>48055</v>
      </c>
      <c r="B57" s="3"/>
      <c r="C57" s="1" t="s">
        <v>15</v>
      </c>
      <c r="D57" s="9" t="s">
        <v>16</v>
      </c>
      <c r="E57" s="1" t="s">
        <v>34</v>
      </c>
      <c r="F57" s="8">
        <v>449433</v>
      </c>
      <c r="G57" s="1" t="s">
        <v>21</v>
      </c>
      <c r="H57" s="7">
        <v>12</v>
      </c>
      <c r="I57" s="5">
        <v>45180</v>
      </c>
      <c r="J57" s="5">
        <v>45181</v>
      </c>
      <c r="K57" s="1" t="s">
        <v>19</v>
      </c>
      <c r="L57" s="224">
        <f t="shared" si="12"/>
        <v>9</v>
      </c>
      <c r="M57" s="4">
        <f t="shared" si="5"/>
        <v>1</v>
      </c>
      <c r="N57" s="233" t="s">
        <v>341</v>
      </c>
      <c r="O57" s="234">
        <v>9</v>
      </c>
      <c r="P57" s="233">
        <v>449433</v>
      </c>
      <c r="Q57" s="241" t="str">
        <f>IFERROR((VLOOKUP(P57,Padrón[[Ficha]:[Nombre]],2,FALSE)),"-")</f>
        <v>GONZALO MORAL JORDAN</v>
      </c>
      <c r="S57" s="95" t="str">
        <f t="shared" si="13"/>
        <v>-</v>
      </c>
    </row>
    <row r="58" spans="1:19" hidden="1" x14ac:dyDescent="0.35">
      <c r="A58" s="6">
        <v>48271</v>
      </c>
      <c r="B58" s="3"/>
      <c r="C58" s="1" t="s">
        <v>15</v>
      </c>
      <c r="D58" s="9" t="s">
        <v>49</v>
      </c>
      <c r="E58" s="1" t="s">
        <v>30</v>
      </c>
      <c r="F58" s="8">
        <v>315766</v>
      </c>
      <c r="G58" s="1" t="s">
        <v>31</v>
      </c>
      <c r="H58" s="7">
        <v>12</v>
      </c>
      <c r="I58" s="5">
        <v>45182</v>
      </c>
      <c r="J58" s="5">
        <v>45182</v>
      </c>
      <c r="K58" s="1" t="s">
        <v>19</v>
      </c>
      <c r="L58" s="224">
        <f t="shared" si="12"/>
        <v>9</v>
      </c>
      <c r="M58" s="4">
        <f t="shared" si="5"/>
        <v>1</v>
      </c>
      <c r="N58" s="233" t="s">
        <v>341</v>
      </c>
      <c r="O58" s="234">
        <v>10</v>
      </c>
      <c r="P58" s="233">
        <v>315766</v>
      </c>
      <c r="Q58" s="241" t="str">
        <f>IFERROR((VLOOKUP(P58,Padrón[[Ficha]:[Nombre]],2,FALSE)),"-")</f>
        <v>ROCIO RANGEL RIVAS</v>
      </c>
      <c r="S58" s="95" t="str">
        <f t="shared" si="13"/>
        <v>-</v>
      </c>
    </row>
    <row r="59" spans="1:19" x14ac:dyDescent="0.35">
      <c r="A59" s="6">
        <v>49323</v>
      </c>
      <c r="B59" s="3"/>
      <c r="C59" s="1" t="s">
        <v>215</v>
      </c>
      <c r="D59" s="9" t="s">
        <v>223</v>
      </c>
      <c r="E59" s="1" t="s">
        <v>102</v>
      </c>
      <c r="F59" s="8">
        <v>457409</v>
      </c>
      <c r="G59" s="1" t="s">
        <v>18</v>
      </c>
      <c r="H59" s="7">
        <v>10</v>
      </c>
      <c r="I59" s="5">
        <v>45190</v>
      </c>
      <c r="J59" s="5">
        <v>45190</v>
      </c>
      <c r="K59" s="1" t="s">
        <v>19</v>
      </c>
      <c r="L59" s="224">
        <f t="shared" si="12"/>
        <v>9</v>
      </c>
      <c r="M59" s="4">
        <f t="shared" si="5"/>
        <v>1</v>
      </c>
      <c r="N59" s="233" t="s">
        <v>341</v>
      </c>
      <c r="O59" s="234">
        <v>9</v>
      </c>
      <c r="P59" s="233">
        <v>457409</v>
      </c>
      <c r="Q59" s="241" t="str">
        <f>IFERROR((VLOOKUP(P59,Padrón[[Ficha]:[Nombre]],2,FALSE)),"-")</f>
        <v>MARIA GUADALUPE SAVINO COMSILLE</v>
      </c>
      <c r="S59" s="95" t="str">
        <f t="shared" si="13"/>
        <v>-</v>
      </c>
    </row>
    <row r="60" spans="1:19" hidden="1" x14ac:dyDescent="0.35">
      <c r="A60" s="6">
        <v>48236</v>
      </c>
      <c r="B60" s="3"/>
      <c r="C60" s="1" t="s">
        <v>15</v>
      </c>
      <c r="D60" s="9" t="s">
        <v>49</v>
      </c>
      <c r="E60" s="1" t="s">
        <v>43</v>
      </c>
      <c r="F60" s="8">
        <v>354951</v>
      </c>
      <c r="G60" s="1" t="s">
        <v>39</v>
      </c>
      <c r="H60" s="7">
        <v>11</v>
      </c>
      <c r="I60" s="5">
        <v>45194</v>
      </c>
      <c r="J60" s="5">
        <v>45196</v>
      </c>
      <c r="K60" s="1" t="s">
        <v>19</v>
      </c>
      <c r="L60" s="224">
        <f t="shared" si="12"/>
        <v>9</v>
      </c>
      <c r="M60" s="4">
        <f t="shared" si="5"/>
        <v>1</v>
      </c>
      <c r="N60" s="233" t="s">
        <v>341</v>
      </c>
      <c r="O60" s="234">
        <v>8</v>
      </c>
      <c r="Q60" s="241" t="str">
        <f>IFERROR((VLOOKUP(P60,Padrón[[Ficha]:[Nombre]],2,FALSE)),"-")</f>
        <v>-</v>
      </c>
      <c r="R60" s="234" t="s">
        <v>370</v>
      </c>
      <c r="S60" s="95" t="str">
        <f t="shared" si="13"/>
        <v>-</v>
      </c>
    </row>
    <row r="61" spans="1:19" x14ac:dyDescent="0.35">
      <c r="A61" s="6">
        <v>49326</v>
      </c>
      <c r="B61" s="3"/>
      <c r="C61" s="1" t="s">
        <v>215</v>
      </c>
      <c r="D61" s="9" t="s">
        <v>223</v>
      </c>
      <c r="E61" s="1" t="s">
        <v>102</v>
      </c>
      <c r="F61" s="8">
        <v>457409</v>
      </c>
      <c r="G61" s="1" t="s">
        <v>18</v>
      </c>
      <c r="H61" s="7">
        <v>10</v>
      </c>
      <c r="I61" s="5">
        <v>45194</v>
      </c>
      <c r="J61" s="5">
        <v>45194</v>
      </c>
      <c r="K61" s="1" t="s">
        <v>19</v>
      </c>
      <c r="L61" s="224">
        <f t="shared" si="12"/>
        <v>9</v>
      </c>
      <c r="M61" s="4">
        <f t="shared" si="5"/>
        <v>1</v>
      </c>
      <c r="N61" s="233" t="s">
        <v>341</v>
      </c>
      <c r="O61" s="234">
        <v>9</v>
      </c>
      <c r="P61" s="233">
        <v>457409</v>
      </c>
      <c r="Q61" s="241" t="str">
        <f>IFERROR((VLOOKUP(P61,Padrón[[Ficha]:[Nombre]],2,FALSE)),"-")</f>
        <v>MARIA GUADALUPE SAVINO COMSILLE</v>
      </c>
      <c r="S61" s="95" t="str">
        <f t="shared" si="13"/>
        <v>-</v>
      </c>
    </row>
    <row r="62" spans="1:19" hidden="1" x14ac:dyDescent="0.35">
      <c r="A62" s="6">
        <v>51824</v>
      </c>
      <c r="B62" s="3"/>
      <c r="C62" s="1" t="s">
        <v>15</v>
      </c>
      <c r="D62" s="9" t="s">
        <v>16</v>
      </c>
      <c r="E62" s="1" t="s">
        <v>27</v>
      </c>
      <c r="F62" s="8">
        <v>449433</v>
      </c>
      <c r="G62" s="1" t="s">
        <v>21</v>
      </c>
      <c r="H62" s="7">
        <v>15</v>
      </c>
      <c r="I62" s="5">
        <v>45215</v>
      </c>
      <c r="J62" s="5">
        <v>45215</v>
      </c>
      <c r="K62" s="1" t="s">
        <v>19</v>
      </c>
      <c r="L62" s="224">
        <f t="shared" si="12"/>
        <v>10</v>
      </c>
      <c r="M62" s="4">
        <f t="shared" si="5"/>
        <v>1</v>
      </c>
      <c r="N62" s="233" t="s">
        <v>341</v>
      </c>
      <c r="O62" s="234">
        <v>13</v>
      </c>
      <c r="P62" s="233">
        <v>449433</v>
      </c>
      <c r="Q62" s="241" t="str">
        <f>IFERROR((VLOOKUP(P62,Padrón[[Ficha]:[Nombre]],2,FALSE)),"-")</f>
        <v>GONZALO MORAL JORDAN</v>
      </c>
      <c r="S62" s="95" t="str">
        <f t="shared" si="13"/>
        <v>-</v>
      </c>
    </row>
    <row r="63" spans="1:19" hidden="1" x14ac:dyDescent="0.35">
      <c r="A63" s="6">
        <v>52084</v>
      </c>
      <c r="B63" s="3"/>
      <c r="C63" s="1" t="s">
        <v>15</v>
      </c>
      <c r="D63" s="9" t="s">
        <v>16</v>
      </c>
      <c r="E63" s="1" t="s">
        <v>84</v>
      </c>
      <c r="F63" s="8">
        <v>449433</v>
      </c>
      <c r="G63" s="1" t="s">
        <v>21</v>
      </c>
      <c r="H63" s="7">
        <v>18</v>
      </c>
      <c r="I63" s="5">
        <v>45216</v>
      </c>
      <c r="J63" s="5">
        <v>45217</v>
      </c>
      <c r="K63" s="1" t="s">
        <v>19</v>
      </c>
      <c r="L63" s="224">
        <f t="shared" si="12"/>
        <v>10</v>
      </c>
      <c r="M63" s="4">
        <f t="shared" si="5"/>
        <v>1</v>
      </c>
      <c r="N63" s="233" t="s">
        <v>341</v>
      </c>
      <c r="O63" s="234">
        <v>17</v>
      </c>
      <c r="P63" s="233">
        <v>449433</v>
      </c>
      <c r="Q63" s="241" t="str">
        <f>IFERROR((VLOOKUP(P63,Padrón[[Ficha]:[Nombre]],2,FALSE)),"-")</f>
        <v>GONZALO MORAL JORDAN</v>
      </c>
      <c r="S63" s="95" t="str">
        <f t="shared" si="13"/>
        <v>-</v>
      </c>
    </row>
    <row r="64" spans="1:19" hidden="1" x14ac:dyDescent="0.35">
      <c r="A64" s="6">
        <v>52505</v>
      </c>
      <c r="B64" s="3"/>
      <c r="C64" s="1" t="s">
        <v>15</v>
      </c>
      <c r="D64" s="9" t="s">
        <v>16</v>
      </c>
      <c r="E64" s="1" t="s">
        <v>34</v>
      </c>
      <c r="F64" s="8">
        <v>449433</v>
      </c>
      <c r="G64" s="1" t="s">
        <v>21</v>
      </c>
      <c r="H64" s="7">
        <v>18</v>
      </c>
      <c r="I64" s="5">
        <v>45218</v>
      </c>
      <c r="J64" s="5">
        <v>45219</v>
      </c>
      <c r="K64" s="1" t="s">
        <v>19</v>
      </c>
      <c r="L64" s="224">
        <f t="shared" si="12"/>
        <v>10</v>
      </c>
      <c r="M64" s="4">
        <f t="shared" si="5"/>
        <v>1</v>
      </c>
      <c r="N64" s="233" t="s">
        <v>341</v>
      </c>
      <c r="O64" s="234">
        <v>13</v>
      </c>
      <c r="P64" s="233">
        <v>449433</v>
      </c>
      <c r="Q64" s="241" t="str">
        <f>IFERROR((VLOOKUP(P64,Padrón[[Ficha]:[Nombre]],2,FALSE)),"-")</f>
        <v>GONZALO MORAL JORDAN</v>
      </c>
      <c r="S64" s="95" t="str">
        <f t="shared" si="13"/>
        <v>-</v>
      </c>
    </row>
    <row r="65" spans="1:19" hidden="1" x14ac:dyDescent="0.35">
      <c r="A65" s="6">
        <v>53740</v>
      </c>
      <c r="B65" s="3"/>
      <c r="C65" s="1" t="s">
        <v>15</v>
      </c>
      <c r="D65" s="9" t="s">
        <v>16</v>
      </c>
      <c r="E65" s="1" t="s">
        <v>28</v>
      </c>
      <c r="F65" s="8">
        <v>449433</v>
      </c>
      <c r="G65" s="1" t="s">
        <v>21</v>
      </c>
      <c r="H65" s="7">
        <v>14</v>
      </c>
      <c r="I65" s="5">
        <v>45225</v>
      </c>
      <c r="J65" s="5">
        <v>45226</v>
      </c>
      <c r="K65" s="1" t="s">
        <v>19</v>
      </c>
      <c r="L65" s="224">
        <f t="shared" si="12"/>
        <v>10</v>
      </c>
      <c r="M65" s="4">
        <f t="shared" si="5"/>
        <v>1</v>
      </c>
      <c r="N65" s="233" t="s">
        <v>341</v>
      </c>
      <c r="O65" s="234">
        <v>14</v>
      </c>
      <c r="P65" s="233">
        <v>449433</v>
      </c>
      <c r="Q65" s="241" t="str">
        <f>IFERROR((VLOOKUP(P65,Padrón[[Ficha]:[Nombre]],2,FALSE)),"-")</f>
        <v>GONZALO MORAL JORDAN</v>
      </c>
      <c r="S65" s="95" t="str">
        <f t="shared" si="13"/>
        <v>-</v>
      </c>
    </row>
    <row r="66" spans="1:19" hidden="1" x14ac:dyDescent="0.35">
      <c r="A66" s="6">
        <v>53782</v>
      </c>
      <c r="B66" s="3"/>
      <c r="C66" s="1" t="s">
        <v>15</v>
      </c>
      <c r="D66" s="9" t="s">
        <v>16</v>
      </c>
      <c r="E66" s="1" t="s">
        <v>22</v>
      </c>
      <c r="F66" s="8">
        <v>449433</v>
      </c>
      <c r="G66" s="1" t="s">
        <v>21</v>
      </c>
      <c r="H66" s="7">
        <v>18</v>
      </c>
      <c r="I66" s="5">
        <v>45243</v>
      </c>
      <c r="J66" s="5">
        <v>45245</v>
      </c>
      <c r="K66" s="1" t="s">
        <v>19</v>
      </c>
      <c r="L66" s="224">
        <f t="shared" si="12"/>
        <v>11</v>
      </c>
      <c r="M66" s="4">
        <f t="shared" si="5"/>
        <v>1</v>
      </c>
      <c r="N66" s="233" t="s">
        <v>341</v>
      </c>
      <c r="O66" s="234">
        <v>13</v>
      </c>
      <c r="P66" s="233">
        <v>449433</v>
      </c>
      <c r="Q66" s="241" t="str">
        <f>IFERROR((VLOOKUP(P66,Padrón[[Ficha]:[Nombre]],2,FALSE)),"-")</f>
        <v>GONZALO MORAL JORDAN</v>
      </c>
      <c r="S66" s="95" t="str">
        <f t="shared" si="13"/>
        <v>-</v>
      </c>
    </row>
    <row r="67" spans="1:19" hidden="1" x14ac:dyDescent="0.35">
      <c r="A67" s="6">
        <v>48274</v>
      </c>
      <c r="B67" s="3"/>
      <c r="C67" s="1" t="s">
        <v>15</v>
      </c>
      <c r="D67" s="9" t="s">
        <v>49</v>
      </c>
      <c r="E67" s="1" t="s">
        <v>47</v>
      </c>
      <c r="F67" s="8">
        <v>352720</v>
      </c>
      <c r="G67" s="1" t="s">
        <v>66</v>
      </c>
      <c r="H67" s="7">
        <v>12</v>
      </c>
      <c r="I67" s="5">
        <v>45244</v>
      </c>
      <c r="J67" s="5">
        <v>45246</v>
      </c>
      <c r="K67" s="1" t="s">
        <v>19</v>
      </c>
      <c r="L67" s="224">
        <f t="shared" si="12"/>
        <v>11</v>
      </c>
      <c r="M67" s="4">
        <f t="shared" si="5"/>
        <v>1</v>
      </c>
      <c r="N67" s="233" t="s">
        <v>341</v>
      </c>
      <c r="O67" s="234">
        <v>14</v>
      </c>
      <c r="P67" s="233">
        <v>451509</v>
      </c>
      <c r="Q67" s="241" t="str">
        <f>IFERROR((VLOOKUP(P67,Padrón[[Ficha]:[Nombre]],2,FALSE)),"-")</f>
        <v>PABLO JESUS BORJAS ENRIQUEZ</v>
      </c>
      <c r="R67" s="234" t="s">
        <v>371</v>
      </c>
      <c r="S67" s="95" t="str">
        <f t="shared" si="13"/>
        <v>-</v>
      </c>
    </row>
    <row r="68" spans="1:19" hidden="1" x14ac:dyDescent="0.35">
      <c r="A68" s="6">
        <v>53804</v>
      </c>
      <c r="B68" s="3"/>
      <c r="C68" s="1" t="s">
        <v>15</v>
      </c>
      <c r="D68" s="9" t="s">
        <v>16</v>
      </c>
      <c r="E68" s="1" t="s">
        <v>76</v>
      </c>
      <c r="F68" s="8">
        <v>449433</v>
      </c>
      <c r="G68" s="1" t="s">
        <v>21</v>
      </c>
      <c r="H68" s="7">
        <v>15</v>
      </c>
      <c r="I68" s="5">
        <v>45246</v>
      </c>
      <c r="J68" s="5">
        <v>45247</v>
      </c>
      <c r="K68" s="1" t="s">
        <v>19</v>
      </c>
      <c r="L68" s="224">
        <f t="shared" si="12"/>
        <v>11</v>
      </c>
      <c r="M68" s="4">
        <f t="shared" si="5"/>
        <v>1</v>
      </c>
      <c r="N68" s="233" t="s">
        <v>341</v>
      </c>
      <c r="O68" s="234">
        <v>15</v>
      </c>
      <c r="P68" s="233">
        <v>449433</v>
      </c>
      <c r="Q68" s="241" t="str">
        <f>IFERROR((VLOOKUP(P68,Padrón[[Ficha]:[Nombre]],2,FALSE)),"-")</f>
        <v>GONZALO MORAL JORDAN</v>
      </c>
      <c r="S68" s="95" t="str">
        <f t="shared" si="13"/>
        <v>-</v>
      </c>
    </row>
    <row r="69" spans="1:19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:19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:19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:19" hidden="1" x14ac:dyDescent="0.35">
      <c r="G72" s="226">
        <f>6+2+13+11+6+2+8+4+3</f>
        <v>55</v>
      </c>
      <c r="L72" s="224"/>
      <c r="M72" s="4"/>
      <c r="N72" s="233"/>
      <c r="Q72" s="241" t="str">
        <f>IFERROR((VLOOKUP(P72,Padrón[[Ficha]:[Nombre]],2,FALSE)),"-")</f>
        <v>-</v>
      </c>
    </row>
    <row r="73" spans="1:19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:19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:19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:19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:19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:19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:19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:19" hidden="1" x14ac:dyDescent="0.35">
      <c r="N80" s="233"/>
      <c r="Q80" s="241" t="str">
        <f>IFERROR((VLOOKUP(P80,Padrón[[Ficha]:[Nombre]],2,FALSE)),"-")</f>
        <v>-</v>
      </c>
    </row>
    <row r="81" spans="14:17" hidden="1" x14ac:dyDescent="0.35">
      <c r="N81" s="233"/>
      <c r="Q81" s="241" t="str">
        <f>IFERROR((VLOOKUP(P81,Padrón[[Ficha]:[Nombre]],2,FALSE)),"-")</f>
        <v>-</v>
      </c>
    </row>
    <row r="82" spans="14:17" hidden="1" x14ac:dyDescent="0.35">
      <c r="N82" s="233"/>
      <c r="Q82" s="241" t="str">
        <f>IFERROR((VLOOKUP(P82,Padrón[[Ficha]:[Nombre]],2,FALSE)),"-")</f>
        <v>-</v>
      </c>
    </row>
    <row r="83" spans="14:17" hidden="1" x14ac:dyDescent="0.35">
      <c r="N83" s="233"/>
      <c r="Q83" s="241" t="str">
        <f>IFERROR((VLOOKUP(P83,Padrón[[Ficha]:[Nombre]],2,FALSE)),"-")</f>
        <v>-</v>
      </c>
    </row>
    <row r="84" spans="14:17" hidden="1" x14ac:dyDescent="0.35">
      <c r="N84" s="233"/>
      <c r="Q84" s="241" t="str">
        <f>IFERROR((VLOOKUP(P84,Padrón[[Ficha]:[Nombre]],2,FALSE)),"-")</f>
        <v>-</v>
      </c>
    </row>
    <row r="85" spans="14:17" hidden="1" x14ac:dyDescent="0.35">
      <c r="N85" s="233"/>
      <c r="Q85" s="241" t="str">
        <f>IFERROR((VLOOKUP(P85,Padrón[[Ficha]:[Nombre]],2,FALSE)),"-")</f>
        <v>-</v>
      </c>
    </row>
    <row r="86" spans="14:17" hidden="1" x14ac:dyDescent="0.35">
      <c r="N86" s="233"/>
      <c r="Q86" s="241" t="str">
        <f>IFERROR((VLOOKUP(P86,Padrón[[Ficha]:[Nombre]],2,FALSE)),"-")</f>
        <v>-</v>
      </c>
    </row>
    <row r="87" spans="14:17" hidden="1" x14ac:dyDescent="0.35">
      <c r="N87" s="233"/>
      <c r="Q87" s="241" t="str">
        <f>IFERROR((VLOOKUP(P87,Padrón[[Ficha]:[Nombre]],2,FALSE)),"-")</f>
        <v>-</v>
      </c>
    </row>
    <row r="88" spans="14:17" hidden="1" x14ac:dyDescent="0.35">
      <c r="N88" s="233"/>
      <c r="Q88" s="241" t="str">
        <f>IFERROR((VLOOKUP(P88,Padrón[[Ficha]:[Nombre]],2,FALSE)),"-")</f>
        <v>-</v>
      </c>
    </row>
    <row r="89" spans="14:17" hidden="1" x14ac:dyDescent="0.35">
      <c r="N89" s="233"/>
      <c r="Q89" s="241" t="str">
        <f>IFERROR((VLOOKUP(P89,Padrón[[Ficha]:[Nombre]],2,FALSE)),"-")</f>
        <v>-</v>
      </c>
    </row>
    <row r="90" spans="14:17" hidden="1" x14ac:dyDescent="0.35">
      <c r="N90" s="233"/>
      <c r="Q90" s="241" t="str">
        <f>IFERROR((VLOOKUP(P90,Padrón[[Ficha]:[Nombre]],2,FALSE)),"-")</f>
        <v>-</v>
      </c>
    </row>
    <row r="91" spans="14:17" hidden="1" x14ac:dyDescent="0.35">
      <c r="N91" s="233"/>
      <c r="Q91" s="241" t="str">
        <f>IFERROR((VLOOKUP(P91,Padrón[[Ficha]:[Nombre]],2,FALSE)),"-")</f>
        <v>-</v>
      </c>
    </row>
    <row r="92" spans="14:17" hidden="1" x14ac:dyDescent="0.35">
      <c r="N92" s="233"/>
      <c r="Q92" s="241" t="str">
        <f>IFERROR((VLOOKUP(P92,Padrón[[Ficha]:[Nombre]],2,FALSE)),"-")</f>
        <v>-</v>
      </c>
    </row>
    <row r="93" spans="14:17" hidden="1" x14ac:dyDescent="0.35">
      <c r="N93" s="233"/>
      <c r="Q93" s="241" t="str">
        <f>IFERROR((VLOOKUP(P93,Padrón[[Ficha]:[Nombre]],2,FALSE)),"-")</f>
        <v>-</v>
      </c>
    </row>
    <row r="94" spans="14:17" hidden="1" x14ac:dyDescent="0.35">
      <c r="N94" s="233"/>
      <c r="Q94" s="241" t="str">
        <f>IFERROR((VLOOKUP(P94,Padrón[[Ficha]:[Nombre]],2,FALSE)),"-")</f>
        <v>-</v>
      </c>
    </row>
    <row r="95" spans="14:17" hidden="1" x14ac:dyDescent="0.35">
      <c r="N95" s="233"/>
      <c r="Q95" s="241" t="str">
        <f>IFERROR((VLOOKUP(P95,Padrón[[Ficha]:[Nombre]],2,FALSE)),"-")</f>
        <v>-</v>
      </c>
    </row>
    <row r="96" spans="14:17" hidden="1" x14ac:dyDescent="0.35">
      <c r="N96" s="233"/>
      <c r="Q96" s="241" t="str">
        <f>IFERROR((VLOOKUP(P96,Padrón[[Ficha]:[Nombre]],2,FALSE)),"-")</f>
        <v>-</v>
      </c>
    </row>
    <row r="97" spans="14:17" hidden="1" x14ac:dyDescent="0.35">
      <c r="N97" s="233"/>
      <c r="Q97" s="241" t="str">
        <f>IFERROR((VLOOKUP(P97,Padrón[[Ficha]:[Nombre]],2,FALSE)),"-")</f>
        <v>-</v>
      </c>
    </row>
    <row r="98" spans="14:17" hidden="1" x14ac:dyDescent="0.35">
      <c r="N98" s="233"/>
      <c r="Q98" s="241" t="str">
        <f>IFERROR((VLOOKUP(P98,Padrón[[Ficha]:[Nombre]],2,FALSE)),"-")</f>
        <v>-</v>
      </c>
    </row>
    <row r="99" spans="14:17" hidden="1" x14ac:dyDescent="0.35">
      <c r="N99" s="233"/>
      <c r="Q99" s="241" t="str">
        <f>IFERROR((VLOOKUP(P99,Padrón[[Ficha]:[Nombre]],2,FALSE)),"-")</f>
        <v>-</v>
      </c>
    </row>
    <row r="100" spans="14:17" hidden="1" x14ac:dyDescent="0.35">
      <c r="N100" s="233"/>
      <c r="Q100" s="241" t="str">
        <f>IFERROR((VLOOKUP(P100,Padrón[[Ficha]:[Nombre]],2,FALSE)),"-")</f>
        <v>-</v>
      </c>
    </row>
    <row r="101" spans="14:17" hidden="1" x14ac:dyDescent="0.35">
      <c r="N101" s="233"/>
      <c r="Q101" s="241" t="str">
        <f>IFERROR((VLOOKUP(P101,Padrón[[Ficha]:[Nombre]],2,FALSE)),"-")</f>
        <v>-</v>
      </c>
    </row>
    <row r="102" spans="14:17" hidden="1" x14ac:dyDescent="0.35">
      <c r="N102" s="233"/>
      <c r="Q102" s="241" t="str">
        <f>IFERROR((VLOOKUP(P102,Padrón[[Ficha]:[Nombre]],2,FALSE)),"-")</f>
        <v>-</v>
      </c>
    </row>
    <row r="103" spans="14:17" hidden="1" x14ac:dyDescent="0.35">
      <c r="N103" s="233"/>
      <c r="Q103" s="241" t="str">
        <f>IFERROR((VLOOKUP(P103,Padrón[[Ficha]:[Nombre]],2,FALSE)),"-")</f>
        <v>-</v>
      </c>
    </row>
    <row r="104" spans="14:17" hidden="1" x14ac:dyDescent="0.35">
      <c r="N104" s="233"/>
      <c r="Q104" s="241" t="str">
        <f>IFERROR((VLOOKUP(P104,Padrón[[Ficha]:[Nombre]],2,FALSE)),"-")</f>
        <v>-</v>
      </c>
    </row>
    <row r="105" spans="14:17" hidden="1" x14ac:dyDescent="0.35">
      <c r="N105" s="233"/>
      <c r="Q105" s="241" t="str">
        <f>IFERROR((VLOOKUP(P105,Padrón[[Ficha]:[Nombre]],2,FALSE)),"-")</f>
        <v>-</v>
      </c>
    </row>
    <row r="106" spans="14:17" hidden="1" x14ac:dyDescent="0.35">
      <c r="N106" s="233"/>
      <c r="Q106" s="241" t="str">
        <f>IFERROR((VLOOKUP(P106,Padrón[[Ficha]:[Nombre]],2,FALSE)),"-")</f>
        <v>-</v>
      </c>
    </row>
    <row r="107" spans="14:17" hidden="1" x14ac:dyDescent="0.35">
      <c r="N107" s="233"/>
      <c r="Q107" s="241" t="str">
        <f>IFERROR((VLOOKUP(P107,Padrón[[Ficha]:[Nombre]],2,FALSE)),"-")</f>
        <v>-</v>
      </c>
    </row>
    <row r="108" spans="14:17" hidden="1" x14ac:dyDescent="0.35">
      <c r="N108" s="233"/>
      <c r="Q108" s="241" t="str">
        <f>IFERROR((VLOOKUP(P108,Padrón[[Ficha]:[Nombre]],2,FALSE)),"-")</f>
        <v>-</v>
      </c>
    </row>
    <row r="109" spans="14:17" hidden="1" x14ac:dyDescent="0.35">
      <c r="N109" s="233"/>
      <c r="Q109" s="241" t="str">
        <f>IFERROR((VLOOKUP(P109,Padrón[[Ficha]:[Nombre]],2,FALSE)),"-")</f>
        <v>-</v>
      </c>
    </row>
    <row r="110" spans="14:17" hidden="1" x14ac:dyDescent="0.35">
      <c r="N110" s="233"/>
      <c r="Q110" s="241" t="str">
        <f>IFERROR((VLOOKUP(P110,Padrón[[Ficha]:[Nombre]],2,FALSE)),"-")</f>
        <v>-</v>
      </c>
    </row>
    <row r="111" spans="14:17" hidden="1" x14ac:dyDescent="0.35">
      <c r="N111" s="233"/>
      <c r="Q111" s="241" t="str">
        <f>IFERROR((VLOOKUP(P111,Padrón[[Ficha]:[Nombre]],2,FALSE)),"-")</f>
        <v>-</v>
      </c>
    </row>
    <row r="112" spans="14:17" hidden="1" x14ac:dyDescent="0.35">
      <c r="N112" s="233"/>
      <c r="Q112" s="241" t="str">
        <f>IFERROR((VLOOKUP(P112,Padrón[[Ficha]:[Nombre]],2,FALSE)),"-")</f>
        <v>-</v>
      </c>
    </row>
    <row r="113" spans="14:17" hidden="1" x14ac:dyDescent="0.35">
      <c r="N113" s="233"/>
      <c r="Q113" s="241" t="str">
        <f>IFERROR((VLOOKUP(P113,Padrón[[Ficha]:[Nombre]],2,FALSE)),"-")</f>
        <v>-</v>
      </c>
    </row>
    <row r="114" spans="14:17" hidden="1" x14ac:dyDescent="0.35">
      <c r="N114" s="233"/>
      <c r="Q114" s="241" t="str">
        <f>IFERROR((VLOOKUP(P114,Padrón[[Ficha]:[Nombre]],2,FALSE)),"-")</f>
        <v>-</v>
      </c>
    </row>
    <row r="115" spans="14:17" hidden="1" x14ac:dyDescent="0.35">
      <c r="N115" s="233"/>
      <c r="Q115" s="241" t="str">
        <f>IFERROR((VLOOKUP(P115,Padrón[[Ficha]:[Nombre]],2,FALSE)),"-")</f>
        <v>-</v>
      </c>
    </row>
    <row r="116" spans="14:17" hidden="1" x14ac:dyDescent="0.35">
      <c r="N116" s="233"/>
      <c r="Q116" s="241" t="str">
        <f>IFERROR((VLOOKUP(P116,Padrón[[Ficha]:[Nombre]],2,FALSE)),"-")</f>
        <v>-</v>
      </c>
    </row>
    <row r="117" spans="14:17" hidden="1" x14ac:dyDescent="0.35">
      <c r="N117" s="233"/>
      <c r="Q117" s="241" t="str">
        <f>IFERROR((VLOOKUP(P117,Padrón[[Ficha]:[Nombre]],2,FALSE)),"-")</f>
        <v>-</v>
      </c>
    </row>
    <row r="118" spans="14:17" hidden="1" x14ac:dyDescent="0.35">
      <c r="N118" s="233"/>
      <c r="Q118" s="241" t="str">
        <f>IFERROR((VLOOKUP(P118,Padrón[[Ficha]:[Nombre]],2,FALSE)),"-")</f>
        <v>-</v>
      </c>
    </row>
    <row r="119" spans="14:17" hidden="1" x14ac:dyDescent="0.35">
      <c r="N119" s="233"/>
      <c r="Q119" s="241" t="str">
        <f>IFERROR((VLOOKUP(P119,Padrón[[Ficha]:[Nombre]],2,FALSE)),"-")</f>
        <v>-</v>
      </c>
    </row>
    <row r="120" spans="14:17" hidden="1" x14ac:dyDescent="0.35">
      <c r="N120" s="233"/>
      <c r="Q120" s="241" t="str">
        <f>IFERROR((VLOOKUP(P120,Padrón[[Ficha]:[Nombre]],2,FALSE)),"-")</f>
        <v>-</v>
      </c>
    </row>
    <row r="121" spans="14:17" hidden="1" x14ac:dyDescent="0.35">
      <c r="N121" s="233"/>
      <c r="Q121" s="241" t="str">
        <f>IFERROR((VLOOKUP(P121,Padrón[[Ficha]:[Nombre]],2,FALSE)),"-")</f>
        <v>-</v>
      </c>
    </row>
    <row r="122" spans="14:17" hidden="1" x14ac:dyDescent="0.35">
      <c r="N122" s="233"/>
      <c r="Q122" s="241" t="str">
        <f>IFERROR((VLOOKUP(P122,Padrón[[Ficha]:[Nombre]],2,FALSE)),"-")</f>
        <v>-</v>
      </c>
    </row>
    <row r="123" spans="14:17" hidden="1" x14ac:dyDescent="0.35">
      <c r="N123" s="233"/>
      <c r="Q123" s="241" t="str">
        <f>IFERROR((VLOOKUP(P123,Padrón[[Ficha]:[Nombre]],2,FALSE)),"-")</f>
        <v>-</v>
      </c>
    </row>
    <row r="124" spans="14:17" hidden="1" x14ac:dyDescent="0.35">
      <c r="N124" s="233"/>
      <c r="Q124" s="241" t="str">
        <f>IFERROR((VLOOKUP(P124,Padrón[[Ficha]:[Nombre]],2,FALSE)),"-")</f>
        <v>-</v>
      </c>
    </row>
    <row r="125" spans="14:17" hidden="1" x14ac:dyDescent="0.35">
      <c r="N125" s="233"/>
      <c r="Q125" s="241" t="str">
        <f>IFERROR((VLOOKUP(P125,Padrón[[Ficha]:[Nombre]],2,FALSE)),"-")</f>
        <v>-</v>
      </c>
    </row>
    <row r="126" spans="14:17" hidden="1" x14ac:dyDescent="0.35">
      <c r="N126" s="233"/>
      <c r="Q126" s="241" t="str">
        <f>IFERROR((VLOOKUP(P126,Padrón[[Ficha]:[Nombre]],2,FALSE)),"-")</f>
        <v>-</v>
      </c>
    </row>
    <row r="127" spans="14:17" hidden="1" x14ac:dyDescent="0.35">
      <c r="N127" s="233"/>
      <c r="Q127" s="241" t="str">
        <f>IFERROR((VLOOKUP(P127,Padrón[[Ficha]:[Nombre]],2,FALSE)),"-")</f>
        <v>-</v>
      </c>
    </row>
    <row r="128" spans="14:17" hidden="1" x14ac:dyDescent="0.35">
      <c r="N128" s="233"/>
      <c r="Q128" s="241" t="str">
        <f>IFERROR((VLOOKUP(P128,Padrón[[Ficha]:[Nombre]],2,FALSE)),"-")</f>
        <v>-</v>
      </c>
    </row>
    <row r="129" spans="14:17" hidden="1" x14ac:dyDescent="0.35">
      <c r="N129" s="233"/>
      <c r="Q129" s="241" t="str">
        <f>IFERROR((VLOOKUP(P129,Padrón[[Ficha]:[Nombre]],2,FALSE)),"-")</f>
        <v>-</v>
      </c>
    </row>
    <row r="130" spans="14:17" hidden="1" x14ac:dyDescent="0.35">
      <c r="N130" s="233"/>
      <c r="Q130" s="241" t="str">
        <f>IFERROR((VLOOKUP(P130,Padrón[[Ficha]:[Nombre]],2,FALSE)),"-")</f>
        <v>-</v>
      </c>
    </row>
    <row r="131" spans="14:17" hidden="1" x14ac:dyDescent="0.35">
      <c r="N131" s="233"/>
      <c r="Q131" s="241" t="str">
        <f>IFERROR((VLOOKUP(P131,Padrón[[Ficha]:[Nombre]],2,FALSE)),"-")</f>
        <v>-</v>
      </c>
    </row>
    <row r="132" spans="14:17" hidden="1" x14ac:dyDescent="0.35">
      <c r="N132" s="233"/>
      <c r="Q132" s="241" t="str">
        <f>IFERROR((VLOOKUP(P132,Padrón[[Ficha]:[Nombre]],2,FALSE)),"-")</f>
        <v>-</v>
      </c>
    </row>
    <row r="133" spans="14:17" hidden="1" x14ac:dyDescent="0.35">
      <c r="N133" s="233"/>
      <c r="Q133" s="241" t="str">
        <f>IFERROR((VLOOKUP(P133,Padrón[[Ficha]:[Nombre]],2,FALSE)),"-")</f>
        <v>-</v>
      </c>
    </row>
    <row r="134" spans="14:17" hidden="1" x14ac:dyDescent="0.35">
      <c r="N134" s="233"/>
      <c r="Q134" s="241" t="str">
        <f>IFERROR((VLOOKUP(P134,Padrón[[Ficha]:[Nombre]],2,FALSE)),"-")</f>
        <v>-</v>
      </c>
    </row>
    <row r="135" spans="14:17" hidden="1" x14ac:dyDescent="0.35">
      <c r="N135" s="233"/>
      <c r="Q135" s="241" t="str">
        <f>IFERROR((VLOOKUP(P135,Padrón[[Ficha]:[Nombre]],2,FALSE)),"-")</f>
        <v>-</v>
      </c>
    </row>
    <row r="136" spans="14:17" hidden="1" x14ac:dyDescent="0.35">
      <c r="N136" s="233"/>
      <c r="Q136" s="241" t="str">
        <f>IFERROR((VLOOKUP(P136,Padrón[[Ficha]:[Nombre]],2,FALSE)),"-")</f>
        <v>-</v>
      </c>
    </row>
    <row r="137" spans="14:17" hidden="1" x14ac:dyDescent="0.35">
      <c r="N137" s="233"/>
      <c r="Q137" s="241" t="str">
        <f>IFERROR((VLOOKUP(P137,Padrón[[Ficha]:[Nombre]],2,FALSE)),"-")</f>
        <v>-</v>
      </c>
    </row>
    <row r="138" spans="14:17" hidden="1" x14ac:dyDescent="0.35">
      <c r="N138" s="233"/>
      <c r="Q138" s="241" t="str">
        <f>IFERROR((VLOOKUP(P138,Padrón[[Ficha]:[Nombre]],2,FALSE)),"-")</f>
        <v>-</v>
      </c>
    </row>
    <row r="139" spans="14:17" hidden="1" x14ac:dyDescent="0.35">
      <c r="N139" s="233"/>
      <c r="Q139" s="241" t="str">
        <f>IFERROR((VLOOKUP(P139,Padrón[[Ficha]:[Nombre]],2,FALSE)),"-")</f>
        <v>-</v>
      </c>
    </row>
    <row r="140" spans="14:17" hidden="1" x14ac:dyDescent="0.35">
      <c r="N140" s="233"/>
      <c r="Q140" s="241" t="str">
        <f>IFERROR((VLOOKUP(P140,Padrón[[Ficha]:[Nombre]],2,FALSE)),"-")</f>
        <v>-</v>
      </c>
    </row>
    <row r="141" spans="14:17" hidden="1" x14ac:dyDescent="0.35">
      <c r="N141" s="233"/>
      <c r="Q141" s="241" t="str">
        <f>IFERROR((VLOOKUP(P141,Padrón[[Ficha]:[Nombre]],2,FALSE)),"-")</f>
        <v>-</v>
      </c>
    </row>
    <row r="142" spans="14:17" hidden="1" x14ac:dyDescent="0.35">
      <c r="N142" s="233"/>
      <c r="Q142" s="241" t="str">
        <f>IFERROR((VLOOKUP(P142,Padrón[[Ficha]:[Nombre]],2,FALSE)),"-")</f>
        <v>-</v>
      </c>
    </row>
    <row r="143" spans="14:17" hidden="1" x14ac:dyDescent="0.35">
      <c r="N143" s="233"/>
      <c r="Q143" s="241" t="str">
        <f>IFERROR((VLOOKUP(P143,Padrón[[Ficha]:[Nombre]],2,FALSE)),"-")</f>
        <v>-</v>
      </c>
    </row>
    <row r="144" spans="14:17" hidden="1" x14ac:dyDescent="0.35">
      <c r="N144" s="233"/>
      <c r="Q144" s="241" t="str">
        <f>IFERROR((VLOOKUP(P144,Padrón[[Ficha]:[Nombre]],2,FALSE)),"-")</f>
        <v>-</v>
      </c>
    </row>
    <row r="145" spans="14:17" hidden="1" x14ac:dyDescent="0.35">
      <c r="N145" s="233"/>
      <c r="Q145" s="241" t="str">
        <f>IFERROR((VLOOKUP(P145,Padrón[[Ficha]:[Nombre]],2,FALSE)),"-")</f>
        <v>-</v>
      </c>
    </row>
    <row r="146" spans="14:17" hidden="1" x14ac:dyDescent="0.35">
      <c r="N146" s="233"/>
      <c r="Q146" s="241" t="str">
        <f>IFERROR((VLOOKUP(P146,Padrón[[Ficha]:[Nombre]],2,FALSE)),"-")</f>
        <v>-</v>
      </c>
    </row>
    <row r="147" spans="14:17" hidden="1" x14ac:dyDescent="0.35">
      <c r="N147" s="233"/>
      <c r="Q147" s="241" t="str">
        <f>IFERROR((VLOOKUP(P147,Padrón[[Ficha]:[Nombre]],2,FALSE)),"-")</f>
        <v>-</v>
      </c>
    </row>
    <row r="148" spans="14:17" hidden="1" x14ac:dyDescent="0.35">
      <c r="N148" s="233"/>
      <c r="Q148" s="241" t="str">
        <f>IFERROR((VLOOKUP(P148,Padrón[[Ficha]:[Nombre]],2,FALSE)),"-")</f>
        <v>-</v>
      </c>
    </row>
    <row r="149" spans="14:17" hidden="1" x14ac:dyDescent="0.35">
      <c r="N149" s="233"/>
      <c r="Q149" s="241" t="str">
        <f>IFERROR((VLOOKUP(P149,Padrón[[Ficha]:[Nombre]],2,FALSE)),"-")</f>
        <v>-</v>
      </c>
    </row>
    <row r="150" spans="14:17" hidden="1" x14ac:dyDescent="0.35">
      <c r="N150" s="233"/>
      <c r="Q150" s="241" t="str">
        <f>IFERROR((VLOOKUP(P150,Padrón[[Ficha]:[Nombre]],2,FALSE)),"-")</f>
        <v>-</v>
      </c>
    </row>
    <row r="151" spans="14:17" hidden="1" x14ac:dyDescent="0.35">
      <c r="N151" s="233"/>
      <c r="Q151" s="241" t="str">
        <f>IFERROR((VLOOKUP(P151,Padrón[[Ficha]:[Nombre]],2,FALSE)),"-")</f>
        <v>-</v>
      </c>
    </row>
    <row r="152" spans="14:17" hidden="1" x14ac:dyDescent="0.35">
      <c r="N152" s="233"/>
      <c r="Q152" s="241" t="str">
        <f>IFERROR((VLOOKUP(P152,Padrón[[Ficha]:[Nombre]],2,FALSE)),"-")</f>
        <v>-</v>
      </c>
    </row>
    <row r="153" spans="14:17" hidden="1" x14ac:dyDescent="0.35">
      <c r="N153" s="233"/>
      <c r="Q153" s="241" t="str">
        <f>IFERROR((VLOOKUP(P153,Padrón[[Ficha]:[Nombre]],2,FALSE)),"-")</f>
        <v>-</v>
      </c>
    </row>
    <row r="154" spans="14:17" hidden="1" x14ac:dyDescent="0.35">
      <c r="N154" s="233"/>
      <c r="Q154" s="241" t="str">
        <f>IFERROR((VLOOKUP(P154,Padrón[[Ficha]:[Nombre]],2,FALSE)),"-")</f>
        <v>-</v>
      </c>
    </row>
    <row r="155" spans="14:17" hidden="1" x14ac:dyDescent="0.35">
      <c r="N155" s="233"/>
      <c r="Q155" s="241" t="str">
        <f>IFERROR((VLOOKUP(P155,Padrón[[Ficha]:[Nombre]],2,FALSE)),"-")</f>
        <v>-</v>
      </c>
    </row>
    <row r="156" spans="14:17" hidden="1" x14ac:dyDescent="0.35">
      <c r="N156" s="233"/>
      <c r="Q156" s="241" t="str">
        <f>IFERROR((VLOOKUP(P156,Padrón[[Ficha]:[Nombre]],2,FALSE)),"-")</f>
        <v>-</v>
      </c>
    </row>
    <row r="157" spans="14:17" hidden="1" x14ac:dyDescent="0.35">
      <c r="N157" s="233"/>
      <c r="Q157" s="241" t="str">
        <f>IFERROR((VLOOKUP(P157,Padrón[[Ficha]:[Nombre]],2,FALSE)),"-")</f>
        <v>-</v>
      </c>
    </row>
    <row r="158" spans="14:17" hidden="1" x14ac:dyDescent="0.35">
      <c r="N158" s="233"/>
      <c r="Q158" s="241" t="str">
        <f>IFERROR((VLOOKUP(P158,Padrón[[Ficha]:[Nombre]],2,FALSE)),"-")</f>
        <v>-</v>
      </c>
    </row>
    <row r="159" spans="14:17" hidden="1" x14ac:dyDescent="0.35">
      <c r="N159" s="233"/>
      <c r="Q159" s="241" t="str">
        <f>IFERROR((VLOOKUP(P159,Padrón[[Ficha]:[Nombre]],2,FALSE)),"-")</f>
        <v>-</v>
      </c>
    </row>
    <row r="160" spans="14:17" hidden="1" x14ac:dyDescent="0.35"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D3D50184-F927-4642-815A-2A843A1E2AEB}">
    <filterColumn colId="4">
      <filters>
        <filter val="BÁSICO DE SEGURIDAD (BS)"/>
        <filter val="REVALIDACIÓN BÁSICO DE SEGURIDAD (BS)"/>
      </filters>
    </filterColumn>
  </autoFilter>
  <sortState xmlns:xlrd2="http://schemas.microsoft.com/office/spreadsheetml/2017/richdata2" ref="A14:S68">
    <sortCondition ref="I14:I68"/>
  </sortState>
  <mergeCells count="1">
    <mergeCell ref="H3:I3"/>
  </mergeCells>
  <conditionalFormatting sqref="N14:N68">
    <cfRule type="containsText" dxfId="123" priority="3" operator="containsText" text="Diferido">
      <formula>NOT(ISERROR(SEARCH("Diferido",N14)))</formula>
    </cfRule>
    <cfRule type="containsText" dxfId="122" priority="4" operator="containsText" text="Realizado">
      <formula>NOT(ISERROR(SEARCH("Realizado",N14)))</formula>
    </cfRule>
    <cfRule type="containsText" dxfId="121" priority="5" operator="containsText" text="Cancelado">
      <formula>NOT(ISERROR(SEARCH("Cancelado",N14)))</formula>
    </cfRule>
  </conditionalFormatting>
  <conditionalFormatting sqref="S14:S68">
    <cfRule type="containsText" dxfId="120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1756D7-3799-4DDF-9ECD-B293BD9B8258}">
          <x14:formula1>
            <xm:f>Hoja20!$C$6:$C$8</xm:f>
          </x14:formula1>
          <xm:sqref>N14:N454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F4CB-31D2-4FD0-9F94-4474A80972F2}">
  <sheetPr codeName="Hoja8" filterMode="1">
    <tabColor rgb="FFFFFF00"/>
  </sheetPr>
  <dimension ref="A1:AH454"/>
  <sheetViews>
    <sheetView topLeftCell="D12" workbookViewId="0">
      <selection activeCell="O14" sqref="O14:O33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46.140625" style="226" bestFit="1" customWidth="1"/>
    <col min="5" max="5" width="54" style="226" bestFit="1" customWidth="1"/>
    <col min="6" max="6" width="11.42578125" style="226" customWidth="1"/>
    <col min="7" max="7" width="34.85546875" style="226" bestFit="1" customWidth="1"/>
    <col min="8" max="10" width="11.42578125" style="226"/>
    <col min="11" max="11" width="10.14062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0" style="226" hidden="1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21</v>
      </c>
      <c r="I5" s="20">
        <f>SUM(H14:H300)</f>
        <v>328</v>
      </c>
      <c r="J5" s="19">
        <f>COUNTIF($M$14:$M$300,1)</f>
        <v>21</v>
      </c>
      <c r="K5" s="19">
        <f>COUNTIFS($M$14:$M$300,1,$N$14:$N$300,"Realizado")</f>
        <v>21</v>
      </c>
      <c r="L5" s="19">
        <f>COUNTIFS($M$14:$M$300,1,$N$14:$N$300,"Cancelado")</f>
        <v>0</v>
      </c>
      <c r="M5" s="16"/>
      <c r="N5" s="19">
        <f>+SUMIF($M$14:$M$300,1,$H$14:$H$300)</f>
        <v>328</v>
      </c>
      <c r="O5" s="21">
        <f>+SUMIF($M$14:$M$300,1,$O$14:$O$300)</f>
        <v>300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1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2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3</v>
      </c>
    </row>
    <row r="6" spans="1:34" customFormat="1" ht="15" hidden="1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4</v>
      </c>
      <c r="X10" s="143">
        <f t="shared" si="0"/>
        <v>2</v>
      </c>
      <c r="Y10" s="143">
        <f t="shared" si="0"/>
        <v>2</v>
      </c>
      <c r="Z10" s="143">
        <f t="shared" si="0"/>
        <v>4</v>
      </c>
      <c r="AA10" s="143">
        <f t="shared" si="0"/>
        <v>3</v>
      </c>
      <c r="AB10" s="143">
        <f t="shared" si="0"/>
        <v>1</v>
      </c>
      <c r="AC10" s="143">
        <f t="shared" si="0"/>
        <v>1</v>
      </c>
      <c r="AD10" s="143">
        <f t="shared" si="0"/>
        <v>0</v>
      </c>
      <c r="AE10" s="143">
        <f t="shared" si="0"/>
        <v>1</v>
      </c>
      <c r="AF10" s="143">
        <f t="shared" si="0"/>
        <v>0</v>
      </c>
      <c r="AG10" s="143">
        <f t="shared" si="0"/>
        <v>0</v>
      </c>
      <c r="AH10" s="143">
        <f t="shared" si="1"/>
        <v>18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0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4</v>
      </c>
      <c r="X13" s="143">
        <f t="shared" si="2"/>
        <v>2</v>
      </c>
      <c r="Y13" s="143">
        <f t="shared" si="2"/>
        <v>3</v>
      </c>
      <c r="Z13" s="143">
        <f t="shared" si="2"/>
        <v>4</v>
      </c>
      <c r="AA13" s="143">
        <f t="shared" si="2"/>
        <v>3</v>
      </c>
      <c r="AB13" s="143">
        <f t="shared" si="2"/>
        <v>1</v>
      </c>
      <c r="AC13" s="143">
        <f t="shared" si="2"/>
        <v>1</v>
      </c>
      <c r="AD13" s="143">
        <f t="shared" si="2"/>
        <v>2</v>
      </c>
      <c r="AE13" s="143">
        <f t="shared" si="2"/>
        <v>1</v>
      </c>
      <c r="AF13" s="143">
        <f t="shared" si="2"/>
        <v>0</v>
      </c>
      <c r="AG13" s="143">
        <f t="shared" si="2"/>
        <v>0</v>
      </c>
      <c r="AH13" s="146">
        <f t="shared" si="2"/>
        <v>21</v>
      </c>
    </row>
    <row r="14" spans="1:34" x14ac:dyDescent="0.35">
      <c r="A14" s="6">
        <v>55330</v>
      </c>
      <c r="B14" s="3"/>
      <c r="C14" s="1" t="s">
        <v>15</v>
      </c>
      <c r="D14" s="9" t="s">
        <v>16</v>
      </c>
      <c r="E14" s="1" t="s">
        <v>102</v>
      </c>
      <c r="F14" s="8">
        <v>196853</v>
      </c>
      <c r="G14" s="1" t="s">
        <v>25</v>
      </c>
      <c r="H14" s="7">
        <v>21</v>
      </c>
      <c r="I14" s="5">
        <v>44958</v>
      </c>
      <c r="J14" s="5">
        <v>44958</v>
      </c>
      <c r="K14" s="1" t="s">
        <v>26</v>
      </c>
      <c r="L14" s="224">
        <f t="shared" ref="L14:L34" si="3">MONTH(J14)</f>
        <v>2</v>
      </c>
      <c r="M14" s="4">
        <f t="shared" ref="M14:M45" si="4">IF(AND(J14&gt;=$B$2,J14&lt;=$C$2),1,0)</f>
        <v>1</v>
      </c>
      <c r="N14" s="233" t="s">
        <v>341</v>
      </c>
      <c r="O14" s="233">
        <v>19</v>
      </c>
      <c r="P14" s="233">
        <v>196853</v>
      </c>
      <c r="Q14" s="241" t="str">
        <f>IFERROR((VLOOKUP(P14,Padrón[[Ficha]:[Nombre]],2,FALSE)),"-")</f>
        <v>JUSTO JESUS DEL ANGEL DEL ANGEL</v>
      </c>
      <c r="S14" s="95" t="str">
        <f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55346</v>
      </c>
      <c r="B15" s="3"/>
      <c r="C15" s="1" t="s">
        <v>15</v>
      </c>
      <c r="D15" s="9" t="s">
        <v>16</v>
      </c>
      <c r="E15" s="1" t="s">
        <v>24</v>
      </c>
      <c r="F15" s="8">
        <v>196853</v>
      </c>
      <c r="G15" s="1" t="s">
        <v>25</v>
      </c>
      <c r="H15" s="7">
        <v>18</v>
      </c>
      <c r="I15" s="5">
        <v>44966</v>
      </c>
      <c r="J15" s="5">
        <v>44966</v>
      </c>
      <c r="K15" s="1" t="s">
        <v>26</v>
      </c>
      <c r="L15" s="224">
        <f t="shared" si="3"/>
        <v>2</v>
      </c>
      <c r="M15" s="4">
        <f t="shared" si="4"/>
        <v>1</v>
      </c>
      <c r="N15" s="233" t="s">
        <v>341</v>
      </c>
      <c r="O15" s="233">
        <v>14</v>
      </c>
      <c r="P15" s="233">
        <v>196853</v>
      </c>
      <c r="Q15" s="241" t="str">
        <f>IFERROR((VLOOKUP(P15,Padrón[[Ficha]:[Nombre]],2,FALSE)),"-")</f>
        <v>JUSTO JESUS DEL ANGEL DEL ANGEL</v>
      </c>
      <c r="S15" s="95"/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x14ac:dyDescent="0.35">
      <c r="A16" s="6">
        <v>48895</v>
      </c>
      <c r="B16" s="3"/>
      <c r="C16" s="1" t="s">
        <v>15</v>
      </c>
      <c r="D16" s="9" t="s">
        <v>49</v>
      </c>
      <c r="E16" s="1" t="s">
        <v>23</v>
      </c>
      <c r="F16" s="8">
        <v>372624</v>
      </c>
      <c r="G16" s="1" t="s">
        <v>32</v>
      </c>
      <c r="H16" s="7">
        <v>10</v>
      </c>
      <c r="I16" s="5">
        <v>44979</v>
      </c>
      <c r="J16" s="5">
        <v>44980</v>
      </c>
      <c r="K16" s="1" t="s">
        <v>26</v>
      </c>
      <c r="L16" s="224">
        <f t="shared" si="3"/>
        <v>2</v>
      </c>
      <c r="M16" s="4">
        <f t="shared" si="4"/>
        <v>1</v>
      </c>
      <c r="N16" s="233" t="s">
        <v>341</v>
      </c>
      <c r="O16" s="233">
        <v>10</v>
      </c>
      <c r="P16" s="233">
        <v>372624</v>
      </c>
      <c r="Q16" s="241" t="str">
        <f>IFERROR((VLOOKUP(P16,Padrón[[Ficha]:[Nombre]],2,FALSE)),"-")</f>
        <v>JAIR DE JESUS CARRILLO CABELLO</v>
      </c>
      <c r="S16" s="95" t="str">
        <f t="shared" ref="S16:S34" si="5">IF(N16="Cancelado","◄ ◄ ◄ Favor de indicar la causa","-")</f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50166</v>
      </c>
      <c r="B17" s="3"/>
      <c r="C17" s="1" t="s">
        <v>15</v>
      </c>
      <c r="D17" s="9" t="s">
        <v>49</v>
      </c>
      <c r="E17" s="1" t="s">
        <v>17</v>
      </c>
      <c r="F17" s="8">
        <v>196853</v>
      </c>
      <c r="G17" s="1" t="s">
        <v>25</v>
      </c>
      <c r="H17" s="7">
        <v>14</v>
      </c>
      <c r="I17" s="5">
        <v>44984</v>
      </c>
      <c r="J17" s="5">
        <v>44984</v>
      </c>
      <c r="K17" s="1" t="s">
        <v>26</v>
      </c>
      <c r="L17" s="224">
        <f t="shared" si="3"/>
        <v>2</v>
      </c>
      <c r="M17" s="4">
        <f t="shared" si="4"/>
        <v>1</v>
      </c>
      <c r="N17" s="233" t="s">
        <v>341</v>
      </c>
      <c r="O17" s="233">
        <v>14</v>
      </c>
      <c r="P17" s="233">
        <v>196853</v>
      </c>
      <c r="Q17" s="241" t="str">
        <f>IFERROR((VLOOKUP(P17,Padrón[[Ficha]:[Nombre]],2,FALSE)),"-")</f>
        <v>JUSTO JESUS DEL ANGEL DEL ANGEL</v>
      </c>
      <c r="S17" s="95" t="str">
        <f t="shared" si="5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x14ac:dyDescent="0.35">
      <c r="A18" s="6">
        <v>55332</v>
      </c>
      <c r="B18" s="3"/>
      <c r="C18" s="1" t="s">
        <v>15</v>
      </c>
      <c r="D18" s="9" t="s">
        <v>16</v>
      </c>
      <c r="E18" s="1" t="s">
        <v>102</v>
      </c>
      <c r="F18" s="8">
        <v>196853</v>
      </c>
      <c r="G18" s="1" t="s">
        <v>25</v>
      </c>
      <c r="H18" s="7">
        <v>25</v>
      </c>
      <c r="I18" s="5">
        <v>44993</v>
      </c>
      <c r="J18" s="5">
        <v>44993</v>
      </c>
      <c r="K18" s="1" t="s">
        <v>26</v>
      </c>
      <c r="L18" s="224">
        <f t="shared" si="3"/>
        <v>3</v>
      </c>
      <c r="M18" s="4">
        <f t="shared" si="4"/>
        <v>1</v>
      </c>
      <c r="N18" s="233" t="s">
        <v>341</v>
      </c>
      <c r="O18" s="233">
        <v>24</v>
      </c>
      <c r="P18" s="233">
        <v>326240</v>
      </c>
      <c r="Q18" s="241" t="str">
        <f>IFERROR((VLOOKUP(P18,Padrón[[Ficha]:[Nombre]],2,FALSE)),"-")</f>
        <v>H RODOLFO DE LEIJA DE CASTRO</v>
      </c>
      <c r="R18" s="234" t="s">
        <v>372</v>
      </c>
      <c r="S18" s="95" t="str">
        <f t="shared" si="5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55315</v>
      </c>
      <c r="B19" s="3"/>
      <c r="C19" s="1" t="s">
        <v>15</v>
      </c>
      <c r="D19" s="9" t="s">
        <v>16</v>
      </c>
      <c r="E19" s="1" t="s">
        <v>76</v>
      </c>
      <c r="F19" s="8">
        <v>196853</v>
      </c>
      <c r="G19" s="1" t="s">
        <v>25</v>
      </c>
      <c r="H19" s="7">
        <v>24</v>
      </c>
      <c r="I19" s="5">
        <v>45001</v>
      </c>
      <c r="J19" s="5">
        <v>45002</v>
      </c>
      <c r="K19" s="1" t="s">
        <v>26</v>
      </c>
      <c r="L19" s="224">
        <f t="shared" si="3"/>
        <v>3</v>
      </c>
      <c r="M19" s="4">
        <f t="shared" si="4"/>
        <v>1</v>
      </c>
      <c r="N19" s="233" t="s">
        <v>341</v>
      </c>
      <c r="O19" s="233">
        <v>22</v>
      </c>
      <c r="P19" s="233">
        <v>196853</v>
      </c>
      <c r="Q19" s="241" t="str">
        <f>IFERROR((VLOOKUP(P19,Padrón[[Ficha]:[Nombre]],2,FALSE)),"-")</f>
        <v>JUSTO JESUS DEL ANGEL DEL ANGEL</v>
      </c>
      <c r="S19" s="95" t="str">
        <f t="shared" si="5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1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2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3</v>
      </c>
    </row>
    <row r="20" spans="1:34" hidden="1" x14ac:dyDescent="0.35">
      <c r="A20" s="6">
        <v>47975</v>
      </c>
      <c r="B20" s="3"/>
      <c r="C20" s="1" t="s">
        <v>215</v>
      </c>
      <c r="D20" s="9" t="s">
        <v>223</v>
      </c>
      <c r="E20" s="1" t="s">
        <v>30</v>
      </c>
      <c r="F20" s="8">
        <v>372624</v>
      </c>
      <c r="G20" s="1" t="s">
        <v>32</v>
      </c>
      <c r="H20" s="7">
        <v>10</v>
      </c>
      <c r="I20" s="5">
        <v>45019</v>
      </c>
      <c r="J20" s="5">
        <v>45019</v>
      </c>
      <c r="K20" s="1" t="s">
        <v>26</v>
      </c>
      <c r="L20" s="224">
        <f t="shared" si="3"/>
        <v>4</v>
      </c>
      <c r="M20" s="4">
        <f t="shared" si="4"/>
        <v>1</v>
      </c>
      <c r="N20" s="233" t="s">
        <v>341</v>
      </c>
      <c r="O20" s="233">
        <v>10</v>
      </c>
      <c r="P20" s="233">
        <v>372624</v>
      </c>
      <c r="Q20" s="241" t="str">
        <f>IFERROR((VLOOKUP(P20,Padrón[[Ficha]:[Nombre]],2,FALSE)),"-")</f>
        <v>JAIR DE JESUS CARRILLO CABELLO</v>
      </c>
      <c r="S20" s="95" t="str">
        <f t="shared" si="5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48153</v>
      </c>
      <c r="B21" s="3"/>
      <c r="C21" s="1" t="s">
        <v>15</v>
      </c>
      <c r="D21" s="9" t="s">
        <v>16</v>
      </c>
      <c r="E21" s="1" t="s">
        <v>103</v>
      </c>
      <c r="F21" s="8">
        <v>372624</v>
      </c>
      <c r="G21" s="1" t="s">
        <v>32</v>
      </c>
      <c r="H21" s="7">
        <v>18</v>
      </c>
      <c r="I21" s="5">
        <v>45035</v>
      </c>
      <c r="J21" s="5">
        <v>45036</v>
      </c>
      <c r="K21" s="1" t="s">
        <v>26</v>
      </c>
      <c r="L21" s="224">
        <f t="shared" si="3"/>
        <v>4</v>
      </c>
      <c r="M21" s="4">
        <f t="shared" si="4"/>
        <v>1</v>
      </c>
      <c r="N21" s="233" t="s">
        <v>341</v>
      </c>
      <c r="O21" s="233">
        <v>15</v>
      </c>
      <c r="P21" s="233">
        <v>372624</v>
      </c>
      <c r="Q21" s="241" t="str">
        <f>IFERROR((VLOOKUP(P21,Padrón[[Ficha]:[Nombre]],2,FALSE)),"-")</f>
        <v>JAIR DE JESUS CARRILLO CABELLO</v>
      </c>
      <c r="S21" s="95" t="str">
        <f t="shared" si="5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48207</v>
      </c>
      <c r="B22" s="3"/>
      <c r="C22" s="1" t="s">
        <v>15</v>
      </c>
      <c r="D22" s="9" t="s">
        <v>16</v>
      </c>
      <c r="E22" s="1" t="s">
        <v>47</v>
      </c>
      <c r="F22" s="8">
        <v>352720</v>
      </c>
      <c r="G22" s="1" t="s">
        <v>66</v>
      </c>
      <c r="H22" s="7">
        <v>8</v>
      </c>
      <c r="I22" s="5">
        <v>45040</v>
      </c>
      <c r="J22" s="5">
        <v>45042</v>
      </c>
      <c r="K22" s="1" t="s">
        <v>26</v>
      </c>
      <c r="L22" s="224">
        <f t="shared" si="3"/>
        <v>4</v>
      </c>
      <c r="M22" s="4">
        <f t="shared" si="4"/>
        <v>1</v>
      </c>
      <c r="N22" s="233" t="s">
        <v>341</v>
      </c>
      <c r="O22" s="233">
        <v>12</v>
      </c>
      <c r="P22" s="233">
        <v>352720</v>
      </c>
      <c r="Q22" s="241" t="str">
        <f>IFERROR((VLOOKUP(P22,Padrón[[Ficha]:[Nombre]],2,FALSE)),"-")</f>
        <v>ROBERTO AUGUSTO ROSAS HERNANDEZ</v>
      </c>
      <c r="S22" s="95" t="str">
        <f t="shared" si="5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55317</v>
      </c>
      <c r="B23" s="3"/>
      <c r="C23" s="1" t="s">
        <v>15</v>
      </c>
      <c r="D23" s="9" t="s">
        <v>16</v>
      </c>
      <c r="E23" s="1" t="s">
        <v>76</v>
      </c>
      <c r="F23" s="8">
        <v>196853</v>
      </c>
      <c r="G23" s="1" t="s">
        <v>25</v>
      </c>
      <c r="H23" s="7">
        <v>25</v>
      </c>
      <c r="I23" s="5">
        <v>45061</v>
      </c>
      <c r="J23" s="5">
        <v>45062</v>
      </c>
      <c r="K23" s="1" t="s">
        <v>26</v>
      </c>
      <c r="L23" s="224">
        <f t="shared" si="3"/>
        <v>5</v>
      </c>
      <c r="M23" s="4">
        <f t="shared" si="4"/>
        <v>1</v>
      </c>
      <c r="N23" s="233" t="s">
        <v>341</v>
      </c>
      <c r="O23" s="233">
        <v>21</v>
      </c>
      <c r="P23" s="233">
        <v>331056</v>
      </c>
      <c r="Q23" s="241" t="str">
        <f>IFERROR((VLOOKUP(P23,Padrón[[Ficha]:[Nombre]],2,FALSE)),"-")</f>
        <v>JOSE MANUEL HERNANDEZ DE LEON</v>
      </c>
      <c r="S23" s="95" t="str">
        <f t="shared" si="5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50339</v>
      </c>
      <c r="B24" s="3"/>
      <c r="C24" s="1" t="s">
        <v>15</v>
      </c>
      <c r="D24" s="9" t="s">
        <v>49</v>
      </c>
      <c r="E24" s="1" t="s">
        <v>30</v>
      </c>
      <c r="F24" s="8">
        <v>372624</v>
      </c>
      <c r="G24" s="1" t="s">
        <v>32</v>
      </c>
      <c r="H24" s="7">
        <v>13</v>
      </c>
      <c r="I24" s="5">
        <v>45061</v>
      </c>
      <c r="J24" s="5">
        <v>45061</v>
      </c>
      <c r="K24" s="1" t="s">
        <v>26</v>
      </c>
      <c r="L24" s="224">
        <f t="shared" si="3"/>
        <v>5</v>
      </c>
      <c r="M24" s="4">
        <f t="shared" si="4"/>
        <v>1</v>
      </c>
      <c r="N24" s="233" t="s">
        <v>341</v>
      </c>
      <c r="O24" s="233">
        <v>13</v>
      </c>
      <c r="P24" s="233">
        <v>372624</v>
      </c>
      <c r="Q24" s="241" t="str">
        <f>IFERROR((VLOOKUP(P24,Padrón[[Ficha]:[Nombre]],2,FALSE)),"-")</f>
        <v>JAIR DE JESUS CARRILLO CABELLO</v>
      </c>
      <c r="S24" s="95" t="str">
        <f t="shared" si="5"/>
        <v>-</v>
      </c>
      <c r="U24" s="230" t="s">
        <v>15</v>
      </c>
      <c r="V24" s="228">
        <f t="shared" si="6"/>
        <v>0</v>
      </c>
      <c r="W24" s="228">
        <f t="shared" si="6"/>
        <v>4</v>
      </c>
      <c r="X24" s="228">
        <f t="shared" si="6"/>
        <v>2</v>
      </c>
      <c r="Y24" s="228">
        <f t="shared" si="6"/>
        <v>2</v>
      </c>
      <c r="Z24" s="228">
        <f t="shared" si="6"/>
        <v>4</v>
      </c>
      <c r="AA24" s="228">
        <f t="shared" si="6"/>
        <v>3</v>
      </c>
      <c r="AB24" s="228">
        <f t="shared" si="6"/>
        <v>1</v>
      </c>
      <c r="AC24" s="228">
        <f t="shared" si="6"/>
        <v>1</v>
      </c>
      <c r="AD24" s="228">
        <f t="shared" si="6"/>
        <v>0</v>
      </c>
      <c r="AE24" s="228">
        <f t="shared" si="6"/>
        <v>1</v>
      </c>
      <c r="AF24" s="228">
        <f t="shared" si="6"/>
        <v>0</v>
      </c>
      <c r="AG24" s="228">
        <f t="shared" si="6"/>
        <v>0</v>
      </c>
      <c r="AH24" s="228">
        <f t="shared" si="7"/>
        <v>18</v>
      </c>
    </row>
    <row r="25" spans="1:34" hidden="1" x14ac:dyDescent="0.35">
      <c r="A25" s="6">
        <v>49615</v>
      </c>
      <c r="B25" s="3"/>
      <c r="C25" s="1" t="s">
        <v>15</v>
      </c>
      <c r="D25" s="9" t="s">
        <v>16</v>
      </c>
      <c r="E25" s="1" t="s">
        <v>78</v>
      </c>
      <c r="F25" s="8">
        <v>352720</v>
      </c>
      <c r="G25" s="1" t="s">
        <v>66</v>
      </c>
      <c r="H25" s="7">
        <v>9</v>
      </c>
      <c r="I25" s="5">
        <v>45064</v>
      </c>
      <c r="J25" s="5">
        <v>45064</v>
      </c>
      <c r="K25" s="1" t="s">
        <v>26</v>
      </c>
      <c r="L25" s="224">
        <f t="shared" si="3"/>
        <v>5</v>
      </c>
      <c r="M25" s="4">
        <f t="shared" si="4"/>
        <v>1</v>
      </c>
      <c r="N25" s="233" t="s">
        <v>341</v>
      </c>
      <c r="O25" s="233">
        <v>8</v>
      </c>
      <c r="P25" s="233">
        <v>352720</v>
      </c>
      <c r="Q25" s="241" t="str">
        <f>IFERROR((VLOOKUP(P25,Padrón[[Ficha]:[Nombre]],2,FALSE)),"-")</f>
        <v>ROBERTO AUGUSTO ROSAS HERNANDEZ</v>
      </c>
      <c r="S25" s="95" t="str">
        <f t="shared" si="5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48178</v>
      </c>
      <c r="B26" s="3"/>
      <c r="C26" s="1" t="s">
        <v>15</v>
      </c>
      <c r="D26" s="9" t="s">
        <v>16</v>
      </c>
      <c r="E26" s="1" t="s">
        <v>46</v>
      </c>
      <c r="F26" s="8">
        <v>352720</v>
      </c>
      <c r="G26" s="1" t="s">
        <v>66</v>
      </c>
      <c r="H26" s="7">
        <v>15</v>
      </c>
      <c r="I26" s="5">
        <v>45068</v>
      </c>
      <c r="J26" s="5">
        <v>45068</v>
      </c>
      <c r="K26" s="1" t="s">
        <v>26</v>
      </c>
      <c r="L26" s="224">
        <f t="shared" si="3"/>
        <v>5</v>
      </c>
      <c r="M26" s="4">
        <f t="shared" si="4"/>
        <v>1</v>
      </c>
      <c r="N26" s="233" t="s">
        <v>341</v>
      </c>
      <c r="O26" s="233">
        <v>10</v>
      </c>
      <c r="P26" s="233">
        <v>352720</v>
      </c>
      <c r="Q26" s="241" t="str">
        <f>IFERROR((VLOOKUP(P26,Padrón[[Ficha]:[Nombre]],2,FALSE)),"-")</f>
        <v>ROBERTO AUGUSTO ROSAS HERNANDEZ</v>
      </c>
      <c r="S26" s="95" t="str">
        <f t="shared" si="5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0</v>
      </c>
    </row>
    <row r="27" spans="1:34" hidden="1" x14ac:dyDescent="0.35">
      <c r="A27" s="6">
        <v>49485</v>
      </c>
      <c r="B27" s="3"/>
      <c r="C27" s="1" t="s">
        <v>15</v>
      </c>
      <c r="D27" s="9" t="s">
        <v>49</v>
      </c>
      <c r="E27" s="1" t="s">
        <v>76</v>
      </c>
      <c r="F27" s="8">
        <v>372624</v>
      </c>
      <c r="G27" s="1" t="s">
        <v>32</v>
      </c>
      <c r="H27" s="7">
        <v>12</v>
      </c>
      <c r="I27" s="5">
        <v>45084</v>
      </c>
      <c r="J27" s="5">
        <v>45085</v>
      </c>
      <c r="K27" s="1" t="s">
        <v>26</v>
      </c>
      <c r="L27" s="224">
        <f t="shared" si="3"/>
        <v>6</v>
      </c>
      <c r="M27" s="4">
        <f t="shared" si="4"/>
        <v>1</v>
      </c>
      <c r="N27" s="233" t="s">
        <v>341</v>
      </c>
      <c r="O27" s="233">
        <v>11</v>
      </c>
      <c r="P27" s="233">
        <v>372624</v>
      </c>
      <c r="Q27" s="241" t="str">
        <f>IFERROR((VLOOKUP(P27,Padrón[[Ficha]:[Nombre]],2,FALSE)),"-")</f>
        <v>JAIR DE JESUS CARRILLO CABELLO</v>
      </c>
      <c r="S27" s="95" t="str">
        <f t="shared" si="5"/>
        <v>-</v>
      </c>
      <c r="U27" s="230" t="s">
        <v>276</v>
      </c>
      <c r="V27" s="228">
        <f>SUM(V16:V26)</f>
        <v>0</v>
      </c>
      <c r="W27" s="228">
        <f t="shared" ref="W27:AH27" si="8">SUM(W16:W26)</f>
        <v>4</v>
      </c>
      <c r="X27" s="228">
        <f t="shared" si="8"/>
        <v>2</v>
      </c>
      <c r="Y27" s="228">
        <f t="shared" si="8"/>
        <v>3</v>
      </c>
      <c r="Z27" s="228">
        <f t="shared" si="8"/>
        <v>4</v>
      </c>
      <c r="AA27" s="228">
        <f t="shared" si="8"/>
        <v>3</v>
      </c>
      <c r="AB27" s="228">
        <f t="shared" si="8"/>
        <v>1</v>
      </c>
      <c r="AC27" s="228">
        <f t="shared" si="8"/>
        <v>1</v>
      </c>
      <c r="AD27" s="228">
        <f t="shared" si="8"/>
        <v>2</v>
      </c>
      <c r="AE27" s="228">
        <f t="shared" si="8"/>
        <v>1</v>
      </c>
      <c r="AF27" s="228">
        <f t="shared" si="8"/>
        <v>0</v>
      </c>
      <c r="AG27" s="228">
        <f t="shared" si="8"/>
        <v>0</v>
      </c>
      <c r="AH27" s="231">
        <f t="shared" si="8"/>
        <v>21</v>
      </c>
    </row>
    <row r="28" spans="1:34" hidden="1" x14ac:dyDescent="0.35">
      <c r="A28" s="6">
        <v>55319</v>
      </c>
      <c r="B28" s="3"/>
      <c r="C28" s="1" t="s">
        <v>15</v>
      </c>
      <c r="D28" s="9" t="s">
        <v>16</v>
      </c>
      <c r="E28" s="1" t="s">
        <v>76</v>
      </c>
      <c r="F28" s="8">
        <v>196853</v>
      </c>
      <c r="G28" s="1" t="s">
        <v>25</v>
      </c>
      <c r="H28" s="7">
        <v>24</v>
      </c>
      <c r="I28" s="5">
        <v>45085</v>
      </c>
      <c r="J28" s="5">
        <v>45086</v>
      </c>
      <c r="K28" s="1" t="s">
        <v>26</v>
      </c>
      <c r="L28" s="224">
        <f t="shared" si="3"/>
        <v>6</v>
      </c>
      <c r="M28" s="4">
        <f t="shared" si="4"/>
        <v>1</v>
      </c>
      <c r="N28" s="233" t="s">
        <v>341</v>
      </c>
      <c r="O28" s="233">
        <v>23</v>
      </c>
      <c r="P28" s="233">
        <v>372624</v>
      </c>
      <c r="Q28" s="241" t="str">
        <f>IFERROR((VLOOKUP(P28,Padrón[[Ficha]:[Nombre]],2,FALSE)),"-")</f>
        <v>JAIR DE JESUS CARRILLO CABELLO</v>
      </c>
      <c r="R28" s="234" t="s">
        <v>373</v>
      </c>
      <c r="S28" s="95" t="str">
        <f t="shared" si="5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50616</v>
      </c>
      <c r="B29" s="3"/>
      <c r="C29" s="1" t="s">
        <v>15</v>
      </c>
      <c r="D29" s="9" t="s">
        <v>49</v>
      </c>
      <c r="E29" s="1" t="s">
        <v>20</v>
      </c>
      <c r="F29" s="8">
        <v>196853</v>
      </c>
      <c r="G29" s="1" t="s">
        <v>25</v>
      </c>
      <c r="H29" s="7">
        <v>10</v>
      </c>
      <c r="I29" s="5">
        <v>45089</v>
      </c>
      <c r="J29" s="5">
        <v>45090</v>
      </c>
      <c r="K29" s="1" t="s">
        <v>26</v>
      </c>
      <c r="L29" s="224">
        <f t="shared" si="3"/>
        <v>6</v>
      </c>
      <c r="M29" s="4">
        <f t="shared" si="4"/>
        <v>1</v>
      </c>
      <c r="N29" s="233" t="s">
        <v>341</v>
      </c>
      <c r="O29" s="233">
        <v>8</v>
      </c>
      <c r="P29" s="233">
        <v>372624</v>
      </c>
      <c r="Q29" s="241" t="str">
        <f>IFERROR((VLOOKUP(P29,Padrón[[Ficha]:[Nombre]],2,FALSE)),"-")</f>
        <v>JAIR DE JESUS CARRILLO CABELLO</v>
      </c>
      <c r="R29" s="234" t="s">
        <v>374</v>
      </c>
      <c r="S29" s="95" t="str">
        <f t="shared" si="5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55275</v>
      </c>
      <c r="B30" s="3"/>
      <c r="C30" s="1" t="s">
        <v>15</v>
      </c>
      <c r="D30" s="9" t="s">
        <v>16</v>
      </c>
      <c r="E30" s="1" t="s">
        <v>47</v>
      </c>
      <c r="F30" s="8">
        <v>352720</v>
      </c>
      <c r="G30" s="1" t="s">
        <v>66</v>
      </c>
      <c r="H30" s="7">
        <v>20</v>
      </c>
      <c r="I30" s="5">
        <v>45110</v>
      </c>
      <c r="J30" s="5">
        <v>45112</v>
      </c>
      <c r="K30" s="1" t="s">
        <v>26</v>
      </c>
      <c r="L30" s="224">
        <f t="shared" si="3"/>
        <v>7</v>
      </c>
      <c r="M30" s="4">
        <f t="shared" si="4"/>
        <v>1</v>
      </c>
      <c r="N30" s="233" t="s">
        <v>341</v>
      </c>
      <c r="O30" s="234">
        <v>18</v>
      </c>
      <c r="P30" s="233">
        <v>352720</v>
      </c>
      <c r="Q30" s="241" t="str">
        <f>IFERROR((VLOOKUP(P30,Padrón[[Ficha]:[Nombre]],2,FALSE)),"-")</f>
        <v>ROBERTO AUGUSTO ROSAS HERNANDEZ</v>
      </c>
      <c r="R30" s="234" t="s">
        <v>375</v>
      </c>
      <c r="S30" s="95" t="str">
        <f t="shared" si="5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49463</v>
      </c>
      <c r="B31" s="3"/>
      <c r="C31" s="1" t="s">
        <v>15</v>
      </c>
      <c r="D31" s="9" t="s">
        <v>49</v>
      </c>
      <c r="E31" s="1" t="s">
        <v>47</v>
      </c>
      <c r="F31" s="8">
        <v>352720</v>
      </c>
      <c r="G31" s="1" t="s">
        <v>66</v>
      </c>
      <c r="H31" s="7">
        <v>5</v>
      </c>
      <c r="I31" s="5">
        <v>45152</v>
      </c>
      <c r="J31" s="5">
        <v>45154</v>
      </c>
      <c r="K31" s="1" t="s">
        <v>26</v>
      </c>
      <c r="L31" s="224">
        <f t="shared" si="3"/>
        <v>8</v>
      </c>
      <c r="M31" s="4">
        <f t="shared" si="4"/>
        <v>1</v>
      </c>
      <c r="N31" s="233" t="s">
        <v>341</v>
      </c>
      <c r="O31" s="234">
        <v>6</v>
      </c>
      <c r="P31" s="233">
        <v>352720</v>
      </c>
      <c r="Q31" s="241" t="str">
        <f>IFERROR((VLOOKUP(P31,Padrón[[Ficha]:[Nombre]],2,FALSE)),"-")</f>
        <v>ROBERTO AUGUSTO ROSAS HERNANDEZ</v>
      </c>
      <c r="S31" s="95" t="str">
        <f t="shared" si="5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47979</v>
      </c>
      <c r="B32" s="3"/>
      <c r="C32" s="1" t="s">
        <v>215</v>
      </c>
      <c r="D32" s="9" t="s">
        <v>223</v>
      </c>
      <c r="E32" s="1" t="s">
        <v>30</v>
      </c>
      <c r="F32" s="8">
        <v>196853</v>
      </c>
      <c r="G32" s="1" t="s">
        <v>25</v>
      </c>
      <c r="H32" s="7">
        <v>10</v>
      </c>
      <c r="I32" s="5">
        <v>45176</v>
      </c>
      <c r="J32" s="5">
        <v>45176</v>
      </c>
      <c r="K32" s="1" t="s">
        <v>26</v>
      </c>
      <c r="L32" s="224">
        <f t="shared" si="3"/>
        <v>9</v>
      </c>
      <c r="M32" s="4">
        <f t="shared" si="4"/>
        <v>1</v>
      </c>
      <c r="N32" s="233" t="s">
        <v>341</v>
      </c>
      <c r="O32" s="234">
        <v>12</v>
      </c>
      <c r="P32" s="233">
        <v>196853</v>
      </c>
      <c r="Q32" s="241" t="str">
        <f>IFERROR((VLOOKUP(P32,Padrón[[Ficha]:[Nombre]],2,FALSE)),"-")</f>
        <v>JUSTO JESUS DEL ANGEL DEL ANGEL</v>
      </c>
      <c r="S32" s="95" t="str">
        <f t="shared" si="5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x14ac:dyDescent="0.35">
      <c r="A33" s="6">
        <v>48077</v>
      </c>
      <c r="B33" s="3"/>
      <c r="C33" s="1" t="s">
        <v>215</v>
      </c>
      <c r="D33" s="9" t="s">
        <v>223</v>
      </c>
      <c r="E33" s="1" t="s">
        <v>23</v>
      </c>
      <c r="F33" s="8">
        <v>196853</v>
      </c>
      <c r="G33" s="1" t="s">
        <v>25</v>
      </c>
      <c r="H33" s="7">
        <v>17</v>
      </c>
      <c r="I33" s="5">
        <v>45181</v>
      </c>
      <c r="J33" s="5">
        <v>45182</v>
      </c>
      <c r="K33" s="1" t="s">
        <v>26</v>
      </c>
      <c r="L33" s="224">
        <f t="shared" si="3"/>
        <v>9</v>
      </c>
      <c r="M33" s="4">
        <f t="shared" si="4"/>
        <v>1</v>
      </c>
      <c r="N33" s="233" t="s">
        <v>341</v>
      </c>
      <c r="O33" s="234">
        <v>17</v>
      </c>
      <c r="P33" s="233">
        <v>196853</v>
      </c>
      <c r="Q33" s="241" t="str">
        <f>IFERROR((VLOOKUP(P33,Padrón[[Ficha]:[Nombre]],2,FALSE)),"-")</f>
        <v>JUSTO JESUS DEL ANGEL DEL ANGEL</v>
      </c>
      <c r="S33" s="95" t="str">
        <f t="shared" si="5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55273</v>
      </c>
      <c r="B34" s="3"/>
      <c r="C34" s="1" t="s">
        <v>15</v>
      </c>
      <c r="D34" s="9" t="s">
        <v>16</v>
      </c>
      <c r="E34" s="1" t="s">
        <v>47</v>
      </c>
      <c r="F34" s="8">
        <v>352720</v>
      </c>
      <c r="G34" s="1" t="s">
        <v>66</v>
      </c>
      <c r="H34" s="7">
        <v>20</v>
      </c>
      <c r="I34" s="5">
        <v>45224</v>
      </c>
      <c r="J34" s="5">
        <v>45226</v>
      </c>
      <c r="K34" s="1" t="s">
        <v>26</v>
      </c>
      <c r="L34" s="224">
        <f t="shared" si="3"/>
        <v>10</v>
      </c>
      <c r="M34" s="4">
        <f t="shared" si="4"/>
        <v>1</v>
      </c>
      <c r="N34" s="233" t="s">
        <v>341</v>
      </c>
      <c r="O34" s="234">
        <v>13</v>
      </c>
      <c r="P34" s="233">
        <v>352720</v>
      </c>
      <c r="Q34" s="241" t="str">
        <f>IFERROR((VLOOKUP(P34,Padrón[[Ficha]:[Nombre]],2,FALSE)),"-")</f>
        <v>ROBERTO AUGUSTO ROSAS HERNANDEZ</v>
      </c>
      <c r="S34" s="95" t="str">
        <f t="shared" si="5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L35" s="224"/>
      <c r="M35" s="4">
        <f t="shared" si="4"/>
        <v>0</v>
      </c>
      <c r="N35" s="233"/>
      <c r="Q35" s="241" t="str">
        <f>IFERROR((VLOOKUP(P35,Padrón[[Ficha]:[Nombre]],2,FALSE)),"-")</f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L36" s="224"/>
      <c r="M36" s="4">
        <f t="shared" si="4"/>
        <v>0</v>
      </c>
      <c r="N36" s="233"/>
      <c r="Q36" s="241" t="str">
        <f>IFERROR((VLOOKUP(P36,Padrón[[Ficha]:[Nombre]],2,FALSE)),"-")</f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L37" s="224"/>
      <c r="M37" s="4">
        <f t="shared" si="4"/>
        <v>0</v>
      </c>
      <c r="N37" s="233"/>
      <c r="Q37" s="241" t="str">
        <f>IFERROR((VLOOKUP(P37,Padrón[[Ficha]:[Nombre]],2,FALSE)),"-")</f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L38" s="224"/>
      <c r="M38" s="4">
        <f t="shared" si="4"/>
        <v>0</v>
      </c>
      <c r="N38" s="233"/>
      <c r="Q38" s="241" t="str">
        <f>IFERROR((VLOOKUP(P38,Padrón[[Ficha]:[Nombre]],2,FALSE)),"-")</f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L39" s="224"/>
      <c r="M39" s="4">
        <f t="shared" si="4"/>
        <v>0</v>
      </c>
      <c r="N39" s="233"/>
      <c r="Q39" s="241" t="str">
        <f>IFERROR((VLOOKUP(P39,Padrón[[Ficha]:[Nombre]],2,FALSE)),"-")</f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L40" s="224"/>
      <c r="M40" s="4">
        <f t="shared" si="4"/>
        <v>0</v>
      </c>
      <c r="N40" s="233"/>
      <c r="Q40" s="241" t="str">
        <f>IFERROR((VLOOKUP(P40,Padrón[[Ficha]:[Nombre]],2,FALSE)),"-")</f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L41" s="224"/>
      <c r="M41" s="4">
        <f t="shared" si="4"/>
        <v>0</v>
      </c>
      <c r="N41" s="233"/>
      <c r="Q41" s="241" t="str">
        <f>IFERROR((VLOOKUP(P41,Padrón[[Ficha]:[Nombre]],2,FALSE)),"-")</f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0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0</v>
      </c>
    </row>
    <row r="42" spans="1:34" hidden="1" x14ac:dyDescent="0.35">
      <c r="L42" s="224"/>
      <c r="M42" s="4">
        <f t="shared" si="4"/>
        <v>0</v>
      </c>
      <c r="N42" s="233"/>
      <c r="Q42" s="241" t="str">
        <f>IFERROR((VLOOKUP(P42,Padrón[[Ficha]:[Nombre]],2,FALSE)),"-")</f>
        <v>-</v>
      </c>
    </row>
    <row r="43" spans="1:34" hidden="1" x14ac:dyDescent="0.35">
      <c r="L43" s="224"/>
      <c r="M43" s="4">
        <f t="shared" si="4"/>
        <v>0</v>
      </c>
      <c r="N43" s="233"/>
      <c r="Q43" s="241" t="str">
        <f>IFERROR((VLOOKUP(P43,Padrón[[Ficha]:[Nombre]],2,FALSE)),"-")</f>
        <v>-</v>
      </c>
    </row>
    <row r="44" spans="1:34" hidden="1" x14ac:dyDescent="0.35">
      <c r="L44" s="224"/>
      <c r="M44" s="4">
        <f t="shared" si="4"/>
        <v>0</v>
      </c>
      <c r="N44" s="233"/>
      <c r="Q44" s="241" t="str">
        <f>IFERROR((VLOOKUP(P44,Padrón[[Ficha]:[Nombre]],2,FALSE)),"-")</f>
        <v>-</v>
      </c>
    </row>
    <row r="45" spans="1:34" hidden="1" x14ac:dyDescent="0.35">
      <c r="L45" s="224"/>
      <c r="M45" s="4">
        <f t="shared" si="4"/>
        <v>0</v>
      </c>
      <c r="N45" s="233"/>
      <c r="Q45" s="241" t="str">
        <f>IFERROR((VLOOKUP(P45,Padrón[[Ficha]:[Nombre]],2,FALSE)),"-")</f>
        <v>-</v>
      </c>
    </row>
    <row r="46" spans="1:34" hidden="1" x14ac:dyDescent="0.35">
      <c r="L46" s="224"/>
      <c r="M46" s="4">
        <f t="shared" ref="M46:M68" si="12">IF(AND(J46&gt;=$B$2,J46&lt;=$C$2),1,0)</f>
        <v>0</v>
      </c>
      <c r="N46" s="233"/>
      <c r="Q46" s="241" t="str">
        <f>IFERROR((VLOOKUP(P46,Padrón[[Ficha]:[Nombre]],2,FALSE)),"-")</f>
        <v>-</v>
      </c>
    </row>
    <row r="47" spans="1:34" hidden="1" x14ac:dyDescent="0.35">
      <c r="L47" s="224"/>
      <c r="M47" s="4">
        <f t="shared" si="12"/>
        <v>0</v>
      </c>
      <c r="N47" s="233"/>
      <c r="Q47" s="241" t="str">
        <f>IFERROR((VLOOKUP(P47,Padrón[[Ficha]:[Nombre]],2,FALSE)),"-")</f>
        <v>-</v>
      </c>
    </row>
    <row r="48" spans="1:34" hidden="1" x14ac:dyDescent="0.35">
      <c r="L48" s="224"/>
      <c r="M48" s="4">
        <f t="shared" si="12"/>
        <v>0</v>
      </c>
      <c r="N48" s="233"/>
      <c r="Q48" s="241" t="str">
        <f>IFERROR((VLOOKUP(P48,Padrón[[Ficha]:[Nombre]],2,FALSE)),"-")</f>
        <v>-</v>
      </c>
    </row>
    <row r="49" spans="12:17" hidden="1" x14ac:dyDescent="0.35">
      <c r="L49" s="224"/>
      <c r="M49" s="4">
        <f t="shared" si="12"/>
        <v>0</v>
      </c>
      <c r="N49" s="233"/>
      <c r="Q49" s="241" t="str">
        <f>IFERROR((VLOOKUP(P49,Padrón[[Ficha]:[Nombre]],2,FALSE)),"-")</f>
        <v>-</v>
      </c>
    </row>
    <row r="50" spans="12:17" hidden="1" x14ac:dyDescent="0.35">
      <c r="L50" s="224"/>
      <c r="M50" s="4">
        <f t="shared" si="12"/>
        <v>0</v>
      </c>
      <c r="N50" s="233"/>
      <c r="Q50" s="241" t="str">
        <f>IFERROR((VLOOKUP(P50,Padrón[[Ficha]:[Nombre]],2,FALSE)),"-")</f>
        <v>-</v>
      </c>
    </row>
    <row r="51" spans="12:17" hidden="1" x14ac:dyDescent="0.35">
      <c r="L51" s="224"/>
      <c r="M51" s="4">
        <f t="shared" si="12"/>
        <v>0</v>
      </c>
      <c r="N51" s="233"/>
      <c r="Q51" s="241" t="str">
        <f>IFERROR((VLOOKUP(P51,Padrón[[Ficha]:[Nombre]],2,FALSE)),"-")</f>
        <v>-</v>
      </c>
    </row>
    <row r="52" spans="12:17" hidden="1" x14ac:dyDescent="0.35">
      <c r="L52" s="224"/>
      <c r="M52" s="4">
        <f t="shared" si="12"/>
        <v>0</v>
      </c>
      <c r="N52" s="233"/>
      <c r="Q52" s="241" t="str">
        <f>IFERROR((VLOOKUP(P52,Padrón[[Ficha]:[Nombre]],2,FALSE)),"-")</f>
        <v>-</v>
      </c>
    </row>
    <row r="53" spans="12:17" hidden="1" x14ac:dyDescent="0.35">
      <c r="L53" s="224"/>
      <c r="M53" s="4">
        <f t="shared" si="12"/>
        <v>0</v>
      </c>
      <c r="N53" s="233"/>
      <c r="Q53" s="241" t="str">
        <f>IFERROR((VLOOKUP(P53,Padrón[[Ficha]:[Nombre]],2,FALSE)),"-")</f>
        <v>-</v>
      </c>
    </row>
    <row r="54" spans="12:17" hidden="1" x14ac:dyDescent="0.35">
      <c r="L54" s="224"/>
      <c r="M54" s="4">
        <f t="shared" si="12"/>
        <v>0</v>
      </c>
      <c r="N54" s="233"/>
      <c r="Q54" s="241" t="str">
        <f>IFERROR((VLOOKUP(P54,Padrón[[Ficha]:[Nombre]],2,FALSE)),"-")</f>
        <v>-</v>
      </c>
    </row>
    <row r="55" spans="12:17" hidden="1" x14ac:dyDescent="0.35">
      <c r="L55" s="224"/>
      <c r="M55" s="4">
        <f t="shared" si="12"/>
        <v>0</v>
      </c>
      <c r="N55" s="233"/>
      <c r="Q55" s="241" t="str">
        <f>IFERROR((VLOOKUP(P55,Padrón[[Ficha]:[Nombre]],2,FALSE)),"-")</f>
        <v>-</v>
      </c>
    </row>
    <row r="56" spans="12:17" hidden="1" x14ac:dyDescent="0.35">
      <c r="L56" s="224"/>
      <c r="M56" s="4">
        <f t="shared" si="12"/>
        <v>0</v>
      </c>
      <c r="N56" s="233"/>
      <c r="Q56" s="241" t="str">
        <f>IFERROR((VLOOKUP(P56,Padrón[[Ficha]:[Nombre]],2,FALSE)),"-")</f>
        <v>-</v>
      </c>
    </row>
    <row r="57" spans="12:17" hidden="1" x14ac:dyDescent="0.35">
      <c r="L57" s="224"/>
      <c r="M57" s="4">
        <f t="shared" si="12"/>
        <v>0</v>
      </c>
      <c r="N57" s="233"/>
      <c r="Q57" s="241" t="str">
        <f>IFERROR((VLOOKUP(P57,Padrón[[Ficha]:[Nombre]],2,FALSE)),"-")</f>
        <v>-</v>
      </c>
    </row>
    <row r="58" spans="12:17" hidden="1" x14ac:dyDescent="0.35">
      <c r="L58" s="224"/>
      <c r="M58" s="4">
        <f t="shared" si="12"/>
        <v>0</v>
      </c>
      <c r="N58" s="233"/>
      <c r="Q58" s="241" t="str">
        <f>IFERROR((VLOOKUP(P58,Padrón[[Ficha]:[Nombre]],2,FALSE)),"-")</f>
        <v>-</v>
      </c>
    </row>
    <row r="59" spans="12:17" hidden="1" x14ac:dyDescent="0.35">
      <c r="L59" s="224"/>
      <c r="M59" s="4">
        <f t="shared" si="12"/>
        <v>0</v>
      </c>
      <c r="N59" s="233"/>
      <c r="Q59" s="241" t="str">
        <f>IFERROR((VLOOKUP(P59,Padrón[[Ficha]:[Nombre]],2,FALSE)),"-")</f>
        <v>-</v>
      </c>
    </row>
    <row r="60" spans="12:17" hidden="1" x14ac:dyDescent="0.35">
      <c r="L60" s="224"/>
      <c r="M60" s="4">
        <f t="shared" si="12"/>
        <v>0</v>
      </c>
      <c r="N60" s="233"/>
      <c r="Q60" s="241" t="str">
        <f>IFERROR((VLOOKUP(P60,Padrón[[Ficha]:[Nombre]],2,FALSE)),"-")</f>
        <v>-</v>
      </c>
    </row>
    <row r="61" spans="12:17" hidden="1" x14ac:dyDescent="0.35">
      <c r="L61" s="224"/>
      <c r="M61" s="4">
        <f t="shared" si="12"/>
        <v>0</v>
      </c>
      <c r="N61" s="233"/>
      <c r="Q61" s="241" t="str">
        <f>IFERROR((VLOOKUP(P61,Padrón[[Ficha]:[Nombre]],2,FALSE)),"-")</f>
        <v>-</v>
      </c>
    </row>
    <row r="62" spans="12:17" hidden="1" x14ac:dyDescent="0.35">
      <c r="L62" s="224"/>
      <c r="M62" s="4">
        <f t="shared" si="12"/>
        <v>0</v>
      </c>
      <c r="N62" s="233"/>
      <c r="Q62" s="241" t="str">
        <f>IFERROR((VLOOKUP(P62,Padrón[[Ficha]:[Nombre]],2,FALSE)),"-")</f>
        <v>-</v>
      </c>
    </row>
    <row r="63" spans="12:17" hidden="1" x14ac:dyDescent="0.35">
      <c r="L63" s="224"/>
      <c r="M63" s="4">
        <f t="shared" si="12"/>
        <v>0</v>
      </c>
      <c r="N63" s="233"/>
      <c r="Q63" s="241" t="str">
        <f>IFERROR((VLOOKUP(P63,Padrón[[Ficha]:[Nombre]],2,FALSE)),"-")</f>
        <v>-</v>
      </c>
    </row>
    <row r="64" spans="12:17" hidden="1" x14ac:dyDescent="0.35">
      <c r="L64" s="224"/>
      <c r="M64" s="4">
        <f t="shared" si="12"/>
        <v>0</v>
      </c>
      <c r="N64" s="233"/>
      <c r="Q64" s="241" t="str">
        <f>IFERROR((VLOOKUP(P64,Padrón[[Ficha]:[Nombre]],2,FALSE)),"-")</f>
        <v>-</v>
      </c>
    </row>
    <row r="65" spans="12:17" hidden="1" x14ac:dyDescent="0.35">
      <c r="L65" s="224"/>
      <c r="M65" s="4">
        <f t="shared" si="12"/>
        <v>0</v>
      </c>
      <c r="N65" s="233"/>
      <c r="Q65" s="241" t="str">
        <f>IFERROR((VLOOKUP(P65,Padrón[[Ficha]:[Nombre]],2,FALSE)),"-")</f>
        <v>-</v>
      </c>
    </row>
    <row r="66" spans="12:17" hidden="1" x14ac:dyDescent="0.35">
      <c r="L66" s="224"/>
      <c r="M66" s="4">
        <f t="shared" si="12"/>
        <v>0</v>
      </c>
      <c r="N66" s="233"/>
      <c r="Q66" s="241" t="str">
        <f>IFERROR((VLOOKUP(P66,Padrón[[Ficha]:[Nombre]],2,FALSE)),"-")</f>
        <v>-</v>
      </c>
    </row>
    <row r="67" spans="12:17" hidden="1" x14ac:dyDescent="0.35">
      <c r="L67" s="224"/>
      <c r="M67" s="4">
        <f t="shared" si="12"/>
        <v>0</v>
      </c>
      <c r="N67" s="233"/>
      <c r="Q67" s="241" t="str">
        <f>IFERROR((VLOOKUP(P67,Padrón[[Ficha]:[Nombre]],2,FALSE)),"-")</f>
        <v>-</v>
      </c>
    </row>
    <row r="68" spans="12:17" hidden="1" x14ac:dyDescent="0.35">
      <c r="L68" s="224"/>
      <c r="M68" s="4">
        <f t="shared" si="12"/>
        <v>0</v>
      </c>
      <c r="N68" s="233"/>
      <c r="Q68" s="241" t="str">
        <f>IFERROR((VLOOKUP(P68,Padrón[[Ficha]:[Nombre]],2,FALSE)),"-")</f>
        <v>-</v>
      </c>
    </row>
    <row r="69" spans="12:17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2:17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2:17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2:17" hidden="1" x14ac:dyDescent="0.35">
      <c r="L72" s="224"/>
      <c r="M72" s="4"/>
      <c r="N72" s="233"/>
      <c r="Q72" s="241" t="str">
        <f>IFERROR((VLOOKUP(P72,Padrón[[Ficha]:[Nombre]],2,FALSE)),"-")</f>
        <v>-</v>
      </c>
    </row>
    <row r="73" spans="12:17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2:17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2:17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2:17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2:17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2:17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2:17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2:17" hidden="1" x14ac:dyDescent="0.35">
      <c r="N80" s="233"/>
      <c r="Q80" s="241" t="str">
        <f>IFERROR((VLOOKUP(P80,Padrón[[Ficha]:[Nombre]],2,FALSE)),"-")</f>
        <v>-</v>
      </c>
    </row>
    <row r="81" spans="14:17" hidden="1" x14ac:dyDescent="0.35">
      <c r="N81" s="233"/>
      <c r="Q81" s="241" t="str">
        <f>IFERROR((VLOOKUP(P81,Padrón[[Ficha]:[Nombre]],2,FALSE)),"-")</f>
        <v>-</v>
      </c>
    </row>
    <row r="82" spans="14:17" hidden="1" x14ac:dyDescent="0.35">
      <c r="N82" s="233"/>
      <c r="Q82" s="241" t="str">
        <f>IFERROR((VLOOKUP(P82,Padrón[[Ficha]:[Nombre]],2,FALSE)),"-")</f>
        <v>-</v>
      </c>
    </row>
    <row r="83" spans="14:17" hidden="1" x14ac:dyDescent="0.35">
      <c r="N83" s="233"/>
      <c r="Q83" s="241" t="str">
        <f>IFERROR((VLOOKUP(P83,Padrón[[Ficha]:[Nombre]],2,FALSE)),"-")</f>
        <v>-</v>
      </c>
    </row>
    <row r="84" spans="14:17" hidden="1" x14ac:dyDescent="0.35">
      <c r="N84" s="233"/>
      <c r="Q84" s="241" t="str">
        <f>IFERROR((VLOOKUP(P84,Padrón[[Ficha]:[Nombre]],2,FALSE)),"-")</f>
        <v>-</v>
      </c>
    </row>
    <row r="85" spans="14:17" hidden="1" x14ac:dyDescent="0.35">
      <c r="N85" s="233"/>
      <c r="Q85" s="241" t="str">
        <f>IFERROR((VLOOKUP(P85,Padrón[[Ficha]:[Nombre]],2,FALSE)),"-")</f>
        <v>-</v>
      </c>
    </row>
    <row r="86" spans="14:17" hidden="1" x14ac:dyDescent="0.35">
      <c r="N86" s="233"/>
      <c r="Q86" s="241" t="str">
        <f>IFERROR((VLOOKUP(P86,Padrón[[Ficha]:[Nombre]],2,FALSE)),"-")</f>
        <v>-</v>
      </c>
    </row>
    <row r="87" spans="14:17" hidden="1" x14ac:dyDescent="0.35">
      <c r="N87" s="233"/>
      <c r="Q87" s="241" t="str">
        <f>IFERROR((VLOOKUP(P87,Padrón[[Ficha]:[Nombre]],2,FALSE)),"-")</f>
        <v>-</v>
      </c>
    </row>
    <row r="88" spans="14:17" hidden="1" x14ac:dyDescent="0.35">
      <c r="N88" s="233"/>
      <c r="Q88" s="241" t="str">
        <f>IFERROR((VLOOKUP(P88,Padrón[[Ficha]:[Nombre]],2,FALSE)),"-")</f>
        <v>-</v>
      </c>
    </row>
    <row r="89" spans="14:17" hidden="1" x14ac:dyDescent="0.35">
      <c r="N89" s="233"/>
      <c r="Q89" s="241" t="str">
        <f>IFERROR((VLOOKUP(P89,Padrón[[Ficha]:[Nombre]],2,FALSE)),"-")</f>
        <v>-</v>
      </c>
    </row>
    <row r="90" spans="14:17" hidden="1" x14ac:dyDescent="0.35">
      <c r="N90" s="233"/>
      <c r="Q90" s="241" t="str">
        <f>IFERROR((VLOOKUP(P90,Padrón[[Ficha]:[Nombre]],2,FALSE)),"-")</f>
        <v>-</v>
      </c>
    </row>
    <row r="91" spans="14:17" hidden="1" x14ac:dyDescent="0.35">
      <c r="N91" s="233"/>
      <c r="Q91" s="241" t="str">
        <f>IFERROR((VLOOKUP(P91,Padrón[[Ficha]:[Nombre]],2,FALSE)),"-")</f>
        <v>-</v>
      </c>
    </row>
    <row r="92" spans="14:17" hidden="1" x14ac:dyDescent="0.35">
      <c r="N92" s="233"/>
      <c r="Q92" s="241" t="str">
        <f>IFERROR((VLOOKUP(P92,Padrón[[Ficha]:[Nombre]],2,FALSE)),"-")</f>
        <v>-</v>
      </c>
    </row>
    <row r="93" spans="14:17" hidden="1" x14ac:dyDescent="0.35">
      <c r="N93" s="233"/>
      <c r="Q93" s="241" t="str">
        <f>IFERROR((VLOOKUP(P93,Padrón[[Ficha]:[Nombre]],2,FALSE)),"-")</f>
        <v>-</v>
      </c>
    </row>
    <row r="94" spans="14:17" hidden="1" x14ac:dyDescent="0.35">
      <c r="N94" s="233"/>
      <c r="Q94" s="241" t="str">
        <f>IFERROR((VLOOKUP(P94,Padrón[[Ficha]:[Nombre]],2,FALSE)),"-")</f>
        <v>-</v>
      </c>
    </row>
    <row r="95" spans="14:17" hidden="1" x14ac:dyDescent="0.35">
      <c r="N95" s="233"/>
      <c r="Q95" s="241" t="str">
        <f>IFERROR((VLOOKUP(P95,Padrón[[Ficha]:[Nombre]],2,FALSE)),"-")</f>
        <v>-</v>
      </c>
    </row>
    <row r="96" spans="14:17" hidden="1" x14ac:dyDescent="0.35">
      <c r="N96" s="233"/>
      <c r="Q96" s="241" t="str">
        <f>IFERROR((VLOOKUP(P96,Padrón[[Ficha]:[Nombre]],2,FALSE)),"-")</f>
        <v>-</v>
      </c>
    </row>
    <row r="97" spans="14:17" hidden="1" x14ac:dyDescent="0.35">
      <c r="N97" s="233"/>
      <c r="Q97" s="241" t="str">
        <f>IFERROR((VLOOKUP(P97,Padrón[[Ficha]:[Nombre]],2,FALSE)),"-")</f>
        <v>-</v>
      </c>
    </row>
    <row r="98" spans="14:17" hidden="1" x14ac:dyDescent="0.35">
      <c r="N98" s="233"/>
      <c r="Q98" s="241" t="str">
        <f>IFERROR((VLOOKUP(P98,Padrón[[Ficha]:[Nombre]],2,FALSE)),"-")</f>
        <v>-</v>
      </c>
    </row>
    <row r="99" spans="14:17" hidden="1" x14ac:dyDescent="0.35">
      <c r="N99" s="233"/>
      <c r="Q99" s="241" t="str">
        <f>IFERROR((VLOOKUP(P99,Padrón[[Ficha]:[Nombre]],2,FALSE)),"-")</f>
        <v>-</v>
      </c>
    </row>
    <row r="100" spans="14:17" hidden="1" x14ac:dyDescent="0.35">
      <c r="N100" s="233"/>
      <c r="Q100" s="241" t="str">
        <f>IFERROR((VLOOKUP(P100,Padrón[[Ficha]:[Nombre]],2,FALSE)),"-")</f>
        <v>-</v>
      </c>
    </row>
    <row r="101" spans="14:17" hidden="1" x14ac:dyDescent="0.35">
      <c r="N101" s="233"/>
      <c r="Q101" s="241" t="str">
        <f>IFERROR((VLOOKUP(P101,Padrón[[Ficha]:[Nombre]],2,FALSE)),"-")</f>
        <v>-</v>
      </c>
    </row>
    <row r="102" spans="14:17" hidden="1" x14ac:dyDescent="0.35">
      <c r="N102" s="233"/>
      <c r="Q102" s="241" t="str">
        <f>IFERROR((VLOOKUP(P102,Padrón[[Ficha]:[Nombre]],2,FALSE)),"-")</f>
        <v>-</v>
      </c>
    </row>
    <row r="103" spans="14:17" hidden="1" x14ac:dyDescent="0.35">
      <c r="N103" s="233"/>
      <c r="Q103" s="241" t="str">
        <f>IFERROR((VLOOKUP(P103,Padrón[[Ficha]:[Nombre]],2,FALSE)),"-")</f>
        <v>-</v>
      </c>
    </row>
    <row r="104" spans="14:17" hidden="1" x14ac:dyDescent="0.35">
      <c r="N104" s="233"/>
      <c r="Q104" s="241" t="str">
        <f>IFERROR((VLOOKUP(P104,Padrón[[Ficha]:[Nombre]],2,FALSE)),"-")</f>
        <v>-</v>
      </c>
    </row>
    <row r="105" spans="14:17" hidden="1" x14ac:dyDescent="0.35">
      <c r="N105" s="233"/>
      <c r="Q105" s="241" t="str">
        <f>IFERROR((VLOOKUP(P105,Padrón[[Ficha]:[Nombre]],2,FALSE)),"-")</f>
        <v>-</v>
      </c>
    </row>
    <row r="106" spans="14:17" hidden="1" x14ac:dyDescent="0.35">
      <c r="N106" s="233"/>
      <c r="Q106" s="241" t="str">
        <f>IFERROR((VLOOKUP(P106,Padrón[[Ficha]:[Nombre]],2,FALSE)),"-")</f>
        <v>-</v>
      </c>
    </row>
    <row r="107" spans="14:17" hidden="1" x14ac:dyDescent="0.35">
      <c r="N107" s="233"/>
      <c r="Q107" s="241" t="str">
        <f>IFERROR((VLOOKUP(P107,Padrón[[Ficha]:[Nombre]],2,FALSE)),"-")</f>
        <v>-</v>
      </c>
    </row>
    <row r="108" spans="14:17" hidden="1" x14ac:dyDescent="0.35">
      <c r="N108" s="233"/>
      <c r="Q108" s="241" t="str">
        <f>IFERROR((VLOOKUP(P108,Padrón[[Ficha]:[Nombre]],2,FALSE)),"-")</f>
        <v>-</v>
      </c>
    </row>
    <row r="109" spans="14:17" hidden="1" x14ac:dyDescent="0.35">
      <c r="N109" s="233"/>
      <c r="Q109" s="241" t="str">
        <f>IFERROR((VLOOKUP(P109,Padrón[[Ficha]:[Nombre]],2,FALSE)),"-")</f>
        <v>-</v>
      </c>
    </row>
    <row r="110" spans="14:17" hidden="1" x14ac:dyDescent="0.35">
      <c r="N110" s="233"/>
      <c r="Q110" s="241" t="str">
        <f>IFERROR((VLOOKUP(P110,Padrón[[Ficha]:[Nombre]],2,FALSE)),"-")</f>
        <v>-</v>
      </c>
    </row>
    <row r="111" spans="14:17" hidden="1" x14ac:dyDescent="0.35">
      <c r="N111" s="233"/>
      <c r="Q111" s="241" t="str">
        <f>IFERROR((VLOOKUP(P111,Padrón[[Ficha]:[Nombre]],2,FALSE)),"-")</f>
        <v>-</v>
      </c>
    </row>
    <row r="112" spans="14:17" hidden="1" x14ac:dyDescent="0.35">
      <c r="N112" s="233"/>
      <c r="Q112" s="241" t="str">
        <f>IFERROR((VLOOKUP(P112,Padrón[[Ficha]:[Nombre]],2,FALSE)),"-")</f>
        <v>-</v>
      </c>
    </row>
    <row r="113" spans="14:17" hidden="1" x14ac:dyDescent="0.35">
      <c r="N113" s="233"/>
      <c r="Q113" s="241" t="str">
        <f>IFERROR((VLOOKUP(P113,Padrón[[Ficha]:[Nombre]],2,FALSE)),"-")</f>
        <v>-</v>
      </c>
    </row>
    <row r="114" spans="14:17" hidden="1" x14ac:dyDescent="0.35">
      <c r="N114" s="233"/>
      <c r="Q114" s="241" t="str">
        <f>IFERROR((VLOOKUP(P114,Padrón[[Ficha]:[Nombre]],2,FALSE)),"-")</f>
        <v>-</v>
      </c>
    </row>
    <row r="115" spans="14:17" hidden="1" x14ac:dyDescent="0.35">
      <c r="N115" s="233"/>
      <c r="Q115" s="241" t="str">
        <f>IFERROR((VLOOKUP(P115,Padrón[[Ficha]:[Nombre]],2,FALSE)),"-")</f>
        <v>-</v>
      </c>
    </row>
    <row r="116" spans="14:17" hidden="1" x14ac:dyDescent="0.35">
      <c r="N116" s="233"/>
      <c r="Q116" s="241" t="str">
        <f>IFERROR((VLOOKUP(P116,Padrón[[Ficha]:[Nombre]],2,FALSE)),"-")</f>
        <v>-</v>
      </c>
    </row>
    <row r="117" spans="14:17" hidden="1" x14ac:dyDescent="0.35">
      <c r="N117" s="233"/>
      <c r="Q117" s="241" t="str">
        <f>IFERROR((VLOOKUP(P117,Padrón[[Ficha]:[Nombre]],2,FALSE)),"-")</f>
        <v>-</v>
      </c>
    </row>
    <row r="118" spans="14:17" hidden="1" x14ac:dyDescent="0.35">
      <c r="N118" s="233"/>
      <c r="Q118" s="241" t="str">
        <f>IFERROR((VLOOKUP(P118,Padrón[[Ficha]:[Nombre]],2,FALSE)),"-")</f>
        <v>-</v>
      </c>
    </row>
    <row r="119" spans="14:17" hidden="1" x14ac:dyDescent="0.35">
      <c r="N119" s="233"/>
      <c r="Q119" s="241" t="str">
        <f>IFERROR((VLOOKUP(P119,Padrón[[Ficha]:[Nombre]],2,FALSE)),"-")</f>
        <v>-</v>
      </c>
    </row>
    <row r="120" spans="14:17" hidden="1" x14ac:dyDescent="0.35">
      <c r="N120" s="233"/>
      <c r="Q120" s="241" t="str">
        <f>IFERROR((VLOOKUP(P120,Padrón[[Ficha]:[Nombre]],2,FALSE)),"-")</f>
        <v>-</v>
      </c>
    </row>
    <row r="121" spans="14:17" hidden="1" x14ac:dyDescent="0.35">
      <c r="N121" s="233"/>
      <c r="Q121" s="241" t="str">
        <f>IFERROR((VLOOKUP(P121,Padrón[[Ficha]:[Nombre]],2,FALSE)),"-")</f>
        <v>-</v>
      </c>
    </row>
    <row r="122" spans="14:17" hidden="1" x14ac:dyDescent="0.35">
      <c r="N122" s="233"/>
      <c r="Q122" s="241" t="str">
        <f>IFERROR((VLOOKUP(P122,Padrón[[Ficha]:[Nombre]],2,FALSE)),"-")</f>
        <v>-</v>
      </c>
    </row>
    <row r="123" spans="14:17" hidden="1" x14ac:dyDescent="0.35">
      <c r="N123" s="233"/>
      <c r="Q123" s="241" t="str">
        <f>IFERROR((VLOOKUP(P123,Padrón[[Ficha]:[Nombre]],2,FALSE)),"-")</f>
        <v>-</v>
      </c>
    </row>
    <row r="124" spans="14:17" hidden="1" x14ac:dyDescent="0.35">
      <c r="N124" s="233"/>
      <c r="Q124" s="241" t="str">
        <f>IFERROR((VLOOKUP(P124,Padrón[[Ficha]:[Nombre]],2,FALSE)),"-")</f>
        <v>-</v>
      </c>
    </row>
    <row r="125" spans="14:17" hidden="1" x14ac:dyDescent="0.35">
      <c r="N125" s="233"/>
      <c r="Q125" s="241" t="str">
        <f>IFERROR((VLOOKUP(P125,Padrón[[Ficha]:[Nombre]],2,FALSE)),"-")</f>
        <v>-</v>
      </c>
    </row>
    <row r="126" spans="14:17" hidden="1" x14ac:dyDescent="0.35">
      <c r="N126" s="233"/>
      <c r="Q126" s="241" t="str">
        <f>IFERROR((VLOOKUP(P126,Padrón[[Ficha]:[Nombre]],2,FALSE)),"-")</f>
        <v>-</v>
      </c>
    </row>
    <row r="127" spans="14:17" hidden="1" x14ac:dyDescent="0.35">
      <c r="N127" s="233"/>
      <c r="Q127" s="241" t="str">
        <f>IFERROR((VLOOKUP(P127,Padrón[[Ficha]:[Nombre]],2,FALSE)),"-")</f>
        <v>-</v>
      </c>
    </row>
    <row r="128" spans="14:17" hidden="1" x14ac:dyDescent="0.35">
      <c r="N128" s="233"/>
      <c r="Q128" s="241" t="str">
        <f>IFERROR((VLOOKUP(P128,Padrón[[Ficha]:[Nombre]],2,FALSE)),"-")</f>
        <v>-</v>
      </c>
    </row>
    <row r="129" spans="14:17" hidden="1" x14ac:dyDescent="0.35">
      <c r="N129" s="233"/>
      <c r="Q129" s="241" t="str">
        <f>IFERROR((VLOOKUP(P129,Padrón[[Ficha]:[Nombre]],2,FALSE)),"-")</f>
        <v>-</v>
      </c>
    </row>
    <row r="130" spans="14:17" hidden="1" x14ac:dyDescent="0.35">
      <c r="N130" s="233"/>
      <c r="Q130" s="241" t="str">
        <f>IFERROR((VLOOKUP(P130,Padrón[[Ficha]:[Nombre]],2,FALSE)),"-")</f>
        <v>-</v>
      </c>
    </row>
    <row r="131" spans="14:17" hidden="1" x14ac:dyDescent="0.35">
      <c r="N131" s="233"/>
      <c r="Q131" s="241" t="str">
        <f>IFERROR((VLOOKUP(P131,Padrón[[Ficha]:[Nombre]],2,FALSE)),"-")</f>
        <v>-</v>
      </c>
    </row>
    <row r="132" spans="14:17" hidden="1" x14ac:dyDescent="0.35">
      <c r="N132" s="233"/>
      <c r="Q132" s="241" t="str">
        <f>IFERROR((VLOOKUP(P132,Padrón[[Ficha]:[Nombre]],2,FALSE)),"-")</f>
        <v>-</v>
      </c>
    </row>
    <row r="133" spans="14:17" hidden="1" x14ac:dyDescent="0.35">
      <c r="N133" s="233"/>
      <c r="Q133" s="241" t="str">
        <f>IFERROR((VLOOKUP(P133,Padrón[[Ficha]:[Nombre]],2,FALSE)),"-")</f>
        <v>-</v>
      </c>
    </row>
    <row r="134" spans="14:17" hidden="1" x14ac:dyDescent="0.35">
      <c r="N134" s="233"/>
      <c r="Q134" s="241" t="str">
        <f>IFERROR((VLOOKUP(P134,Padrón[[Ficha]:[Nombre]],2,FALSE)),"-")</f>
        <v>-</v>
      </c>
    </row>
    <row r="135" spans="14:17" hidden="1" x14ac:dyDescent="0.35">
      <c r="N135" s="233"/>
      <c r="Q135" s="241" t="str">
        <f>IFERROR((VLOOKUP(P135,Padrón[[Ficha]:[Nombre]],2,FALSE)),"-")</f>
        <v>-</v>
      </c>
    </row>
    <row r="136" spans="14:17" hidden="1" x14ac:dyDescent="0.35">
      <c r="N136" s="233"/>
      <c r="Q136" s="241" t="str">
        <f>IFERROR((VLOOKUP(P136,Padrón[[Ficha]:[Nombre]],2,FALSE)),"-")</f>
        <v>-</v>
      </c>
    </row>
    <row r="137" spans="14:17" hidden="1" x14ac:dyDescent="0.35">
      <c r="N137" s="233"/>
      <c r="Q137" s="241" t="str">
        <f>IFERROR((VLOOKUP(P137,Padrón[[Ficha]:[Nombre]],2,FALSE)),"-")</f>
        <v>-</v>
      </c>
    </row>
    <row r="138" spans="14:17" hidden="1" x14ac:dyDescent="0.35">
      <c r="N138" s="233"/>
      <c r="Q138" s="241" t="str">
        <f>IFERROR((VLOOKUP(P138,Padrón[[Ficha]:[Nombre]],2,FALSE)),"-")</f>
        <v>-</v>
      </c>
    </row>
    <row r="139" spans="14:17" hidden="1" x14ac:dyDescent="0.35">
      <c r="N139" s="233"/>
      <c r="Q139" s="241" t="str">
        <f>IFERROR((VLOOKUP(P139,Padrón[[Ficha]:[Nombre]],2,FALSE)),"-")</f>
        <v>-</v>
      </c>
    </row>
    <row r="140" spans="14:17" hidden="1" x14ac:dyDescent="0.35">
      <c r="N140" s="233"/>
      <c r="Q140" s="241" t="str">
        <f>IFERROR((VLOOKUP(P140,Padrón[[Ficha]:[Nombre]],2,FALSE)),"-")</f>
        <v>-</v>
      </c>
    </row>
    <row r="141" spans="14:17" hidden="1" x14ac:dyDescent="0.35">
      <c r="N141" s="233"/>
      <c r="Q141" s="241" t="str">
        <f>IFERROR((VLOOKUP(P141,Padrón[[Ficha]:[Nombre]],2,FALSE)),"-")</f>
        <v>-</v>
      </c>
    </row>
    <row r="142" spans="14:17" hidden="1" x14ac:dyDescent="0.35">
      <c r="N142" s="233"/>
      <c r="Q142" s="241" t="str">
        <f>IFERROR((VLOOKUP(P142,Padrón[[Ficha]:[Nombre]],2,FALSE)),"-")</f>
        <v>-</v>
      </c>
    </row>
    <row r="143" spans="14:17" hidden="1" x14ac:dyDescent="0.35">
      <c r="N143" s="233"/>
      <c r="Q143" s="241" t="str">
        <f>IFERROR((VLOOKUP(P143,Padrón[[Ficha]:[Nombre]],2,FALSE)),"-")</f>
        <v>-</v>
      </c>
    </row>
    <row r="144" spans="14:17" hidden="1" x14ac:dyDescent="0.35">
      <c r="N144" s="233"/>
      <c r="Q144" s="241" t="str">
        <f>IFERROR((VLOOKUP(P144,Padrón[[Ficha]:[Nombre]],2,FALSE)),"-")</f>
        <v>-</v>
      </c>
    </row>
    <row r="145" spans="14:17" hidden="1" x14ac:dyDescent="0.35">
      <c r="N145" s="233"/>
      <c r="Q145" s="241" t="str">
        <f>IFERROR((VLOOKUP(P145,Padrón[[Ficha]:[Nombre]],2,FALSE)),"-")</f>
        <v>-</v>
      </c>
    </row>
    <row r="146" spans="14:17" hidden="1" x14ac:dyDescent="0.35">
      <c r="N146" s="233"/>
      <c r="Q146" s="241" t="str">
        <f>IFERROR((VLOOKUP(P146,Padrón[[Ficha]:[Nombre]],2,FALSE)),"-")</f>
        <v>-</v>
      </c>
    </row>
    <row r="147" spans="14:17" hidden="1" x14ac:dyDescent="0.35">
      <c r="N147" s="233"/>
      <c r="Q147" s="241" t="str">
        <f>IFERROR((VLOOKUP(P147,Padrón[[Ficha]:[Nombre]],2,FALSE)),"-")</f>
        <v>-</v>
      </c>
    </row>
    <row r="148" spans="14:17" hidden="1" x14ac:dyDescent="0.35">
      <c r="N148" s="233"/>
      <c r="Q148" s="241" t="str">
        <f>IFERROR((VLOOKUP(P148,Padrón[[Ficha]:[Nombre]],2,FALSE)),"-")</f>
        <v>-</v>
      </c>
    </row>
    <row r="149" spans="14:17" hidden="1" x14ac:dyDescent="0.35">
      <c r="N149" s="233"/>
      <c r="Q149" s="241" t="str">
        <f>IFERROR((VLOOKUP(P149,Padrón[[Ficha]:[Nombre]],2,FALSE)),"-")</f>
        <v>-</v>
      </c>
    </row>
    <row r="150" spans="14:17" hidden="1" x14ac:dyDescent="0.35">
      <c r="N150" s="233"/>
      <c r="Q150" s="241" t="str">
        <f>IFERROR((VLOOKUP(P150,Padrón[[Ficha]:[Nombre]],2,FALSE)),"-")</f>
        <v>-</v>
      </c>
    </row>
    <row r="151" spans="14:17" hidden="1" x14ac:dyDescent="0.35">
      <c r="N151" s="233"/>
      <c r="Q151" s="241" t="str">
        <f>IFERROR((VLOOKUP(P151,Padrón[[Ficha]:[Nombre]],2,FALSE)),"-")</f>
        <v>-</v>
      </c>
    </row>
    <row r="152" spans="14:17" hidden="1" x14ac:dyDescent="0.35">
      <c r="N152" s="233"/>
      <c r="Q152" s="241" t="str">
        <f>IFERROR((VLOOKUP(P152,Padrón[[Ficha]:[Nombre]],2,FALSE)),"-")</f>
        <v>-</v>
      </c>
    </row>
    <row r="153" spans="14:17" hidden="1" x14ac:dyDescent="0.35">
      <c r="N153" s="233"/>
      <c r="Q153" s="241" t="str">
        <f>IFERROR((VLOOKUP(P153,Padrón[[Ficha]:[Nombre]],2,FALSE)),"-")</f>
        <v>-</v>
      </c>
    </row>
    <row r="154" spans="14:17" hidden="1" x14ac:dyDescent="0.35">
      <c r="N154" s="233"/>
      <c r="Q154" s="241" t="str">
        <f>IFERROR((VLOOKUP(P154,Padrón[[Ficha]:[Nombre]],2,FALSE)),"-")</f>
        <v>-</v>
      </c>
    </row>
    <row r="155" spans="14:17" hidden="1" x14ac:dyDescent="0.35">
      <c r="N155" s="233"/>
      <c r="Q155" s="241" t="str">
        <f>IFERROR((VLOOKUP(P155,Padrón[[Ficha]:[Nombre]],2,FALSE)),"-")</f>
        <v>-</v>
      </c>
    </row>
    <row r="156" spans="14:17" hidden="1" x14ac:dyDescent="0.35">
      <c r="N156" s="233"/>
      <c r="Q156" s="241" t="str">
        <f>IFERROR((VLOOKUP(P156,Padrón[[Ficha]:[Nombre]],2,FALSE)),"-")</f>
        <v>-</v>
      </c>
    </row>
    <row r="157" spans="14:17" hidden="1" x14ac:dyDescent="0.35">
      <c r="N157" s="233"/>
      <c r="Q157" s="241" t="str">
        <f>IFERROR((VLOOKUP(P157,Padrón[[Ficha]:[Nombre]],2,FALSE)),"-")</f>
        <v>-</v>
      </c>
    </row>
    <row r="158" spans="14:17" hidden="1" x14ac:dyDescent="0.35">
      <c r="N158" s="233"/>
      <c r="Q158" s="241" t="str">
        <f>IFERROR((VLOOKUP(P158,Padrón[[Ficha]:[Nombre]],2,FALSE)),"-")</f>
        <v>-</v>
      </c>
    </row>
    <row r="159" spans="14:17" hidden="1" x14ac:dyDescent="0.35">
      <c r="N159" s="233"/>
      <c r="Q159" s="241" t="str">
        <f>IFERROR((VLOOKUP(P159,Padrón[[Ficha]:[Nombre]],2,FALSE)),"-")</f>
        <v>-</v>
      </c>
    </row>
    <row r="160" spans="14:17" hidden="1" x14ac:dyDescent="0.35"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FB73F4CB-31D2-4FD0-9F94-4474A80972F2}">
    <filterColumn colId="4">
      <filters>
        <filter val="BÁSICO DE SEGURIDAD (BS)"/>
        <filter val="REVALIDACIÓN BÁSICO DE SEGURIDAD (BS)"/>
      </filters>
    </filterColumn>
  </autoFilter>
  <sortState xmlns:xlrd2="http://schemas.microsoft.com/office/spreadsheetml/2017/richdata2" ref="A14:S34">
    <sortCondition ref="I14:I34"/>
  </sortState>
  <mergeCells count="1">
    <mergeCell ref="H3:I3"/>
  </mergeCells>
  <conditionalFormatting sqref="N14:N34">
    <cfRule type="containsText" dxfId="119" priority="3" operator="containsText" text="Diferido">
      <formula>NOT(ISERROR(SEARCH("Diferido",N14)))</formula>
    </cfRule>
    <cfRule type="containsText" dxfId="118" priority="4" operator="containsText" text="Realizado">
      <formula>NOT(ISERROR(SEARCH("Realizado",N14)))</formula>
    </cfRule>
    <cfRule type="containsText" dxfId="117" priority="5" operator="containsText" text="Cancelado">
      <formula>NOT(ISERROR(SEARCH("Cancelado",N14)))</formula>
    </cfRule>
  </conditionalFormatting>
  <conditionalFormatting sqref="S14:S34">
    <cfRule type="containsText" dxfId="116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2C8F8-6348-49E7-B8AB-C3582962EFB5}">
          <x14:formula1>
            <xm:f>Hoja20!$C$6:$C$8</xm:f>
          </x14:formula1>
          <xm:sqref>N14:N454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D7E4-7CBB-4E73-ADB9-795694E8DC7C}">
  <sheetPr codeName="Hoja10" filterMode="1">
    <tabColor rgb="FFFFFF00"/>
  </sheetPr>
  <dimension ref="A1:AI454"/>
  <sheetViews>
    <sheetView topLeftCell="E12" workbookViewId="0">
      <selection activeCell="O26" sqref="O26:O67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77.42578125" style="226" bestFit="1" customWidth="1"/>
    <col min="5" max="5" width="86.42578125" style="226" bestFit="1" customWidth="1"/>
    <col min="6" max="6" width="11.42578125" style="226" customWidth="1"/>
    <col min="7" max="7" width="34.85546875" style="226" bestFit="1" customWidth="1"/>
    <col min="8" max="10" width="11.42578125" style="226"/>
    <col min="11" max="11" width="30.2851562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0" style="226" hidden="1" customWidth="1"/>
    <col min="21" max="35" width="11.42578125" style="226" hidden="1" customWidth="1"/>
    <col min="36" max="36" width="11.42578125" style="226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1</v>
      </c>
      <c r="Y3" s="143">
        <f t="shared" si="0"/>
        <v>0</v>
      </c>
      <c r="Z3" s="143">
        <f t="shared" si="0"/>
        <v>1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1</v>
      </c>
      <c r="AE3" s="143">
        <f t="shared" si="0"/>
        <v>0</v>
      </c>
      <c r="AF3" s="143">
        <f t="shared" si="0"/>
        <v>0</v>
      </c>
      <c r="AG3" s="143">
        <f t="shared" si="0"/>
        <v>1</v>
      </c>
      <c r="AH3" s="143">
        <f t="shared" ref="AH3:AH12" si="1">SUM(V3:AG3)</f>
        <v>4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79</v>
      </c>
      <c r="I5" s="20">
        <f>SUM(H14:H300)</f>
        <v>1024</v>
      </c>
      <c r="J5" s="19">
        <f>COUNTIF($M$14:$M$300,1)</f>
        <v>79</v>
      </c>
      <c r="K5" s="19">
        <f>COUNTIFS($M$14:$M$300,1,$N$14:$N$300,"Realizado")</f>
        <v>75</v>
      </c>
      <c r="L5" s="19">
        <f>COUNTIFS($M$14:$M$300,1,$N$14:$N$300,"Cancelado")</f>
        <v>4</v>
      </c>
      <c r="M5" s="16"/>
      <c r="N5" s="19">
        <f>+SUMIF($M$14:$M$300,1,$H$14:$H$300)</f>
        <v>1024</v>
      </c>
      <c r="O5" s="21">
        <f>+SUMIF($M$14:$M$300,1,$O$14:$O$300)</f>
        <v>799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1</v>
      </c>
      <c r="AA5" s="143">
        <f t="shared" si="0"/>
        <v>2</v>
      </c>
      <c r="AB5" s="143">
        <f t="shared" si="0"/>
        <v>0</v>
      </c>
      <c r="AC5" s="143">
        <f t="shared" si="0"/>
        <v>2</v>
      </c>
      <c r="AD5" s="143">
        <f t="shared" si="0"/>
        <v>1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6</v>
      </c>
    </row>
    <row r="6" spans="1:34" customFormat="1" ht="15" hidden="1" x14ac:dyDescent="0.25">
      <c r="D6" t="s">
        <v>376</v>
      </c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x14ac:dyDescent="0.25">
      <c r="D7" t="s">
        <v>376</v>
      </c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1</v>
      </c>
      <c r="X10" s="143">
        <f t="shared" si="0"/>
        <v>8</v>
      </c>
      <c r="Y10" s="143">
        <f t="shared" si="0"/>
        <v>5</v>
      </c>
      <c r="Z10" s="143">
        <f t="shared" si="0"/>
        <v>12</v>
      </c>
      <c r="AA10" s="143">
        <f t="shared" si="0"/>
        <v>8</v>
      </c>
      <c r="AB10" s="143">
        <f t="shared" si="0"/>
        <v>1</v>
      </c>
      <c r="AC10" s="143">
        <f t="shared" si="0"/>
        <v>3</v>
      </c>
      <c r="AD10" s="143">
        <f t="shared" si="0"/>
        <v>7</v>
      </c>
      <c r="AE10" s="143">
        <f t="shared" si="0"/>
        <v>3</v>
      </c>
      <c r="AF10" s="143">
        <f t="shared" si="0"/>
        <v>8</v>
      </c>
      <c r="AG10" s="143">
        <f t="shared" si="0"/>
        <v>2</v>
      </c>
      <c r="AH10" s="143">
        <f t="shared" si="1"/>
        <v>58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2</v>
      </c>
      <c r="W12" s="143">
        <f t="shared" si="0"/>
        <v>1</v>
      </c>
      <c r="X12" s="143">
        <f t="shared" si="0"/>
        <v>1</v>
      </c>
      <c r="Y12" s="143">
        <f t="shared" si="0"/>
        <v>0</v>
      </c>
      <c r="Z12" s="143">
        <f t="shared" si="0"/>
        <v>1</v>
      </c>
      <c r="AA12" s="143">
        <f t="shared" si="0"/>
        <v>1</v>
      </c>
      <c r="AB12" s="143">
        <f t="shared" si="0"/>
        <v>0</v>
      </c>
      <c r="AC12" s="143">
        <f t="shared" si="0"/>
        <v>1</v>
      </c>
      <c r="AD12" s="143">
        <f t="shared" si="0"/>
        <v>0</v>
      </c>
      <c r="AE12" s="143">
        <f t="shared" si="0"/>
        <v>1</v>
      </c>
      <c r="AF12" s="143">
        <f t="shared" si="0"/>
        <v>1</v>
      </c>
      <c r="AG12" s="143">
        <f t="shared" si="0"/>
        <v>2</v>
      </c>
      <c r="AH12" s="143">
        <f t="shared" si="1"/>
        <v>11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2</v>
      </c>
      <c r="W13" s="143">
        <f t="shared" ref="W13:AH13" si="2">SUM(W2:W12)</f>
        <v>2</v>
      </c>
      <c r="X13" s="143">
        <f t="shared" si="2"/>
        <v>10</v>
      </c>
      <c r="Y13" s="143">
        <f t="shared" si="2"/>
        <v>5</v>
      </c>
      <c r="Z13" s="143">
        <f t="shared" si="2"/>
        <v>15</v>
      </c>
      <c r="AA13" s="143">
        <f t="shared" si="2"/>
        <v>11</v>
      </c>
      <c r="AB13" s="143">
        <f t="shared" si="2"/>
        <v>1</v>
      </c>
      <c r="AC13" s="143">
        <f t="shared" si="2"/>
        <v>6</v>
      </c>
      <c r="AD13" s="143">
        <f t="shared" si="2"/>
        <v>9</v>
      </c>
      <c r="AE13" s="143">
        <f t="shared" si="2"/>
        <v>4</v>
      </c>
      <c r="AF13" s="143">
        <f t="shared" si="2"/>
        <v>9</v>
      </c>
      <c r="AG13" s="143">
        <f t="shared" si="2"/>
        <v>5</v>
      </c>
      <c r="AH13" s="146">
        <f t="shared" si="2"/>
        <v>79</v>
      </c>
    </row>
    <row r="14" spans="1:34" hidden="1" x14ac:dyDescent="0.35">
      <c r="A14" s="6">
        <v>49320</v>
      </c>
      <c r="B14" s="3"/>
      <c r="C14" s="1" t="s">
        <v>196</v>
      </c>
      <c r="D14" s="9" t="s">
        <v>197</v>
      </c>
      <c r="E14" s="1" t="s">
        <v>41</v>
      </c>
      <c r="F14" s="8">
        <v>352720</v>
      </c>
      <c r="G14" s="1" t="s">
        <v>66</v>
      </c>
      <c r="H14" s="7">
        <v>11</v>
      </c>
      <c r="I14" s="5">
        <v>44952</v>
      </c>
      <c r="J14" s="5">
        <v>44953</v>
      </c>
      <c r="K14" s="1" t="s">
        <v>29</v>
      </c>
      <c r="L14" s="224">
        <f t="shared" ref="L14:L45" si="3">MONTH(J14)</f>
        <v>1</v>
      </c>
      <c r="M14" s="4">
        <f>IF(AND(J14&gt;=$B$2,J14&lt;=$C$2),1,0)</f>
        <v>1</v>
      </c>
      <c r="N14" s="233" t="s">
        <v>341</v>
      </c>
      <c r="O14" s="234">
        <v>10</v>
      </c>
      <c r="P14" s="233">
        <v>455484</v>
      </c>
      <c r="Q14" s="241" t="str">
        <f>IFERROR((VLOOKUP(P14,Padrón[[Ficha]:[Nombre]],2,FALSE)),"-")</f>
        <v>JOSUE ISAI RODRIGUEZ CRUZ</v>
      </c>
      <c r="R14" s="234" t="s">
        <v>377</v>
      </c>
      <c r="S14" s="95" t="str">
        <f t="shared" ref="S14:S45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56498</v>
      </c>
      <c r="B15" s="3"/>
      <c r="C15" s="1" t="s">
        <v>196</v>
      </c>
      <c r="D15" s="9" t="s">
        <v>197</v>
      </c>
      <c r="E15" s="1" t="s">
        <v>20</v>
      </c>
      <c r="F15" s="8">
        <v>352720</v>
      </c>
      <c r="G15" s="1" t="s">
        <v>66</v>
      </c>
      <c r="H15" s="7">
        <v>7</v>
      </c>
      <c r="I15" s="5">
        <v>44956</v>
      </c>
      <c r="J15" s="5">
        <v>44957</v>
      </c>
      <c r="K15" s="1" t="s">
        <v>29</v>
      </c>
      <c r="L15" s="224">
        <f t="shared" si="3"/>
        <v>1</v>
      </c>
      <c r="M15" s="4">
        <f t="shared" ref="M15:M68" si="5">IF(AND(J15&gt;=$B$2,J15&lt;=$C$2),1,0)</f>
        <v>1</v>
      </c>
      <c r="N15" s="233" t="s">
        <v>341</v>
      </c>
      <c r="O15" s="234">
        <v>7</v>
      </c>
      <c r="P15" s="233">
        <v>455484</v>
      </c>
      <c r="Q15" s="241" t="str">
        <f>IFERROR((VLOOKUP(P15,Padrón[[Ficha]:[Nombre]],2,FALSE)),"-")</f>
        <v>JOSUE ISAI RODRIGUEZ CRUZ</v>
      </c>
      <c r="R15" s="234" t="s">
        <v>378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55495</v>
      </c>
      <c r="B16" s="3"/>
      <c r="C16" s="1" t="s">
        <v>196</v>
      </c>
      <c r="D16" s="9" t="s">
        <v>197</v>
      </c>
      <c r="E16" s="1" t="s">
        <v>41</v>
      </c>
      <c r="F16" s="8">
        <v>352720</v>
      </c>
      <c r="G16" s="1" t="s">
        <v>66</v>
      </c>
      <c r="H16" s="7">
        <v>12</v>
      </c>
      <c r="I16" s="300">
        <v>44963</v>
      </c>
      <c r="J16" s="5">
        <v>44964</v>
      </c>
      <c r="K16" s="1" t="s">
        <v>29</v>
      </c>
      <c r="L16" s="224">
        <f t="shared" si="3"/>
        <v>2</v>
      </c>
      <c r="M16" s="4">
        <f t="shared" si="5"/>
        <v>1</v>
      </c>
      <c r="N16" s="233" t="s">
        <v>341</v>
      </c>
      <c r="O16" s="234">
        <v>12</v>
      </c>
      <c r="P16" s="233">
        <v>352720</v>
      </c>
      <c r="Q16" s="241" t="str">
        <f>IFERROR((VLOOKUP(P16,Padrón[[Ficha]:[Nombre]],2,FALSE)),"-")</f>
        <v>ROBERTO AUGUSTO ROSAS HERNANDEZ</v>
      </c>
      <c r="R16" s="246" t="s">
        <v>379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49942</v>
      </c>
      <c r="B17" s="3"/>
      <c r="C17" s="1" t="s">
        <v>15</v>
      </c>
      <c r="D17" s="9" t="s">
        <v>16</v>
      </c>
      <c r="E17" s="1" t="s">
        <v>30</v>
      </c>
      <c r="F17" s="8">
        <v>352720</v>
      </c>
      <c r="G17" s="1" t="s">
        <v>66</v>
      </c>
      <c r="H17" s="7">
        <v>16</v>
      </c>
      <c r="I17" s="300">
        <v>44970</v>
      </c>
      <c r="J17" s="5">
        <v>44970</v>
      </c>
      <c r="K17" s="1" t="s">
        <v>29</v>
      </c>
      <c r="L17" s="224">
        <f t="shared" si="3"/>
        <v>2</v>
      </c>
      <c r="M17" s="4">
        <f t="shared" si="5"/>
        <v>1</v>
      </c>
      <c r="N17" s="233" t="s">
        <v>341</v>
      </c>
      <c r="O17" s="234">
        <v>12</v>
      </c>
      <c r="P17" s="233">
        <v>352720</v>
      </c>
      <c r="Q17" s="241" t="str">
        <f>IFERROR((VLOOKUP(P17,Padrón[[Ficha]:[Nombre]],2,FALSE)),"-")</f>
        <v>ROBERTO AUGUSTO ROSAS HERNANDEZ</v>
      </c>
      <c r="R17" s="246" t="s">
        <v>380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1</v>
      </c>
      <c r="Y17" s="228">
        <f t="shared" si="6"/>
        <v>0</v>
      </c>
      <c r="Z17" s="228">
        <f t="shared" si="6"/>
        <v>1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1</v>
      </c>
      <c r="AE17" s="228">
        <f t="shared" si="6"/>
        <v>0</v>
      </c>
      <c r="AF17" s="228">
        <f t="shared" si="6"/>
        <v>0</v>
      </c>
      <c r="AG17" s="228">
        <f t="shared" si="6"/>
        <v>1</v>
      </c>
      <c r="AH17" s="228">
        <f t="shared" ref="AH17:AH26" si="7">SUM(V17:AG17)</f>
        <v>4</v>
      </c>
    </row>
    <row r="18" spans="1:34" hidden="1" x14ac:dyDescent="0.35">
      <c r="A18" s="6">
        <v>48729</v>
      </c>
      <c r="B18" s="3"/>
      <c r="C18" s="1" t="s">
        <v>15</v>
      </c>
      <c r="D18" s="9" t="s">
        <v>49</v>
      </c>
      <c r="E18" s="1" t="s">
        <v>76</v>
      </c>
      <c r="F18" s="8">
        <v>352720</v>
      </c>
      <c r="G18" s="1" t="s">
        <v>66</v>
      </c>
      <c r="H18" s="7">
        <v>4</v>
      </c>
      <c r="I18" s="300">
        <v>44986</v>
      </c>
      <c r="J18" s="5">
        <v>44987</v>
      </c>
      <c r="K18" s="1" t="s">
        <v>29</v>
      </c>
      <c r="L18" s="224">
        <f t="shared" si="3"/>
        <v>3</v>
      </c>
      <c r="M18" s="4">
        <f t="shared" si="5"/>
        <v>1</v>
      </c>
      <c r="N18" s="233" t="s">
        <v>341</v>
      </c>
      <c r="O18" s="234">
        <v>4</v>
      </c>
      <c r="P18" s="233">
        <v>352720</v>
      </c>
      <c r="Q18" s="241" t="str">
        <f>IFERROR((VLOOKUP(P18,Padrón[[Ficha]:[Nombre]],2,FALSE)),"-")</f>
        <v>ROBERTO AUGUSTO ROSAS HERNANDEZ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47114</v>
      </c>
      <c r="B19" s="3"/>
      <c r="C19" s="1" t="s">
        <v>196</v>
      </c>
      <c r="D19" s="9" t="s">
        <v>202</v>
      </c>
      <c r="E19" s="1" t="s">
        <v>203</v>
      </c>
      <c r="F19" s="8">
        <v>812346</v>
      </c>
      <c r="G19" s="1" t="s">
        <v>193</v>
      </c>
      <c r="H19" s="7">
        <v>19</v>
      </c>
      <c r="I19" s="300">
        <v>44993</v>
      </c>
      <c r="J19" s="5">
        <v>44995</v>
      </c>
      <c r="K19" s="1" t="s">
        <v>29</v>
      </c>
      <c r="L19" s="224">
        <f t="shared" si="3"/>
        <v>3</v>
      </c>
      <c r="M19" s="4">
        <f t="shared" si="5"/>
        <v>1</v>
      </c>
      <c r="N19" s="233" t="s">
        <v>341</v>
      </c>
      <c r="O19" s="234">
        <v>16</v>
      </c>
      <c r="P19" s="233">
        <v>812346</v>
      </c>
      <c r="Q19" s="241" t="str">
        <f>IFERROR((VLOOKUP(P19,Padrón[[Ficha]:[Nombre]],2,FALSE)),"-")</f>
        <v>JAVIER PATIÑO MACIAS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1</v>
      </c>
      <c r="AA19" s="228">
        <f t="shared" si="6"/>
        <v>2</v>
      </c>
      <c r="AB19" s="228">
        <f t="shared" si="6"/>
        <v>0</v>
      </c>
      <c r="AC19" s="228">
        <f t="shared" si="6"/>
        <v>2</v>
      </c>
      <c r="AD19" s="228">
        <f t="shared" si="6"/>
        <v>1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6</v>
      </c>
    </row>
    <row r="20" spans="1:34" hidden="1" x14ac:dyDescent="0.35">
      <c r="A20" s="6">
        <v>48354</v>
      </c>
      <c r="B20" s="3"/>
      <c r="C20" s="1" t="s">
        <v>15</v>
      </c>
      <c r="D20" s="9" t="s">
        <v>49</v>
      </c>
      <c r="E20" s="1" t="s">
        <v>78</v>
      </c>
      <c r="F20" s="8">
        <v>352720</v>
      </c>
      <c r="G20" s="1" t="s">
        <v>66</v>
      </c>
      <c r="H20" s="7">
        <v>11</v>
      </c>
      <c r="I20" s="300">
        <v>44998</v>
      </c>
      <c r="J20" s="5">
        <v>44998</v>
      </c>
      <c r="K20" s="1" t="s">
        <v>29</v>
      </c>
      <c r="L20" s="224">
        <f t="shared" si="3"/>
        <v>3</v>
      </c>
      <c r="M20" s="4">
        <f t="shared" si="5"/>
        <v>1</v>
      </c>
      <c r="N20" s="233" t="s">
        <v>341</v>
      </c>
      <c r="O20" s="234">
        <v>11</v>
      </c>
      <c r="P20" s="233">
        <v>352720</v>
      </c>
      <c r="Q20" s="241" t="str">
        <f>IFERROR((VLOOKUP(P20,Padrón[[Ficha]:[Nombre]],2,FALSE)),"-")</f>
        <v>ROBERTO AUGUSTO ROSAS HERNANDEZ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48355</v>
      </c>
      <c r="B21" s="3"/>
      <c r="C21" s="1" t="s">
        <v>15</v>
      </c>
      <c r="D21" s="9" t="s">
        <v>49</v>
      </c>
      <c r="E21" s="1" t="s">
        <v>78</v>
      </c>
      <c r="F21" s="8">
        <v>352720</v>
      </c>
      <c r="G21" s="1" t="s">
        <v>66</v>
      </c>
      <c r="H21" s="7">
        <v>7</v>
      </c>
      <c r="I21" s="300">
        <v>44999</v>
      </c>
      <c r="J21" s="5">
        <v>44999</v>
      </c>
      <c r="K21" s="1" t="s">
        <v>29</v>
      </c>
      <c r="L21" s="224">
        <f t="shared" si="3"/>
        <v>3</v>
      </c>
      <c r="M21" s="4">
        <f t="shared" si="5"/>
        <v>1</v>
      </c>
      <c r="N21" s="233" t="s">
        <v>341</v>
      </c>
      <c r="O21" s="234">
        <v>6</v>
      </c>
      <c r="P21" s="233">
        <v>352720</v>
      </c>
      <c r="Q21" s="241" t="str">
        <f>IFERROR((VLOOKUP(P21,Padrón[[Ficha]:[Nombre]],2,FALSE)),"-")</f>
        <v>ROBERTO AUGUSTO ROSAS HERNANDEZ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51663</v>
      </c>
      <c r="B22" s="3"/>
      <c r="C22" s="1" t="s">
        <v>15</v>
      </c>
      <c r="D22" s="9" t="s">
        <v>49</v>
      </c>
      <c r="E22" s="1" t="s">
        <v>115</v>
      </c>
      <c r="F22" s="8">
        <v>352720</v>
      </c>
      <c r="G22" s="1" t="s">
        <v>66</v>
      </c>
      <c r="H22" s="7">
        <v>3</v>
      </c>
      <c r="I22" s="300">
        <v>45000</v>
      </c>
      <c r="J22" s="5">
        <v>45000</v>
      </c>
      <c r="K22" s="1" t="s">
        <v>29</v>
      </c>
      <c r="L22" s="224">
        <f t="shared" si="3"/>
        <v>3</v>
      </c>
      <c r="M22" s="4">
        <f t="shared" si="5"/>
        <v>1</v>
      </c>
      <c r="N22" s="233" t="s">
        <v>341</v>
      </c>
      <c r="O22" s="234">
        <v>6</v>
      </c>
      <c r="P22" s="233">
        <v>352720</v>
      </c>
      <c r="Q22" s="241" t="str">
        <f>IFERROR((VLOOKUP(P22,Padrón[[Ficha]:[Nombre]],2,FALSE)),"-")</f>
        <v>ROBERTO AUGUSTO ROSAS HERNANDEZ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48320</v>
      </c>
      <c r="B23" s="3"/>
      <c r="C23" s="1" t="s">
        <v>15</v>
      </c>
      <c r="D23" s="9" t="s">
        <v>49</v>
      </c>
      <c r="E23" s="1" t="s">
        <v>27</v>
      </c>
      <c r="F23" s="8">
        <v>352720</v>
      </c>
      <c r="G23" s="1" t="s">
        <v>66</v>
      </c>
      <c r="H23" s="7">
        <v>19</v>
      </c>
      <c r="I23" s="300">
        <v>45002</v>
      </c>
      <c r="J23" s="5">
        <v>45002</v>
      </c>
      <c r="K23" s="1" t="s">
        <v>29</v>
      </c>
      <c r="L23" s="224">
        <f t="shared" si="3"/>
        <v>3</v>
      </c>
      <c r="M23" s="4">
        <f t="shared" si="5"/>
        <v>1</v>
      </c>
      <c r="N23" s="233" t="s">
        <v>341</v>
      </c>
      <c r="O23" s="234">
        <v>18</v>
      </c>
      <c r="P23" s="233">
        <v>352720</v>
      </c>
      <c r="Q23" s="241" t="str">
        <f>IFERROR((VLOOKUP(P23,Padrón[[Ficha]:[Nombre]],2,FALSE)),"-")</f>
        <v>ROBERTO AUGUSTO ROSAS HERNANDEZ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48347</v>
      </c>
      <c r="B24" s="3"/>
      <c r="C24" s="1" t="s">
        <v>15</v>
      </c>
      <c r="D24" s="9" t="s">
        <v>49</v>
      </c>
      <c r="E24" s="1" t="s">
        <v>17</v>
      </c>
      <c r="F24" s="8">
        <v>352720</v>
      </c>
      <c r="G24" s="1" t="s">
        <v>66</v>
      </c>
      <c r="H24" s="7">
        <v>16</v>
      </c>
      <c r="I24" s="300">
        <v>45005</v>
      </c>
      <c r="J24" s="5">
        <v>45005</v>
      </c>
      <c r="K24" s="1" t="s">
        <v>29</v>
      </c>
      <c r="L24" s="224">
        <f t="shared" si="3"/>
        <v>3</v>
      </c>
      <c r="M24" s="4">
        <f t="shared" si="5"/>
        <v>1</v>
      </c>
      <c r="N24" s="233" t="s">
        <v>341</v>
      </c>
      <c r="O24" s="234">
        <v>14</v>
      </c>
      <c r="P24" s="233">
        <v>352720</v>
      </c>
      <c r="Q24" s="241" t="str">
        <f>IFERROR((VLOOKUP(P24,Padrón[[Ficha]:[Nombre]],2,FALSE)),"-")</f>
        <v>ROBERTO AUGUSTO ROSAS HERNANDEZ</v>
      </c>
      <c r="R24" s="246" t="s">
        <v>381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1</v>
      </c>
      <c r="X24" s="228">
        <f t="shared" si="6"/>
        <v>8</v>
      </c>
      <c r="Y24" s="228">
        <f t="shared" si="6"/>
        <v>5</v>
      </c>
      <c r="Z24" s="228">
        <f t="shared" si="6"/>
        <v>10</v>
      </c>
      <c r="AA24" s="228">
        <f t="shared" si="6"/>
        <v>6</v>
      </c>
      <c r="AB24" s="228">
        <f t="shared" si="6"/>
        <v>1</v>
      </c>
      <c r="AC24" s="228">
        <f t="shared" si="6"/>
        <v>3</v>
      </c>
      <c r="AD24" s="228">
        <f t="shared" si="6"/>
        <v>7</v>
      </c>
      <c r="AE24" s="228">
        <f t="shared" si="6"/>
        <v>3</v>
      </c>
      <c r="AF24" s="228">
        <f t="shared" si="6"/>
        <v>8</v>
      </c>
      <c r="AG24" s="228">
        <f t="shared" si="6"/>
        <v>2</v>
      </c>
      <c r="AH24" s="228">
        <f t="shared" si="7"/>
        <v>54</v>
      </c>
    </row>
    <row r="25" spans="1:34" hidden="1" x14ac:dyDescent="0.35">
      <c r="A25" s="6">
        <v>48322</v>
      </c>
      <c r="B25" s="3"/>
      <c r="C25" s="1" t="s">
        <v>15</v>
      </c>
      <c r="D25" s="9" t="s">
        <v>49</v>
      </c>
      <c r="E25" s="1" t="s">
        <v>27</v>
      </c>
      <c r="F25" s="8">
        <v>352720</v>
      </c>
      <c r="G25" s="1" t="s">
        <v>66</v>
      </c>
      <c r="H25" s="7">
        <v>19</v>
      </c>
      <c r="I25" s="300">
        <v>45012</v>
      </c>
      <c r="J25" s="5">
        <v>45012</v>
      </c>
      <c r="K25" s="1" t="s">
        <v>29</v>
      </c>
      <c r="L25" s="224">
        <f t="shared" si="3"/>
        <v>3</v>
      </c>
      <c r="M25" s="4">
        <f t="shared" si="5"/>
        <v>1</v>
      </c>
      <c r="N25" s="233" t="s">
        <v>341</v>
      </c>
      <c r="O25" s="234">
        <v>18</v>
      </c>
      <c r="P25" s="233">
        <v>352720</v>
      </c>
      <c r="Q25" s="241" t="str">
        <f>IFERROR((VLOOKUP(P25,Padrón[[Ficha]:[Nombre]],2,FALSE)),"-")</f>
        <v>ROBERTO AUGUSTO ROSAS HERNANDEZ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x14ac:dyDescent="0.35">
      <c r="A26" s="6">
        <v>48554</v>
      </c>
      <c r="B26" s="3"/>
      <c r="C26" s="1" t="s">
        <v>15</v>
      </c>
      <c r="D26" s="9" t="s">
        <v>49</v>
      </c>
      <c r="E26" s="1" t="s">
        <v>23</v>
      </c>
      <c r="F26" s="8">
        <v>352720</v>
      </c>
      <c r="G26" s="1" t="s">
        <v>66</v>
      </c>
      <c r="H26" s="7">
        <v>10</v>
      </c>
      <c r="I26" s="5">
        <v>45013</v>
      </c>
      <c r="J26" s="5">
        <v>45014</v>
      </c>
      <c r="K26" s="1" t="s">
        <v>29</v>
      </c>
      <c r="L26" s="224">
        <f t="shared" si="3"/>
        <v>3</v>
      </c>
      <c r="M26" s="4">
        <f t="shared" si="5"/>
        <v>1</v>
      </c>
      <c r="N26" s="233" t="s">
        <v>341</v>
      </c>
      <c r="O26" s="234">
        <v>12</v>
      </c>
      <c r="P26" s="233">
        <v>352720</v>
      </c>
      <c r="Q26" s="241" t="str">
        <f>IFERROR((VLOOKUP(P26,Padrón[[Ficha]:[Nombre]],2,FALSE)),"-")</f>
        <v>ROBERTO AUGUSTO ROSAS HERNANDEZ</v>
      </c>
      <c r="S26" s="95" t="str">
        <f t="shared" si="4"/>
        <v>-</v>
      </c>
      <c r="U26" s="230" t="s">
        <v>196</v>
      </c>
      <c r="V26" s="228">
        <f t="shared" si="6"/>
        <v>2</v>
      </c>
      <c r="W26" s="228">
        <f t="shared" si="6"/>
        <v>1</v>
      </c>
      <c r="X26" s="228">
        <f t="shared" si="6"/>
        <v>1</v>
      </c>
      <c r="Y26" s="228">
        <f t="shared" si="6"/>
        <v>0</v>
      </c>
      <c r="Z26" s="228">
        <f t="shared" si="6"/>
        <v>1</v>
      </c>
      <c r="AA26" s="228">
        <f t="shared" si="6"/>
        <v>1</v>
      </c>
      <c r="AB26" s="228">
        <f t="shared" si="6"/>
        <v>0</v>
      </c>
      <c r="AC26" s="228">
        <f t="shared" si="6"/>
        <v>1</v>
      </c>
      <c r="AD26" s="228">
        <f t="shared" si="6"/>
        <v>0</v>
      </c>
      <c r="AE26" s="228">
        <f t="shared" si="6"/>
        <v>1</v>
      </c>
      <c r="AF26" s="228">
        <f t="shared" si="6"/>
        <v>1</v>
      </c>
      <c r="AG26" s="228">
        <f t="shared" si="6"/>
        <v>2</v>
      </c>
      <c r="AH26" s="228">
        <f t="shared" si="7"/>
        <v>11</v>
      </c>
    </row>
    <row r="27" spans="1:34" x14ac:dyDescent="0.35">
      <c r="A27" s="6">
        <v>49227</v>
      </c>
      <c r="B27" s="3"/>
      <c r="C27" s="1" t="s">
        <v>183</v>
      </c>
      <c r="D27" s="9" t="s">
        <v>187</v>
      </c>
      <c r="E27" s="1" t="s">
        <v>23</v>
      </c>
      <c r="F27" s="8">
        <v>486686</v>
      </c>
      <c r="G27" s="1" t="s">
        <v>188</v>
      </c>
      <c r="H27" s="7">
        <v>21</v>
      </c>
      <c r="I27" s="5">
        <v>45013</v>
      </c>
      <c r="J27" s="5">
        <v>45014</v>
      </c>
      <c r="K27" s="1" t="s">
        <v>29</v>
      </c>
      <c r="L27" s="224">
        <f t="shared" si="3"/>
        <v>3</v>
      </c>
      <c r="M27" s="4">
        <f t="shared" si="5"/>
        <v>1</v>
      </c>
      <c r="N27" s="233" t="s">
        <v>341</v>
      </c>
      <c r="O27" s="234">
        <v>11</v>
      </c>
      <c r="P27" s="233">
        <v>486686</v>
      </c>
      <c r="Q27" s="241" t="str">
        <f>IFERROR((VLOOKUP(P27,Padrón[[Ficha]:[Nombre]],2,FALSE)),"-")</f>
        <v>RAUL MUÑOZ LOZANO</v>
      </c>
      <c r="R27" s="234" t="s">
        <v>382</v>
      </c>
      <c r="S27" s="95" t="str">
        <f t="shared" si="4"/>
        <v>-</v>
      </c>
      <c r="U27" s="230" t="s">
        <v>276</v>
      </c>
      <c r="V27" s="228">
        <f>SUM(V16:V26)</f>
        <v>2</v>
      </c>
      <c r="W27" s="228">
        <f t="shared" ref="W27:AH27" si="8">SUM(W16:W26)</f>
        <v>2</v>
      </c>
      <c r="X27" s="228">
        <f t="shared" si="8"/>
        <v>10</v>
      </c>
      <c r="Y27" s="228">
        <f t="shared" si="8"/>
        <v>5</v>
      </c>
      <c r="Z27" s="228">
        <f t="shared" si="8"/>
        <v>13</v>
      </c>
      <c r="AA27" s="228">
        <f t="shared" si="8"/>
        <v>9</v>
      </c>
      <c r="AB27" s="228">
        <f t="shared" si="8"/>
        <v>1</v>
      </c>
      <c r="AC27" s="228">
        <f t="shared" si="8"/>
        <v>6</v>
      </c>
      <c r="AD27" s="228">
        <f t="shared" si="8"/>
        <v>9</v>
      </c>
      <c r="AE27" s="228">
        <f t="shared" si="8"/>
        <v>4</v>
      </c>
      <c r="AF27" s="228">
        <f t="shared" si="8"/>
        <v>9</v>
      </c>
      <c r="AG27" s="228">
        <f t="shared" si="8"/>
        <v>5</v>
      </c>
      <c r="AH27" s="231">
        <f t="shared" si="8"/>
        <v>75</v>
      </c>
    </row>
    <row r="28" spans="1:34" hidden="1" x14ac:dyDescent="0.35">
      <c r="A28" s="6">
        <v>51299</v>
      </c>
      <c r="B28" s="3"/>
      <c r="C28" s="1" t="s">
        <v>15</v>
      </c>
      <c r="D28" s="9" t="s">
        <v>49</v>
      </c>
      <c r="E28" s="1" t="s">
        <v>30</v>
      </c>
      <c r="F28" s="8">
        <v>352720</v>
      </c>
      <c r="G28" s="1" t="s">
        <v>66</v>
      </c>
      <c r="H28" s="7">
        <v>18</v>
      </c>
      <c r="I28" s="5">
        <v>45019</v>
      </c>
      <c r="J28" s="5">
        <v>45019</v>
      </c>
      <c r="K28" s="1" t="s">
        <v>29</v>
      </c>
      <c r="L28" s="224">
        <f t="shared" si="3"/>
        <v>4</v>
      </c>
      <c r="M28" s="4">
        <f t="shared" si="5"/>
        <v>1</v>
      </c>
      <c r="N28" s="233" t="s">
        <v>341</v>
      </c>
      <c r="O28" s="234">
        <v>14</v>
      </c>
      <c r="P28" s="233">
        <v>352720</v>
      </c>
      <c r="Q28" s="241" t="str">
        <f>IFERROR((VLOOKUP(P28,Padrón[[Ficha]:[Nombre]],2,FALSE)),"-")</f>
        <v>ROBERTO AUGUSTO ROSAS HERNANDEZ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51619</v>
      </c>
      <c r="B29" s="3"/>
      <c r="C29" s="1" t="s">
        <v>15</v>
      </c>
      <c r="D29" s="9" t="s">
        <v>49</v>
      </c>
      <c r="E29" s="1" t="s">
        <v>46</v>
      </c>
      <c r="F29" s="8">
        <v>352720</v>
      </c>
      <c r="G29" s="1" t="s">
        <v>66</v>
      </c>
      <c r="H29" s="7">
        <v>5</v>
      </c>
      <c r="I29" s="5">
        <v>45020</v>
      </c>
      <c r="J29" s="5">
        <v>45020</v>
      </c>
      <c r="K29" s="1" t="s">
        <v>29</v>
      </c>
      <c r="L29" s="224">
        <f t="shared" si="3"/>
        <v>4</v>
      </c>
      <c r="M29" s="4">
        <f t="shared" si="5"/>
        <v>1</v>
      </c>
      <c r="N29" s="233" t="s">
        <v>341</v>
      </c>
      <c r="O29" s="234">
        <v>4</v>
      </c>
      <c r="P29" s="233">
        <v>352720</v>
      </c>
      <c r="Q29" s="241" t="str">
        <f>IFERROR((VLOOKUP(P29,Padrón[[Ficha]:[Nombre]],2,FALSE)),"-")</f>
        <v>ROBERTO AUGUSTO ROSAS HERNANDEZ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48324</v>
      </c>
      <c r="B30" s="3"/>
      <c r="C30" s="1" t="s">
        <v>15</v>
      </c>
      <c r="D30" s="9" t="s">
        <v>49</v>
      </c>
      <c r="E30" s="1" t="s">
        <v>27</v>
      </c>
      <c r="F30" s="8">
        <v>352720</v>
      </c>
      <c r="G30" s="1" t="s">
        <v>66</v>
      </c>
      <c r="H30" s="7">
        <v>19</v>
      </c>
      <c r="I30" s="5">
        <v>45026</v>
      </c>
      <c r="J30" s="5">
        <v>45026</v>
      </c>
      <c r="K30" s="1" t="s">
        <v>29</v>
      </c>
      <c r="L30" s="224">
        <f t="shared" si="3"/>
        <v>4</v>
      </c>
      <c r="M30" s="4">
        <f t="shared" si="5"/>
        <v>1</v>
      </c>
      <c r="N30" s="233" t="s">
        <v>341</v>
      </c>
      <c r="O30" s="234">
        <v>15</v>
      </c>
      <c r="P30" s="233">
        <v>352720</v>
      </c>
      <c r="Q30" s="241" t="str">
        <f>IFERROR((VLOOKUP(P30,Padrón[[Ficha]:[Nombre]],2,FALSE)),"-")</f>
        <v>ROBERTO AUGUSTO ROSAS HERNANDEZ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49904</v>
      </c>
      <c r="B31" s="3"/>
      <c r="C31" s="1" t="s">
        <v>15</v>
      </c>
      <c r="D31" s="9" t="s">
        <v>16</v>
      </c>
      <c r="E31" s="1" t="s">
        <v>47</v>
      </c>
      <c r="F31" s="8">
        <v>352720</v>
      </c>
      <c r="G31" s="1" t="s">
        <v>66</v>
      </c>
      <c r="H31" s="7">
        <v>12</v>
      </c>
      <c r="I31" s="5">
        <v>45029</v>
      </c>
      <c r="J31" s="5">
        <v>45031</v>
      </c>
      <c r="K31" s="1" t="s">
        <v>29</v>
      </c>
      <c r="L31" s="224">
        <f t="shared" si="3"/>
        <v>4</v>
      </c>
      <c r="M31" s="4">
        <f t="shared" si="5"/>
        <v>1</v>
      </c>
      <c r="N31" s="233" t="s">
        <v>341</v>
      </c>
      <c r="O31" s="234">
        <v>9</v>
      </c>
      <c r="P31" s="233">
        <v>352720</v>
      </c>
      <c r="Q31" s="241" t="str">
        <f>IFERROR((VLOOKUP(P31,Padrón[[Ficha]:[Nombre]],2,FALSE)),"-")</f>
        <v>ROBERTO AUGUSTO ROSAS HERNANDEZ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51325</v>
      </c>
      <c r="B32" s="3"/>
      <c r="C32" s="1" t="s">
        <v>15</v>
      </c>
      <c r="D32" s="9" t="s">
        <v>49</v>
      </c>
      <c r="E32" s="1" t="s">
        <v>30</v>
      </c>
      <c r="F32" s="8">
        <v>352720</v>
      </c>
      <c r="G32" s="1" t="s">
        <v>66</v>
      </c>
      <c r="H32" s="7">
        <v>13</v>
      </c>
      <c r="I32" s="5">
        <v>45043</v>
      </c>
      <c r="J32" s="5">
        <v>45043</v>
      </c>
      <c r="K32" s="1" t="s">
        <v>29</v>
      </c>
      <c r="L32" s="224">
        <f t="shared" si="3"/>
        <v>4</v>
      </c>
      <c r="M32" s="4">
        <f t="shared" si="5"/>
        <v>1</v>
      </c>
      <c r="N32" s="233" t="s">
        <v>341</v>
      </c>
      <c r="O32" s="234">
        <v>10</v>
      </c>
      <c r="P32" s="233">
        <v>352720</v>
      </c>
      <c r="Q32" s="241" t="str">
        <f>IFERROR((VLOOKUP(P32,Padrón[[Ficha]:[Nombre]],2,FALSE)),"-")</f>
        <v>ROBERTO AUGUSTO ROSAS HERNANDEZ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x14ac:dyDescent="0.35">
      <c r="A33" s="6">
        <v>57035</v>
      </c>
      <c r="B33" s="3"/>
      <c r="C33" s="1" t="s">
        <v>15</v>
      </c>
      <c r="D33" s="9" t="s">
        <v>16</v>
      </c>
      <c r="E33" s="1" t="s">
        <v>23</v>
      </c>
      <c r="F33" s="8">
        <v>457409</v>
      </c>
      <c r="G33" s="1" t="s">
        <v>18</v>
      </c>
      <c r="H33" s="7">
        <v>15</v>
      </c>
      <c r="I33" s="5">
        <v>45048</v>
      </c>
      <c r="J33" s="5">
        <v>45049</v>
      </c>
      <c r="K33" s="1" t="s">
        <v>29</v>
      </c>
      <c r="L33" s="224">
        <f t="shared" si="3"/>
        <v>5</v>
      </c>
      <c r="M33" s="4">
        <f t="shared" si="5"/>
        <v>1</v>
      </c>
      <c r="N33" s="233" t="s">
        <v>341</v>
      </c>
      <c r="O33" s="234">
        <v>13</v>
      </c>
      <c r="P33" s="233">
        <v>228486</v>
      </c>
      <c r="Q33" s="241" t="str">
        <f>IFERROR((VLOOKUP(P33,Padrón[[Ficha]:[Nombre]],2,FALSE)),"-")</f>
        <v>JORGE EDUARDO HERNANDEZ GALVAN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48321</v>
      </c>
      <c r="B34" s="3"/>
      <c r="C34" s="1" t="s">
        <v>15</v>
      </c>
      <c r="D34" s="9" t="s">
        <v>49</v>
      </c>
      <c r="E34" s="1" t="s">
        <v>27</v>
      </c>
      <c r="F34" s="8">
        <v>352720</v>
      </c>
      <c r="G34" s="1" t="s">
        <v>66</v>
      </c>
      <c r="H34" s="7">
        <v>20</v>
      </c>
      <c r="I34" s="5">
        <v>45048</v>
      </c>
      <c r="J34" s="5">
        <v>45048</v>
      </c>
      <c r="K34" s="1" t="s">
        <v>29</v>
      </c>
      <c r="L34" s="224">
        <f t="shared" si="3"/>
        <v>5</v>
      </c>
      <c r="M34" s="4">
        <f t="shared" si="5"/>
        <v>1</v>
      </c>
      <c r="N34" s="233" t="s">
        <v>341</v>
      </c>
      <c r="O34" s="234">
        <v>17</v>
      </c>
      <c r="P34" s="233">
        <v>352720</v>
      </c>
      <c r="Q34" s="241" t="str">
        <f>IFERROR((VLOOKUP(P34,Padrón[[Ficha]:[Nombre]],2,FALSE)),"-")</f>
        <v>ROBERTO AUGUSTO ROSAS HERNANDEZ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49926</v>
      </c>
      <c r="B35" s="3"/>
      <c r="C35" s="1" t="s">
        <v>15</v>
      </c>
      <c r="D35" s="9" t="s">
        <v>16</v>
      </c>
      <c r="E35" s="1" t="s">
        <v>30</v>
      </c>
      <c r="F35" s="8">
        <v>196853</v>
      </c>
      <c r="G35" s="1" t="s">
        <v>25</v>
      </c>
      <c r="H35" s="7">
        <v>12</v>
      </c>
      <c r="I35" s="5">
        <v>45049</v>
      </c>
      <c r="J35" s="5">
        <v>45049</v>
      </c>
      <c r="K35" s="1" t="s">
        <v>29</v>
      </c>
      <c r="L35" s="224">
        <f t="shared" si="3"/>
        <v>5</v>
      </c>
      <c r="M35" s="4">
        <f t="shared" si="5"/>
        <v>1</v>
      </c>
      <c r="N35" s="233" t="s">
        <v>341</v>
      </c>
      <c r="O35" s="234">
        <v>12</v>
      </c>
      <c r="P35" s="233">
        <v>372624</v>
      </c>
      <c r="Q35" s="241" t="str">
        <f>IFERROR((VLOOKUP(P35,Padrón[[Ficha]:[Nombre]],2,FALSE)),"-")</f>
        <v>JAIR DE JESUS CARRILLO CABELLO</v>
      </c>
      <c r="R35" s="234" t="s">
        <v>383</v>
      </c>
      <c r="S35" s="95" t="e">
        <f>IF(#REF!="Cancelado","◄ ◄ ◄ Favor de indicar la causa","-")</f>
        <v>#REF!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49993</v>
      </c>
      <c r="B36" s="3"/>
      <c r="C36" s="1" t="s">
        <v>15</v>
      </c>
      <c r="D36" s="9" t="s">
        <v>49</v>
      </c>
      <c r="E36" s="1" t="s">
        <v>47</v>
      </c>
      <c r="F36" s="8">
        <v>352720</v>
      </c>
      <c r="G36" s="1" t="s">
        <v>66</v>
      </c>
      <c r="H36" s="7">
        <v>16</v>
      </c>
      <c r="I36" s="5">
        <v>45049</v>
      </c>
      <c r="J36" s="5">
        <v>45051</v>
      </c>
      <c r="K36" s="1" t="s">
        <v>29</v>
      </c>
      <c r="L36" s="224">
        <f t="shared" si="3"/>
        <v>5</v>
      </c>
      <c r="M36" s="4">
        <f t="shared" si="5"/>
        <v>1</v>
      </c>
      <c r="N36" s="233" t="s">
        <v>343</v>
      </c>
      <c r="Q36" s="241" t="str">
        <f>IFERROR((VLOOKUP(P36,Padrón[[Ficha]:[Nombre]],2,FALSE)),"-")</f>
        <v>-</v>
      </c>
      <c r="R36" s="234" t="s">
        <v>384</v>
      </c>
      <c r="S36" s="95" t="str">
        <f>IF(N35="Cancelado","◄ ◄ ◄ Favor de indicar la causa","-")</f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x14ac:dyDescent="0.35">
      <c r="A37" s="6">
        <v>48351</v>
      </c>
      <c r="B37" s="3"/>
      <c r="C37" s="1" t="s">
        <v>15</v>
      </c>
      <c r="D37" s="9" t="s">
        <v>49</v>
      </c>
      <c r="E37" s="1" t="s">
        <v>23</v>
      </c>
      <c r="F37" s="8">
        <v>352720</v>
      </c>
      <c r="G37" s="1" t="s">
        <v>66</v>
      </c>
      <c r="H37" s="7">
        <v>19</v>
      </c>
      <c r="I37" s="5">
        <v>45054</v>
      </c>
      <c r="J37" s="5">
        <v>45055</v>
      </c>
      <c r="K37" s="1" t="s">
        <v>29</v>
      </c>
      <c r="L37" s="224">
        <f t="shared" si="3"/>
        <v>5</v>
      </c>
      <c r="M37" s="4">
        <f t="shared" si="5"/>
        <v>1</v>
      </c>
      <c r="N37" s="233" t="s">
        <v>341</v>
      </c>
      <c r="O37" s="234">
        <v>13</v>
      </c>
      <c r="P37" s="233">
        <v>352720</v>
      </c>
      <c r="Q37" s="241" t="str">
        <f>IFERROR((VLOOKUP(P37,Padrón[[Ficha]:[Nombre]],2,FALSE)),"-")</f>
        <v>ROBERTO AUGUSTO ROSAS HERNANDEZ</v>
      </c>
      <c r="S37" s="95" t="str">
        <f>IF(N36="Cancelado","◄ ◄ ◄ Favor de indicar la causa","-")</f>
        <v>◄ ◄ ◄ Favor de indicar la causa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x14ac:dyDescent="0.35">
      <c r="A38" s="6">
        <v>48350</v>
      </c>
      <c r="B38" s="3"/>
      <c r="C38" s="1" t="s">
        <v>15</v>
      </c>
      <c r="D38" s="9" t="s">
        <v>49</v>
      </c>
      <c r="E38" s="1" t="s">
        <v>23</v>
      </c>
      <c r="F38" s="8">
        <v>352720</v>
      </c>
      <c r="G38" s="1" t="s">
        <v>66</v>
      </c>
      <c r="H38" s="7">
        <v>18</v>
      </c>
      <c r="I38" s="5">
        <v>45056</v>
      </c>
      <c r="J38" s="5">
        <v>45057</v>
      </c>
      <c r="K38" s="1" t="s">
        <v>29</v>
      </c>
      <c r="L38" s="224">
        <f t="shared" si="3"/>
        <v>5</v>
      </c>
      <c r="M38" s="4">
        <f t="shared" si="5"/>
        <v>1</v>
      </c>
      <c r="N38" s="233" t="s">
        <v>341</v>
      </c>
      <c r="O38" s="234">
        <v>15</v>
      </c>
      <c r="P38" s="233">
        <v>352720</v>
      </c>
      <c r="Q38" s="241" t="str">
        <f>IFERROR((VLOOKUP(P38,Padrón[[Ficha]:[Nombre]],2,FALSE)),"-")</f>
        <v>ROBERTO AUGUSTO ROSAS HERNANDEZ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2</v>
      </c>
      <c r="AA38" s="228">
        <f t="shared" si="9"/>
        <v>2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4</v>
      </c>
    </row>
    <row r="39" spans="1:34" hidden="1" x14ac:dyDescent="0.35">
      <c r="A39" s="6">
        <v>57063</v>
      </c>
      <c r="B39" s="3"/>
      <c r="C39" s="1" t="s">
        <v>15</v>
      </c>
      <c r="D39" s="9" t="s">
        <v>16</v>
      </c>
      <c r="E39" s="1" t="s">
        <v>34</v>
      </c>
      <c r="F39" s="8">
        <v>196853</v>
      </c>
      <c r="G39" s="1" t="s">
        <v>25</v>
      </c>
      <c r="H39" s="7">
        <v>12</v>
      </c>
      <c r="I39" s="5">
        <v>45057</v>
      </c>
      <c r="J39" s="5">
        <v>45058</v>
      </c>
      <c r="K39" s="1" t="s">
        <v>29</v>
      </c>
      <c r="L39" s="224">
        <f t="shared" si="3"/>
        <v>5</v>
      </c>
      <c r="M39" s="4">
        <f t="shared" si="5"/>
        <v>1</v>
      </c>
      <c r="N39" s="233" t="s">
        <v>341</v>
      </c>
      <c r="O39" s="234">
        <v>12</v>
      </c>
      <c r="P39" s="233">
        <v>315766</v>
      </c>
      <c r="Q39" s="241" t="str">
        <f>IFERROR((VLOOKUP(P39,Padrón[[Ficha]:[Nombre]],2,FALSE)),"-")</f>
        <v>ROCIO RANGEL RIVAS</v>
      </c>
      <c r="R39" s="234" t="s">
        <v>385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x14ac:dyDescent="0.35">
      <c r="A40" s="6">
        <v>48352</v>
      </c>
      <c r="B40" s="3"/>
      <c r="C40" s="1" t="s">
        <v>15</v>
      </c>
      <c r="D40" s="9" t="s">
        <v>49</v>
      </c>
      <c r="E40" s="1" t="s">
        <v>23</v>
      </c>
      <c r="F40" s="8">
        <v>352720</v>
      </c>
      <c r="G40" s="1" t="s">
        <v>66</v>
      </c>
      <c r="H40" s="7">
        <v>6</v>
      </c>
      <c r="I40" s="5">
        <v>45061</v>
      </c>
      <c r="J40" s="5">
        <v>45062</v>
      </c>
      <c r="K40" s="1" t="s">
        <v>29</v>
      </c>
      <c r="L40" s="224">
        <f t="shared" si="3"/>
        <v>5</v>
      </c>
      <c r="M40" s="4">
        <f t="shared" si="5"/>
        <v>1</v>
      </c>
      <c r="N40" s="233" t="s">
        <v>341</v>
      </c>
      <c r="O40" s="234">
        <v>9</v>
      </c>
      <c r="P40" s="233">
        <v>352720</v>
      </c>
      <c r="Q40" s="241" t="str">
        <f>IFERROR((VLOOKUP(P40,Padrón[[Ficha]:[Nombre]],2,FALSE)),"-")</f>
        <v>ROBERTO AUGUSTO ROSAS HERNANDEZ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48719</v>
      </c>
      <c r="B41" s="3"/>
      <c r="C41" s="1" t="s">
        <v>196</v>
      </c>
      <c r="D41" s="9" t="s">
        <v>197</v>
      </c>
      <c r="E41" s="1" t="s">
        <v>30</v>
      </c>
      <c r="F41" s="8">
        <v>352720</v>
      </c>
      <c r="G41" s="1" t="s">
        <v>66</v>
      </c>
      <c r="H41" s="7">
        <v>11</v>
      </c>
      <c r="I41" s="5">
        <v>45063</v>
      </c>
      <c r="J41" s="5">
        <v>45063</v>
      </c>
      <c r="K41" s="1" t="s">
        <v>29</v>
      </c>
      <c r="L41" s="224">
        <f t="shared" si="3"/>
        <v>5</v>
      </c>
      <c r="M41" s="4">
        <f t="shared" si="5"/>
        <v>1</v>
      </c>
      <c r="N41" s="233" t="s">
        <v>341</v>
      </c>
      <c r="O41" s="234">
        <v>11</v>
      </c>
      <c r="P41" s="233">
        <v>352720</v>
      </c>
      <c r="Q41" s="241" t="str">
        <f>IFERROR((VLOOKUP(P41,Padrón[[Ficha]:[Nombre]],2,FALSE)),"-")</f>
        <v>ROBERTO AUGUSTO ROSAS HERNANDEZ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2</v>
      </c>
      <c r="AA41" s="228">
        <f t="shared" si="11"/>
        <v>2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4</v>
      </c>
    </row>
    <row r="42" spans="1:34" hidden="1" x14ac:dyDescent="0.35">
      <c r="A42" s="6">
        <v>51630</v>
      </c>
      <c r="B42" s="3"/>
      <c r="C42" s="1" t="s">
        <v>15</v>
      </c>
      <c r="D42" s="9" t="s">
        <v>49</v>
      </c>
      <c r="E42" s="1" t="s">
        <v>20</v>
      </c>
      <c r="F42" s="8">
        <v>196853</v>
      </c>
      <c r="G42" s="1" t="s">
        <v>25</v>
      </c>
      <c r="H42" s="7">
        <v>11</v>
      </c>
      <c r="I42" s="5">
        <v>45064</v>
      </c>
      <c r="J42" s="5">
        <v>45065</v>
      </c>
      <c r="K42" s="1" t="s">
        <v>29</v>
      </c>
      <c r="L42" s="224">
        <f t="shared" si="3"/>
        <v>5</v>
      </c>
      <c r="M42" s="4">
        <f t="shared" si="5"/>
        <v>1</v>
      </c>
      <c r="N42" s="233" t="s">
        <v>341</v>
      </c>
      <c r="O42" s="234">
        <v>7</v>
      </c>
      <c r="P42" s="233">
        <v>372624</v>
      </c>
      <c r="Q42" s="241" t="str">
        <f>IFERROR((VLOOKUP(P42,Padrón[[Ficha]:[Nombre]],2,FALSE)),"-")</f>
        <v>JAIR DE JESUS CARRILLO CABELLO</v>
      </c>
      <c r="R42" s="234" t="s">
        <v>386</v>
      </c>
      <c r="S42" s="95" t="str">
        <f t="shared" si="4"/>
        <v>-</v>
      </c>
    </row>
    <row r="43" spans="1:34" hidden="1" x14ac:dyDescent="0.35">
      <c r="A43" s="6">
        <v>51331</v>
      </c>
      <c r="B43" s="3"/>
      <c r="C43" s="1" t="s">
        <v>183</v>
      </c>
      <c r="D43" s="9" t="s">
        <v>186</v>
      </c>
      <c r="E43" s="1" t="s">
        <v>30</v>
      </c>
      <c r="F43" s="8">
        <v>352720</v>
      </c>
      <c r="G43" s="1" t="s">
        <v>66</v>
      </c>
      <c r="H43" s="7">
        <v>4</v>
      </c>
      <c r="I43" s="5">
        <v>45065</v>
      </c>
      <c r="J43" s="5">
        <v>45065</v>
      </c>
      <c r="K43" s="1" t="s">
        <v>29</v>
      </c>
      <c r="L43" s="224">
        <f t="shared" si="3"/>
        <v>5</v>
      </c>
      <c r="M43" s="4">
        <f t="shared" si="5"/>
        <v>1</v>
      </c>
      <c r="N43" s="233" t="s">
        <v>341</v>
      </c>
      <c r="O43" s="234">
        <v>6</v>
      </c>
      <c r="P43" s="233">
        <v>352720</v>
      </c>
      <c r="Q43" s="241" t="str">
        <f>IFERROR((VLOOKUP(P43,Padrón[[Ficha]:[Nombre]],2,FALSE)),"-")</f>
        <v>ROBERTO AUGUSTO ROSAS HERNANDEZ</v>
      </c>
      <c r="S43" s="95" t="str">
        <f t="shared" si="4"/>
        <v>-</v>
      </c>
    </row>
    <row r="44" spans="1:34" hidden="1" x14ac:dyDescent="0.35">
      <c r="A44" s="6">
        <v>57875</v>
      </c>
      <c r="B44" s="3"/>
      <c r="C44" s="1" t="s">
        <v>15</v>
      </c>
      <c r="D44" s="9" t="s">
        <v>16</v>
      </c>
      <c r="E44" s="1" t="s">
        <v>76</v>
      </c>
      <c r="F44" s="8">
        <v>196853</v>
      </c>
      <c r="G44" s="1" t="s">
        <v>25</v>
      </c>
      <c r="H44" s="7">
        <v>15</v>
      </c>
      <c r="I44" s="5">
        <v>45068</v>
      </c>
      <c r="J44" s="5">
        <v>45069</v>
      </c>
      <c r="K44" s="1" t="s">
        <v>29</v>
      </c>
      <c r="L44" s="224">
        <f t="shared" si="3"/>
        <v>5</v>
      </c>
      <c r="M44" s="4">
        <f t="shared" si="5"/>
        <v>1</v>
      </c>
      <c r="N44" s="233" t="s">
        <v>341</v>
      </c>
      <c r="O44" s="234">
        <v>12</v>
      </c>
      <c r="P44" s="233">
        <v>352720</v>
      </c>
      <c r="Q44" s="241" t="str">
        <f>IFERROR((VLOOKUP(P44,Padrón[[Ficha]:[Nombre]],2,FALSE)),"-")</f>
        <v>ROBERTO AUGUSTO ROSAS HERNANDEZ</v>
      </c>
      <c r="S44" s="95" t="str">
        <f t="shared" si="4"/>
        <v>-</v>
      </c>
    </row>
    <row r="45" spans="1:34" hidden="1" x14ac:dyDescent="0.35">
      <c r="A45" s="6">
        <v>50284</v>
      </c>
      <c r="B45" s="3"/>
      <c r="C45" s="1" t="s">
        <v>15</v>
      </c>
      <c r="D45" s="9" t="s">
        <v>49</v>
      </c>
      <c r="E45" s="1" t="s">
        <v>115</v>
      </c>
      <c r="F45" s="8">
        <v>348492</v>
      </c>
      <c r="G45" s="1" t="s">
        <v>175</v>
      </c>
      <c r="H45" s="7">
        <v>4</v>
      </c>
      <c r="I45" s="5">
        <v>45070</v>
      </c>
      <c r="J45" s="5">
        <v>45070</v>
      </c>
      <c r="K45" s="1" t="s">
        <v>29</v>
      </c>
      <c r="L45" s="224">
        <f t="shared" si="3"/>
        <v>5</v>
      </c>
      <c r="M45" s="4">
        <f t="shared" si="5"/>
        <v>1</v>
      </c>
      <c r="N45" s="233" t="s">
        <v>343</v>
      </c>
      <c r="Q45" s="241" t="str">
        <f>IFERROR((VLOOKUP(P45,Padrón[[Ficha]:[Nombre]],2,FALSE)),"-")</f>
        <v>-</v>
      </c>
      <c r="S45" s="95" t="str">
        <f t="shared" si="4"/>
        <v>◄ ◄ ◄ Favor de indicar la causa</v>
      </c>
    </row>
    <row r="46" spans="1:34" hidden="1" x14ac:dyDescent="0.35">
      <c r="A46" s="6">
        <v>49905</v>
      </c>
      <c r="B46" s="3"/>
      <c r="C46" s="1" t="s">
        <v>15</v>
      </c>
      <c r="D46" s="9" t="s">
        <v>16</v>
      </c>
      <c r="E46" s="1" t="s">
        <v>47</v>
      </c>
      <c r="F46" s="8">
        <v>352720</v>
      </c>
      <c r="G46" s="1" t="s">
        <v>66</v>
      </c>
      <c r="H46" s="7">
        <v>12</v>
      </c>
      <c r="I46" s="5">
        <v>45071</v>
      </c>
      <c r="J46" s="5">
        <v>45073</v>
      </c>
      <c r="K46" s="1" t="s">
        <v>29</v>
      </c>
      <c r="L46" s="224">
        <f t="shared" ref="L46:L77" si="12">MONTH(J46)</f>
        <v>5</v>
      </c>
      <c r="M46" s="4">
        <f t="shared" si="5"/>
        <v>1</v>
      </c>
      <c r="N46" s="233" t="s">
        <v>341</v>
      </c>
      <c r="O46" s="234">
        <v>12</v>
      </c>
      <c r="P46" s="233">
        <v>352720</v>
      </c>
      <c r="Q46" s="241" t="str">
        <f>IFERROR((VLOOKUP(P46,Padrón[[Ficha]:[Nombre]],2,FALSE)),"-")</f>
        <v>ROBERTO AUGUSTO ROSAS HERNANDEZ</v>
      </c>
      <c r="S46" s="95" t="str">
        <f t="shared" ref="S46:S77" si="13">IF(N46="Cancelado","◄ ◄ ◄ Favor de indicar la causa","-")</f>
        <v>-</v>
      </c>
    </row>
    <row r="47" spans="1:34" hidden="1" x14ac:dyDescent="0.35">
      <c r="A47" s="6">
        <v>47331</v>
      </c>
      <c r="B47" s="3"/>
      <c r="C47" s="1" t="s">
        <v>215</v>
      </c>
      <c r="D47" s="9" t="s">
        <v>223</v>
      </c>
      <c r="E47" s="1" t="s">
        <v>30</v>
      </c>
      <c r="F47" s="8">
        <v>352720</v>
      </c>
      <c r="G47" s="1" t="s">
        <v>66</v>
      </c>
      <c r="H47" s="7">
        <v>13</v>
      </c>
      <c r="I47" s="5">
        <v>45077</v>
      </c>
      <c r="J47" s="5">
        <v>45077</v>
      </c>
      <c r="K47" s="1" t="s">
        <v>29</v>
      </c>
      <c r="L47" s="224">
        <f t="shared" si="12"/>
        <v>5</v>
      </c>
      <c r="M47" s="4">
        <f t="shared" si="5"/>
        <v>1</v>
      </c>
      <c r="N47" s="233" t="s">
        <v>341</v>
      </c>
      <c r="O47" s="234">
        <v>12</v>
      </c>
      <c r="P47" s="233">
        <v>352720</v>
      </c>
      <c r="Q47" s="241" t="str">
        <f>IFERROR((VLOOKUP(P47,Padrón[[Ficha]:[Nombre]],2,FALSE)),"-")</f>
        <v>ROBERTO AUGUSTO ROSAS HERNANDEZ</v>
      </c>
      <c r="S47" s="95" t="str">
        <f t="shared" si="13"/>
        <v>-</v>
      </c>
    </row>
    <row r="48" spans="1:34" x14ac:dyDescent="0.35">
      <c r="A48" s="6">
        <v>57884</v>
      </c>
      <c r="B48" s="3"/>
      <c r="C48" s="1" t="s">
        <v>15</v>
      </c>
      <c r="D48" s="9" t="s">
        <v>16</v>
      </c>
      <c r="E48" s="1" t="s">
        <v>23</v>
      </c>
      <c r="F48" s="8">
        <v>457409</v>
      </c>
      <c r="G48" s="1" t="s">
        <v>18</v>
      </c>
      <c r="H48" s="7">
        <v>14</v>
      </c>
      <c r="I48" s="5">
        <v>45078</v>
      </c>
      <c r="J48" s="5">
        <v>45079</v>
      </c>
      <c r="K48" s="1" t="s">
        <v>29</v>
      </c>
      <c r="L48" s="224">
        <f t="shared" si="12"/>
        <v>6</v>
      </c>
      <c r="M48" s="4">
        <f t="shared" si="5"/>
        <v>1</v>
      </c>
      <c r="N48" s="233" t="s">
        <v>341</v>
      </c>
      <c r="O48" s="234">
        <v>11</v>
      </c>
      <c r="Q48" s="241" t="str">
        <f>IFERROR((VLOOKUP(P48,Padrón[[Ficha]:[Nombre]],2,FALSE)),"-")</f>
        <v>-</v>
      </c>
      <c r="R48" s="234" t="s">
        <v>387</v>
      </c>
      <c r="S48" s="95" t="str">
        <f t="shared" si="13"/>
        <v>-</v>
      </c>
    </row>
    <row r="49" spans="1:19" hidden="1" x14ac:dyDescent="0.35">
      <c r="A49" s="6">
        <v>47325</v>
      </c>
      <c r="B49" s="3"/>
      <c r="C49" s="1" t="s">
        <v>215</v>
      </c>
      <c r="D49" s="9" t="s">
        <v>223</v>
      </c>
      <c r="E49" s="1" t="s">
        <v>30</v>
      </c>
      <c r="F49" s="8">
        <v>352720</v>
      </c>
      <c r="G49" s="1" t="s">
        <v>66</v>
      </c>
      <c r="H49" s="7">
        <v>13</v>
      </c>
      <c r="I49" s="5">
        <v>45078</v>
      </c>
      <c r="J49" s="5">
        <v>45078</v>
      </c>
      <c r="K49" s="1" t="s">
        <v>29</v>
      </c>
      <c r="L49" s="224">
        <f t="shared" ref="L49:L57" si="14">MONTH(J49)</f>
        <v>6</v>
      </c>
      <c r="M49" s="4">
        <f t="shared" ref="M49:M57" si="15">IF(AND(J49&gt;=$B$2,J49&lt;=$C$2),1,0)</f>
        <v>1</v>
      </c>
      <c r="N49" s="233" t="s">
        <v>341</v>
      </c>
      <c r="O49" s="234">
        <v>13</v>
      </c>
      <c r="P49" s="233">
        <v>352720</v>
      </c>
      <c r="Q49" s="241" t="str">
        <f>IFERROR((VLOOKUP(P49,Padrón[[Ficha]:[Nombre]],2,FALSE)),"-")</f>
        <v>ROBERTO AUGUSTO ROSAS HERNANDEZ</v>
      </c>
      <c r="S49" s="95" t="str">
        <f t="shared" ref="S49:S57" si="16">IF(N49="Cancelado","◄ ◄ ◄ Favor de indicar la causa","-")</f>
        <v>-</v>
      </c>
    </row>
    <row r="50" spans="1:19" hidden="1" x14ac:dyDescent="0.35">
      <c r="A50" s="6">
        <v>48716</v>
      </c>
      <c r="B50" s="3"/>
      <c r="C50" s="1" t="s">
        <v>196</v>
      </c>
      <c r="D50" s="9" t="s">
        <v>197</v>
      </c>
      <c r="E50" s="1" t="s">
        <v>30</v>
      </c>
      <c r="F50" s="8">
        <v>352720</v>
      </c>
      <c r="G50" s="1" t="s">
        <v>66</v>
      </c>
      <c r="H50" s="7">
        <v>11</v>
      </c>
      <c r="I50" s="5">
        <v>45079</v>
      </c>
      <c r="J50" s="5">
        <v>45079</v>
      </c>
      <c r="K50" s="1" t="s">
        <v>29</v>
      </c>
      <c r="L50" s="224">
        <f t="shared" si="14"/>
        <v>6</v>
      </c>
      <c r="M50" s="4">
        <f t="shared" si="15"/>
        <v>1</v>
      </c>
      <c r="N50" s="233" t="s">
        <v>341</v>
      </c>
      <c r="O50" s="234">
        <v>10</v>
      </c>
      <c r="P50" s="233">
        <v>352720</v>
      </c>
      <c r="Q50" s="241" t="str">
        <f>IFERROR((VLOOKUP(P50,Padrón[[Ficha]:[Nombre]],2,FALSE)),"-")</f>
        <v>ROBERTO AUGUSTO ROSAS HERNANDEZ</v>
      </c>
      <c r="S50" s="95" t="str">
        <f t="shared" si="16"/>
        <v>-</v>
      </c>
    </row>
    <row r="51" spans="1:19" hidden="1" x14ac:dyDescent="0.35">
      <c r="A51" s="6">
        <v>57892</v>
      </c>
      <c r="B51" s="3"/>
      <c r="C51" s="1" t="s">
        <v>15</v>
      </c>
      <c r="D51" s="9" t="s">
        <v>16</v>
      </c>
      <c r="E51" s="1" t="s">
        <v>76</v>
      </c>
      <c r="F51" s="8">
        <v>196853</v>
      </c>
      <c r="G51" s="1" t="s">
        <v>25</v>
      </c>
      <c r="H51" s="7">
        <v>15</v>
      </c>
      <c r="I51" s="5">
        <v>45082</v>
      </c>
      <c r="J51" s="5">
        <v>45083</v>
      </c>
      <c r="K51" s="1" t="s">
        <v>29</v>
      </c>
      <c r="L51" s="224">
        <f t="shared" si="14"/>
        <v>6</v>
      </c>
      <c r="M51" s="4">
        <f t="shared" si="15"/>
        <v>1</v>
      </c>
      <c r="N51" s="233" t="s">
        <v>341</v>
      </c>
      <c r="O51" s="234">
        <v>13</v>
      </c>
      <c r="P51" s="233">
        <v>352720</v>
      </c>
      <c r="Q51" s="241" t="str">
        <f>IFERROR((VLOOKUP(P51,Padrón[[Ficha]:[Nombre]],2,FALSE)),"-")</f>
        <v>ROBERTO AUGUSTO ROSAS HERNANDEZ</v>
      </c>
      <c r="R51" s="234" t="s">
        <v>388</v>
      </c>
      <c r="S51" s="95" t="str">
        <f t="shared" si="16"/>
        <v>-</v>
      </c>
    </row>
    <row r="52" spans="1:19" hidden="1" x14ac:dyDescent="0.35">
      <c r="A52" s="6">
        <v>47328</v>
      </c>
      <c r="B52" s="3"/>
      <c r="C52" s="1" t="s">
        <v>215</v>
      </c>
      <c r="D52" s="9" t="s">
        <v>223</v>
      </c>
      <c r="E52" s="1" t="s">
        <v>30</v>
      </c>
      <c r="F52" s="8">
        <v>352720</v>
      </c>
      <c r="G52" s="1" t="s">
        <v>66</v>
      </c>
      <c r="H52" s="7">
        <v>14</v>
      </c>
      <c r="I52" s="5">
        <v>45083</v>
      </c>
      <c r="J52" s="5">
        <v>45083</v>
      </c>
      <c r="K52" s="1" t="s">
        <v>29</v>
      </c>
      <c r="L52" s="224">
        <f t="shared" si="14"/>
        <v>6</v>
      </c>
      <c r="M52" s="4">
        <f t="shared" si="15"/>
        <v>1</v>
      </c>
      <c r="N52" s="233" t="s">
        <v>341</v>
      </c>
      <c r="O52" s="234">
        <v>14</v>
      </c>
      <c r="P52" s="233">
        <v>352720</v>
      </c>
      <c r="Q52" s="241" t="str">
        <f>IFERROR((VLOOKUP(P52,Padrón[[Ficha]:[Nombre]],2,FALSE)),"-")</f>
        <v>ROBERTO AUGUSTO ROSAS HERNANDEZ</v>
      </c>
      <c r="R52" s="234" t="s">
        <v>389</v>
      </c>
      <c r="S52" s="95" t="str">
        <f t="shared" si="16"/>
        <v>-</v>
      </c>
    </row>
    <row r="53" spans="1:19" hidden="1" x14ac:dyDescent="0.35">
      <c r="A53" s="6">
        <v>49999</v>
      </c>
      <c r="B53" s="3"/>
      <c r="C53" s="1" t="s">
        <v>15</v>
      </c>
      <c r="D53" s="9" t="s">
        <v>49</v>
      </c>
      <c r="E53" s="1" t="s">
        <v>47</v>
      </c>
      <c r="F53" s="8">
        <v>352720</v>
      </c>
      <c r="G53" s="1" t="s">
        <v>66</v>
      </c>
      <c r="H53" s="7">
        <v>16</v>
      </c>
      <c r="I53" s="5">
        <v>45084</v>
      </c>
      <c r="J53" s="5">
        <v>45086</v>
      </c>
      <c r="K53" s="1" t="s">
        <v>29</v>
      </c>
      <c r="L53" s="224">
        <f t="shared" si="14"/>
        <v>6</v>
      </c>
      <c r="M53" s="4">
        <f t="shared" si="15"/>
        <v>1</v>
      </c>
      <c r="N53" s="233" t="s">
        <v>343</v>
      </c>
      <c r="Q53" s="241" t="str">
        <f>IFERROR((VLOOKUP(P53,Padrón[[Ficha]:[Nombre]],2,FALSE)),"-")</f>
        <v>-</v>
      </c>
      <c r="R53" s="234" t="s">
        <v>390</v>
      </c>
      <c r="S53" s="95" t="str">
        <f t="shared" si="16"/>
        <v>◄ ◄ ◄ Favor de indicar la causa</v>
      </c>
    </row>
    <row r="54" spans="1:19" hidden="1" x14ac:dyDescent="0.35">
      <c r="A54" s="6">
        <v>50013</v>
      </c>
      <c r="B54" s="3"/>
      <c r="C54" s="1" t="s">
        <v>15</v>
      </c>
      <c r="D54" s="9" t="s">
        <v>49</v>
      </c>
      <c r="E54" s="1" t="s">
        <v>47</v>
      </c>
      <c r="F54" s="8">
        <v>352720</v>
      </c>
      <c r="G54" s="1" t="s">
        <v>66</v>
      </c>
      <c r="H54" s="7">
        <v>16</v>
      </c>
      <c r="I54" s="5">
        <v>45089</v>
      </c>
      <c r="J54" s="5">
        <v>45091</v>
      </c>
      <c r="K54" s="1" t="s">
        <v>29</v>
      </c>
      <c r="L54" s="224">
        <f t="shared" si="14"/>
        <v>6</v>
      </c>
      <c r="M54" s="4">
        <f t="shared" si="15"/>
        <v>1</v>
      </c>
      <c r="N54" s="233" t="s">
        <v>341</v>
      </c>
      <c r="O54" s="234">
        <v>15</v>
      </c>
      <c r="P54" s="233">
        <v>352720</v>
      </c>
      <c r="Q54" s="241" t="str">
        <f>IFERROR((VLOOKUP(P54,Padrón[[Ficha]:[Nombre]],2,FALSE)),"-")</f>
        <v>ROBERTO AUGUSTO ROSAS HERNANDEZ</v>
      </c>
      <c r="S54" s="95" t="str">
        <f t="shared" si="16"/>
        <v>-</v>
      </c>
    </row>
    <row r="55" spans="1:19" hidden="1" x14ac:dyDescent="0.35">
      <c r="A55" s="6">
        <v>51261</v>
      </c>
      <c r="B55" s="3"/>
      <c r="C55" s="1" t="s">
        <v>15</v>
      </c>
      <c r="D55" s="9" t="s">
        <v>49</v>
      </c>
      <c r="E55" s="1" t="s">
        <v>30</v>
      </c>
      <c r="F55" s="8">
        <v>352720</v>
      </c>
      <c r="G55" s="1" t="s">
        <v>66</v>
      </c>
      <c r="H55" s="7">
        <v>19</v>
      </c>
      <c r="I55" s="5">
        <v>45093</v>
      </c>
      <c r="J55" s="5">
        <v>45093</v>
      </c>
      <c r="K55" s="1" t="s">
        <v>29</v>
      </c>
      <c r="L55" s="224">
        <f t="shared" si="14"/>
        <v>6</v>
      </c>
      <c r="M55" s="4">
        <f t="shared" si="15"/>
        <v>1</v>
      </c>
      <c r="N55" s="233" t="s">
        <v>341</v>
      </c>
      <c r="O55" s="234">
        <v>14</v>
      </c>
      <c r="P55" s="233">
        <v>352720</v>
      </c>
      <c r="Q55" s="241" t="str">
        <f>IFERROR((VLOOKUP(P55,Padrón[[Ficha]:[Nombre]],2,FALSE)),"-")</f>
        <v>ROBERTO AUGUSTO ROSAS HERNANDEZ</v>
      </c>
      <c r="S55" s="95" t="str">
        <f t="shared" si="16"/>
        <v>-</v>
      </c>
    </row>
    <row r="56" spans="1:19" hidden="1" x14ac:dyDescent="0.35">
      <c r="A56" s="6">
        <v>50017</v>
      </c>
      <c r="B56" s="3"/>
      <c r="C56" s="1" t="s">
        <v>15</v>
      </c>
      <c r="D56" s="9" t="s">
        <v>49</v>
      </c>
      <c r="E56" s="1" t="s">
        <v>47</v>
      </c>
      <c r="F56" s="8">
        <v>352720</v>
      </c>
      <c r="G56" s="1" t="s">
        <v>66</v>
      </c>
      <c r="H56" s="7">
        <v>16</v>
      </c>
      <c r="I56" s="5">
        <v>45096</v>
      </c>
      <c r="J56" s="5">
        <v>45098</v>
      </c>
      <c r="K56" s="1" t="s">
        <v>29</v>
      </c>
      <c r="L56" s="224">
        <f t="shared" si="14"/>
        <v>6</v>
      </c>
      <c r="M56" s="4">
        <f t="shared" si="15"/>
        <v>1</v>
      </c>
      <c r="N56" s="233" t="s">
        <v>343</v>
      </c>
      <c r="Q56" s="241" t="str">
        <f>IFERROR((VLOOKUP(P56,Padrón[[Ficha]:[Nombre]],2,FALSE)),"-")</f>
        <v>-</v>
      </c>
      <c r="R56" s="234" t="s">
        <v>391</v>
      </c>
      <c r="S56" s="95" t="str">
        <f t="shared" si="16"/>
        <v>◄ ◄ ◄ Favor de indicar la causa</v>
      </c>
    </row>
    <row r="57" spans="1:19" hidden="1" x14ac:dyDescent="0.35">
      <c r="A57" s="6">
        <v>51265</v>
      </c>
      <c r="B57" s="3"/>
      <c r="C57" s="1" t="s">
        <v>15</v>
      </c>
      <c r="D57" s="9" t="s">
        <v>49</v>
      </c>
      <c r="E57" s="1" t="s">
        <v>30</v>
      </c>
      <c r="F57" s="8">
        <v>352720</v>
      </c>
      <c r="G57" s="1" t="s">
        <v>66</v>
      </c>
      <c r="H57" s="7">
        <v>18</v>
      </c>
      <c r="I57" s="5">
        <v>45100</v>
      </c>
      <c r="J57" s="5">
        <v>45100</v>
      </c>
      <c r="K57" s="1" t="s">
        <v>29</v>
      </c>
      <c r="L57" s="224">
        <f t="shared" si="14"/>
        <v>6</v>
      </c>
      <c r="M57" s="4">
        <f t="shared" si="15"/>
        <v>1</v>
      </c>
      <c r="N57" s="233" t="s">
        <v>341</v>
      </c>
      <c r="O57" s="234">
        <v>13</v>
      </c>
      <c r="Q57" s="241" t="str">
        <f>IFERROR((VLOOKUP(P57,Padrón[[Ficha]:[Nombre]],2,FALSE)),"-")</f>
        <v>-</v>
      </c>
      <c r="R57" s="234" t="s">
        <v>392</v>
      </c>
      <c r="S57" s="95" t="str">
        <f t="shared" si="16"/>
        <v>-</v>
      </c>
    </row>
    <row r="58" spans="1:19" hidden="1" x14ac:dyDescent="0.35">
      <c r="A58" s="6">
        <v>51632</v>
      </c>
      <c r="B58" s="3"/>
      <c r="C58" s="1" t="s">
        <v>15</v>
      </c>
      <c r="D58" s="9" t="s">
        <v>49</v>
      </c>
      <c r="E58" s="1" t="s">
        <v>34</v>
      </c>
      <c r="F58" s="8">
        <v>352720</v>
      </c>
      <c r="G58" s="1" t="s">
        <v>66</v>
      </c>
      <c r="H58" s="7">
        <v>20</v>
      </c>
      <c r="I58" s="5">
        <v>45106</v>
      </c>
      <c r="J58" s="5">
        <v>45107</v>
      </c>
      <c r="K58" s="1" t="s">
        <v>29</v>
      </c>
      <c r="L58" s="224">
        <f t="shared" si="12"/>
        <v>6</v>
      </c>
      <c r="M58" s="4">
        <f t="shared" si="5"/>
        <v>1</v>
      </c>
      <c r="N58" s="233" t="s">
        <v>341</v>
      </c>
      <c r="O58" s="234">
        <v>13</v>
      </c>
      <c r="Q58" s="241" t="str">
        <f>IFERROR((VLOOKUP(P58,Padrón[[Ficha]:[Nombre]],2,FALSE)),"-")</f>
        <v>-</v>
      </c>
      <c r="S58" s="95" t="str">
        <f t="shared" si="13"/>
        <v>-</v>
      </c>
    </row>
    <row r="59" spans="1:19" hidden="1" x14ac:dyDescent="0.35">
      <c r="A59" s="6">
        <v>51633</v>
      </c>
      <c r="B59" s="3"/>
      <c r="C59" s="1" t="s">
        <v>15</v>
      </c>
      <c r="D59" s="9" t="s">
        <v>49</v>
      </c>
      <c r="E59" s="1" t="s">
        <v>34</v>
      </c>
      <c r="F59" s="8">
        <v>352720</v>
      </c>
      <c r="G59" s="1" t="s">
        <v>66</v>
      </c>
      <c r="H59" s="7">
        <v>13</v>
      </c>
      <c r="I59" s="5">
        <v>45120</v>
      </c>
      <c r="J59" s="5">
        <v>45121</v>
      </c>
      <c r="K59" s="1" t="s">
        <v>29</v>
      </c>
      <c r="L59" s="224">
        <f t="shared" si="12"/>
        <v>7</v>
      </c>
      <c r="M59" s="4">
        <f t="shared" si="5"/>
        <v>1</v>
      </c>
      <c r="N59" s="233" t="s">
        <v>341</v>
      </c>
      <c r="O59" s="234">
        <v>5</v>
      </c>
      <c r="Q59" s="241" t="str">
        <f>IFERROR((VLOOKUP(P59,Padrón[[Ficha]:[Nombre]],2,FALSE)),"-")</f>
        <v>-</v>
      </c>
      <c r="S59" s="95" t="str">
        <f t="shared" si="13"/>
        <v>-</v>
      </c>
    </row>
    <row r="60" spans="1:19" hidden="1" x14ac:dyDescent="0.35">
      <c r="A60" s="6">
        <v>51285</v>
      </c>
      <c r="B60" s="3"/>
      <c r="C60" s="1" t="s">
        <v>15</v>
      </c>
      <c r="D60" s="9" t="s">
        <v>49</v>
      </c>
      <c r="E60" s="1" t="s">
        <v>30</v>
      </c>
      <c r="F60" s="8">
        <v>352720</v>
      </c>
      <c r="G60" s="1" t="s">
        <v>66</v>
      </c>
      <c r="H60" s="7">
        <v>20</v>
      </c>
      <c r="I60" s="5">
        <v>45142</v>
      </c>
      <c r="J60" s="5">
        <v>45142</v>
      </c>
      <c r="K60" s="1" t="s">
        <v>29</v>
      </c>
      <c r="L60" s="224">
        <f t="shared" si="12"/>
        <v>8</v>
      </c>
      <c r="M60" s="4">
        <f t="shared" si="5"/>
        <v>1</v>
      </c>
      <c r="N60" s="233" t="s">
        <v>341</v>
      </c>
      <c r="O60" s="234">
        <v>7</v>
      </c>
      <c r="P60" s="233">
        <v>352720</v>
      </c>
      <c r="Q60" s="241" t="str">
        <f>IFERROR((VLOOKUP(P60,Padrón[[Ficha]:[Nombre]],2,FALSE)),"-")</f>
        <v>ROBERTO AUGUSTO ROSAS HERNANDEZ</v>
      </c>
      <c r="R60" s="234" t="s">
        <v>393</v>
      </c>
      <c r="S60" s="95" t="str">
        <f t="shared" si="13"/>
        <v>-</v>
      </c>
    </row>
    <row r="61" spans="1:19" hidden="1" x14ac:dyDescent="0.35">
      <c r="A61" s="6">
        <v>47335</v>
      </c>
      <c r="B61" s="3"/>
      <c r="C61" s="1" t="s">
        <v>215</v>
      </c>
      <c r="D61" s="9" t="s">
        <v>223</v>
      </c>
      <c r="E61" s="1" t="s">
        <v>30</v>
      </c>
      <c r="F61" s="8">
        <v>352720</v>
      </c>
      <c r="G61" s="1" t="s">
        <v>66</v>
      </c>
      <c r="H61" s="7">
        <v>12</v>
      </c>
      <c r="I61" s="5">
        <v>45146</v>
      </c>
      <c r="J61" s="5">
        <v>45146</v>
      </c>
      <c r="K61" s="1" t="s">
        <v>29</v>
      </c>
      <c r="L61" s="224">
        <f t="shared" si="12"/>
        <v>8</v>
      </c>
      <c r="M61" s="4">
        <f t="shared" si="5"/>
        <v>1</v>
      </c>
      <c r="N61" s="233" t="s">
        <v>341</v>
      </c>
      <c r="O61" s="234">
        <v>9</v>
      </c>
      <c r="P61" s="233">
        <v>352720</v>
      </c>
      <c r="Q61" s="241" t="str">
        <f>IFERROR((VLOOKUP(P61,Padrón[[Ficha]:[Nombre]],2,FALSE)),"-")</f>
        <v>ROBERTO AUGUSTO ROSAS HERNANDEZ</v>
      </c>
      <c r="S61" s="95" t="str">
        <f t="shared" si="13"/>
        <v>-</v>
      </c>
    </row>
    <row r="62" spans="1:19" hidden="1" x14ac:dyDescent="0.35">
      <c r="A62" s="6">
        <v>47544</v>
      </c>
      <c r="B62" s="3"/>
      <c r="C62" s="1" t="s">
        <v>215</v>
      </c>
      <c r="D62" s="9" t="s">
        <v>223</v>
      </c>
      <c r="E62" s="1" t="s">
        <v>30</v>
      </c>
      <c r="F62" s="8">
        <v>352720</v>
      </c>
      <c r="G62" s="1" t="s">
        <v>66</v>
      </c>
      <c r="H62" s="7">
        <v>13</v>
      </c>
      <c r="I62" s="5">
        <v>45147</v>
      </c>
      <c r="J62" s="5">
        <v>45147</v>
      </c>
      <c r="K62" s="1" t="s">
        <v>29</v>
      </c>
      <c r="L62" s="224">
        <f t="shared" si="12"/>
        <v>8</v>
      </c>
      <c r="M62" s="4">
        <f t="shared" si="5"/>
        <v>1</v>
      </c>
      <c r="N62" s="233" t="s">
        <v>341</v>
      </c>
      <c r="O62" s="234">
        <v>7</v>
      </c>
      <c r="P62" s="233">
        <v>352720</v>
      </c>
      <c r="Q62" s="241" t="str">
        <f>IFERROR((VLOOKUP(P62,Padrón[[Ficha]:[Nombre]],2,FALSE)),"-")</f>
        <v>ROBERTO AUGUSTO ROSAS HERNANDEZ</v>
      </c>
      <c r="S62" s="95" t="str">
        <f t="shared" si="13"/>
        <v>-</v>
      </c>
    </row>
    <row r="63" spans="1:19" hidden="1" x14ac:dyDescent="0.35">
      <c r="A63" s="6">
        <v>58388</v>
      </c>
      <c r="B63" s="3"/>
      <c r="C63" s="1" t="s">
        <v>15</v>
      </c>
      <c r="D63" s="9" t="s">
        <v>16</v>
      </c>
      <c r="E63" s="1" t="s">
        <v>30</v>
      </c>
      <c r="F63" s="8">
        <v>352720</v>
      </c>
      <c r="G63" s="1" t="s">
        <v>66</v>
      </c>
      <c r="H63" s="7">
        <v>10</v>
      </c>
      <c r="I63" s="5">
        <v>45149</v>
      </c>
      <c r="J63" s="5">
        <v>45149</v>
      </c>
      <c r="K63" s="1" t="s">
        <v>29</v>
      </c>
      <c r="L63" s="224">
        <f t="shared" si="12"/>
        <v>8</v>
      </c>
      <c r="M63" s="4">
        <f t="shared" si="5"/>
        <v>1</v>
      </c>
      <c r="N63" s="233" t="s">
        <v>341</v>
      </c>
      <c r="O63" s="234">
        <v>9</v>
      </c>
      <c r="P63" s="233">
        <v>352720</v>
      </c>
      <c r="Q63" s="241" t="str">
        <f>IFERROR((VLOOKUP(P63,Padrón[[Ficha]:[Nombre]],2,FALSE)),"-")</f>
        <v>ROBERTO AUGUSTO ROSAS HERNANDEZ</v>
      </c>
      <c r="S63" s="95" t="str">
        <f t="shared" si="13"/>
        <v>-</v>
      </c>
    </row>
    <row r="64" spans="1:19" hidden="1" x14ac:dyDescent="0.35">
      <c r="A64" s="6">
        <v>58421</v>
      </c>
      <c r="B64" s="3"/>
      <c r="C64" s="1" t="s">
        <v>15</v>
      </c>
      <c r="D64" s="9" t="s">
        <v>16</v>
      </c>
      <c r="E64" s="1" t="s">
        <v>17</v>
      </c>
      <c r="F64" s="8">
        <v>457409</v>
      </c>
      <c r="G64" s="1" t="s">
        <v>18</v>
      </c>
      <c r="H64" s="7">
        <v>14</v>
      </c>
      <c r="I64" s="5">
        <v>45153</v>
      </c>
      <c r="J64" s="5">
        <v>45153</v>
      </c>
      <c r="K64" s="1" t="s">
        <v>29</v>
      </c>
      <c r="L64" s="224">
        <f t="shared" si="12"/>
        <v>8</v>
      </c>
      <c r="M64" s="4">
        <f t="shared" si="5"/>
        <v>1</v>
      </c>
      <c r="N64" s="233" t="s">
        <v>341</v>
      </c>
      <c r="O64" s="234">
        <v>10</v>
      </c>
      <c r="Q64" s="241" t="str">
        <f>IFERROR((VLOOKUP(P64,Padrón[[Ficha]:[Nombre]],2,FALSE)),"-")</f>
        <v>-</v>
      </c>
      <c r="S64" s="95" t="str">
        <f t="shared" si="13"/>
        <v>-</v>
      </c>
    </row>
    <row r="65" spans="1:19" hidden="1" x14ac:dyDescent="0.35">
      <c r="A65" s="6">
        <v>49315</v>
      </c>
      <c r="B65" s="3"/>
      <c r="C65" s="1" t="s">
        <v>196</v>
      </c>
      <c r="D65" s="9" t="s">
        <v>197</v>
      </c>
      <c r="E65" s="1" t="s">
        <v>41</v>
      </c>
      <c r="F65" s="8">
        <v>352720</v>
      </c>
      <c r="G65" s="1" t="s">
        <v>66</v>
      </c>
      <c r="H65" s="7">
        <v>12</v>
      </c>
      <c r="I65" s="5">
        <v>45161</v>
      </c>
      <c r="J65" s="5">
        <v>45162</v>
      </c>
      <c r="K65" s="1" t="s">
        <v>29</v>
      </c>
      <c r="L65" s="224">
        <f t="shared" si="12"/>
        <v>8</v>
      </c>
      <c r="M65" s="4">
        <f t="shared" si="5"/>
        <v>1</v>
      </c>
      <c r="N65" s="233" t="s">
        <v>341</v>
      </c>
      <c r="O65" s="234">
        <v>8</v>
      </c>
      <c r="P65" s="233">
        <v>352720</v>
      </c>
      <c r="Q65" s="241" t="str">
        <f>IFERROR((VLOOKUP(P65,Padrón[[Ficha]:[Nombre]],2,FALSE)),"-")</f>
        <v>ROBERTO AUGUSTO ROSAS HERNANDEZ</v>
      </c>
      <c r="R65" s="234" t="s">
        <v>394</v>
      </c>
      <c r="S65" s="95" t="str">
        <f t="shared" si="13"/>
        <v>-</v>
      </c>
    </row>
    <row r="66" spans="1:19" hidden="1" x14ac:dyDescent="0.35">
      <c r="A66" s="6">
        <v>58434</v>
      </c>
      <c r="B66" s="3"/>
      <c r="C66" s="1" t="s">
        <v>15</v>
      </c>
      <c r="D66" s="9" t="s">
        <v>16</v>
      </c>
      <c r="E66" s="1" t="s">
        <v>17</v>
      </c>
      <c r="F66" s="8">
        <v>457409</v>
      </c>
      <c r="G66" s="1" t="s">
        <v>18</v>
      </c>
      <c r="H66" s="7">
        <v>14</v>
      </c>
      <c r="I66" s="5">
        <v>45170</v>
      </c>
      <c r="J66" s="5">
        <v>45170</v>
      </c>
      <c r="K66" s="1" t="s">
        <v>29</v>
      </c>
      <c r="L66" s="224">
        <f t="shared" si="12"/>
        <v>9</v>
      </c>
      <c r="M66" s="4">
        <f t="shared" si="5"/>
        <v>1</v>
      </c>
      <c r="N66" s="233" t="s">
        <v>341</v>
      </c>
      <c r="O66" s="233">
        <v>10</v>
      </c>
      <c r="Q66" s="241" t="str">
        <f>IFERROR((VLOOKUP(P66,Padrón[[Ficha]:[Nombre]],2,FALSE)),"-")</f>
        <v>-</v>
      </c>
      <c r="R66" s="234" t="s">
        <v>395</v>
      </c>
      <c r="S66" s="95" t="str">
        <f t="shared" si="13"/>
        <v>-</v>
      </c>
    </row>
    <row r="67" spans="1:19" x14ac:dyDescent="0.35">
      <c r="A67" s="6">
        <v>48349</v>
      </c>
      <c r="B67" s="3"/>
      <c r="C67" s="1" t="s">
        <v>15</v>
      </c>
      <c r="D67" s="9" t="s">
        <v>49</v>
      </c>
      <c r="E67" s="1" t="s">
        <v>23</v>
      </c>
      <c r="F67" s="8">
        <v>352720</v>
      </c>
      <c r="G67" s="1" t="s">
        <v>66</v>
      </c>
      <c r="H67" s="7">
        <v>19</v>
      </c>
      <c r="I67" s="5">
        <v>45173</v>
      </c>
      <c r="J67" s="5">
        <v>45174</v>
      </c>
      <c r="K67" s="1" t="s">
        <v>29</v>
      </c>
      <c r="L67" s="224">
        <f t="shared" si="12"/>
        <v>9</v>
      </c>
      <c r="M67" s="4">
        <f t="shared" si="5"/>
        <v>1</v>
      </c>
      <c r="N67" s="233" t="s">
        <v>341</v>
      </c>
      <c r="O67" s="234">
        <v>14</v>
      </c>
      <c r="P67" s="233">
        <v>352720</v>
      </c>
      <c r="Q67" s="241" t="str">
        <f>IFERROR((VLOOKUP(P67,Padrón[[Ficha]:[Nombre]],2,FALSE)),"-")</f>
        <v>ROBERTO AUGUSTO ROSAS HERNANDEZ</v>
      </c>
      <c r="S67" s="95" t="str">
        <f t="shared" si="13"/>
        <v>-</v>
      </c>
    </row>
    <row r="68" spans="1:19" hidden="1" x14ac:dyDescent="0.35">
      <c r="A68" s="6">
        <v>49806</v>
      </c>
      <c r="B68" s="3"/>
      <c r="C68" s="1" t="s">
        <v>15</v>
      </c>
      <c r="D68" s="9" t="s">
        <v>16</v>
      </c>
      <c r="E68" s="1" t="s">
        <v>46</v>
      </c>
      <c r="F68" s="8">
        <v>352720</v>
      </c>
      <c r="G68" s="1" t="s">
        <v>66</v>
      </c>
      <c r="H68" s="7">
        <v>12</v>
      </c>
      <c r="I68" s="5">
        <v>45182</v>
      </c>
      <c r="J68" s="5">
        <v>45182</v>
      </c>
      <c r="K68" s="1" t="s">
        <v>29</v>
      </c>
      <c r="L68" s="224">
        <f t="shared" si="12"/>
        <v>9</v>
      </c>
      <c r="M68" s="4">
        <f t="shared" si="5"/>
        <v>1</v>
      </c>
      <c r="N68" s="233" t="s">
        <v>341</v>
      </c>
      <c r="O68" s="234">
        <v>11</v>
      </c>
      <c r="P68" s="233">
        <v>352720</v>
      </c>
      <c r="Q68" s="241" t="str">
        <f>IFERROR((VLOOKUP(P68,Padrón[[Ficha]:[Nombre]],2,FALSE)),"-")</f>
        <v>ROBERTO AUGUSTO ROSAS HERNANDEZ</v>
      </c>
      <c r="R68" s="234" t="s">
        <v>396</v>
      </c>
      <c r="S68" s="95" t="str">
        <f t="shared" si="13"/>
        <v>-</v>
      </c>
    </row>
    <row r="69" spans="1:19" hidden="1" x14ac:dyDescent="0.35">
      <c r="A69" s="6">
        <v>51214</v>
      </c>
      <c r="B69" s="3"/>
      <c r="C69" s="1" t="s">
        <v>15</v>
      </c>
      <c r="D69" s="9" t="s">
        <v>49</v>
      </c>
      <c r="E69" s="1" t="s">
        <v>76</v>
      </c>
      <c r="F69" s="8">
        <v>352720</v>
      </c>
      <c r="G69" s="1" t="s">
        <v>66</v>
      </c>
      <c r="H69" s="7">
        <v>17</v>
      </c>
      <c r="I69" s="5">
        <v>45183</v>
      </c>
      <c r="J69" s="5">
        <v>45184</v>
      </c>
      <c r="K69" s="1" t="s">
        <v>29</v>
      </c>
      <c r="L69" s="224">
        <f t="shared" si="12"/>
        <v>9</v>
      </c>
      <c r="M69" s="4">
        <f t="shared" ref="M69:M92" si="17">IF(J69&lt;=$C$2,1,0)</f>
        <v>1</v>
      </c>
      <c r="N69" s="233" t="s">
        <v>341</v>
      </c>
      <c r="O69" s="234">
        <v>14</v>
      </c>
      <c r="P69" s="233">
        <v>352720</v>
      </c>
      <c r="Q69" s="241" t="str">
        <f>IFERROR((VLOOKUP(P69,Padrón[[Ficha]:[Nombre]],2,FALSE)),"-")</f>
        <v>ROBERTO AUGUSTO ROSAS HERNANDEZ</v>
      </c>
      <c r="S69" s="95" t="str">
        <f t="shared" si="13"/>
        <v>-</v>
      </c>
    </row>
    <row r="70" spans="1:19" hidden="1" x14ac:dyDescent="0.35">
      <c r="A70" s="6">
        <v>58482</v>
      </c>
      <c r="B70" s="3"/>
      <c r="C70" s="1" t="s">
        <v>15</v>
      </c>
      <c r="D70" s="9" t="s">
        <v>16</v>
      </c>
      <c r="E70" s="1" t="s">
        <v>30</v>
      </c>
      <c r="F70" s="8">
        <v>196853</v>
      </c>
      <c r="G70" s="1" t="s">
        <v>25</v>
      </c>
      <c r="H70" s="7">
        <v>10</v>
      </c>
      <c r="I70" s="5">
        <v>45184</v>
      </c>
      <c r="J70" s="5">
        <v>45184</v>
      </c>
      <c r="K70" s="1" t="s">
        <v>29</v>
      </c>
      <c r="L70" s="224">
        <f t="shared" si="12"/>
        <v>9</v>
      </c>
      <c r="M70" s="4">
        <f t="shared" si="17"/>
        <v>1</v>
      </c>
      <c r="N70" s="233" t="s">
        <v>341</v>
      </c>
      <c r="O70" s="234">
        <v>8</v>
      </c>
      <c r="Q70" s="241" t="str">
        <f>IFERROR((VLOOKUP(P70,Padrón[[Ficha]:[Nombre]],2,FALSE)),"-")</f>
        <v>-</v>
      </c>
      <c r="R70" s="234" t="s">
        <v>397</v>
      </c>
      <c r="S70" s="95" t="str">
        <f t="shared" si="13"/>
        <v>-</v>
      </c>
    </row>
    <row r="71" spans="1:19" x14ac:dyDescent="0.35">
      <c r="A71" s="6">
        <v>47700</v>
      </c>
      <c r="B71" s="3"/>
      <c r="C71" s="1" t="s">
        <v>215</v>
      </c>
      <c r="D71" s="9" t="s">
        <v>223</v>
      </c>
      <c r="E71" s="1" t="s">
        <v>103</v>
      </c>
      <c r="F71" s="8">
        <v>352720</v>
      </c>
      <c r="G71" s="1" t="s">
        <v>66</v>
      </c>
      <c r="H71" s="7">
        <v>9</v>
      </c>
      <c r="I71" s="5">
        <v>45188</v>
      </c>
      <c r="J71" s="5">
        <v>45189</v>
      </c>
      <c r="K71" s="1" t="s">
        <v>29</v>
      </c>
      <c r="L71" s="224">
        <f t="shared" si="12"/>
        <v>9</v>
      </c>
      <c r="M71" s="4">
        <f t="shared" si="17"/>
        <v>1</v>
      </c>
      <c r="N71" s="233" t="s">
        <v>341</v>
      </c>
      <c r="O71" s="234">
        <v>11</v>
      </c>
      <c r="P71" s="233">
        <v>352720</v>
      </c>
      <c r="Q71" s="241" t="str">
        <f>IFERROR((VLOOKUP(P71,Padrón[[Ficha]:[Nombre]],2,FALSE)),"-")</f>
        <v>ROBERTO AUGUSTO ROSAS HERNANDEZ</v>
      </c>
      <c r="S71" s="95" t="str">
        <f t="shared" si="13"/>
        <v>-</v>
      </c>
    </row>
    <row r="72" spans="1:19" hidden="1" x14ac:dyDescent="0.35">
      <c r="A72" s="6">
        <v>58423</v>
      </c>
      <c r="B72" s="3"/>
      <c r="C72" s="1" t="s">
        <v>183</v>
      </c>
      <c r="D72" s="9" t="s">
        <v>184</v>
      </c>
      <c r="E72" s="1" t="s">
        <v>24</v>
      </c>
      <c r="F72" s="8">
        <v>311848</v>
      </c>
      <c r="G72" s="1" t="s">
        <v>185</v>
      </c>
      <c r="H72" s="7">
        <v>5</v>
      </c>
      <c r="I72" s="5">
        <v>45189</v>
      </c>
      <c r="J72" s="5">
        <v>45189</v>
      </c>
      <c r="K72" s="1" t="s">
        <v>29</v>
      </c>
      <c r="L72" s="224">
        <f t="shared" si="12"/>
        <v>9</v>
      </c>
      <c r="M72" s="4">
        <f t="shared" si="17"/>
        <v>1</v>
      </c>
      <c r="N72" s="233" t="s">
        <v>341</v>
      </c>
      <c r="O72" s="234">
        <v>10</v>
      </c>
      <c r="Q72" s="241" t="str">
        <f>IFERROR((VLOOKUP(P72,Padrón[[Ficha]:[Nombre]],2,FALSE)),"-")</f>
        <v>-</v>
      </c>
      <c r="S72" s="95" t="str">
        <f t="shared" si="13"/>
        <v>-</v>
      </c>
    </row>
    <row r="73" spans="1:19" hidden="1" x14ac:dyDescent="0.35">
      <c r="A73" s="6">
        <v>49801</v>
      </c>
      <c r="B73" s="3"/>
      <c r="C73" s="1" t="s">
        <v>15</v>
      </c>
      <c r="D73" s="9" t="s">
        <v>16</v>
      </c>
      <c r="E73" s="1" t="s">
        <v>46</v>
      </c>
      <c r="F73" s="8">
        <v>352720</v>
      </c>
      <c r="G73" s="1" t="s">
        <v>66</v>
      </c>
      <c r="H73" s="7">
        <v>12</v>
      </c>
      <c r="I73" s="5">
        <v>45194</v>
      </c>
      <c r="J73" s="5">
        <v>45194</v>
      </c>
      <c r="K73" s="1" t="s">
        <v>29</v>
      </c>
      <c r="L73" s="224">
        <f t="shared" si="12"/>
        <v>9</v>
      </c>
      <c r="M73" s="4">
        <f t="shared" si="17"/>
        <v>1</v>
      </c>
      <c r="N73" s="233" t="s">
        <v>341</v>
      </c>
      <c r="O73" s="234">
        <v>7</v>
      </c>
      <c r="P73" s="233">
        <v>352720</v>
      </c>
      <c r="Q73" s="241" t="str">
        <f>IFERROR((VLOOKUP(P73,Padrón[[Ficha]:[Nombre]],2,FALSE)),"-")</f>
        <v>ROBERTO AUGUSTO ROSAS HERNANDEZ</v>
      </c>
      <c r="S73" s="95" t="str">
        <f t="shared" si="13"/>
        <v>-</v>
      </c>
    </row>
    <row r="74" spans="1:19" hidden="1" x14ac:dyDescent="0.35">
      <c r="A74" s="6">
        <v>51657</v>
      </c>
      <c r="B74" s="3"/>
      <c r="C74" s="1" t="s">
        <v>15</v>
      </c>
      <c r="D74" s="9" t="s">
        <v>49</v>
      </c>
      <c r="E74" s="1" t="s">
        <v>84</v>
      </c>
      <c r="F74" s="8">
        <v>352720</v>
      </c>
      <c r="G74" s="1" t="s">
        <v>66</v>
      </c>
      <c r="H74" s="7">
        <v>6</v>
      </c>
      <c r="I74" s="5">
        <v>45197</v>
      </c>
      <c r="J74" s="5">
        <v>45198</v>
      </c>
      <c r="K74" s="1" t="s">
        <v>29</v>
      </c>
      <c r="L74" s="224">
        <f t="shared" si="12"/>
        <v>9</v>
      </c>
      <c r="M74" s="4">
        <f t="shared" si="17"/>
        <v>1</v>
      </c>
      <c r="N74" s="233" t="s">
        <v>341</v>
      </c>
      <c r="O74" s="234">
        <v>6</v>
      </c>
      <c r="P74" s="233">
        <v>352720</v>
      </c>
      <c r="Q74" s="241" t="str">
        <f>IFERROR((VLOOKUP(P74,Padrón[[Ficha]:[Nombre]],2,FALSE)),"-")</f>
        <v>ROBERTO AUGUSTO ROSAS HERNANDEZ</v>
      </c>
      <c r="S74" s="95" t="str">
        <f t="shared" si="13"/>
        <v>-</v>
      </c>
    </row>
    <row r="75" spans="1:19" hidden="1" x14ac:dyDescent="0.35">
      <c r="A75" s="6">
        <v>49930</v>
      </c>
      <c r="B75" s="3"/>
      <c r="C75" s="1" t="s">
        <v>15</v>
      </c>
      <c r="D75" s="9" t="s">
        <v>16</v>
      </c>
      <c r="E75" s="1" t="s">
        <v>30</v>
      </c>
      <c r="F75" s="8">
        <v>352720</v>
      </c>
      <c r="G75" s="1" t="s">
        <v>66</v>
      </c>
      <c r="H75" s="7">
        <v>12</v>
      </c>
      <c r="I75" s="5">
        <v>45205</v>
      </c>
      <c r="J75" s="5">
        <v>45205</v>
      </c>
      <c r="K75" s="1" t="s">
        <v>29</v>
      </c>
      <c r="L75" s="224">
        <f t="shared" si="12"/>
        <v>10</v>
      </c>
      <c r="M75" s="4">
        <f t="shared" si="17"/>
        <v>1</v>
      </c>
      <c r="N75" s="233" t="s">
        <v>341</v>
      </c>
      <c r="O75" s="234">
        <v>10</v>
      </c>
      <c r="P75" s="233">
        <v>352720</v>
      </c>
      <c r="Q75" s="241" t="str">
        <f>IFERROR((VLOOKUP(P75,Padrón[[Ficha]:[Nombre]],2,FALSE)),"-")</f>
        <v>ROBERTO AUGUSTO ROSAS HERNANDEZ</v>
      </c>
      <c r="R75" s="234" t="s">
        <v>398</v>
      </c>
      <c r="S75" s="95" t="str">
        <f t="shared" si="13"/>
        <v>-</v>
      </c>
    </row>
    <row r="76" spans="1:19" hidden="1" x14ac:dyDescent="0.35">
      <c r="A76" s="6">
        <v>51255</v>
      </c>
      <c r="B76" s="3"/>
      <c r="C76" s="1" t="s">
        <v>15</v>
      </c>
      <c r="D76" s="9" t="s">
        <v>49</v>
      </c>
      <c r="E76" s="1" t="s">
        <v>30</v>
      </c>
      <c r="F76" s="8">
        <v>352720</v>
      </c>
      <c r="G76" s="1" t="s">
        <v>66</v>
      </c>
      <c r="H76" s="7">
        <v>17</v>
      </c>
      <c r="I76" s="5">
        <v>45209</v>
      </c>
      <c r="J76" s="5">
        <v>45209</v>
      </c>
      <c r="K76" s="1" t="s">
        <v>29</v>
      </c>
      <c r="L76" s="224">
        <f t="shared" si="12"/>
        <v>10</v>
      </c>
      <c r="M76" s="4">
        <f t="shared" si="17"/>
        <v>1</v>
      </c>
      <c r="N76" s="233" t="s">
        <v>341</v>
      </c>
      <c r="O76" s="234">
        <v>16</v>
      </c>
      <c r="P76" s="233">
        <v>352720</v>
      </c>
      <c r="Q76" s="241" t="str">
        <f>IFERROR((VLOOKUP(P76,Padrón[[Ficha]:[Nombre]],2,FALSE)),"-")</f>
        <v>ROBERTO AUGUSTO ROSAS HERNANDEZ</v>
      </c>
      <c r="S76" s="95" t="str">
        <f t="shared" si="13"/>
        <v>-</v>
      </c>
    </row>
    <row r="77" spans="1:19" hidden="1" x14ac:dyDescent="0.35">
      <c r="A77" s="6">
        <v>51628</v>
      </c>
      <c r="B77" s="3"/>
      <c r="C77" s="1" t="s">
        <v>15</v>
      </c>
      <c r="D77" s="9" t="s">
        <v>49</v>
      </c>
      <c r="E77" s="1" t="s">
        <v>20</v>
      </c>
      <c r="F77" s="8">
        <v>352720</v>
      </c>
      <c r="G77" s="1" t="s">
        <v>66</v>
      </c>
      <c r="H77" s="7">
        <v>19</v>
      </c>
      <c r="I77" s="5">
        <v>45218</v>
      </c>
      <c r="J77" s="5">
        <v>45219</v>
      </c>
      <c r="K77" s="1" t="s">
        <v>29</v>
      </c>
      <c r="L77" s="224">
        <f t="shared" si="12"/>
        <v>10</v>
      </c>
      <c r="M77" s="4">
        <f t="shared" si="17"/>
        <v>1</v>
      </c>
      <c r="N77" s="233" t="s">
        <v>341</v>
      </c>
      <c r="O77" s="234">
        <v>11</v>
      </c>
      <c r="P77" s="233">
        <v>352720</v>
      </c>
      <c r="Q77" s="241" t="str">
        <f>IFERROR((VLOOKUP(P77,Padrón[[Ficha]:[Nombre]],2,FALSE)),"-")</f>
        <v>ROBERTO AUGUSTO ROSAS HERNANDEZ</v>
      </c>
      <c r="S77" s="95" t="str">
        <f t="shared" si="13"/>
        <v>-</v>
      </c>
    </row>
    <row r="78" spans="1:19" hidden="1" x14ac:dyDescent="0.35">
      <c r="A78" s="6">
        <v>48711</v>
      </c>
      <c r="B78" s="3"/>
      <c r="C78" s="1" t="s">
        <v>196</v>
      </c>
      <c r="D78" s="9" t="s">
        <v>197</v>
      </c>
      <c r="E78" s="1" t="s">
        <v>30</v>
      </c>
      <c r="F78" s="8">
        <v>352720</v>
      </c>
      <c r="G78" s="1" t="s">
        <v>66</v>
      </c>
      <c r="H78" s="7">
        <v>10</v>
      </c>
      <c r="I78" s="5">
        <v>45229</v>
      </c>
      <c r="J78" s="5">
        <v>45229</v>
      </c>
      <c r="K78" s="1" t="s">
        <v>29</v>
      </c>
      <c r="L78" s="224">
        <f t="shared" ref="L78:L92" si="18">MONTH(J78)</f>
        <v>10</v>
      </c>
      <c r="M78" s="4">
        <f t="shared" si="17"/>
        <v>1</v>
      </c>
      <c r="N78" s="233" t="s">
        <v>341</v>
      </c>
      <c r="O78" s="234">
        <v>10</v>
      </c>
      <c r="P78" s="233">
        <v>352720</v>
      </c>
      <c r="Q78" s="241" t="str">
        <f>IFERROR((VLOOKUP(P78,Padrón[[Ficha]:[Nombre]],2,FALSE)),"-")</f>
        <v>ROBERTO AUGUSTO ROSAS HERNANDEZ</v>
      </c>
      <c r="S78" s="95" t="str">
        <f t="shared" ref="S78:S92" si="19">IF(N78="Cancelado","◄ ◄ ◄ Favor de indicar la causa","-")</f>
        <v>-</v>
      </c>
    </row>
    <row r="79" spans="1:19" hidden="1" x14ac:dyDescent="0.35">
      <c r="A79" s="6">
        <v>59718</v>
      </c>
      <c r="B79" s="3"/>
      <c r="C79" s="1" t="s">
        <v>15</v>
      </c>
      <c r="D79" s="9" t="s">
        <v>16</v>
      </c>
      <c r="E79" s="1" t="s">
        <v>17</v>
      </c>
      <c r="F79" s="8">
        <v>457409</v>
      </c>
      <c r="G79" s="1" t="s">
        <v>18</v>
      </c>
      <c r="H79" s="7">
        <v>10</v>
      </c>
      <c r="I79" s="5">
        <v>45233</v>
      </c>
      <c r="J79" s="5">
        <v>45233</v>
      </c>
      <c r="K79" s="1" t="s">
        <v>29</v>
      </c>
      <c r="L79" s="224">
        <f t="shared" si="18"/>
        <v>11</v>
      </c>
      <c r="M79" s="4">
        <f t="shared" si="17"/>
        <v>1</v>
      </c>
      <c r="N79" s="233" t="s">
        <v>341</v>
      </c>
      <c r="O79" s="234">
        <v>4</v>
      </c>
      <c r="P79" s="233">
        <v>455484</v>
      </c>
      <c r="Q79" s="241" t="str">
        <f>IFERROR((VLOOKUP(P79,Padrón[[Ficha]:[Nombre]],2,FALSE)),"-")</f>
        <v>JOSUE ISAI RODRIGUEZ CRUZ</v>
      </c>
      <c r="R79" s="234" t="s">
        <v>399</v>
      </c>
      <c r="S79" s="95" t="str">
        <f t="shared" si="19"/>
        <v>-</v>
      </c>
    </row>
    <row r="80" spans="1:19" hidden="1" x14ac:dyDescent="0.35">
      <c r="A80" s="6">
        <v>49932</v>
      </c>
      <c r="B80" s="3"/>
      <c r="C80" s="1" t="s">
        <v>15</v>
      </c>
      <c r="D80" s="9" t="s">
        <v>16</v>
      </c>
      <c r="E80" s="1" t="s">
        <v>30</v>
      </c>
      <c r="F80" s="8">
        <v>352720</v>
      </c>
      <c r="G80" s="1" t="s">
        <v>66</v>
      </c>
      <c r="H80" s="7">
        <v>12</v>
      </c>
      <c r="I80" s="5">
        <v>45233</v>
      </c>
      <c r="J80" s="5">
        <v>45233</v>
      </c>
      <c r="K80" s="1" t="s">
        <v>29</v>
      </c>
      <c r="L80" s="224">
        <f t="shared" si="18"/>
        <v>11</v>
      </c>
      <c r="M80" s="4">
        <f t="shared" si="17"/>
        <v>1</v>
      </c>
      <c r="N80" s="233" t="s">
        <v>341</v>
      </c>
      <c r="O80" s="234">
        <v>9</v>
      </c>
      <c r="P80" s="233">
        <v>352720</v>
      </c>
      <c r="Q80" s="241" t="str">
        <f>IFERROR((VLOOKUP(P80,Padrón[[Ficha]:[Nombre]],2,FALSE)),"-")</f>
        <v>ROBERTO AUGUSTO ROSAS HERNANDEZ</v>
      </c>
      <c r="S80" s="95" t="str">
        <f t="shared" si="19"/>
        <v>-</v>
      </c>
    </row>
    <row r="81" spans="1:19" hidden="1" x14ac:dyDescent="0.35">
      <c r="A81" s="6">
        <v>49815</v>
      </c>
      <c r="B81" s="3"/>
      <c r="C81" s="1" t="s">
        <v>15</v>
      </c>
      <c r="D81" s="9" t="s">
        <v>16</v>
      </c>
      <c r="E81" s="1" t="s">
        <v>46</v>
      </c>
      <c r="F81" s="8">
        <v>352720</v>
      </c>
      <c r="G81" s="1" t="s">
        <v>66</v>
      </c>
      <c r="H81" s="7">
        <v>12</v>
      </c>
      <c r="I81" s="5">
        <v>45236</v>
      </c>
      <c r="J81" s="5">
        <v>45236</v>
      </c>
      <c r="K81" s="1" t="s">
        <v>29</v>
      </c>
      <c r="L81" s="224">
        <f t="shared" si="18"/>
        <v>11</v>
      </c>
      <c r="M81" s="4">
        <f t="shared" si="17"/>
        <v>1</v>
      </c>
      <c r="N81" s="233" t="s">
        <v>341</v>
      </c>
      <c r="O81" s="234">
        <v>3</v>
      </c>
      <c r="P81" s="233">
        <v>352720</v>
      </c>
      <c r="Q81" s="241" t="str">
        <f>IFERROR((VLOOKUP(P81,Padrón[[Ficha]:[Nombre]],2,FALSE)),"-")</f>
        <v>ROBERTO AUGUSTO ROSAS HERNANDEZ</v>
      </c>
      <c r="R81" s="234" t="s">
        <v>400</v>
      </c>
      <c r="S81" s="95" t="str">
        <f t="shared" si="19"/>
        <v>-</v>
      </c>
    </row>
    <row r="82" spans="1:19" hidden="1" x14ac:dyDescent="0.35">
      <c r="A82" s="6">
        <v>59767</v>
      </c>
      <c r="B82" s="3"/>
      <c r="C82" s="1" t="s">
        <v>15</v>
      </c>
      <c r="D82" s="9" t="s">
        <v>16</v>
      </c>
      <c r="E82" s="1" t="s">
        <v>17</v>
      </c>
      <c r="F82" s="8">
        <v>457409</v>
      </c>
      <c r="G82" s="1" t="s">
        <v>18</v>
      </c>
      <c r="H82" s="7">
        <v>14</v>
      </c>
      <c r="I82" s="5">
        <v>45240</v>
      </c>
      <c r="J82" s="5">
        <v>45240</v>
      </c>
      <c r="K82" s="1" t="s">
        <v>29</v>
      </c>
      <c r="L82" s="224">
        <f t="shared" si="18"/>
        <v>11</v>
      </c>
      <c r="M82" s="4">
        <f t="shared" si="17"/>
        <v>1</v>
      </c>
      <c r="N82" s="233" t="s">
        <v>341</v>
      </c>
      <c r="O82" s="234">
        <v>11</v>
      </c>
      <c r="P82" s="233">
        <v>455484</v>
      </c>
      <c r="Q82" s="241" t="str">
        <f>IFERROR((VLOOKUP(P82,Padrón[[Ficha]:[Nombre]],2,FALSE)),"-")</f>
        <v>JOSUE ISAI RODRIGUEZ CRUZ</v>
      </c>
      <c r="R82" s="234" t="s">
        <v>401</v>
      </c>
      <c r="S82" s="95" t="str">
        <f t="shared" si="19"/>
        <v>-</v>
      </c>
    </row>
    <row r="83" spans="1:19" hidden="1" x14ac:dyDescent="0.35">
      <c r="A83" s="6">
        <v>59805</v>
      </c>
      <c r="B83" s="3"/>
      <c r="C83" s="1" t="s">
        <v>15</v>
      </c>
      <c r="D83" s="9" t="s">
        <v>16</v>
      </c>
      <c r="E83" s="1" t="s">
        <v>76</v>
      </c>
      <c r="F83" s="8">
        <v>196853</v>
      </c>
      <c r="G83" s="1" t="s">
        <v>25</v>
      </c>
      <c r="H83" s="7">
        <v>15</v>
      </c>
      <c r="I83" s="5">
        <v>45243</v>
      </c>
      <c r="J83" s="5">
        <v>45244</v>
      </c>
      <c r="K83" s="1" t="s">
        <v>29</v>
      </c>
      <c r="L83" s="224">
        <f t="shared" si="18"/>
        <v>11</v>
      </c>
      <c r="M83" s="4">
        <f t="shared" si="17"/>
        <v>1</v>
      </c>
      <c r="N83" s="233" t="s">
        <v>341</v>
      </c>
      <c r="O83" s="234">
        <v>12</v>
      </c>
      <c r="P83" s="233">
        <v>455484</v>
      </c>
      <c r="Q83" s="241" t="str">
        <f>IFERROR((VLOOKUP(P83,Padrón[[Ficha]:[Nombre]],2,FALSE)),"-")</f>
        <v>JOSUE ISAI RODRIGUEZ CRUZ</v>
      </c>
      <c r="R83" s="234" t="s">
        <v>402</v>
      </c>
      <c r="S83" s="95" t="str">
        <f t="shared" si="19"/>
        <v>-</v>
      </c>
    </row>
    <row r="84" spans="1:19" hidden="1" x14ac:dyDescent="0.35">
      <c r="A84" s="6">
        <v>48710</v>
      </c>
      <c r="B84" s="3"/>
      <c r="C84" s="1" t="s">
        <v>196</v>
      </c>
      <c r="D84" s="9" t="s">
        <v>197</v>
      </c>
      <c r="E84" s="1" t="s">
        <v>30</v>
      </c>
      <c r="F84" s="8">
        <v>352720</v>
      </c>
      <c r="G84" s="1" t="s">
        <v>66</v>
      </c>
      <c r="H84" s="7">
        <v>10</v>
      </c>
      <c r="I84" s="5">
        <v>45243</v>
      </c>
      <c r="J84" s="5">
        <v>45243</v>
      </c>
      <c r="K84" s="1" t="s">
        <v>29</v>
      </c>
      <c r="L84" s="224">
        <f t="shared" si="18"/>
        <v>11</v>
      </c>
      <c r="M84" s="4">
        <f t="shared" si="17"/>
        <v>1</v>
      </c>
      <c r="N84" s="233" t="s">
        <v>341</v>
      </c>
      <c r="O84" s="234">
        <v>7</v>
      </c>
      <c r="P84" s="233">
        <v>352720</v>
      </c>
      <c r="Q84" s="241" t="str">
        <f>IFERROR((VLOOKUP(P84,Padrón[[Ficha]:[Nombre]],2,FALSE)),"-")</f>
        <v>ROBERTO AUGUSTO ROSAS HERNANDEZ</v>
      </c>
      <c r="S84" s="95" t="str">
        <f t="shared" si="19"/>
        <v>-</v>
      </c>
    </row>
    <row r="85" spans="1:19" hidden="1" x14ac:dyDescent="0.35">
      <c r="A85" s="6">
        <v>49810</v>
      </c>
      <c r="B85" s="3"/>
      <c r="C85" s="1" t="s">
        <v>15</v>
      </c>
      <c r="D85" s="9" t="s">
        <v>16</v>
      </c>
      <c r="E85" s="1" t="s">
        <v>46</v>
      </c>
      <c r="F85" s="8">
        <v>352720</v>
      </c>
      <c r="G85" s="1" t="s">
        <v>66</v>
      </c>
      <c r="H85" s="7">
        <v>12</v>
      </c>
      <c r="I85" s="5">
        <v>45252</v>
      </c>
      <c r="J85" s="5">
        <v>45252</v>
      </c>
      <c r="K85" s="1" t="s">
        <v>29</v>
      </c>
      <c r="L85" s="224">
        <f t="shared" si="18"/>
        <v>11</v>
      </c>
      <c r="M85" s="4">
        <f t="shared" si="17"/>
        <v>1</v>
      </c>
      <c r="N85" s="233" t="s">
        <v>341</v>
      </c>
      <c r="O85" s="234">
        <v>6</v>
      </c>
      <c r="P85" s="233">
        <v>352720</v>
      </c>
      <c r="Q85" s="241" t="str">
        <f>IFERROR((VLOOKUP(P85,Padrón[[Ficha]:[Nombre]],2,FALSE)),"-")</f>
        <v>ROBERTO AUGUSTO ROSAS HERNANDEZ</v>
      </c>
      <c r="S85" s="95" t="str">
        <f t="shared" si="19"/>
        <v>-</v>
      </c>
    </row>
    <row r="86" spans="1:19" hidden="1" x14ac:dyDescent="0.35">
      <c r="A86" s="6">
        <v>59814</v>
      </c>
      <c r="B86" s="3"/>
      <c r="C86" s="1" t="s">
        <v>15</v>
      </c>
      <c r="D86" s="9" t="s">
        <v>16</v>
      </c>
      <c r="E86" s="1" t="s">
        <v>34</v>
      </c>
      <c r="F86" s="8">
        <v>196853</v>
      </c>
      <c r="G86" s="1" t="s">
        <v>25</v>
      </c>
      <c r="H86" s="7">
        <v>13</v>
      </c>
      <c r="I86" s="5">
        <v>45253</v>
      </c>
      <c r="J86" s="5">
        <v>45254</v>
      </c>
      <c r="K86" s="1" t="s">
        <v>29</v>
      </c>
      <c r="L86" s="224">
        <f t="shared" si="18"/>
        <v>11</v>
      </c>
      <c r="M86" s="4">
        <f t="shared" si="17"/>
        <v>1</v>
      </c>
      <c r="N86" s="233" t="s">
        <v>341</v>
      </c>
      <c r="O86" s="234">
        <v>7</v>
      </c>
      <c r="P86" s="233">
        <v>352720</v>
      </c>
      <c r="Q86" s="241" t="str">
        <f>IFERROR((VLOOKUP(P86,Padrón[[Ficha]:[Nombre]],2,FALSE)),"-")</f>
        <v>ROBERTO AUGUSTO ROSAS HERNANDEZ</v>
      </c>
      <c r="R86" s="234" t="s">
        <v>403</v>
      </c>
      <c r="S86" s="95" t="str">
        <f t="shared" si="19"/>
        <v>-</v>
      </c>
    </row>
    <row r="87" spans="1:19" hidden="1" x14ac:dyDescent="0.35">
      <c r="A87" s="6">
        <v>50186</v>
      </c>
      <c r="B87" s="3"/>
      <c r="C87" s="1" t="s">
        <v>15</v>
      </c>
      <c r="D87" s="9" t="s">
        <v>49</v>
      </c>
      <c r="E87" s="1" t="s">
        <v>20</v>
      </c>
      <c r="F87" s="8">
        <v>352720</v>
      </c>
      <c r="G87" s="1" t="s">
        <v>66</v>
      </c>
      <c r="H87" s="7">
        <v>19</v>
      </c>
      <c r="I87" s="5">
        <v>45253</v>
      </c>
      <c r="J87" s="5">
        <v>45254</v>
      </c>
      <c r="K87" s="1" t="s">
        <v>29</v>
      </c>
      <c r="L87" s="224">
        <f t="shared" si="18"/>
        <v>11</v>
      </c>
      <c r="M87" s="4">
        <f t="shared" si="17"/>
        <v>1</v>
      </c>
      <c r="N87" s="233" t="s">
        <v>341</v>
      </c>
      <c r="O87" s="234">
        <v>12</v>
      </c>
      <c r="P87" s="233">
        <v>352720</v>
      </c>
      <c r="Q87" s="241" t="str">
        <f>IFERROR((VLOOKUP(P87,Padrón[[Ficha]:[Nombre]],2,FALSE)),"-")</f>
        <v>ROBERTO AUGUSTO ROSAS HERNANDEZ</v>
      </c>
      <c r="S87" s="95" t="str">
        <f t="shared" si="19"/>
        <v>-</v>
      </c>
    </row>
    <row r="88" spans="1:19" hidden="1" x14ac:dyDescent="0.35">
      <c r="A88" s="6">
        <v>59855</v>
      </c>
      <c r="B88" s="3"/>
      <c r="C88" s="1" t="s">
        <v>15</v>
      </c>
      <c r="D88" s="9" t="s">
        <v>16</v>
      </c>
      <c r="E88" s="1" t="s">
        <v>78</v>
      </c>
      <c r="F88" s="8">
        <v>352720</v>
      </c>
      <c r="G88" s="1" t="s">
        <v>66</v>
      </c>
      <c r="H88" s="7">
        <v>12</v>
      </c>
      <c r="I88" s="5">
        <v>45261</v>
      </c>
      <c r="J88" s="5">
        <v>45261</v>
      </c>
      <c r="K88" s="1" t="s">
        <v>29</v>
      </c>
      <c r="L88" s="224">
        <f t="shared" si="18"/>
        <v>12</v>
      </c>
      <c r="M88" s="4">
        <f t="shared" si="17"/>
        <v>1</v>
      </c>
      <c r="N88" s="233" t="s">
        <v>341</v>
      </c>
      <c r="O88" s="234">
        <v>12</v>
      </c>
      <c r="P88" s="233">
        <v>352720</v>
      </c>
      <c r="Q88" s="241" t="str">
        <f>IFERROR((VLOOKUP(P88,Padrón[[Ficha]:[Nombre]],2,FALSE)),"-")</f>
        <v>ROBERTO AUGUSTO ROSAS HERNANDEZ</v>
      </c>
      <c r="S88" s="95" t="str">
        <f t="shared" si="19"/>
        <v>-</v>
      </c>
    </row>
    <row r="89" spans="1:19" hidden="1" x14ac:dyDescent="0.35">
      <c r="A89" s="6">
        <v>50446</v>
      </c>
      <c r="B89" s="3"/>
      <c r="C89" s="1" t="s">
        <v>196</v>
      </c>
      <c r="D89" s="9" t="s">
        <v>197</v>
      </c>
      <c r="E89" s="1" t="s">
        <v>113</v>
      </c>
      <c r="F89" s="8">
        <v>352720</v>
      </c>
      <c r="G89" s="1" t="s">
        <v>66</v>
      </c>
      <c r="H89" s="7">
        <v>7</v>
      </c>
      <c r="I89" s="5">
        <v>45264</v>
      </c>
      <c r="J89" s="5">
        <v>45265</v>
      </c>
      <c r="K89" s="1" t="s">
        <v>29</v>
      </c>
      <c r="L89" s="224">
        <f t="shared" si="18"/>
        <v>12</v>
      </c>
      <c r="M89" s="4">
        <f t="shared" si="17"/>
        <v>1</v>
      </c>
      <c r="N89" s="233" t="s">
        <v>341</v>
      </c>
      <c r="O89" s="234">
        <v>6</v>
      </c>
      <c r="P89" s="233">
        <v>352720</v>
      </c>
      <c r="Q89" s="241" t="str">
        <f>IFERROR((VLOOKUP(P89,Padrón[[Ficha]:[Nombre]],2,FALSE)),"-")</f>
        <v>ROBERTO AUGUSTO ROSAS HERNANDEZ</v>
      </c>
      <c r="S89" s="95" t="str">
        <f t="shared" si="19"/>
        <v>-</v>
      </c>
    </row>
    <row r="90" spans="1:19" hidden="1" x14ac:dyDescent="0.35">
      <c r="A90" s="6">
        <v>51656</v>
      </c>
      <c r="B90" s="3"/>
      <c r="C90" s="1" t="s">
        <v>15</v>
      </c>
      <c r="D90" s="9" t="s">
        <v>49</v>
      </c>
      <c r="E90" s="1" t="s">
        <v>84</v>
      </c>
      <c r="F90" s="8">
        <v>352720</v>
      </c>
      <c r="G90" s="1" t="s">
        <v>66</v>
      </c>
      <c r="H90" s="7">
        <v>14</v>
      </c>
      <c r="I90" s="5">
        <v>45267</v>
      </c>
      <c r="J90" s="5">
        <v>45268</v>
      </c>
      <c r="K90" s="1" t="s">
        <v>29</v>
      </c>
      <c r="L90" s="224">
        <f t="shared" si="18"/>
        <v>12</v>
      </c>
      <c r="M90" s="4">
        <f t="shared" si="17"/>
        <v>1</v>
      </c>
      <c r="N90" s="233" t="s">
        <v>341</v>
      </c>
      <c r="O90" s="234">
        <v>13</v>
      </c>
      <c r="P90" s="233">
        <v>352720</v>
      </c>
      <c r="Q90" s="241" t="str">
        <f>IFERROR((VLOOKUP(P90,Padrón[[Ficha]:[Nombre]],2,FALSE)),"-")</f>
        <v>ROBERTO AUGUSTO ROSAS HERNANDEZ</v>
      </c>
      <c r="S90" s="95" t="str">
        <f t="shared" si="19"/>
        <v>-</v>
      </c>
    </row>
    <row r="91" spans="1:19" hidden="1" x14ac:dyDescent="0.35">
      <c r="A91" s="6">
        <v>52215</v>
      </c>
      <c r="B91" s="3"/>
      <c r="C91" s="1" t="s">
        <v>196</v>
      </c>
      <c r="D91" s="9" t="s">
        <v>197</v>
      </c>
      <c r="E91" s="1" t="s">
        <v>192</v>
      </c>
      <c r="F91" s="8">
        <v>812346</v>
      </c>
      <c r="G91" s="1" t="s">
        <v>193</v>
      </c>
      <c r="H91" s="7">
        <v>3</v>
      </c>
      <c r="I91" s="5">
        <v>45271</v>
      </c>
      <c r="J91" s="5">
        <v>45273</v>
      </c>
      <c r="K91" s="1" t="s">
        <v>29</v>
      </c>
      <c r="L91" s="224">
        <f t="shared" si="18"/>
        <v>12</v>
      </c>
      <c r="M91" s="4">
        <f t="shared" si="17"/>
        <v>1</v>
      </c>
      <c r="N91" s="233" t="s">
        <v>341</v>
      </c>
      <c r="O91" s="234">
        <v>17</v>
      </c>
      <c r="P91" s="233">
        <v>812346</v>
      </c>
      <c r="Q91" s="241" t="str">
        <f>IFERROR((VLOOKUP(P91,Padrón[[Ficha]:[Nombre]],2,FALSE)),"-")</f>
        <v>JAVIER PATIÑO MACIAS</v>
      </c>
      <c r="S91" s="95" t="str">
        <f t="shared" si="19"/>
        <v>-</v>
      </c>
    </row>
    <row r="92" spans="1:19" hidden="1" x14ac:dyDescent="0.35">
      <c r="A92" s="6">
        <v>48679</v>
      </c>
      <c r="B92" s="3"/>
      <c r="C92" s="1" t="s">
        <v>183</v>
      </c>
      <c r="D92" s="9" t="s">
        <v>187</v>
      </c>
      <c r="E92" s="1" t="s">
        <v>30</v>
      </c>
      <c r="F92" s="8">
        <v>352720</v>
      </c>
      <c r="G92" s="1" t="s">
        <v>66</v>
      </c>
      <c r="H92" s="7">
        <v>13</v>
      </c>
      <c r="I92" s="5">
        <v>45279</v>
      </c>
      <c r="J92" s="5">
        <v>45280</v>
      </c>
      <c r="K92" s="1" t="s">
        <v>29</v>
      </c>
      <c r="L92" s="224">
        <f t="shared" si="18"/>
        <v>12</v>
      </c>
      <c r="M92" s="4">
        <f t="shared" si="17"/>
        <v>1</v>
      </c>
      <c r="N92" s="233" t="s">
        <v>341</v>
      </c>
      <c r="O92" s="234">
        <v>11</v>
      </c>
      <c r="P92" s="233">
        <v>352720</v>
      </c>
      <c r="Q92" s="241" t="str">
        <f>IFERROR((VLOOKUP(P92,Padrón[[Ficha]:[Nombre]],2,FALSE)),"-")</f>
        <v>ROBERTO AUGUSTO ROSAS HERNANDEZ</v>
      </c>
      <c r="S92" s="95" t="str">
        <f t="shared" si="19"/>
        <v>-</v>
      </c>
    </row>
    <row r="93" spans="1:19" hidden="1" x14ac:dyDescent="0.35">
      <c r="N93" s="233"/>
      <c r="Q93" s="241" t="str">
        <f>IFERROR((VLOOKUP(P93,Padrón[[Ficha]:[Nombre]],2,FALSE)),"-")</f>
        <v>-</v>
      </c>
    </row>
    <row r="94" spans="1:19" hidden="1" x14ac:dyDescent="0.35">
      <c r="N94" s="233"/>
      <c r="Q94" s="241" t="str">
        <f>IFERROR((VLOOKUP(P94,Padrón[[Ficha]:[Nombre]],2,FALSE)),"-")</f>
        <v>-</v>
      </c>
    </row>
    <row r="95" spans="1:19" hidden="1" x14ac:dyDescent="0.35">
      <c r="Q95" s="241" t="str">
        <f>IFERROR((VLOOKUP(P95,Padrón[[Ficha]:[Nombre]],2,FALSE)),"-")</f>
        <v>-</v>
      </c>
    </row>
    <row r="96" spans="1:19" hidden="1" x14ac:dyDescent="0.35">
      <c r="N96" s="233"/>
      <c r="Q96" s="241" t="str">
        <f>IFERROR((VLOOKUP(P96,Padrón[[Ficha]:[Nombre]],2,FALSE)),"-")</f>
        <v>-</v>
      </c>
    </row>
    <row r="97" spans="14:17" hidden="1" x14ac:dyDescent="0.35">
      <c r="N97" s="233"/>
      <c r="Q97" s="241" t="str">
        <f>IFERROR((VLOOKUP(P97,Padrón[[Ficha]:[Nombre]],2,FALSE)),"-")</f>
        <v>-</v>
      </c>
    </row>
    <row r="98" spans="14:17" hidden="1" x14ac:dyDescent="0.35">
      <c r="N98" s="233"/>
      <c r="Q98" s="241" t="str">
        <f>IFERROR((VLOOKUP(P98,Padrón[[Ficha]:[Nombre]],2,FALSE)),"-")</f>
        <v>-</v>
      </c>
    </row>
    <row r="99" spans="14:17" hidden="1" x14ac:dyDescent="0.35">
      <c r="N99" s="233"/>
      <c r="Q99" s="241" t="str">
        <f>IFERROR((VLOOKUP(P99,Padrón[[Ficha]:[Nombre]],2,FALSE)),"-")</f>
        <v>-</v>
      </c>
    </row>
    <row r="100" spans="14:17" hidden="1" x14ac:dyDescent="0.35">
      <c r="N100" s="233"/>
      <c r="Q100" s="241" t="str">
        <f>IFERROR((VLOOKUP(P100,Padrón[[Ficha]:[Nombre]],2,FALSE)),"-")</f>
        <v>-</v>
      </c>
    </row>
    <row r="101" spans="14:17" hidden="1" x14ac:dyDescent="0.35">
      <c r="N101" s="233"/>
      <c r="Q101" s="241" t="str">
        <f>IFERROR((VLOOKUP(P101,Padrón[[Ficha]:[Nombre]],2,FALSE)),"-")</f>
        <v>-</v>
      </c>
    </row>
    <row r="102" spans="14:17" hidden="1" x14ac:dyDescent="0.35">
      <c r="N102" s="233"/>
      <c r="Q102" s="241" t="str">
        <f>IFERROR((VLOOKUP(P102,Padrón[[Ficha]:[Nombre]],2,FALSE)),"-")</f>
        <v>-</v>
      </c>
    </row>
    <row r="103" spans="14:17" hidden="1" x14ac:dyDescent="0.35">
      <c r="N103" s="233"/>
      <c r="Q103" s="241" t="str">
        <f>IFERROR((VLOOKUP(P103,Padrón[[Ficha]:[Nombre]],2,FALSE)),"-")</f>
        <v>-</v>
      </c>
    </row>
    <row r="104" spans="14:17" hidden="1" x14ac:dyDescent="0.35">
      <c r="N104" s="233"/>
      <c r="Q104" s="241" t="str">
        <f>IFERROR((VLOOKUP(P104,Padrón[[Ficha]:[Nombre]],2,FALSE)),"-")</f>
        <v>-</v>
      </c>
    </row>
    <row r="105" spans="14:17" hidden="1" x14ac:dyDescent="0.35">
      <c r="N105" s="233"/>
      <c r="Q105" s="241" t="str">
        <f>IFERROR((VLOOKUP(P105,Padrón[[Ficha]:[Nombre]],2,FALSE)),"-")</f>
        <v>-</v>
      </c>
    </row>
    <row r="106" spans="14:17" hidden="1" x14ac:dyDescent="0.35">
      <c r="N106" s="233"/>
      <c r="Q106" s="241" t="str">
        <f>IFERROR((VLOOKUP(P106,Padrón[[Ficha]:[Nombre]],2,FALSE)),"-")</f>
        <v>-</v>
      </c>
    </row>
    <row r="107" spans="14:17" hidden="1" x14ac:dyDescent="0.35">
      <c r="N107" s="233"/>
      <c r="Q107" s="241" t="str">
        <f>IFERROR((VLOOKUP(P107,Padrón[[Ficha]:[Nombre]],2,FALSE)),"-")</f>
        <v>-</v>
      </c>
    </row>
    <row r="108" spans="14:17" hidden="1" x14ac:dyDescent="0.35">
      <c r="N108" s="233"/>
      <c r="Q108" s="241" t="str">
        <f>IFERROR((VLOOKUP(P108,Padrón[[Ficha]:[Nombre]],2,FALSE)),"-")</f>
        <v>-</v>
      </c>
    </row>
    <row r="109" spans="14:17" hidden="1" x14ac:dyDescent="0.35">
      <c r="N109" s="233"/>
      <c r="Q109" s="241" t="str">
        <f>IFERROR((VLOOKUP(P109,Padrón[[Ficha]:[Nombre]],2,FALSE)),"-")</f>
        <v>-</v>
      </c>
    </row>
    <row r="110" spans="14:17" hidden="1" x14ac:dyDescent="0.35">
      <c r="N110" s="233"/>
      <c r="Q110" s="241" t="str">
        <f>IFERROR((VLOOKUP(P110,Padrón[[Ficha]:[Nombre]],2,FALSE)),"-")</f>
        <v>-</v>
      </c>
    </row>
    <row r="111" spans="14:17" hidden="1" x14ac:dyDescent="0.35">
      <c r="N111" s="233"/>
      <c r="Q111" s="241" t="str">
        <f>IFERROR((VLOOKUP(P111,Padrón[[Ficha]:[Nombre]],2,FALSE)),"-")</f>
        <v>-</v>
      </c>
    </row>
    <row r="112" spans="14:17" hidden="1" x14ac:dyDescent="0.35">
      <c r="N112" s="233"/>
      <c r="Q112" s="241" t="str">
        <f>IFERROR((VLOOKUP(P112,Padrón[[Ficha]:[Nombre]],2,FALSE)),"-")</f>
        <v>-</v>
      </c>
    </row>
    <row r="113" spans="14:17" hidden="1" x14ac:dyDescent="0.35">
      <c r="N113" s="233"/>
      <c r="Q113" s="241" t="str">
        <f>IFERROR((VLOOKUP(P113,Padrón[[Ficha]:[Nombre]],2,FALSE)),"-")</f>
        <v>-</v>
      </c>
    </row>
    <row r="114" spans="14:17" hidden="1" x14ac:dyDescent="0.35">
      <c r="N114" s="233"/>
      <c r="Q114" s="241" t="str">
        <f>IFERROR((VLOOKUP(P114,Padrón[[Ficha]:[Nombre]],2,FALSE)),"-")</f>
        <v>-</v>
      </c>
    </row>
    <row r="115" spans="14:17" hidden="1" x14ac:dyDescent="0.35">
      <c r="N115" s="233"/>
      <c r="Q115" s="241" t="str">
        <f>IFERROR((VLOOKUP(P115,Padrón[[Ficha]:[Nombre]],2,FALSE)),"-")</f>
        <v>-</v>
      </c>
    </row>
    <row r="116" spans="14:17" hidden="1" x14ac:dyDescent="0.35">
      <c r="N116" s="233"/>
      <c r="Q116" s="241" t="str">
        <f>IFERROR((VLOOKUP(P116,Padrón[[Ficha]:[Nombre]],2,FALSE)),"-")</f>
        <v>-</v>
      </c>
    </row>
    <row r="117" spans="14:17" hidden="1" x14ac:dyDescent="0.35">
      <c r="N117" s="233"/>
      <c r="Q117" s="241" t="str">
        <f>IFERROR((VLOOKUP(P117,Padrón[[Ficha]:[Nombre]],2,FALSE)),"-")</f>
        <v>-</v>
      </c>
    </row>
    <row r="118" spans="14:17" hidden="1" x14ac:dyDescent="0.35">
      <c r="N118" s="233"/>
      <c r="Q118" s="241" t="str">
        <f>IFERROR((VLOOKUP(P118,Padrón[[Ficha]:[Nombre]],2,FALSE)),"-")</f>
        <v>-</v>
      </c>
    </row>
    <row r="119" spans="14:17" hidden="1" x14ac:dyDescent="0.35">
      <c r="N119" s="233"/>
      <c r="Q119" s="241" t="str">
        <f>IFERROR((VLOOKUP(P119,Padrón[[Ficha]:[Nombre]],2,FALSE)),"-")</f>
        <v>-</v>
      </c>
    </row>
    <row r="120" spans="14:17" hidden="1" x14ac:dyDescent="0.35">
      <c r="N120" s="233"/>
      <c r="Q120" s="241" t="str">
        <f>IFERROR((VLOOKUP(P120,Padrón[[Ficha]:[Nombre]],2,FALSE)),"-")</f>
        <v>-</v>
      </c>
    </row>
    <row r="121" spans="14:17" hidden="1" x14ac:dyDescent="0.35">
      <c r="N121" s="233"/>
      <c r="Q121" s="241" t="str">
        <f>IFERROR((VLOOKUP(P121,Padrón[[Ficha]:[Nombre]],2,FALSE)),"-")</f>
        <v>-</v>
      </c>
    </row>
    <row r="122" spans="14:17" hidden="1" x14ac:dyDescent="0.35">
      <c r="N122" s="233"/>
      <c r="Q122" s="241" t="str">
        <f>IFERROR((VLOOKUP(P122,Padrón[[Ficha]:[Nombre]],2,FALSE)),"-")</f>
        <v>-</v>
      </c>
    </row>
    <row r="123" spans="14:17" hidden="1" x14ac:dyDescent="0.35">
      <c r="N123" s="233"/>
      <c r="Q123" s="241" t="str">
        <f>IFERROR((VLOOKUP(P123,Padrón[[Ficha]:[Nombre]],2,FALSE)),"-")</f>
        <v>-</v>
      </c>
    </row>
    <row r="124" spans="14:17" hidden="1" x14ac:dyDescent="0.35">
      <c r="N124" s="233"/>
      <c r="Q124" s="241" t="str">
        <f>IFERROR((VLOOKUP(P124,Padrón[[Ficha]:[Nombre]],2,FALSE)),"-")</f>
        <v>-</v>
      </c>
    </row>
    <row r="125" spans="14:17" hidden="1" x14ac:dyDescent="0.35">
      <c r="N125" s="233"/>
      <c r="Q125" s="241" t="str">
        <f>IFERROR((VLOOKUP(P125,Padrón[[Ficha]:[Nombre]],2,FALSE)),"-")</f>
        <v>-</v>
      </c>
    </row>
    <row r="126" spans="14:17" hidden="1" x14ac:dyDescent="0.35">
      <c r="N126" s="233"/>
      <c r="Q126" s="241" t="str">
        <f>IFERROR((VLOOKUP(P126,Padrón[[Ficha]:[Nombre]],2,FALSE)),"-")</f>
        <v>-</v>
      </c>
    </row>
    <row r="127" spans="14:17" hidden="1" x14ac:dyDescent="0.35">
      <c r="N127" s="233"/>
      <c r="Q127" s="241" t="str">
        <f>IFERROR((VLOOKUP(P127,Padrón[[Ficha]:[Nombre]],2,FALSE)),"-")</f>
        <v>-</v>
      </c>
    </row>
    <row r="128" spans="14:17" hidden="1" x14ac:dyDescent="0.35">
      <c r="N128" s="233"/>
      <c r="Q128" s="241" t="str">
        <f>IFERROR((VLOOKUP(P128,Padrón[[Ficha]:[Nombre]],2,FALSE)),"-")</f>
        <v>-</v>
      </c>
    </row>
    <row r="129" spans="14:17" hidden="1" x14ac:dyDescent="0.35">
      <c r="N129" s="233"/>
      <c r="Q129" s="241" t="str">
        <f>IFERROR((VLOOKUP(P129,Padrón[[Ficha]:[Nombre]],2,FALSE)),"-")</f>
        <v>-</v>
      </c>
    </row>
    <row r="130" spans="14:17" hidden="1" x14ac:dyDescent="0.35">
      <c r="N130" s="233"/>
      <c r="Q130" s="241" t="str">
        <f>IFERROR((VLOOKUP(P130,Padrón[[Ficha]:[Nombre]],2,FALSE)),"-")</f>
        <v>-</v>
      </c>
    </row>
    <row r="131" spans="14:17" hidden="1" x14ac:dyDescent="0.35">
      <c r="N131" s="233"/>
      <c r="Q131" s="241" t="str">
        <f>IFERROR((VLOOKUP(P131,Padrón[[Ficha]:[Nombre]],2,FALSE)),"-")</f>
        <v>-</v>
      </c>
    </row>
    <row r="132" spans="14:17" hidden="1" x14ac:dyDescent="0.35">
      <c r="N132" s="233"/>
      <c r="Q132" s="241" t="str">
        <f>IFERROR((VLOOKUP(P132,Padrón[[Ficha]:[Nombre]],2,FALSE)),"-")</f>
        <v>-</v>
      </c>
    </row>
    <row r="133" spans="14:17" hidden="1" x14ac:dyDescent="0.35">
      <c r="N133" s="233"/>
      <c r="Q133" s="241" t="str">
        <f>IFERROR((VLOOKUP(P133,Padrón[[Ficha]:[Nombre]],2,FALSE)),"-")</f>
        <v>-</v>
      </c>
    </row>
    <row r="134" spans="14:17" hidden="1" x14ac:dyDescent="0.35">
      <c r="N134" s="233"/>
      <c r="Q134" s="241" t="str">
        <f>IFERROR((VLOOKUP(P134,Padrón[[Ficha]:[Nombre]],2,FALSE)),"-")</f>
        <v>-</v>
      </c>
    </row>
    <row r="135" spans="14:17" hidden="1" x14ac:dyDescent="0.35">
      <c r="N135" s="233"/>
      <c r="Q135" s="241" t="str">
        <f>IFERROR((VLOOKUP(P135,Padrón[[Ficha]:[Nombre]],2,FALSE)),"-")</f>
        <v>-</v>
      </c>
    </row>
    <row r="136" spans="14:17" hidden="1" x14ac:dyDescent="0.35">
      <c r="N136" s="233"/>
      <c r="Q136" s="241" t="str">
        <f>IFERROR((VLOOKUP(P136,Padrón[[Ficha]:[Nombre]],2,FALSE)),"-")</f>
        <v>-</v>
      </c>
    </row>
    <row r="137" spans="14:17" hidden="1" x14ac:dyDescent="0.35">
      <c r="N137" s="233"/>
      <c r="Q137" s="241" t="str">
        <f>IFERROR((VLOOKUP(P137,Padrón[[Ficha]:[Nombre]],2,FALSE)),"-")</f>
        <v>-</v>
      </c>
    </row>
    <row r="138" spans="14:17" hidden="1" x14ac:dyDescent="0.35">
      <c r="N138" s="233"/>
      <c r="Q138" s="241" t="str">
        <f>IFERROR((VLOOKUP(P138,Padrón[[Ficha]:[Nombre]],2,FALSE)),"-")</f>
        <v>-</v>
      </c>
    </row>
    <row r="139" spans="14:17" hidden="1" x14ac:dyDescent="0.35">
      <c r="N139" s="233"/>
      <c r="Q139" s="241" t="str">
        <f>IFERROR((VLOOKUP(P139,Padrón[[Ficha]:[Nombre]],2,FALSE)),"-")</f>
        <v>-</v>
      </c>
    </row>
    <row r="140" spans="14:17" hidden="1" x14ac:dyDescent="0.35">
      <c r="N140" s="233"/>
      <c r="Q140" s="241" t="str">
        <f>IFERROR((VLOOKUP(P140,Padrón[[Ficha]:[Nombre]],2,FALSE)),"-")</f>
        <v>-</v>
      </c>
    </row>
    <row r="141" spans="14:17" hidden="1" x14ac:dyDescent="0.35">
      <c r="N141" s="233"/>
      <c r="Q141" s="241" t="str">
        <f>IFERROR((VLOOKUP(P141,Padrón[[Ficha]:[Nombre]],2,FALSE)),"-")</f>
        <v>-</v>
      </c>
    </row>
    <row r="142" spans="14:17" hidden="1" x14ac:dyDescent="0.35">
      <c r="N142" s="233"/>
      <c r="Q142" s="241" t="str">
        <f>IFERROR((VLOOKUP(P142,Padrón[[Ficha]:[Nombre]],2,FALSE)),"-")</f>
        <v>-</v>
      </c>
    </row>
    <row r="143" spans="14:17" hidden="1" x14ac:dyDescent="0.35">
      <c r="N143" s="233"/>
      <c r="Q143" s="241" t="str">
        <f>IFERROR((VLOOKUP(P143,Padrón[[Ficha]:[Nombre]],2,FALSE)),"-")</f>
        <v>-</v>
      </c>
    </row>
    <row r="144" spans="14:17" hidden="1" x14ac:dyDescent="0.35">
      <c r="N144" s="233"/>
      <c r="Q144" s="241" t="str">
        <f>IFERROR((VLOOKUP(P144,Padrón[[Ficha]:[Nombre]],2,FALSE)),"-")</f>
        <v>-</v>
      </c>
    </row>
    <row r="145" spans="14:17" hidden="1" x14ac:dyDescent="0.35">
      <c r="N145" s="233"/>
      <c r="Q145" s="241" t="str">
        <f>IFERROR((VLOOKUP(P145,Padrón[[Ficha]:[Nombre]],2,FALSE)),"-")</f>
        <v>-</v>
      </c>
    </row>
    <row r="146" spans="14:17" hidden="1" x14ac:dyDescent="0.35">
      <c r="N146" s="233"/>
      <c r="Q146" s="241" t="str">
        <f>IFERROR((VLOOKUP(P146,Padrón[[Ficha]:[Nombre]],2,FALSE)),"-")</f>
        <v>-</v>
      </c>
    </row>
    <row r="147" spans="14:17" hidden="1" x14ac:dyDescent="0.35">
      <c r="N147" s="233"/>
      <c r="Q147" s="241" t="str">
        <f>IFERROR((VLOOKUP(P147,Padrón[[Ficha]:[Nombre]],2,FALSE)),"-")</f>
        <v>-</v>
      </c>
    </row>
    <row r="148" spans="14:17" hidden="1" x14ac:dyDescent="0.35">
      <c r="N148" s="233"/>
      <c r="Q148" s="241" t="str">
        <f>IFERROR((VLOOKUP(P148,Padrón[[Ficha]:[Nombre]],2,FALSE)),"-")</f>
        <v>-</v>
      </c>
    </row>
    <row r="149" spans="14:17" hidden="1" x14ac:dyDescent="0.35">
      <c r="N149" s="233"/>
      <c r="Q149" s="241" t="str">
        <f>IFERROR((VLOOKUP(P149,Padrón[[Ficha]:[Nombre]],2,FALSE)),"-")</f>
        <v>-</v>
      </c>
    </row>
    <row r="150" spans="14:17" hidden="1" x14ac:dyDescent="0.35">
      <c r="N150" s="233"/>
      <c r="Q150" s="241" t="str">
        <f>IFERROR((VLOOKUP(P150,Padrón[[Ficha]:[Nombre]],2,FALSE)),"-")</f>
        <v>-</v>
      </c>
    </row>
    <row r="151" spans="14:17" hidden="1" x14ac:dyDescent="0.35">
      <c r="N151" s="233"/>
      <c r="Q151" s="241" t="str">
        <f>IFERROR((VLOOKUP(P151,Padrón[[Ficha]:[Nombre]],2,FALSE)),"-")</f>
        <v>-</v>
      </c>
    </row>
    <row r="152" spans="14:17" hidden="1" x14ac:dyDescent="0.35">
      <c r="N152" s="233"/>
      <c r="Q152" s="241" t="str">
        <f>IFERROR((VLOOKUP(P152,Padrón[[Ficha]:[Nombre]],2,FALSE)),"-")</f>
        <v>-</v>
      </c>
    </row>
    <row r="153" spans="14:17" hidden="1" x14ac:dyDescent="0.35">
      <c r="N153" s="233"/>
      <c r="Q153" s="241" t="str">
        <f>IFERROR((VLOOKUP(P153,Padrón[[Ficha]:[Nombre]],2,FALSE)),"-")</f>
        <v>-</v>
      </c>
    </row>
    <row r="154" spans="14:17" hidden="1" x14ac:dyDescent="0.35">
      <c r="N154" s="233"/>
      <c r="Q154" s="241" t="str">
        <f>IFERROR((VLOOKUP(P154,Padrón[[Ficha]:[Nombre]],2,FALSE)),"-")</f>
        <v>-</v>
      </c>
    </row>
    <row r="155" spans="14:17" hidden="1" x14ac:dyDescent="0.35">
      <c r="N155" s="233"/>
      <c r="Q155" s="241" t="str">
        <f>IFERROR((VLOOKUP(P155,Padrón[[Ficha]:[Nombre]],2,FALSE)),"-")</f>
        <v>-</v>
      </c>
    </row>
    <row r="156" spans="14:17" hidden="1" x14ac:dyDescent="0.35">
      <c r="N156" s="233"/>
      <c r="Q156" s="241" t="str">
        <f>IFERROR((VLOOKUP(P156,Padrón[[Ficha]:[Nombre]],2,FALSE)),"-")</f>
        <v>-</v>
      </c>
    </row>
    <row r="157" spans="14:17" hidden="1" x14ac:dyDescent="0.35">
      <c r="N157" s="233"/>
      <c r="Q157" s="241" t="str">
        <f>IFERROR((VLOOKUP(P157,Padrón[[Ficha]:[Nombre]],2,FALSE)),"-")</f>
        <v>-</v>
      </c>
    </row>
    <row r="158" spans="14:17" hidden="1" x14ac:dyDescent="0.35">
      <c r="N158" s="233"/>
      <c r="Q158" s="241" t="str">
        <f>IFERROR((VLOOKUP(P158,Padrón[[Ficha]:[Nombre]],2,FALSE)),"-")</f>
        <v>-</v>
      </c>
    </row>
    <row r="159" spans="14:17" hidden="1" x14ac:dyDescent="0.35">
      <c r="N159" s="233"/>
      <c r="Q159" s="241" t="str">
        <f>IFERROR((VLOOKUP(P159,Padrón[[Ficha]:[Nombre]],2,FALSE)),"-")</f>
        <v>-</v>
      </c>
    </row>
    <row r="160" spans="14:17" hidden="1" x14ac:dyDescent="0.35"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F315D7E4-7CBB-4E73-ADB9-795694E8DC7C}">
    <filterColumn colId="4">
      <filters>
        <filter val="BÁSICO DE SEGURIDAD (BS)"/>
        <filter val="PLANEACIÓN Y SUPERVISIÓN SEGURA DE LOS TRABAJOS (PSST)"/>
      </filters>
    </filterColumn>
    <sortState xmlns:xlrd2="http://schemas.microsoft.com/office/spreadsheetml/2017/richdata2" ref="A14:S160">
      <sortCondition ref="N13:N160"/>
    </sortState>
  </autoFilter>
  <sortState xmlns:xlrd2="http://schemas.microsoft.com/office/spreadsheetml/2017/richdata2" ref="A14:S92">
    <sortCondition ref="I14:I92"/>
  </sortState>
  <mergeCells count="1">
    <mergeCell ref="H3:I3"/>
  </mergeCells>
  <conditionalFormatting sqref="N14:N92">
    <cfRule type="containsText" dxfId="115" priority="3" operator="containsText" text="Diferido">
      <formula>NOT(ISERROR(SEARCH("Diferido",N14)))</formula>
    </cfRule>
    <cfRule type="containsText" dxfId="114" priority="4" operator="containsText" text="Realizado">
      <formula>NOT(ISERROR(SEARCH("Realizado",N14)))</formula>
    </cfRule>
    <cfRule type="containsText" dxfId="113" priority="5" operator="containsText" text="Cancelado">
      <formula>NOT(ISERROR(SEARCH("Cancelado",N14)))</formula>
    </cfRule>
  </conditionalFormatting>
  <conditionalFormatting sqref="S14:S92">
    <cfRule type="containsText" dxfId="112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A74D11-5031-46A0-BDFF-D683D754CD91}">
          <x14:formula1>
            <xm:f>Hoja20!$C$6:$C$8</xm:f>
          </x14:formula1>
          <xm:sqref>N96:N454 N14:N94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115D-4C82-44DD-8FDC-FFE648BB2C51}">
  <sheetPr codeName="Hoja11" filterMode="1">
    <tabColor rgb="FFFFFF00"/>
  </sheetPr>
  <dimension ref="A1:AI160"/>
  <sheetViews>
    <sheetView topLeftCell="D12" workbookViewId="0">
      <selection activeCell="O14" sqref="O14:O137"/>
    </sheetView>
  </sheetViews>
  <sheetFormatPr baseColWidth="10" defaultColWidth="11.42578125" defaultRowHeight="18" x14ac:dyDescent="0.35"/>
  <cols>
    <col min="1" max="1" width="11.42578125" style="226"/>
    <col min="2" max="3" width="12.28515625" style="226" customWidth="1"/>
    <col min="4" max="4" width="64.7109375" style="226" bestFit="1" customWidth="1"/>
    <col min="5" max="5" width="57.85546875" style="226" bestFit="1" customWidth="1"/>
    <col min="6" max="6" width="11.42578125" style="226" customWidth="1"/>
    <col min="7" max="7" width="36.42578125" style="226" bestFit="1" customWidth="1"/>
    <col min="8" max="8" width="11.42578125" style="226" customWidth="1"/>
    <col min="9" max="10" width="11.42578125" style="226"/>
    <col min="11" max="11" width="19.42578125" style="226" bestFit="1" customWidth="1"/>
    <col min="12" max="12" width="11.42578125" style="224" hidden="1" customWidth="1"/>
    <col min="13" max="13" width="11.42578125" style="232" hidden="1" customWidth="1"/>
    <col min="14" max="15" width="11.42578125" style="233"/>
    <col min="16" max="16" width="11.7109375" style="233" customWidth="1"/>
    <col min="17" max="17" width="36.7109375" style="241" customWidth="1"/>
    <col min="18" max="18" width="37.42578125" style="234" customWidth="1"/>
    <col min="19" max="19" width="26" style="242" customWidth="1"/>
    <col min="20" max="20" width="0" style="226" hidden="1" customWidth="1"/>
    <col min="21" max="35" width="11.42578125" style="226" hidden="1" customWidth="1"/>
    <col min="36" max="36" width="11.42578125" style="226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128</v>
      </c>
      <c r="I5" s="20">
        <f>SUM(H14:H300)</f>
        <v>1329</v>
      </c>
      <c r="J5" s="19">
        <f>COUNTIF($M$14:$M$300,1)</f>
        <v>128</v>
      </c>
      <c r="K5" s="19">
        <f>COUNTIFS($M$14:$M$300,1,$N$14:$N$300,"Realizado")</f>
        <v>126</v>
      </c>
      <c r="L5" s="19">
        <f>COUNTIFS($M$14:$M$300,1,$N$14:$N$300,"Cancelado")</f>
        <v>2</v>
      </c>
      <c r="M5" s="16"/>
      <c r="N5" s="19">
        <f>+SUMIF($M$14:$M$300,1,$H$14:$H$300)</f>
        <v>1329</v>
      </c>
      <c r="O5" s="21">
        <f>+SUMIF($M$14:$M$300,1,$O$14:$O$300)</f>
        <v>1166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1</v>
      </c>
      <c r="AB5" s="143">
        <f t="shared" si="0"/>
        <v>0</v>
      </c>
      <c r="AC5" s="143">
        <f t="shared" si="0"/>
        <v>0</v>
      </c>
      <c r="AD5" s="143">
        <f t="shared" si="0"/>
        <v>1</v>
      </c>
      <c r="AE5" s="143">
        <f t="shared" si="0"/>
        <v>0</v>
      </c>
      <c r="AF5" s="143">
        <f t="shared" si="0"/>
        <v>1</v>
      </c>
      <c r="AG5" s="143">
        <f t="shared" si="0"/>
        <v>0</v>
      </c>
      <c r="AH5" s="143">
        <f t="shared" si="1"/>
        <v>3</v>
      </c>
    </row>
    <row r="6" spans="1:34" customFormat="1" ht="15" hidden="1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3</v>
      </c>
      <c r="X10" s="143">
        <f t="shared" si="0"/>
        <v>18</v>
      </c>
      <c r="Y10" s="143">
        <f t="shared" si="0"/>
        <v>9</v>
      </c>
      <c r="Z10" s="143">
        <f t="shared" si="0"/>
        <v>11</v>
      </c>
      <c r="AA10" s="143">
        <f t="shared" si="0"/>
        <v>12</v>
      </c>
      <c r="AB10" s="143">
        <f t="shared" si="0"/>
        <v>6</v>
      </c>
      <c r="AC10" s="143">
        <f t="shared" si="0"/>
        <v>5</v>
      </c>
      <c r="AD10" s="143">
        <f t="shared" si="0"/>
        <v>10</v>
      </c>
      <c r="AE10" s="143">
        <f t="shared" si="0"/>
        <v>3</v>
      </c>
      <c r="AF10" s="143">
        <f t="shared" si="0"/>
        <v>0</v>
      </c>
      <c r="AG10" s="143">
        <f t="shared" si="0"/>
        <v>0</v>
      </c>
      <c r="AH10" s="143">
        <f t="shared" si="1"/>
        <v>77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2</v>
      </c>
      <c r="X12" s="143">
        <f t="shared" si="0"/>
        <v>10</v>
      </c>
      <c r="Y12" s="143">
        <f t="shared" si="0"/>
        <v>8</v>
      </c>
      <c r="Z12" s="143">
        <f t="shared" si="0"/>
        <v>6</v>
      </c>
      <c r="AA12" s="143">
        <f t="shared" si="0"/>
        <v>9</v>
      </c>
      <c r="AB12" s="143">
        <f t="shared" si="0"/>
        <v>2</v>
      </c>
      <c r="AC12" s="143">
        <f t="shared" si="0"/>
        <v>0</v>
      </c>
      <c r="AD12" s="143">
        <f t="shared" si="0"/>
        <v>5</v>
      </c>
      <c r="AE12" s="143">
        <f t="shared" si="0"/>
        <v>6</v>
      </c>
      <c r="AF12" s="143">
        <f t="shared" si="0"/>
        <v>0</v>
      </c>
      <c r="AG12" s="143">
        <f t="shared" si="0"/>
        <v>0</v>
      </c>
      <c r="AH12" s="143">
        <f t="shared" si="1"/>
        <v>48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5</v>
      </c>
      <c r="X13" s="143">
        <f t="shared" si="2"/>
        <v>28</v>
      </c>
      <c r="Y13" s="143">
        <f t="shared" si="2"/>
        <v>17</v>
      </c>
      <c r="Z13" s="143">
        <f t="shared" si="2"/>
        <v>17</v>
      </c>
      <c r="AA13" s="143">
        <f t="shared" si="2"/>
        <v>22</v>
      </c>
      <c r="AB13" s="143">
        <f t="shared" si="2"/>
        <v>8</v>
      </c>
      <c r="AC13" s="143">
        <f t="shared" si="2"/>
        <v>5</v>
      </c>
      <c r="AD13" s="143">
        <f t="shared" si="2"/>
        <v>16</v>
      </c>
      <c r="AE13" s="143">
        <f t="shared" si="2"/>
        <v>9</v>
      </c>
      <c r="AF13" s="143">
        <f t="shared" si="2"/>
        <v>1</v>
      </c>
      <c r="AG13" s="143">
        <f t="shared" si="2"/>
        <v>0</v>
      </c>
      <c r="AH13" s="146">
        <f t="shared" si="2"/>
        <v>128</v>
      </c>
    </row>
    <row r="14" spans="1:34" x14ac:dyDescent="0.35">
      <c r="A14" s="6">
        <v>47397</v>
      </c>
      <c r="B14" s="3"/>
      <c r="C14" s="1" t="s">
        <v>15</v>
      </c>
      <c r="D14" s="9" t="s">
        <v>177</v>
      </c>
      <c r="E14" s="1" t="s">
        <v>23</v>
      </c>
      <c r="F14" s="8">
        <v>441106</v>
      </c>
      <c r="G14" s="1" t="s">
        <v>178</v>
      </c>
      <c r="H14" s="7">
        <v>13</v>
      </c>
      <c r="I14" s="5">
        <v>44977</v>
      </c>
      <c r="J14" s="5">
        <v>44978</v>
      </c>
      <c r="K14" s="1" t="s">
        <v>85</v>
      </c>
      <c r="L14" s="224">
        <f t="shared" ref="L14:L45" si="3">MONTH(J14)</f>
        <v>2</v>
      </c>
      <c r="M14" s="4">
        <f>IF(AND(J14&gt;=$B$2,J14&lt;=$C$2),1,0)</f>
        <v>1</v>
      </c>
      <c r="N14" s="233" t="s">
        <v>341</v>
      </c>
      <c r="O14" s="233">
        <v>10</v>
      </c>
      <c r="P14" s="233">
        <v>441106</v>
      </c>
      <c r="Q14" s="241" t="str">
        <f>IFERROR((VLOOKUP(P14,Padrón[[Ficha]:[Nombre]],2,FALSE)),"-")</f>
        <v>JAVIER BECERRIL MORALES</v>
      </c>
      <c r="S14" s="95" t="str">
        <f t="shared" ref="S14:S45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57679</v>
      </c>
      <c r="B15" s="3"/>
      <c r="C15" s="1" t="s">
        <v>196</v>
      </c>
      <c r="D15" s="9" t="s">
        <v>197</v>
      </c>
      <c r="E15" s="1" t="s">
        <v>28</v>
      </c>
      <c r="F15" s="8">
        <v>463384</v>
      </c>
      <c r="G15" s="1" t="s">
        <v>172</v>
      </c>
      <c r="H15" s="7">
        <v>3</v>
      </c>
      <c r="I15" s="5">
        <v>44977</v>
      </c>
      <c r="J15" s="5">
        <v>44978</v>
      </c>
      <c r="K15" s="1" t="s">
        <v>85</v>
      </c>
      <c r="L15" s="224">
        <f t="shared" si="3"/>
        <v>2</v>
      </c>
      <c r="M15" s="4">
        <f t="shared" ref="M15:M78" si="5">IF(AND(J15&gt;=$B$2,J15&lt;=$C$2),1,0)</f>
        <v>1</v>
      </c>
      <c r="N15" s="233" t="s">
        <v>341</v>
      </c>
      <c r="O15" s="233">
        <v>3</v>
      </c>
      <c r="P15" s="233">
        <v>463384</v>
      </c>
      <c r="Q15" s="241" t="str">
        <f>IFERROR((VLOOKUP(P15,Padrón[[Ficha]:[Nombre]],2,FALSE)),"-")</f>
        <v>FRANCISCO  RUBEN CHAVEZ OSORIO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56284</v>
      </c>
      <c r="B16" s="3"/>
      <c r="C16" s="1" t="s">
        <v>15</v>
      </c>
      <c r="D16" s="9" t="s">
        <v>177</v>
      </c>
      <c r="E16" s="1" t="s">
        <v>78</v>
      </c>
      <c r="F16" s="8">
        <v>441106</v>
      </c>
      <c r="G16" s="1" t="s">
        <v>178</v>
      </c>
      <c r="H16" s="7">
        <v>13</v>
      </c>
      <c r="I16" s="5">
        <v>44979</v>
      </c>
      <c r="J16" s="5">
        <v>44979</v>
      </c>
      <c r="K16" s="1" t="s">
        <v>85</v>
      </c>
      <c r="L16" s="224">
        <f t="shared" si="3"/>
        <v>2</v>
      </c>
      <c r="M16" s="4">
        <f t="shared" si="5"/>
        <v>1</v>
      </c>
      <c r="N16" s="233" t="s">
        <v>341</v>
      </c>
      <c r="O16" s="233">
        <v>10</v>
      </c>
      <c r="P16" s="233">
        <v>441106</v>
      </c>
      <c r="Q16" s="241" t="str">
        <f>IFERROR((VLOOKUP(P16,Padrón[[Ficha]:[Nombre]],2,FALSE)),"-")</f>
        <v>JAVIER BECERRIL MORALES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52346</v>
      </c>
      <c r="B17" s="3"/>
      <c r="C17" s="1" t="s">
        <v>196</v>
      </c>
      <c r="D17" s="9" t="s">
        <v>197</v>
      </c>
      <c r="E17" s="1" t="s">
        <v>22</v>
      </c>
      <c r="F17" s="8">
        <v>463384</v>
      </c>
      <c r="G17" s="1" t="s">
        <v>172</v>
      </c>
      <c r="H17" s="7">
        <v>4</v>
      </c>
      <c r="I17" s="5">
        <v>44979</v>
      </c>
      <c r="J17" s="5">
        <v>44981</v>
      </c>
      <c r="K17" s="1" t="s">
        <v>85</v>
      </c>
      <c r="L17" s="224">
        <f t="shared" si="3"/>
        <v>2</v>
      </c>
      <c r="M17" s="4">
        <f t="shared" si="5"/>
        <v>1</v>
      </c>
      <c r="N17" s="233" t="s">
        <v>341</v>
      </c>
      <c r="O17" s="233">
        <v>3</v>
      </c>
      <c r="P17" s="233">
        <v>463384</v>
      </c>
      <c r="Q17" s="241" t="str">
        <f>IFERROR((VLOOKUP(P17,Padrón[[Ficha]:[Nombre]],2,FALSE)),"-")</f>
        <v>FRANCISCO  RUBEN CHAVEZ OSORIO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47481</v>
      </c>
      <c r="B18" s="3"/>
      <c r="C18" s="1" t="s">
        <v>15</v>
      </c>
      <c r="D18" s="9" t="s">
        <v>177</v>
      </c>
      <c r="E18" s="1" t="s">
        <v>47</v>
      </c>
      <c r="F18" s="8">
        <v>441106</v>
      </c>
      <c r="G18" s="1" t="s">
        <v>178</v>
      </c>
      <c r="H18" s="7">
        <v>15</v>
      </c>
      <c r="I18" s="5">
        <v>44980</v>
      </c>
      <c r="J18" s="5">
        <v>44982</v>
      </c>
      <c r="K18" s="1" t="s">
        <v>85</v>
      </c>
      <c r="L18" s="224">
        <f t="shared" si="3"/>
        <v>2</v>
      </c>
      <c r="M18" s="4">
        <f t="shared" si="5"/>
        <v>1</v>
      </c>
      <c r="N18" s="233" t="s">
        <v>341</v>
      </c>
      <c r="O18" s="233">
        <v>12</v>
      </c>
      <c r="P18" s="233">
        <v>441106</v>
      </c>
      <c r="Q18" s="241" t="str">
        <f>IFERROR((VLOOKUP(P18,Padrón[[Ficha]:[Nombre]],2,FALSE)),"-")</f>
        <v>JAVIER BECERRIL MORALES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54919</v>
      </c>
      <c r="B19" s="3"/>
      <c r="C19" s="1" t="s">
        <v>196</v>
      </c>
      <c r="D19" s="9" t="s">
        <v>197</v>
      </c>
      <c r="E19" s="1" t="s">
        <v>35</v>
      </c>
      <c r="F19" s="8">
        <v>463384</v>
      </c>
      <c r="G19" s="1" t="s">
        <v>172</v>
      </c>
      <c r="H19" s="7">
        <v>6</v>
      </c>
      <c r="I19" s="5">
        <v>44984</v>
      </c>
      <c r="J19" s="5">
        <v>44986</v>
      </c>
      <c r="K19" s="1" t="s">
        <v>85</v>
      </c>
      <c r="L19" s="224">
        <f t="shared" si="3"/>
        <v>3</v>
      </c>
      <c r="M19" s="4">
        <f t="shared" si="5"/>
        <v>1</v>
      </c>
      <c r="N19" s="233" t="s">
        <v>341</v>
      </c>
      <c r="O19" s="233">
        <v>5</v>
      </c>
      <c r="P19" s="233">
        <v>463384</v>
      </c>
      <c r="Q19" s="241" t="str">
        <f>IFERROR((VLOOKUP(P19,Padrón[[Ficha]:[Nombre]],2,FALSE)),"-")</f>
        <v>FRANCISCO  RUBEN CHAVEZ OSORIO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1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1</v>
      </c>
      <c r="AG19" s="228">
        <f t="shared" si="6"/>
        <v>0</v>
      </c>
      <c r="AH19" s="228">
        <f t="shared" si="7"/>
        <v>2</v>
      </c>
    </row>
    <row r="20" spans="1:34" hidden="1" x14ac:dyDescent="0.35">
      <c r="A20" s="6">
        <v>48421</v>
      </c>
      <c r="B20" s="3"/>
      <c r="C20" s="1" t="s">
        <v>15</v>
      </c>
      <c r="D20" s="9" t="s">
        <v>49</v>
      </c>
      <c r="E20" s="1" t="s">
        <v>113</v>
      </c>
      <c r="F20" s="8">
        <v>463384</v>
      </c>
      <c r="G20" s="1" t="s">
        <v>172</v>
      </c>
      <c r="H20" s="7">
        <v>8</v>
      </c>
      <c r="I20" s="5">
        <v>44987</v>
      </c>
      <c r="J20" s="5">
        <v>44988</v>
      </c>
      <c r="K20" s="1" t="s">
        <v>85</v>
      </c>
      <c r="L20" s="224">
        <f t="shared" si="3"/>
        <v>3</v>
      </c>
      <c r="M20" s="4">
        <f t="shared" si="5"/>
        <v>1</v>
      </c>
      <c r="N20" s="233" t="s">
        <v>341</v>
      </c>
      <c r="O20" s="233">
        <v>8</v>
      </c>
      <c r="P20" s="233">
        <v>463384</v>
      </c>
      <c r="Q20" s="241" t="str">
        <f>IFERROR((VLOOKUP(P20,Padrón[[Ficha]:[Nombre]],2,FALSE)),"-")</f>
        <v>FRANCISCO  RUBEN CHAVEZ OSORIO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47439</v>
      </c>
      <c r="B21" s="3"/>
      <c r="C21" s="1" t="s">
        <v>15</v>
      </c>
      <c r="D21" s="9" t="s">
        <v>177</v>
      </c>
      <c r="E21" s="1" t="s">
        <v>78</v>
      </c>
      <c r="F21" s="8">
        <v>441106</v>
      </c>
      <c r="G21" s="1" t="s">
        <v>178</v>
      </c>
      <c r="H21" s="7">
        <v>14</v>
      </c>
      <c r="I21" s="5">
        <v>44987</v>
      </c>
      <c r="J21" s="5">
        <v>44987</v>
      </c>
      <c r="K21" s="1" t="s">
        <v>85</v>
      </c>
      <c r="L21" s="224">
        <f t="shared" si="3"/>
        <v>3</v>
      </c>
      <c r="M21" s="4">
        <f t="shared" si="5"/>
        <v>1</v>
      </c>
      <c r="N21" s="233" t="s">
        <v>341</v>
      </c>
      <c r="O21" s="233">
        <v>10</v>
      </c>
      <c r="P21" s="233">
        <v>441106</v>
      </c>
      <c r="Q21" s="241" t="str">
        <f>IFERROR((VLOOKUP(P21,Padrón[[Ficha]:[Nombre]],2,FALSE)),"-")</f>
        <v>JAVIER BECERRIL MORALES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x14ac:dyDescent="0.35">
      <c r="A22" s="6">
        <v>47399</v>
      </c>
      <c r="B22" s="3"/>
      <c r="C22" s="1" t="s">
        <v>15</v>
      </c>
      <c r="D22" s="9" t="s">
        <v>177</v>
      </c>
      <c r="E22" s="1" t="s">
        <v>23</v>
      </c>
      <c r="F22" s="8">
        <v>441106</v>
      </c>
      <c r="G22" s="1" t="s">
        <v>178</v>
      </c>
      <c r="H22" s="7">
        <v>11</v>
      </c>
      <c r="I22" s="5">
        <v>44991</v>
      </c>
      <c r="J22" s="5">
        <v>44992</v>
      </c>
      <c r="K22" s="1" t="s">
        <v>85</v>
      </c>
      <c r="L22" s="224">
        <f t="shared" si="3"/>
        <v>3</v>
      </c>
      <c r="M22" s="4">
        <f t="shared" si="5"/>
        <v>1</v>
      </c>
      <c r="N22" s="233" t="s">
        <v>341</v>
      </c>
      <c r="O22" s="233">
        <v>9</v>
      </c>
      <c r="P22" s="233">
        <v>441106</v>
      </c>
      <c r="Q22" s="241" t="str">
        <f>IFERROR((VLOOKUP(P22,Padrón[[Ficha]:[Nombre]],2,FALSE)),"-")</f>
        <v>JAVIER BECERRIL MORALES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x14ac:dyDescent="0.35">
      <c r="A23" s="6">
        <v>55668</v>
      </c>
      <c r="B23" s="3"/>
      <c r="C23" s="1" t="s">
        <v>196</v>
      </c>
      <c r="D23" s="9" t="s">
        <v>197</v>
      </c>
      <c r="E23" s="1" t="s">
        <v>23</v>
      </c>
      <c r="F23" s="8">
        <v>463384</v>
      </c>
      <c r="G23" s="1" t="s">
        <v>172</v>
      </c>
      <c r="H23" s="7">
        <v>12</v>
      </c>
      <c r="I23" s="5">
        <v>44991</v>
      </c>
      <c r="J23" s="5">
        <v>44992</v>
      </c>
      <c r="K23" s="1" t="s">
        <v>85</v>
      </c>
      <c r="L23" s="224">
        <f t="shared" si="3"/>
        <v>3</v>
      </c>
      <c r="M23" s="4">
        <f t="shared" si="5"/>
        <v>1</v>
      </c>
      <c r="N23" s="233" t="s">
        <v>341</v>
      </c>
      <c r="O23" s="233">
        <v>10</v>
      </c>
      <c r="P23" s="233">
        <v>463384</v>
      </c>
      <c r="Q23" s="241" t="str">
        <f>IFERROR((VLOOKUP(P23,Padrón[[Ficha]:[Nombre]],2,FALSE)),"-")</f>
        <v>FRANCISCO  RUBEN CHAVEZ OSORIO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48834</v>
      </c>
      <c r="B24" s="3"/>
      <c r="C24" s="1" t="s">
        <v>15</v>
      </c>
      <c r="D24" s="9" t="s">
        <v>177</v>
      </c>
      <c r="E24" s="1" t="s">
        <v>78</v>
      </c>
      <c r="F24" s="8">
        <v>441106</v>
      </c>
      <c r="G24" s="1" t="s">
        <v>178</v>
      </c>
      <c r="H24" s="7">
        <v>12</v>
      </c>
      <c r="I24" s="5">
        <v>44993</v>
      </c>
      <c r="J24" s="5">
        <v>44993</v>
      </c>
      <c r="K24" s="1" t="s">
        <v>85</v>
      </c>
      <c r="L24" s="224">
        <f t="shared" si="3"/>
        <v>3</v>
      </c>
      <c r="M24" s="4">
        <f t="shared" si="5"/>
        <v>1</v>
      </c>
      <c r="N24" s="233" t="s">
        <v>341</v>
      </c>
      <c r="O24" s="233">
        <v>8</v>
      </c>
      <c r="P24" s="233">
        <v>441106</v>
      </c>
      <c r="Q24" s="241" t="str">
        <f>IFERROR((VLOOKUP(P24,Padrón[[Ficha]:[Nombre]],2,FALSE)),"-")</f>
        <v>JAVIER BECERRIL MORALES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3</v>
      </c>
      <c r="X24" s="228">
        <f t="shared" si="6"/>
        <v>18</v>
      </c>
      <c r="Y24" s="228">
        <f t="shared" si="6"/>
        <v>9</v>
      </c>
      <c r="Z24" s="228">
        <f t="shared" si="6"/>
        <v>11</v>
      </c>
      <c r="AA24" s="228">
        <f t="shared" si="6"/>
        <v>11</v>
      </c>
      <c r="AB24" s="228">
        <f t="shared" si="6"/>
        <v>6</v>
      </c>
      <c r="AC24" s="228">
        <f t="shared" si="6"/>
        <v>5</v>
      </c>
      <c r="AD24" s="228">
        <f t="shared" si="6"/>
        <v>10</v>
      </c>
      <c r="AE24" s="228">
        <f t="shared" si="6"/>
        <v>3</v>
      </c>
      <c r="AF24" s="228">
        <f t="shared" si="6"/>
        <v>0</v>
      </c>
      <c r="AG24" s="228">
        <f t="shared" si="6"/>
        <v>0</v>
      </c>
      <c r="AH24" s="228">
        <f t="shared" si="7"/>
        <v>76</v>
      </c>
    </row>
    <row r="25" spans="1:34" hidden="1" x14ac:dyDescent="0.35">
      <c r="A25" s="6">
        <v>55599</v>
      </c>
      <c r="B25" s="3"/>
      <c r="C25" s="1" t="s">
        <v>196</v>
      </c>
      <c r="D25" s="9" t="s">
        <v>197</v>
      </c>
      <c r="E25" s="1" t="s">
        <v>78</v>
      </c>
      <c r="F25" s="8">
        <v>463384</v>
      </c>
      <c r="G25" s="1" t="s">
        <v>172</v>
      </c>
      <c r="H25" s="7">
        <v>13</v>
      </c>
      <c r="I25" s="5">
        <v>44993</v>
      </c>
      <c r="J25" s="5">
        <v>44993</v>
      </c>
      <c r="K25" s="1" t="s">
        <v>85</v>
      </c>
      <c r="L25" s="224">
        <f t="shared" si="3"/>
        <v>3</v>
      </c>
      <c r="M25" s="4">
        <f t="shared" si="5"/>
        <v>1</v>
      </c>
      <c r="N25" s="233" t="s">
        <v>341</v>
      </c>
      <c r="O25" s="233">
        <v>11</v>
      </c>
      <c r="P25" s="233">
        <v>463384</v>
      </c>
      <c r="Q25" s="241" t="str">
        <f>IFERROR((VLOOKUP(P25,Padrón[[Ficha]:[Nombre]],2,FALSE)),"-")</f>
        <v>FRANCISCO  RUBEN CHAVEZ OSORIO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49001</v>
      </c>
      <c r="B26" s="3"/>
      <c r="C26" s="1" t="s">
        <v>15</v>
      </c>
      <c r="D26" s="9" t="s">
        <v>177</v>
      </c>
      <c r="E26" s="1" t="s">
        <v>103</v>
      </c>
      <c r="F26" s="8">
        <v>441106</v>
      </c>
      <c r="G26" s="1" t="s">
        <v>178</v>
      </c>
      <c r="H26" s="7">
        <v>11</v>
      </c>
      <c r="I26" s="5">
        <v>44994</v>
      </c>
      <c r="J26" s="128">
        <v>44995</v>
      </c>
      <c r="K26" s="1" t="s">
        <v>85</v>
      </c>
      <c r="L26" s="224">
        <f t="shared" si="3"/>
        <v>3</v>
      </c>
      <c r="M26" s="4">
        <f t="shared" si="5"/>
        <v>1</v>
      </c>
      <c r="N26" s="233" t="s">
        <v>341</v>
      </c>
      <c r="O26" s="233">
        <v>9</v>
      </c>
      <c r="P26" s="233">
        <v>441106</v>
      </c>
      <c r="Q26" s="241" t="str">
        <f>IFERROR((VLOOKUP(P26,Padrón[[Ficha]:[Nombre]],2,FALSE)),"-")</f>
        <v>JAVIER BECERRIL MORALES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2</v>
      </c>
      <c r="X26" s="228">
        <f t="shared" si="6"/>
        <v>10</v>
      </c>
      <c r="Y26" s="228">
        <f t="shared" si="6"/>
        <v>8</v>
      </c>
      <c r="Z26" s="228">
        <f t="shared" si="6"/>
        <v>6</v>
      </c>
      <c r="AA26" s="228">
        <f t="shared" si="6"/>
        <v>9</v>
      </c>
      <c r="AB26" s="228">
        <f t="shared" si="6"/>
        <v>2</v>
      </c>
      <c r="AC26" s="228">
        <f t="shared" si="6"/>
        <v>0</v>
      </c>
      <c r="AD26" s="228">
        <f t="shared" si="6"/>
        <v>5</v>
      </c>
      <c r="AE26" s="228">
        <f t="shared" si="6"/>
        <v>6</v>
      </c>
      <c r="AF26" s="228">
        <f t="shared" si="6"/>
        <v>0</v>
      </c>
      <c r="AG26" s="228">
        <f t="shared" si="6"/>
        <v>0</v>
      </c>
      <c r="AH26" s="228">
        <f t="shared" si="7"/>
        <v>48</v>
      </c>
    </row>
    <row r="27" spans="1:34" hidden="1" x14ac:dyDescent="0.35">
      <c r="A27" s="6">
        <v>54915</v>
      </c>
      <c r="B27" s="3"/>
      <c r="C27" s="1" t="s">
        <v>196</v>
      </c>
      <c r="D27" s="9" t="s">
        <v>197</v>
      </c>
      <c r="E27" s="1" t="s">
        <v>47</v>
      </c>
      <c r="F27" s="8">
        <v>463384</v>
      </c>
      <c r="G27" s="1" t="s">
        <v>172</v>
      </c>
      <c r="H27" s="7">
        <v>14</v>
      </c>
      <c r="I27" s="5">
        <v>44994</v>
      </c>
      <c r="J27" s="5">
        <v>44996</v>
      </c>
      <c r="K27" s="1" t="s">
        <v>85</v>
      </c>
      <c r="L27" s="224">
        <f t="shared" si="3"/>
        <v>3</v>
      </c>
      <c r="M27" s="4">
        <f t="shared" si="5"/>
        <v>1</v>
      </c>
      <c r="N27" s="233" t="s">
        <v>341</v>
      </c>
      <c r="O27" s="233">
        <v>10</v>
      </c>
      <c r="P27" s="233">
        <v>463384</v>
      </c>
      <c r="Q27" s="241" t="str">
        <f>IFERROR((VLOOKUP(P27,Padrón[[Ficha]:[Nombre]],2,FALSE)),"-")</f>
        <v>FRANCISCO  RUBEN CHAVEZ OSORIO</v>
      </c>
      <c r="S27" s="95" t="str">
        <f t="shared" si="4"/>
        <v>-</v>
      </c>
      <c r="U27" s="230" t="s">
        <v>276</v>
      </c>
      <c r="V27" s="228">
        <f>SUM(V16:V26)</f>
        <v>0</v>
      </c>
      <c r="W27" s="228">
        <f t="shared" ref="W27:AH27" si="8">SUM(W16:W26)</f>
        <v>5</v>
      </c>
      <c r="X27" s="228">
        <f t="shared" si="8"/>
        <v>28</v>
      </c>
      <c r="Y27" s="228">
        <f t="shared" si="8"/>
        <v>17</v>
      </c>
      <c r="Z27" s="228">
        <f t="shared" si="8"/>
        <v>17</v>
      </c>
      <c r="AA27" s="228">
        <f t="shared" si="8"/>
        <v>21</v>
      </c>
      <c r="AB27" s="228">
        <f t="shared" si="8"/>
        <v>8</v>
      </c>
      <c r="AC27" s="228">
        <f t="shared" si="8"/>
        <v>5</v>
      </c>
      <c r="AD27" s="228">
        <f t="shared" si="8"/>
        <v>15</v>
      </c>
      <c r="AE27" s="228">
        <f t="shared" si="8"/>
        <v>9</v>
      </c>
      <c r="AF27" s="228">
        <f t="shared" si="8"/>
        <v>1</v>
      </c>
      <c r="AG27" s="228">
        <f t="shared" si="8"/>
        <v>0</v>
      </c>
      <c r="AH27" s="231">
        <f t="shared" si="8"/>
        <v>126</v>
      </c>
    </row>
    <row r="28" spans="1:34" x14ac:dyDescent="0.35">
      <c r="A28" s="6">
        <v>49271</v>
      </c>
      <c r="B28" s="3"/>
      <c r="C28" s="1" t="s">
        <v>15</v>
      </c>
      <c r="D28" s="9" t="s">
        <v>49</v>
      </c>
      <c r="E28" s="1" t="s">
        <v>23</v>
      </c>
      <c r="F28" s="8">
        <v>520213</v>
      </c>
      <c r="G28" s="1" t="s">
        <v>171</v>
      </c>
      <c r="H28" s="7">
        <v>5</v>
      </c>
      <c r="I28" s="5">
        <v>44998</v>
      </c>
      <c r="J28" s="5">
        <v>44999</v>
      </c>
      <c r="K28" s="1" t="s">
        <v>85</v>
      </c>
      <c r="L28" s="224">
        <f t="shared" si="3"/>
        <v>3</v>
      </c>
      <c r="M28" s="4">
        <f t="shared" si="5"/>
        <v>1</v>
      </c>
      <c r="N28" s="233" t="s">
        <v>341</v>
      </c>
      <c r="O28" s="233">
        <v>5</v>
      </c>
      <c r="Q28" s="241" t="str">
        <f>IFERROR((VLOOKUP(P28,Padrón[[Ficha]:[Nombre]],2,FALSE)),"-")</f>
        <v>-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x14ac:dyDescent="0.35">
      <c r="A29" s="6">
        <v>47408</v>
      </c>
      <c r="B29" s="3"/>
      <c r="C29" s="1" t="s">
        <v>15</v>
      </c>
      <c r="D29" s="9" t="s">
        <v>177</v>
      </c>
      <c r="E29" s="1" t="s">
        <v>23</v>
      </c>
      <c r="F29" s="8">
        <v>441106</v>
      </c>
      <c r="G29" s="1" t="s">
        <v>178</v>
      </c>
      <c r="H29" s="7">
        <v>10</v>
      </c>
      <c r="I29" s="5">
        <v>44998</v>
      </c>
      <c r="J29" s="5">
        <v>44999</v>
      </c>
      <c r="K29" s="1" t="s">
        <v>85</v>
      </c>
      <c r="L29" s="224">
        <f t="shared" si="3"/>
        <v>3</v>
      </c>
      <c r="M29" s="4">
        <f t="shared" si="5"/>
        <v>1</v>
      </c>
      <c r="N29" s="233" t="s">
        <v>341</v>
      </c>
      <c r="O29" s="233">
        <v>8</v>
      </c>
      <c r="P29" s="233">
        <v>441106</v>
      </c>
      <c r="Q29" s="241" t="str">
        <f>IFERROR((VLOOKUP(P29,Padrón[[Ficha]:[Nombre]],2,FALSE)),"-")</f>
        <v>JAVIER BECERRIL MORALES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x14ac:dyDescent="0.35">
      <c r="A30" s="6">
        <v>54218</v>
      </c>
      <c r="B30" s="3"/>
      <c r="C30" s="1" t="s">
        <v>196</v>
      </c>
      <c r="D30" s="9" t="s">
        <v>197</v>
      </c>
      <c r="E30" s="1" t="s">
        <v>102</v>
      </c>
      <c r="F30" s="8">
        <v>463384</v>
      </c>
      <c r="G30" s="1" t="s">
        <v>172</v>
      </c>
      <c r="H30" s="7">
        <v>9</v>
      </c>
      <c r="I30" s="5">
        <v>44998</v>
      </c>
      <c r="J30" s="5">
        <v>44998</v>
      </c>
      <c r="K30" s="1" t="s">
        <v>85</v>
      </c>
      <c r="L30" s="224">
        <f t="shared" si="3"/>
        <v>3</v>
      </c>
      <c r="M30" s="4">
        <f t="shared" si="5"/>
        <v>1</v>
      </c>
      <c r="N30" s="233" t="s">
        <v>341</v>
      </c>
      <c r="O30" s="233">
        <v>6</v>
      </c>
      <c r="P30" s="233">
        <v>463384</v>
      </c>
      <c r="Q30" s="241" t="str">
        <f>IFERROR((VLOOKUP(P30,Padrón[[Ficha]:[Nombre]],2,FALSE)),"-")</f>
        <v>FRANCISCO  RUBEN CHAVEZ OSORIO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54586</v>
      </c>
      <c r="B31" s="3"/>
      <c r="C31" s="1" t="s">
        <v>196</v>
      </c>
      <c r="D31" s="9" t="s">
        <v>197</v>
      </c>
      <c r="E31" s="1" t="s">
        <v>78</v>
      </c>
      <c r="F31" s="8">
        <v>463384</v>
      </c>
      <c r="G31" s="1" t="s">
        <v>172</v>
      </c>
      <c r="H31" s="7">
        <v>10</v>
      </c>
      <c r="I31" s="5">
        <v>44999</v>
      </c>
      <c r="J31" s="5">
        <v>44999</v>
      </c>
      <c r="K31" s="1" t="s">
        <v>85</v>
      </c>
      <c r="L31" s="224">
        <f t="shared" si="3"/>
        <v>3</v>
      </c>
      <c r="M31" s="4">
        <f t="shared" si="5"/>
        <v>1</v>
      </c>
      <c r="N31" s="233" t="s">
        <v>341</v>
      </c>
      <c r="O31" s="233">
        <v>6</v>
      </c>
      <c r="P31" s="233">
        <v>463384</v>
      </c>
      <c r="Q31" s="241" t="str">
        <f>IFERROR((VLOOKUP(P31,Padrón[[Ficha]:[Nombre]],2,FALSE)),"-")</f>
        <v>FRANCISCO  RUBEN CHAVEZ OSORIO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48860</v>
      </c>
      <c r="B32" s="3"/>
      <c r="C32" s="1" t="s">
        <v>15</v>
      </c>
      <c r="D32" s="9" t="s">
        <v>177</v>
      </c>
      <c r="E32" s="1" t="s">
        <v>78</v>
      </c>
      <c r="F32" s="8">
        <v>441106</v>
      </c>
      <c r="G32" s="1" t="s">
        <v>178</v>
      </c>
      <c r="H32" s="7">
        <v>12</v>
      </c>
      <c r="I32" s="5">
        <v>45000</v>
      </c>
      <c r="J32" s="5">
        <v>45000</v>
      </c>
      <c r="K32" s="1" t="s">
        <v>85</v>
      </c>
      <c r="L32" s="224">
        <f t="shared" si="3"/>
        <v>3</v>
      </c>
      <c r="M32" s="4">
        <f t="shared" si="5"/>
        <v>1</v>
      </c>
      <c r="N32" s="233" t="s">
        <v>341</v>
      </c>
      <c r="O32" s="233">
        <v>10</v>
      </c>
      <c r="P32" s="233">
        <v>441106</v>
      </c>
      <c r="Q32" s="241" t="str">
        <f>IFERROR((VLOOKUP(P32,Padrón[[Ficha]:[Nombre]],2,FALSE)),"-")</f>
        <v>JAVIER BECERRIL MORALES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54447</v>
      </c>
      <c r="B33" s="3"/>
      <c r="C33" s="1" t="s">
        <v>196</v>
      </c>
      <c r="D33" s="9" t="s">
        <v>197</v>
      </c>
      <c r="E33" s="1" t="s">
        <v>47</v>
      </c>
      <c r="F33" s="8">
        <v>463384</v>
      </c>
      <c r="G33" s="1" t="s">
        <v>172</v>
      </c>
      <c r="H33" s="7">
        <v>12</v>
      </c>
      <c r="I33" s="5">
        <v>45000</v>
      </c>
      <c r="J33" s="5">
        <v>45002</v>
      </c>
      <c r="K33" s="1" t="s">
        <v>85</v>
      </c>
      <c r="L33" s="224">
        <f t="shared" si="3"/>
        <v>3</v>
      </c>
      <c r="M33" s="4">
        <f t="shared" si="5"/>
        <v>1</v>
      </c>
      <c r="N33" s="233" t="s">
        <v>341</v>
      </c>
      <c r="O33" s="233">
        <v>8</v>
      </c>
      <c r="P33" s="233">
        <v>463384</v>
      </c>
      <c r="Q33" s="241" t="str">
        <f>IFERROR((VLOOKUP(P33,Padrón[[Ficha]:[Nombre]],2,FALSE)),"-")</f>
        <v>FRANCISCO  RUBEN CHAVEZ OSORIO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1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1</v>
      </c>
    </row>
    <row r="34" spans="1:34" hidden="1" x14ac:dyDescent="0.35">
      <c r="A34" s="6">
        <v>49005</v>
      </c>
      <c r="B34" s="3"/>
      <c r="C34" s="1" t="s">
        <v>15</v>
      </c>
      <c r="D34" s="9" t="s">
        <v>177</v>
      </c>
      <c r="E34" s="1" t="s">
        <v>103</v>
      </c>
      <c r="F34" s="8">
        <v>441106</v>
      </c>
      <c r="G34" s="1" t="s">
        <v>178</v>
      </c>
      <c r="H34" s="7">
        <v>9</v>
      </c>
      <c r="I34" s="5">
        <v>45001</v>
      </c>
      <c r="J34" s="5">
        <v>45002</v>
      </c>
      <c r="K34" s="1" t="s">
        <v>85</v>
      </c>
      <c r="L34" s="224">
        <f t="shared" si="3"/>
        <v>3</v>
      </c>
      <c r="M34" s="4">
        <f t="shared" si="5"/>
        <v>1</v>
      </c>
      <c r="N34" s="233" t="s">
        <v>341</v>
      </c>
      <c r="O34" s="233">
        <v>7</v>
      </c>
      <c r="P34" s="233">
        <v>441106</v>
      </c>
      <c r="Q34" s="241" t="str">
        <f>IFERROR((VLOOKUP(P34,Padrón[[Ficha]:[Nombre]],2,FALSE)),"-")</f>
        <v>JAVIER BECERRIL MORALES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x14ac:dyDescent="0.35">
      <c r="A35" s="6">
        <v>47401</v>
      </c>
      <c r="B35" s="3"/>
      <c r="C35" s="1" t="s">
        <v>15</v>
      </c>
      <c r="D35" s="9" t="s">
        <v>177</v>
      </c>
      <c r="E35" s="1" t="s">
        <v>23</v>
      </c>
      <c r="F35" s="8">
        <v>441106</v>
      </c>
      <c r="G35" s="1" t="s">
        <v>178</v>
      </c>
      <c r="H35" s="7">
        <v>10</v>
      </c>
      <c r="I35" s="5">
        <v>45006</v>
      </c>
      <c r="J35" s="5">
        <v>45007</v>
      </c>
      <c r="K35" s="1" t="s">
        <v>85</v>
      </c>
      <c r="L35" s="224">
        <f t="shared" si="3"/>
        <v>3</v>
      </c>
      <c r="M35" s="4">
        <f t="shared" si="5"/>
        <v>1</v>
      </c>
      <c r="N35" s="233" t="s">
        <v>341</v>
      </c>
      <c r="O35" s="233">
        <v>8</v>
      </c>
      <c r="P35" s="233">
        <v>441106</v>
      </c>
      <c r="Q35" s="241" t="str">
        <f>IFERROR((VLOOKUP(P35,Padrón[[Ficha]:[Nombre]],2,FALSE)),"-")</f>
        <v>JAVIER BECERRIL MORALES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50835</v>
      </c>
      <c r="B36" s="3"/>
      <c r="C36" s="1" t="s">
        <v>15</v>
      </c>
      <c r="D36" s="9" t="s">
        <v>177</v>
      </c>
      <c r="E36" s="1" t="s">
        <v>103</v>
      </c>
      <c r="F36" s="8">
        <v>463384</v>
      </c>
      <c r="G36" s="1" t="s">
        <v>172</v>
      </c>
      <c r="H36" s="7">
        <v>11</v>
      </c>
      <c r="I36" s="5">
        <v>45006</v>
      </c>
      <c r="J36" s="5">
        <v>45007</v>
      </c>
      <c r="K36" s="1" t="s">
        <v>85</v>
      </c>
      <c r="L36" s="224">
        <f t="shared" si="3"/>
        <v>3</v>
      </c>
      <c r="M36" s="4">
        <f t="shared" si="5"/>
        <v>1</v>
      </c>
      <c r="N36" s="233" t="s">
        <v>341</v>
      </c>
      <c r="O36" s="233">
        <v>8</v>
      </c>
      <c r="P36" s="233">
        <v>463384</v>
      </c>
      <c r="Q36" s="241" t="str">
        <f>IFERROR((VLOOKUP(P36,Padrón[[Ficha]:[Nombre]],2,FALSE)),"-")</f>
        <v>FRANCISCO  RUBEN CHAVEZ OSORIO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50279</v>
      </c>
      <c r="B37" s="3"/>
      <c r="C37" s="1" t="s">
        <v>15</v>
      </c>
      <c r="D37" s="9" t="s">
        <v>177</v>
      </c>
      <c r="E37" s="1" t="s">
        <v>17</v>
      </c>
      <c r="F37" s="8">
        <v>463384</v>
      </c>
      <c r="G37" s="1" t="s">
        <v>172</v>
      </c>
      <c r="H37" s="7">
        <v>11</v>
      </c>
      <c r="I37" s="5">
        <v>45008</v>
      </c>
      <c r="J37" s="5">
        <v>45008</v>
      </c>
      <c r="K37" s="1" t="s">
        <v>85</v>
      </c>
      <c r="L37" s="224">
        <f t="shared" si="3"/>
        <v>3</v>
      </c>
      <c r="M37" s="4">
        <f t="shared" si="5"/>
        <v>1</v>
      </c>
      <c r="N37" s="233" t="s">
        <v>341</v>
      </c>
      <c r="O37" s="233">
        <v>8</v>
      </c>
      <c r="P37" s="233">
        <v>463384</v>
      </c>
      <c r="Q37" s="241" t="str">
        <f>IFERROR((VLOOKUP(P37,Padrón[[Ficha]:[Nombre]],2,FALSE)),"-")</f>
        <v>FRANCISCO  RUBEN CHAVEZ OSORIO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48859</v>
      </c>
      <c r="B38" s="3"/>
      <c r="C38" s="1" t="s">
        <v>15</v>
      </c>
      <c r="D38" s="9" t="s">
        <v>177</v>
      </c>
      <c r="E38" s="1" t="s">
        <v>78</v>
      </c>
      <c r="F38" s="8">
        <v>441106</v>
      </c>
      <c r="G38" s="1" t="s">
        <v>178</v>
      </c>
      <c r="H38" s="7">
        <v>12</v>
      </c>
      <c r="I38" s="5">
        <v>45008</v>
      </c>
      <c r="J38" s="5">
        <v>45008</v>
      </c>
      <c r="K38" s="1" t="s">
        <v>85</v>
      </c>
      <c r="L38" s="224">
        <f t="shared" si="3"/>
        <v>3</v>
      </c>
      <c r="M38" s="4">
        <f t="shared" si="5"/>
        <v>1</v>
      </c>
      <c r="N38" s="233" t="s">
        <v>341</v>
      </c>
      <c r="O38" s="233">
        <v>10</v>
      </c>
      <c r="P38" s="233">
        <v>441106</v>
      </c>
      <c r="Q38" s="241" t="str">
        <f>IFERROR((VLOOKUP(P38,Padrón[[Ficha]:[Nombre]],2,FALSE)),"-")</f>
        <v>JAVIER BECERRIL MORALES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1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1</v>
      </c>
    </row>
    <row r="39" spans="1:34" hidden="1" x14ac:dyDescent="0.35">
      <c r="A39" s="6">
        <v>49002</v>
      </c>
      <c r="B39" s="3"/>
      <c r="C39" s="1" t="s">
        <v>15</v>
      </c>
      <c r="D39" s="9" t="s">
        <v>177</v>
      </c>
      <c r="E39" s="1" t="s">
        <v>103</v>
      </c>
      <c r="F39" s="8">
        <v>441106</v>
      </c>
      <c r="G39" s="1" t="s">
        <v>178</v>
      </c>
      <c r="H39" s="7">
        <v>10</v>
      </c>
      <c r="I39" s="5">
        <v>45009</v>
      </c>
      <c r="J39" s="5">
        <v>45010</v>
      </c>
      <c r="K39" s="1" t="s">
        <v>85</v>
      </c>
      <c r="L39" s="224">
        <f t="shared" si="3"/>
        <v>3</v>
      </c>
      <c r="M39" s="4">
        <f t="shared" si="5"/>
        <v>1</v>
      </c>
      <c r="N39" s="233" t="s">
        <v>341</v>
      </c>
      <c r="O39" s="233">
        <v>8</v>
      </c>
      <c r="P39" s="233">
        <v>441106</v>
      </c>
      <c r="Q39" s="241" t="str">
        <f>IFERROR((VLOOKUP(P39,Padrón[[Ficha]:[Nombre]],2,FALSE)),"-")</f>
        <v>JAVIER BECERRIL MORALES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A40" s="6">
        <v>49180</v>
      </c>
      <c r="B40" s="3"/>
      <c r="C40" s="1" t="s">
        <v>15</v>
      </c>
      <c r="D40" s="9" t="s">
        <v>177</v>
      </c>
      <c r="E40" s="1" t="s">
        <v>20</v>
      </c>
      <c r="F40" s="8">
        <v>463384</v>
      </c>
      <c r="G40" s="1" t="s">
        <v>172</v>
      </c>
      <c r="H40" s="7">
        <v>11</v>
      </c>
      <c r="I40" s="5">
        <v>45009</v>
      </c>
      <c r="J40" s="5">
        <v>45010</v>
      </c>
      <c r="K40" s="1" t="s">
        <v>85</v>
      </c>
      <c r="L40" s="224">
        <f t="shared" si="3"/>
        <v>3</v>
      </c>
      <c r="M40" s="4">
        <f t="shared" si="5"/>
        <v>1</v>
      </c>
      <c r="N40" s="233" t="s">
        <v>341</v>
      </c>
      <c r="O40" s="233">
        <v>8</v>
      </c>
      <c r="P40" s="233">
        <v>463384</v>
      </c>
      <c r="Q40" s="241" t="str">
        <f>IFERROR((VLOOKUP(P40,Padrón[[Ficha]:[Nombre]],2,FALSE)),"-")</f>
        <v>FRANCISCO  RUBEN CHAVEZ OSORIO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x14ac:dyDescent="0.35">
      <c r="A41" s="6">
        <v>47424</v>
      </c>
      <c r="B41" s="3"/>
      <c r="C41" s="1" t="s">
        <v>15</v>
      </c>
      <c r="D41" s="9" t="s">
        <v>177</v>
      </c>
      <c r="E41" s="1" t="s">
        <v>23</v>
      </c>
      <c r="F41" s="8">
        <v>441106</v>
      </c>
      <c r="G41" s="1" t="s">
        <v>178</v>
      </c>
      <c r="H41" s="7">
        <v>12</v>
      </c>
      <c r="I41" s="5">
        <v>45012</v>
      </c>
      <c r="J41" s="5">
        <v>45013</v>
      </c>
      <c r="K41" s="1" t="s">
        <v>85</v>
      </c>
      <c r="L41" s="224">
        <f t="shared" si="3"/>
        <v>3</v>
      </c>
      <c r="M41" s="4">
        <f t="shared" si="5"/>
        <v>1</v>
      </c>
      <c r="N41" s="233" t="s">
        <v>341</v>
      </c>
      <c r="O41" s="233">
        <v>12</v>
      </c>
      <c r="P41" s="233">
        <v>441106</v>
      </c>
      <c r="Q41" s="241" t="str">
        <f>IFERROR((VLOOKUP(P41,Padrón[[Ficha]:[Nombre]],2,FALSE)),"-")</f>
        <v>JAVIER BECERRIL MORALES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1</v>
      </c>
      <c r="AB41" s="228">
        <f t="shared" si="11"/>
        <v>0</v>
      </c>
      <c r="AC41" s="228">
        <f t="shared" si="11"/>
        <v>0</v>
      </c>
      <c r="AD41" s="228">
        <f t="shared" si="11"/>
        <v>1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2</v>
      </c>
    </row>
    <row r="42" spans="1:34" x14ac:dyDescent="0.35">
      <c r="A42" s="6">
        <v>54236</v>
      </c>
      <c r="B42" s="3"/>
      <c r="C42" s="1" t="s">
        <v>196</v>
      </c>
      <c r="D42" s="9" t="s">
        <v>197</v>
      </c>
      <c r="E42" s="1" t="s">
        <v>102</v>
      </c>
      <c r="F42" s="8">
        <v>463384</v>
      </c>
      <c r="G42" s="1" t="s">
        <v>172</v>
      </c>
      <c r="H42" s="7">
        <v>8</v>
      </c>
      <c r="I42" s="5">
        <v>45012</v>
      </c>
      <c r="J42" s="5">
        <v>45012</v>
      </c>
      <c r="K42" s="1" t="s">
        <v>85</v>
      </c>
      <c r="L42" s="224">
        <f t="shared" si="3"/>
        <v>3</v>
      </c>
      <c r="M42" s="4">
        <f t="shared" si="5"/>
        <v>1</v>
      </c>
      <c r="N42" s="233" t="s">
        <v>341</v>
      </c>
      <c r="O42" s="233">
        <v>9</v>
      </c>
      <c r="P42" s="233">
        <v>441106</v>
      </c>
      <c r="Q42" s="241" t="str">
        <f>IFERROR((VLOOKUP(P42,Padrón[[Ficha]:[Nombre]],2,FALSE)),"-")</f>
        <v>JAVIER BECERRIL MORALES</v>
      </c>
      <c r="S42" s="95" t="str">
        <f t="shared" si="4"/>
        <v>-</v>
      </c>
    </row>
    <row r="43" spans="1:34" hidden="1" x14ac:dyDescent="0.35">
      <c r="A43" s="6">
        <v>54593</v>
      </c>
      <c r="B43" s="3"/>
      <c r="C43" s="1" t="s">
        <v>196</v>
      </c>
      <c r="D43" s="9" t="s">
        <v>197</v>
      </c>
      <c r="E43" s="1" t="s">
        <v>78</v>
      </c>
      <c r="F43" s="8">
        <v>463384</v>
      </c>
      <c r="G43" s="1" t="s">
        <v>172</v>
      </c>
      <c r="H43" s="7">
        <v>9</v>
      </c>
      <c r="I43" s="5">
        <v>45013</v>
      </c>
      <c r="J43" s="5">
        <v>45013</v>
      </c>
      <c r="K43" s="1" t="s">
        <v>85</v>
      </c>
      <c r="L43" s="224">
        <f t="shared" si="3"/>
        <v>3</v>
      </c>
      <c r="M43" s="4">
        <f t="shared" si="5"/>
        <v>1</v>
      </c>
      <c r="N43" s="233" t="s">
        <v>341</v>
      </c>
      <c r="O43" s="233">
        <v>9</v>
      </c>
      <c r="P43" s="233">
        <v>463384</v>
      </c>
      <c r="Q43" s="241" t="str">
        <f>IFERROR((VLOOKUP(P43,Padrón[[Ficha]:[Nombre]],2,FALSE)),"-")</f>
        <v>FRANCISCO  RUBEN CHAVEZ OSORIO</v>
      </c>
      <c r="S43" s="95" t="str">
        <f t="shared" si="4"/>
        <v>-</v>
      </c>
    </row>
    <row r="44" spans="1:34" hidden="1" x14ac:dyDescent="0.35">
      <c r="A44" s="6">
        <v>48862</v>
      </c>
      <c r="B44" s="3"/>
      <c r="C44" s="1" t="s">
        <v>15</v>
      </c>
      <c r="D44" s="9" t="s">
        <v>177</v>
      </c>
      <c r="E44" s="1" t="s">
        <v>78</v>
      </c>
      <c r="F44" s="8">
        <v>441106</v>
      </c>
      <c r="G44" s="1" t="s">
        <v>178</v>
      </c>
      <c r="H44" s="7">
        <v>12</v>
      </c>
      <c r="I44" s="5">
        <v>45014</v>
      </c>
      <c r="J44" s="5">
        <v>45014</v>
      </c>
      <c r="K44" s="1" t="s">
        <v>85</v>
      </c>
      <c r="L44" s="224">
        <f t="shared" si="3"/>
        <v>3</v>
      </c>
      <c r="M44" s="4">
        <f t="shared" si="5"/>
        <v>1</v>
      </c>
      <c r="N44" s="233" t="s">
        <v>341</v>
      </c>
      <c r="O44" s="233">
        <v>11</v>
      </c>
      <c r="P44" s="233">
        <v>441106</v>
      </c>
      <c r="Q44" s="241" t="str">
        <f>IFERROR((VLOOKUP(P44,Padrón[[Ficha]:[Nombre]],2,FALSE)),"-")</f>
        <v>JAVIER BECERRIL MORALES</v>
      </c>
      <c r="S44" s="95" t="str">
        <f t="shared" si="4"/>
        <v>-</v>
      </c>
    </row>
    <row r="45" spans="1:34" hidden="1" x14ac:dyDescent="0.35">
      <c r="A45" s="6">
        <v>54453</v>
      </c>
      <c r="B45" s="3"/>
      <c r="C45" s="1" t="s">
        <v>196</v>
      </c>
      <c r="D45" s="9" t="s">
        <v>197</v>
      </c>
      <c r="E45" s="1" t="s">
        <v>47</v>
      </c>
      <c r="F45" s="8">
        <v>463384</v>
      </c>
      <c r="G45" s="1" t="s">
        <v>172</v>
      </c>
      <c r="H45" s="7">
        <v>13</v>
      </c>
      <c r="I45" s="5">
        <v>45014</v>
      </c>
      <c r="J45" s="5">
        <v>45016</v>
      </c>
      <c r="K45" s="1" t="s">
        <v>85</v>
      </c>
      <c r="L45" s="224">
        <f t="shared" si="3"/>
        <v>3</v>
      </c>
      <c r="M45" s="4">
        <f t="shared" si="5"/>
        <v>1</v>
      </c>
      <c r="N45" s="233" t="s">
        <v>341</v>
      </c>
      <c r="O45" s="233">
        <v>13</v>
      </c>
      <c r="P45" s="233">
        <v>463384</v>
      </c>
      <c r="Q45" s="241" t="str">
        <f>IFERROR((VLOOKUP(P45,Padrón[[Ficha]:[Nombre]],2,FALSE)),"-")</f>
        <v>FRANCISCO  RUBEN CHAVEZ OSORIO</v>
      </c>
      <c r="S45" s="95" t="str">
        <f t="shared" si="4"/>
        <v>-</v>
      </c>
    </row>
    <row r="46" spans="1:34" hidden="1" x14ac:dyDescent="0.35">
      <c r="A46" s="6">
        <v>49006</v>
      </c>
      <c r="B46" s="3"/>
      <c r="C46" s="1" t="s">
        <v>15</v>
      </c>
      <c r="D46" s="9" t="s">
        <v>177</v>
      </c>
      <c r="E46" s="1" t="s">
        <v>103</v>
      </c>
      <c r="F46" s="8">
        <v>441106</v>
      </c>
      <c r="G46" s="1" t="s">
        <v>178</v>
      </c>
      <c r="H46" s="7">
        <v>11</v>
      </c>
      <c r="I46" s="5">
        <v>45015</v>
      </c>
      <c r="J46" s="5">
        <v>45016</v>
      </c>
      <c r="K46" s="1" t="s">
        <v>85</v>
      </c>
      <c r="L46" s="224">
        <f t="shared" ref="L46:L77" si="12">MONTH(J46)</f>
        <v>3</v>
      </c>
      <c r="M46" s="4">
        <f t="shared" si="5"/>
        <v>1</v>
      </c>
      <c r="N46" s="233" t="s">
        <v>341</v>
      </c>
      <c r="O46" s="233">
        <v>11</v>
      </c>
      <c r="P46" s="233">
        <v>441106</v>
      </c>
      <c r="Q46" s="241" t="str">
        <f>IFERROR((VLOOKUP(P46,Padrón[[Ficha]:[Nombre]],2,FALSE)),"-")</f>
        <v>JAVIER BECERRIL MORALES</v>
      </c>
      <c r="S46" s="95" t="str">
        <f t="shared" ref="S46:S77" si="13">IF(N46="Cancelado","◄ ◄ ◄ Favor de indicar la causa","-")</f>
        <v>-</v>
      </c>
    </row>
    <row r="47" spans="1:34" hidden="1" x14ac:dyDescent="0.35">
      <c r="A47" s="6">
        <v>57588</v>
      </c>
      <c r="B47" s="3"/>
      <c r="C47" s="1" t="s">
        <v>196</v>
      </c>
      <c r="D47" s="9" t="s">
        <v>197</v>
      </c>
      <c r="E47" s="1" t="s">
        <v>24</v>
      </c>
      <c r="F47" s="8">
        <v>441106</v>
      </c>
      <c r="G47" s="1" t="s">
        <v>178</v>
      </c>
      <c r="H47" s="7">
        <v>9</v>
      </c>
      <c r="I47" s="5">
        <v>45020</v>
      </c>
      <c r="J47" s="5">
        <v>45020</v>
      </c>
      <c r="K47" s="1" t="s">
        <v>85</v>
      </c>
      <c r="L47" s="224">
        <f t="shared" si="12"/>
        <v>4</v>
      </c>
      <c r="M47" s="4">
        <f t="shared" si="5"/>
        <v>1</v>
      </c>
      <c r="N47" s="233" t="s">
        <v>341</v>
      </c>
      <c r="O47" s="233">
        <v>8</v>
      </c>
      <c r="P47" s="233">
        <v>441106</v>
      </c>
      <c r="Q47" s="241" t="str">
        <f>IFERROR((VLOOKUP(P47,Padrón[[Ficha]:[Nombre]],2,FALSE)),"-")</f>
        <v>JAVIER BECERRIL MORALES</v>
      </c>
      <c r="S47" s="95" t="str">
        <f t="shared" si="13"/>
        <v>-</v>
      </c>
    </row>
    <row r="48" spans="1:34" x14ac:dyDescent="0.35">
      <c r="A48" s="6">
        <v>47430</v>
      </c>
      <c r="B48" s="3"/>
      <c r="C48" s="1" t="s">
        <v>15</v>
      </c>
      <c r="D48" s="9" t="s">
        <v>177</v>
      </c>
      <c r="E48" s="1" t="s">
        <v>23</v>
      </c>
      <c r="F48" s="8">
        <v>463384</v>
      </c>
      <c r="G48" s="1" t="s">
        <v>172</v>
      </c>
      <c r="H48" s="7">
        <v>10</v>
      </c>
      <c r="I48" s="5">
        <v>45026</v>
      </c>
      <c r="J48" s="5">
        <v>45027</v>
      </c>
      <c r="K48" s="1" t="s">
        <v>85</v>
      </c>
      <c r="L48" s="224">
        <f t="shared" si="12"/>
        <v>4</v>
      </c>
      <c r="M48" s="4">
        <f t="shared" si="5"/>
        <v>1</v>
      </c>
      <c r="N48" s="233" t="s">
        <v>341</v>
      </c>
      <c r="O48" s="233">
        <v>10</v>
      </c>
      <c r="P48" s="233">
        <v>463384</v>
      </c>
      <c r="Q48" s="241" t="str">
        <f>IFERROR((VLOOKUP(P48,Padrón[[Ficha]:[Nombre]],2,FALSE)),"-")</f>
        <v>FRANCISCO  RUBEN CHAVEZ OSORIO</v>
      </c>
      <c r="S48" s="95" t="str">
        <f t="shared" si="13"/>
        <v>-</v>
      </c>
    </row>
    <row r="49" spans="1:19" hidden="1" x14ac:dyDescent="0.35">
      <c r="A49" s="6">
        <v>58529</v>
      </c>
      <c r="B49" s="3"/>
      <c r="C49" s="1" t="s">
        <v>196</v>
      </c>
      <c r="D49" s="9" t="s">
        <v>197</v>
      </c>
      <c r="E49" s="1" t="s">
        <v>47</v>
      </c>
      <c r="F49" s="8">
        <v>441106</v>
      </c>
      <c r="G49" s="1" t="s">
        <v>178</v>
      </c>
      <c r="H49" s="7">
        <v>6</v>
      </c>
      <c r="I49" s="5">
        <v>45027</v>
      </c>
      <c r="J49" s="5">
        <v>45029</v>
      </c>
      <c r="K49" s="1" t="s">
        <v>85</v>
      </c>
      <c r="L49" s="224">
        <f t="shared" si="12"/>
        <v>4</v>
      </c>
      <c r="M49" s="4">
        <f t="shared" si="5"/>
        <v>1</v>
      </c>
      <c r="N49" s="233" t="s">
        <v>341</v>
      </c>
      <c r="O49" s="233">
        <v>4</v>
      </c>
      <c r="P49" s="233">
        <v>441106</v>
      </c>
      <c r="Q49" s="241" t="str">
        <f>IFERROR((VLOOKUP(P49,Padrón[[Ficha]:[Nombre]],2,FALSE)),"-")</f>
        <v>JAVIER BECERRIL MORALES</v>
      </c>
      <c r="S49" s="95" t="str">
        <f t="shared" si="13"/>
        <v>-</v>
      </c>
    </row>
    <row r="50" spans="1:19" hidden="1" x14ac:dyDescent="0.35">
      <c r="A50" s="6">
        <v>48864</v>
      </c>
      <c r="B50" s="3"/>
      <c r="C50" s="1" t="s">
        <v>15</v>
      </c>
      <c r="D50" s="9" t="s">
        <v>177</v>
      </c>
      <c r="E50" s="1" t="s">
        <v>78</v>
      </c>
      <c r="F50" s="8">
        <v>463384</v>
      </c>
      <c r="G50" s="1" t="s">
        <v>172</v>
      </c>
      <c r="H50" s="7">
        <v>10</v>
      </c>
      <c r="I50" s="5">
        <v>45028</v>
      </c>
      <c r="J50" s="5">
        <v>45028</v>
      </c>
      <c r="K50" s="1" t="s">
        <v>85</v>
      </c>
      <c r="L50" s="224">
        <f t="shared" si="12"/>
        <v>4</v>
      </c>
      <c r="M50" s="4">
        <f t="shared" si="5"/>
        <v>1</v>
      </c>
      <c r="N50" s="233" t="s">
        <v>341</v>
      </c>
      <c r="O50" s="233">
        <v>9</v>
      </c>
      <c r="P50" s="233">
        <v>463384</v>
      </c>
      <c r="Q50" s="241" t="str">
        <f>IFERROR((VLOOKUP(P50,Padrón[[Ficha]:[Nombre]],2,FALSE)),"-")</f>
        <v>FRANCISCO  RUBEN CHAVEZ OSORIO</v>
      </c>
      <c r="S50" s="95" t="str">
        <f t="shared" si="13"/>
        <v>-</v>
      </c>
    </row>
    <row r="51" spans="1:19" hidden="1" x14ac:dyDescent="0.35">
      <c r="A51" s="6">
        <v>49007</v>
      </c>
      <c r="B51" s="3"/>
      <c r="C51" s="1" t="s">
        <v>15</v>
      </c>
      <c r="D51" s="9" t="s">
        <v>177</v>
      </c>
      <c r="E51" s="1" t="s">
        <v>103</v>
      </c>
      <c r="F51" s="8">
        <v>463384</v>
      </c>
      <c r="G51" s="1" t="s">
        <v>172</v>
      </c>
      <c r="H51" s="7">
        <v>11</v>
      </c>
      <c r="I51" s="5">
        <v>45029</v>
      </c>
      <c r="J51" s="5">
        <v>45030</v>
      </c>
      <c r="K51" s="1" t="s">
        <v>85</v>
      </c>
      <c r="L51" s="224">
        <f t="shared" si="12"/>
        <v>4</v>
      </c>
      <c r="M51" s="4">
        <f t="shared" si="5"/>
        <v>1</v>
      </c>
      <c r="N51" s="233" t="s">
        <v>341</v>
      </c>
      <c r="O51" s="233">
        <v>10</v>
      </c>
      <c r="P51" s="233">
        <v>463384</v>
      </c>
      <c r="Q51" s="241" t="str">
        <f>IFERROR((VLOOKUP(P51,Padrón[[Ficha]:[Nombre]],2,FALSE)),"-")</f>
        <v>FRANCISCO  RUBEN CHAVEZ OSORIO</v>
      </c>
      <c r="S51" s="95" t="str">
        <f t="shared" si="13"/>
        <v>-</v>
      </c>
    </row>
    <row r="52" spans="1:19" hidden="1" x14ac:dyDescent="0.35">
      <c r="A52" s="6">
        <v>48915</v>
      </c>
      <c r="B52" s="3"/>
      <c r="C52" s="1" t="s">
        <v>15</v>
      </c>
      <c r="D52" s="9" t="s">
        <v>177</v>
      </c>
      <c r="E52" s="1" t="s">
        <v>78</v>
      </c>
      <c r="F52" s="8">
        <v>463384</v>
      </c>
      <c r="G52" s="1" t="s">
        <v>172</v>
      </c>
      <c r="H52" s="7">
        <v>8</v>
      </c>
      <c r="I52" s="5">
        <v>45033</v>
      </c>
      <c r="J52" s="5">
        <v>45033</v>
      </c>
      <c r="K52" s="1" t="s">
        <v>85</v>
      </c>
      <c r="L52" s="224">
        <f t="shared" si="12"/>
        <v>4</v>
      </c>
      <c r="M52" s="4">
        <f t="shared" si="5"/>
        <v>1</v>
      </c>
      <c r="N52" s="233" t="s">
        <v>341</v>
      </c>
      <c r="O52" s="233">
        <v>6</v>
      </c>
      <c r="P52" s="233">
        <v>463384</v>
      </c>
      <c r="Q52" s="241" t="str">
        <f>IFERROR((VLOOKUP(P52,Padrón[[Ficha]:[Nombre]],2,FALSE)),"-")</f>
        <v>FRANCISCO  RUBEN CHAVEZ OSORIO</v>
      </c>
      <c r="S52" s="95" t="str">
        <f t="shared" si="13"/>
        <v>-</v>
      </c>
    </row>
    <row r="53" spans="1:19" x14ac:dyDescent="0.35">
      <c r="A53" s="6">
        <v>54260</v>
      </c>
      <c r="B53" s="3"/>
      <c r="C53" s="1" t="s">
        <v>196</v>
      </c>
      <c r="D53" s="9" t="s">
        <v>197</v>
      </c>
      <c r="E53" s="1" t="s">
        <v>102</v>
      </c>
      <c r="F53" s="8">
        <v>441106</v>
      </c>
      <c r="G53" s="1" t="s">
        <v>178</v>
      </c>
      <c r="H53" s="7">
        <v>9</v>
      </c>
      <c r="I53" s="5">
        <v>45033</v>
      </c>
      <c r="J53" s="5">
        <v>45033</v>
      </c>
      <c r="K53" s="1" t="s">
        <v>85</v>
      </c>
      <c r="L53" s="224">
        <f t="shared" si="12"/>
        <v>4</v>
      </c>
      <c r="M53" s="4">
        <f t="shared" si="5"/>
        <v>1</v>
      </c>
      <c r="N53" s="233" t="s">
        <v>341</v>
      </c>
      <c r="O53" s="233">
        <v>6</v>
      </c>
      <c r="P53" s="233">
        <v>441106</v>
      </c>
      <c r="Q53" s="241" t="str">
        <f>IFERROR((VLOOKUP(P53,Padrón[[Ficha]:[Nombre]],2,FALSE)),"-")</f>
        <v>JAVIER BECERRIL MORALES</v>
      </c>
      <c r="S53" s="95" t="str">
        <f t="shared" si="13"/>
        <v>-</v>
      </c>
    </row>
    <row r="54" spans="1:19" hidden="1" x14ac:dyDescent="0.35">
      <c r="A54" s="6">
        <v>48965</v>
      </c>
      <c r="B54" s="3"/>
      <c r="C54" s="1" t="s">
        <v>15</v>
      </c>
      <c r="D54" s="9" t="s">
        <v>177</v>
      </c>
      <c r="E54" s="1" t="s">
        <v>47</v>
      </c>
      <c r="F54" s="8">
        <v>463384</v>
      </c>
      <c r="G54" s="1" t="s">
        <v>172</v>
      </c>
      <c r="H54" s="7">
        <v>9</v>
      </c>
      <c r="I54" s="5">
        <v>45034</v>
      </c>
      <c r="J54" s="5">
        <v>45036</v>
      </c>
      <c r="K54" s="1" t="s">
        <v>85</v>
      </c>
      <c r="L54" s="224">
        <f t="shared" si="12"/>
        <v>4</v>
      </c>
      <c r="M54" s="4">
        <f t="shared" si="5"/>
        <v>1</v>
      </c>
      <c r="N54" s="233" t="s">
        <v>341</v>
      </c>
      <c r="O54" s="233">
        <v>8</v>
      </c>
      <c r="P54" s="233">
        <v>463384</v>
      </c>
      <c r="Q54" s="241" t="str">
        <f>IFERROR((VLOOKUP(P54,Padrón[[Ficha]:[Nombre]],2,FALSE)),"-")</f>
        <v>FRANCISCO  RUBEN CHAVEZ OSORIO</v>
      </c>
      <c r="S54" s="95" t="str">
        <f t="shared" si="13"/>
        <v>-</v>
      </c>
    </row>
    <row r="55" spans="1:19" hidden="1" x14ac:dyDescent="0.35">
      <c r="A55" s="6">
        <v>54600</v>
      </c>
      <c r="B55" s="3"/>
      <c r="C55" s="1" t="s">
        <v>196</v>
      </c>
      <c r="D55" s="9" t="s">
        <v>197</v>
      </c>
      <c r="E55" s="1" t="s">
        <v>78</v>
      </c>
      <c r="F55" s="8">
        <v>441106</v>
      </c>
      <c r="G55" s="1" t="s">
        <v>178</v>
      </c>
      <c r="H55" s="7">
        <v>9</v>
      </c>
      <c r="I55" s="5">
        <v>45034</v>
      </c>
      <c r="J55" s="5">
        <v>45034</v>
      </c>
      <c r="K55" s="1" t="s">
        <v>85</v>
      </c>
      <c r="L55" s="224">
        <f t="shared" si="12"/>
        <v>4</v>
      </c>
      <c r="M55" s="4">
        <f t="shared" si="5"/>
        <v>1</v>
      </c>
      <c r="N55" s="233" t="s">
        <v>341</v>
      </c>
      <c r="O55" s="233">
        <v>6</v>
      </c>
      <c r="P55" s="233">
        <v>441106</v>
      </c>
      <c r="Q55" s="241" t="str">
        <f>IFERROR((VLOOKUP(P55,Padrón[[Ficha]:[Nombre]],2,FALSE)),"-")</f>
        <v>JAVIER BECERRIL MORALES</v>
      </c>
      <c r="S55" s="95" t="str">
        <f t="shared" si="13"/>
        <v>-</v>
      </c>
    </row>
    <row r="56" spans="1:19" hidden="1" x14ac:dyDescent="0.35">
      <c r="A56" s="6">
        <v>54478</v>
      </c>
      <c r="B56" s="3"/>
      <c r="C56" s="1" t="s">
        <v>196</v>
      </c>
      <c r="D56" s="9" t="s">
        <v>197</v>
      </c>
      <c r="E56" s="1" t="s">
        <v>47</v>
      </c>
      <c r="F56" s="8">
        <v>441106</v>
      </c>
      <c r="G56" s="1" t="s">
        <v>178</v>
      </c>
      <c r="H56" s="7">
        <v>14</v>
      </c>
      <c r="I56" s="5">
        <v>45035</v>
      </c>
      <c r="J56" s="5">
        <v>45037</v>
      </c>
      <c r="K56" s="1" t="s">
        <v>85</v>
      </c>
      <c r="L56" s="224">
        <f t="shared" si="12"/>
        <v>4</v>
      </c>
      <c r="M56" s="4">
        <f t="shared" si="5"/>
        <v>1</v>
      </c>
      <c r="N56" s="233" t="s">
        <v>341</v>
      </c>
      <c r="O56" s="233">
        <v>11</v>
      </c>
      <c r="P56" s="233">
        <v>441106</v>
      </c>
      <c r="Q56" s="241" t="str">
        <f>IFERROR((VLOOKUP(P56,Padrón[[Ficha]:[Nombre]],2,FALSE)),"-")</f>
        <v>JAVIER BECERRIL MORALES</v>
      </c>
      <c r="S56" s="95" t="str">
        <f t="shared" si="13"/>
        <v>-</v>
      </c>
    </row>
    <row r="57" spans="1:19" hidden="1" x14ac:dyDescent="0.35">
      <c r="A57" s="6">
        <v>49014</v>
      </c>
      <c r="B57" s="3"/>
      <c r="C57" s="1" t="s">
        <v>15</v>
      </c>
      <c r="D57" s="9" t="s">
        <v>177</v>
      </c>
      <c r="E57" s="1" t="s">
        <v>17</v>
      </c>
      <c r="F57" s="8">
        <v>463384</v>
      </c>
      <c r="G57" s="1" t="s">
        <v>172</v>
      </c>
      <c r="H57" s="7">
        <v>8</v>
      </c>
      <c r="I57" s="5">
        <v>45037</v>
      </c>
      <c r="J57" s="5">
        <v>45037</v>
      </c>
      <c r="K57" s="1" t="s">
        <v>85</v>
      </c>
      <c r="L57" s="224">
        <f t="shared" si="12"/>
        <v>4</v>
      </c>
      <c r="M57" s="4">
        <f t="shared" si="5"/>
        <v>1</v>
      </c>
      <c r="N57" s="233" t="s">
        <v>341</v>
      </c>
      <c r="O57" s="233">
        <v>8</v>
      </c>
      <c r="P57" s="233">
        <v>463384</v>
      </c>
      <c r="Q57" s="241" t="str">
        <f>IFERROR((VLOOKUP(P57,Padrón[[Ficha]:[Nombre]],2,FALSE)),"-")</f>
        <v>FRANCISCO  RUBEN CHAVEZ OSORIO</v>
      </c>
      <c r="S57" s="95" t="str">
        <f t="shared" si="13"/>
        <v>-</v>
      </c>
    </row>
    <row r="58" spans="1:19" hidden="1" x14ac:dyDescent="0.35">
      <c r="A58" s="6">
        <v>48926</v>
      </c>
      <c r="B58" s="3"/>
      <c r="C58" s="1" t="s">
        <v>15</v>
      </c>
      <c r="D58" s="9" t="s">
        <v>177</v>
      </c>
      <c r="E58" s="1" t="s">
        <v>78</v>
      </c>
      <c r="F58" s="8">
        <v>463384</v>
      </c>
      <c r="G58" s="1" t="s">
        <v>172</v>
      </c>
      <c r="H58" s="7">
        <v>8</v>
      </c>
      <c r="I58" s="5">
        <v>45040</v>
      </c>
      <c r="J58" s="5">
        <v>45040</v>
      </c>
      <c r="K58" s="1" t="s">
        <v>85</v>
      </c>
      <c r="L58" s="224">
        <f t="shared" si="12"/>
        <v>4</v>
      </c>
      <c r="M58" s="4">
        <f t="shared" si="5"/>
        <v>1</v>
      </c>
      <c r="N58" s="233" t="s">
        <v>341</v>
      </c>
      <c r="O58" s="233">
        <v>8</v>
      </c>
      <c r="P58" s="233">
        <v>463384</v>
      </c>
      <c r="Q58" s="241" t="str">
        <f>IFERROR((VLOOKUP(P58,Padrón[[Ficha]:[Nombre]],2,FALSE)),"-")</f>
        <v>FRANCISCO  RUBEN CHAVEZ OSORIO</v>
      </c>
      <c r="S58" s="95" t="str">
        <f t="shared" si="13"/>
        <v>-</v>
      </c>
    </row>
    <row r="59" spans="1:19" x14ac:dyDescent="0.35">
      <c r="A59" s="6">
        <v>54325</v>
      </c>
      <c r="B59" s="3"/>
      <c r="C59" s="1" t="s">
        <v>196</v>
      </c>
      <c r="D59" s="9" t="s">
        <v>197</v>
      </c>
      <c r="E59" s="1" t="s">
        <v>102</v>
      </c>
      <c r="F59" s="8">
        <v>441106</v>
      </c>
      <c r="G59" s="1" t="s">
        <v>178</v>
      </c>
      <c r="H59" s="7">
        <v>7</v>
      </c>
      <c r="I59" s="5">
        <v>45040</v>
      </c>
      <c r="J59" s="5">
        <v>45040</v>
      </c>
      <c r="K59" s="1" t="s">
        <v>85</v>
      </c>
      <c r="L59" s="224">
        <f t="shared" si="12"/>
        <v>4</v>
      </c>
      <c r="M59" s="4">
        <f t="shared" si="5"/>
        <v>1</v>
      </c>
      <c r="N59" s="233" t="s">
        <v>341</v>
      </c>
      <c r="O59" s="233">
        <v>6</v>
      </c>
      <c r="P59" s="233">
        <v>441106</v>
      </c>
      <c r="Q59" s="241" t="str">
        <f>IFERROR((VLOOKUP(P59,Padrón[[Ficha]:[Nombre]],2,FALSE)),"-")</f>
        <v>JAVIER BECERRIL MORALES</v>
      </c>
      <c r="S59" s="95" t="str">
        <f t="shared" si="13"/>
        <v>-</v>
      </c>
    </row>
    <row r="60" spans="1:19" hidden="1" x14ac:dyDescent="0.35">
      <c r="A60" s="6">
        <v>48974</v>
      </c>
      <c r="B60" s="3"/>
      <c r="C60" s="1" t="s">
        <v>15</v>
      </c>
      <c r="D60" s="9" t="s">
        <v>177</v>
      </c>
      <c r="E60" s="1" t="s">
        <v>47</v>
      </c>
      <c r="F60" s="8">
        <v>463384</v>
      </c>
      <c r="G60" s="1" t="s">
        <v>172</v>
      </c>
      <c r="H60" s="7">
        <v>8</v>
      </c>
      <c r="I60" s="5">
        <v>45041</v>
      </c>
      <c r="J60" s="5">
        <v>45043</v>
      </c>
      <c r="K60" s="1" t="s">
        <v>85</v>
      </c>
      <c r="L60" s="224">
        <f t="shared" si="12"/>
        <v>4</v>
      </c>
      <c r="M60" s="4">
        <f t="shared" si="5"/>
        <v>1</v>
      </c>
      <c r="N60" s="233" t="s">
        <v>341</v>
      </c>
      <c r="O60" s="233">
        <v>8</v>
      </c>
      <c r="P60" s="233">
        <v>463384</v>
      </c>
      <c r="Q60" s="241" t="str">
        <f>IFERROR((VLOOKUP(P60,Padrón[[Ficha]:[Nombre]],2,FALSE)),"-")</f>
        <v>FRANCISCO  RUBEN CHAVEZ OSORIO</v>
      </c>
      <c r="S60" s="95" t="str">
        <f t="shared" si="13"/>
        <v>-</v>
      </c>
    </row>
    <row r="61" spans="1:19" hidden="1" x14ac:dyDescent="0.35">
      <c r="A61" s="6">
        <v>54604</v>
      </c>
      <c r="B61" s="3"/>
      <c r="C61" s="1" t="s">
        <v>196</v>
      </c>
      <c r="D61" s="9" t="s">
        <v>197</v>
      </c>
      <c r="E61" s="1" t="s">
        <v>78</v>
      </c>
      <c r="F61" s="8">
        <v>441106</v>
      </c>
      <c r="G61" s="1" t="s">
        <v>178</v>
      </c>
      <c r="H61" s="7">
        <v>8</v>
      </c>
      <c r="I61" s="5">
        <v>45041</v>
      </c>
      <c r="J61" s="5">
        <v>45041</v>
      </c>
      <c r="K61" s="1" t="s">
        <v>85</v>
      </c>
      <c r="L61" s="224">
        <f t="shared" si="12"/>
        <v>4</v>
      </c>
      <c r="M61" s="4">
        <f t="shared" si="5"/>
        <v>1</v>
      </c>
      <c r="N61" s="233" t="s">
        <v>341</v>
      </c>
      <c r="O61" s="233">
        <v>8</v>
      </c>
      <c r="P61" s="233">
        <v>441106</v>
      </c>
      <c r="Q61" s="241" t="str">
        <f>IFERROR((VLOOKUP(P61,Padrón[[Ficha]:[Nombre]],2,FALSE)),"-")</f>
        <v>JAVIER BECERRIL MORALES</v>
      </c>
      <c r="S61" s="95" t="str">
        <f t="shared" si="13"/>
        <v>-</v>
      </c>
    </row>
    <row r="62" spans="1:19" hidden="1" x14ac:dyDescent="0.35">
      <c r="A62" s="6">
        <v>54497</v>
      </c>
      <c r="B62" s="3"/>
      <c r="C62" s="1" t="s">
        <v>196</v>
      </c>
      <c r="D62" s="9" t="s">
        <v>197</v>
      </c>
      <c r="E62" s="1" t="s">
        <v>47</v>
      </c>
      <c r="F62" s="8">
        <v>441106</v>
      </c>
      <c r="G62" s="1" t="s">
        <v>178</v>
      </c>
      <c r="H62" s="7">
        <v>12</v>
      </c>
      <c r="I62" s="5">
        <v>45042</v>
      </c>
      <c r="J62" s="5">
        <v>45044</v>
      </c>
      <c r="K62" s="1" t="s">
        <v>85</v>
      </c>
      <c r="L62" s="224">
        <f t="shared" si="12"/>
        <v>4</v>
      </c>
      <c r="M62" s="4">
        <f t="shared" si="5"/>
        <v>1</v>
      </c>
      <c r="N62" s="233" t="s">
        <v>341</v>
      </c>
      <c r="O62" s="233">
        <v>13</v>
      </c>
      <c r="P62" s="233">
        <v>441106</v>
      </c>
      <c r="Q62" s="241" t="str">
        <f>IFERROR((VLOOKUP(P62,Padrón[[Ficha]:[Nombre]],2,FALSE)),"-")</f>
        <v>JAVIER BECERRIL MORALES</v>
      </c>
      <c r="S62" s="95" t="str">
        <f t="shared" si="13"/>
        <v>-</v>
      </c>
    </row>
    <row r="63" spans="1:19" hidden="1" x14ac:dyDescent="0.35">
      <c r="A63" s="6">
        <v>49017</v>
      </c>
      <c r="B63" s="3"/>
      <c r="C63" s="1" t="s">
        <v>15</v>
      </c>
      <c r="D63" s="9" t="s">
        <v>177</v>
      </c>
      <c r="E63" s="1" t="s">
        <v>17</v>
      </c>
      <c r="F63" s="8">
        <v>463384</v>
      </c>
      <c r="G63" s="1" t="s">
        <v>172</v>
      </c>
      <c r="H63" s="7">
        <v>8</v>
      </c>
      <c r="I63" s="5">
        <v>45044</v>
      </c>
      <c r="J63" s="5">
        <v>45044</v>
      </c>
      <c r="K63" s="1" t="s">
        <v>85</v>
      </c>
      <c r="L63" s="224">
        <f t="shared" si="12"/>
        <v>4</v>
      </c>
      <c r="M63" s="4">
        <f t="shared" si="5"/>
        <v>1</v>
      </c>
      <c r="N63" s="233" t="s">
        <v>341</v>
      </c>
      <c r="O63" s="233">
        <v>8</v>
      </c>
      <c r="P63" s="233">
        <v>463384</v>
      </c>
      <c r="Q63" s="241" t="str">
        <f>IFERROR((VLOOKUP(P63,Padrón[[Ficha]:[Nombre]],2,FALSE)),"-")</f>
        <v>FRANCISCO  RUBEN CHAVEZ OSORIO</v>
      </c>
      <c r="S63" s="95" t="str">
        <f t="shared" si="13"/>
        <v>-</v>
      </c>
    </row>
    <row r="64" spans="1:19" hidden="1" x14ac:dyDescent="0.35">
      <c r="A64" s="6">
        <v>57599</v>
      </c>
      <c r="B64" s="3"/>
      <c r="C64" s="1" t="s">
        <v>196</v>
      </c>
      <c r="D64" s="9" t="s">
        <v>197</v>
      </c>
      <c r="E64" s="1" t="s">
        <v>24</v>
      </c>
      <c r="F64" s="8">
        <v>463384</v>
      </c>
      <c r="G64" s="1" t="s">
        <v>172</v>
      </c>
      <c r="H64" s="7">
        <v>8</v>
      </c>
      <c r="I64" s="5">
        <v>45049</v>
      </c>
      <c r="J64" s="5">
        <v>45049</v>
      </c>
      <c r="K64" s="1" t="s">
        <v>85</v>
      </c>
      <c r="L64" s="224">
        <f t="shared" si="12"/>
        <v>5</v>
      </c>
      <c r="M64" s="4">
        <f t="shared" si="5"/>
        <v>1</v>
      </c>
      <c r="N64" s="233" t="s">
        <v>341</v>
      </c>
      <c r="O64" s="233">
        <v>8</v>
      </c>
      <c r="P64" s="233">
        <v>463384</v>
      </c>
      <c r="Q64" s="241" t="str">
        <f>IFERROR((VLOOKUP(P64,Padrón[[Ficha]:[Nombre]],2,FALSE)),"-")</f>
        <v>FRANCISCO  RUBEN CHAVEZ OSORIO</v>
      </c>
      <c r="S64" s="95" t="str">
        <f t="shared" si="13"/>
        <v>-</v>
      </c>
    </row>
    <row r="65" spans="1:19" hidden="1" x14ac:dyDescent="0.35">
      <c r="A65" s="6">
        <v>48940</v>
      </c>
      <c r="B65" s="3"/>
      <c r="C65" s="1" t="s">
        <v>15</v>
      </c>
      <c r="D65" s="9" t="s">
        <v>177</v>
      </c>
      <c r="E65" s="1" t="s">
        <v>78</v>
      </c>
      <c r="F65" s="8">
        <v>441106</v>
      </c>
      <c r="G65" s="1" t="s">
        <v>178</v>
      </c>
      <c r="H65" s="7">
        <v>8</v>
      </c>
      <c r="I65" s="5">
        <v>45054</v>
      </c>
      <c r="J65" s="5">
        <v>45054</v>
      </c>
      <c r="K65" s="1" t="s">
        <v>85</v>
      </c>
      <c r="L65" s="224">
        <f t="shared" si="12"/>
        <v>5</v>
      </c>
      <c r="M65" s="4">
        <f t="shared" si="5"/>
        <v>1</v>
      </c>
      <c r="N65" s="233" t="s">
        <v>341</v>
      </c>
      <c r="O65" s="233">
        <v>6</v>
      </c>
      <c r="P65" s="233">
        <v>441106</v>
      </c>
      <c r="Q65" s="241" t="str">
        <f>IFERROR((VLOOKUP(P65,Padrón[[Ficha]:[Nombre]],2,FALSE)),"-")</f>
        <v>JAVIER BECERRIL MORALES</v>
      </c>
      <c r="S65" s="95" t="str">
        <f t="shared" si="13"/>
        <v>-</v>
      </c>
    </row>
    <row r="66" spans="1:19" hidden="1" x14ac:dyDescent="0.35">
      <c r="A66" s="6">
        <v>48984</v>
      </c>
      <c r="B66" s="3"/>
      <c r="C66" s="1" t="s">
        <v>15</v>
      </c>
      <c r="D66" s="9" t="s">
        <v>177</v>
      </c>
      <c r="E66" s="1" t="s">
        <v>47</v>
      </c>
      <c r="F66" s="8">
        <v>463384</v>
      </c>
      <c r="G66" s="1" t="s">
        <v>172</v>
      </c>
      <c r="H66" s="7">
        <v>8</v>
      </c>
      <c r="I66" s="5">
        <v>45055</v>
      </c>
      <c r="J66" s="5">
        <v>45057</v>
      </c>
      <c r="K66" s="1" t="s">
        <v>85</v>
      </c>
      <c r="L66" s="224">
        <f t="shared" si="12"/>
        <v>5</v>
      </c>
      <c r="M66" s="4">
        <f t="shared" si="5"/>
        <v>1</v>
      </c>
      <c r="N66" s="233" t="s">
        <v>341</v>
      </c>
      <c r="O66" s="233">
        <v>6</v>
      </c>
      <c r="P66" s="233">
        <v>463384</v>
      </c>
      <c r="Q66" s="241" t="str">
        <f>IFERROR((VLOOKUP(P66,Padrón[[Ficha]:[Nombre]],2,FALSE)),"-")</f>
        <v>FRANCISCO  RUBEN CHAVEZ OSORIO</v>
      </c>
      <c r="S66" s="95" t="str">
        <f t="shared" si="13"/>
        <v>-</v>
      </c>
    </row>
    <row r="67" spans="1:19" hidden="1" x14ac:dyDescent="0.35">
      <c r="A67" s="6">
        <v>49019</v>
      </c>
      <c r="B67" s="3"/>
      <c r="C67" s="1" t="s">
        <v>15</v>
      </c>
      <c r="D67" s="9" t="s">
        <v>177</v>
      </c>
      <c r="E67" s="1" t="s">
        <v>17</v>
      </c>
      <c r="F67" s="8">
        <v>463384</v>
      </c>
      <c r="G67" s="1" t="s">
        <v>172</v>
      </c>
      <c r="H67" s="7">
        <v>8</v>
      </c>
      <c r="I67" s="5">
        <v>45058</v>
      </c>
      <c r="J67" s="5">
        <v>45058</v>
      </c>
      <c r="K67" s="1" t="s">
        <v>85</v>
      </c>
      <c r="L67" s="224">
        <f t="shared" si="12"/>
        <v>5</v>
      </c>
      <c r="M67" s="4">
        <f t="shared" si="5"/>
        <v>1</v>
      </c>
      <c r="N67" s="233" t="s">
        <v>341</v>
      </c>
      <c r="O67" s="233">
        <v>6</v>
      </c>
      <c r="P67" s="233">
        <v>463384</v>
      </c>
      <c r="Q67" s="241" t="str">
        <f>IFERROR((VLOOKUP(P67,Padrón[[Ficha]:[Nombre]],2,FALSE)),"-")</f>
        <v>FRANCISCO  RUBEN CHAVEZ OSORIO</v>
      </c>
      <c r="S67" s="95" t="str">
        <f t="shared" si="13"/>
        <v>-</v>
      </c>
    </row>
    <row r="68" spans="1:19" hidden="1" x14ac:dyDescent="0.35">
      <c r="A68" s="6">
        <v>48948</v>
      </c>
      <c r="B68" s="3"/>
      <c r="C68" s="1" t="s">
        <v>15</v>
      </c>
      <c r="D68" s="9" t="s">
        <v>177</v>
      </c>
      <c r="E68" s="1" t="s">
        <v>78</v>
      </c>
      <c r="F68" s="8">
        <v>441106</v>
      </c>
      <c r="G68" s="1" t="s">
        <v>178</v>
      </c>
      <c r="H68" s="7">
        <v>8</v>
      </c>
      <c r="I68" s="5">
        <v>45061</v>
      </c>
      <c r="J68" s="5">
        <v>45061</v>
      </c>
      <c r="K68" s="1" t="s">
        <v>85</v>
      </c>
      <c r="L68" s="224">
        <f t="shared" si="12"/>
        <v>5</v>
      </c>
      <c r="M68" s="4">
        <f t="shared" si="5"/>
        <v>1</v>
      </c>
      <c r="N68" s="233" t="s">
        <v>341</v>
      </c>
      <c r="O68" s="233">
        <v>6</v>
      </c>
      <c r="P68" s="233">
        <v>441106</v>
      </c>
      <c r="Q68" s="241" t="str">
        <f>IFERROR((VLOOKUP(P68,Padrón[[Ficha]:[Nombre]],2,FALSE)),"-")</f>
        <v>JAVIER BECERRIL MORALES</v>
      </c>
      <c r="S68" s="95" t="str">
        <f t="shared" si="13"/>
        <v>-</v>
      </c>
    </row>
    <row r="69" spans="1:19" hidden="1" x14ac:dyDescent="0.35">
      <c r="A69" s="6">
        <v>48993</v>
      </c>
      <c r="B69" s="3"/>
      <c r="C69" s="1" t="s">
        <v>15</v>
      </c>
      <c r="D69" s="9" t="s">
        <v>177</v>
      </c>
      <c r="E69" s="1" t="s">
        <v>47</v>
      </c>
      <c r="F69" s="8">
        <v>441106</v>
      </c>
      <c r="G69" s="1" t="s">
        <v>178</v>
      </c>
      <c r="H69" s="7">
        <v>8</v>
      </c>
      <c r="I69" s="5">
        <v>45062</v>
      </c>
      <c r="J69" s="5">
        <v>45064</v>
      </c>
      <c r="K69" s="1" t="s">
        <v>85</v>
      </c>
      <c r="L69" s="224">
        <f t="shared" si="12"/>
        <v>5</v>
      </c>
      <c r="M69" s="4">
        <f t="shared" si="5"/>
        <v>1</v>
      </c>
      <c r="N69" s="233" t="s">
        <v>341</v>
      </c>
      <c r="O69" s="233">
        <v>10</v>
      </c>
      <c r="P69" s="233">
        <v>441106</v>
      </c>
      <c r="Q69" s="241" t="str">
        <f>IFERROR((VLOOKUP(P69,Padrón[[Ficha]:[Nombre]],2,FALSE)),"-")</f>
        <v>JAVIER BECERRIL MORALES</v>
      </c>
      <c r="S69" s="95" t="str">
        <f t="shared" si="13"/>
        <v>-</v>
      </c>
    </row>
    <row r="70" spans="1:19" hidden="1" x14ac:dyDescent="0.35">
      <c r="A70" s="6">
        <v>58543</v>
      </c>
      <c r="B70" s="3"/>
      <c r="C70" s="1" t="s">
        <v>196</v>
      </c>
      <c r="D70" s="9" t="s">
        <v>197</v>
      </c>
      <c r="E70" s="1" t="s">
        <v>47</v>
      </c>
      <c r="F70" s="8">
        <v>463384</v>
      </c>
      <c r="G70" s="1" t="s">
        <v>172</v>
      </c>
      <c r="H70" s="7">
        <v>7</v>
      </c>
      <c r="I70" s="5">
        <v>45062</v>
      </c>
      <c r="J70" s="5">
        <v>45064</v>
      </c>
      <c r="K70" s="1" t="s">
        <v>85</v>
      </c>
      <c r="L70" s="224">
        <f t="shared" si="12"/>
        <v>5</v>
      </c>
      <c r="M70" s="4">
        <f t="shared" si="5"/>
        <v>1</v>
      </c>
      <c r="N70" s="233" t="s">
        <v>341</v>
      </c>
      <c r="O70" s="233">
        <v>6</v>
      </c>
      <c r="P70" s="233">
        <v>463384</v>
      </c>
      <c r="Q70" s="241" t="str">
        <f>IFERROR((VLOOKUP(P70,Padrón[[Ficha]:[Nombre]],2,FALSE)),"-")</f>
        <v>FRANCISCO  RUBEN CHAVEZ OSORIO</v>
      </c>
      <c r="S70" s="95" t="str">
        <f t="shared" si="13"/>
        <v>-</v>
      </c>
    </row>
    <row r="71" spans="1:19" hidden="1" x14ac:dyDescent="0.35">
      <c r="A71" s="6">
        <v>49021</v>
      </c>
      <c r="B71" s="3"/>
      <c r="C71" s="1" t="s">
        <v>15</v>
      </c>
      <c r="D71" s="9" t="s">
        <v>177</v>
      </c>
      <c r="E71" s="1" t="s">
        <v>17</v>
      </c>
      <c r="F71" s="8">
        <v>441106</v>
      </c>
      <c r="G71" s="1" t="s">
        <v>178</v>
      </c>
      <c r="H71" s="7">
        <v>8</v>
      </c>
      <c r="I71" s="5">
        <v>45065</v>
      </c>
      <c r="J71" s="5">
        <v>45065</v>
      </c>
      <c r="K71" s="1" t="s">
        <v>85</v>
      </c>
      <c r="L71" s="224">
        <f t="shared" si="12"/>
        <v>5</v>
      </c>
      <c r="M71" s="4">
        <f t="shared" si="5"/>
        <v>1</v>
      </c>
      <c r="N71" s="233" t="s">
        <v>341</v>
      </c>
      <c r="O71" s="233">
        <v>10</v>
      </c>
      <c r="P71" s="233">
        <v>441106</v>
      </c>
      <c r="Q71" s="241" t="str">
        <f>IFERROR((VLOOKUP(P71,Padrón[[Ficha]:[Nombre]],2,FALSE)),"-")</f>
        <v>JAVIER BECERRIL MORALES</v>
      </c>
      <c r="S71" s="95" t="str">
        <f t="shared" si="13"/>
        <v>-</v>
      </c>
    </row>
    <row r="72" spans="1:19" hidden="1" x14ac:dyDescent="0.35">
      <c r="A72" s="6">
        <v>48955</v>
      </c>
      <c r="B72" s="3"/>
      <c r="C72" s="1" t="s">
        <v>15</v>
      </c>
      <c r="D72" s="9" t="s">
        <v>177</v>
      </c>
      <c r="E72" s="1" t="s">
        <v>78</v>
      </c>
      <c r="F72" s="8">
        <v>441106</v>
      </c>
      <c r="G72" s="1" t="s">
        <v>178</v>
      </c>
      <c r="H72" s="7">
        <v>9</v>
      </c>
      <c r="I72" s="5">
        <v>45068</v>
      </c>
      <c r="J72" s="5">
        <v>45068</v>
      </c>
      <c r="K72" s="1" t="s">
        <v>85</v>
      </c>
      <c r="L72" s="224">
        <f t="shared" si="12"/>
        <v>5</v>
      </c>
      <c r="M72" s="4">
        <f t="shared" si="5"/>
        <v>1</v>
      </c>
      <c r="N72" s="233" t="s">
        <v>341</v>
      </c>
      <c r="O72" s="233">
        <v>7</v>
      </c>
      <c r="P72" s="233">
        <v>441106</v>
      </c>
      <c r="Q72" s="241" t="str">
        <f>IFERROR((VLOOKUP(P72,Padrón[[Ficha]:[Nombre]],2,FALSE)),"-")</f>
        <v>JAVIER BECERRIL MORALES</v>
      </c>
      <c r="S72" s="95" t="str">
        <f t="shared" si="13"/>
        <v>-</v>
      </c>
    </row>
    <row r="73" spans="1:19" x14ac:dyDescent="0.35">
      <c r="A73" s="6">
        <v>55672</v>
      </c>
      <c r="B73" s="3"/>
      <c r="C73" s="1" t="s">
        <v>196</v>
      </c>
      <c r="D73" s="9" t="s">
        <v>197</v>
      </c>
      <c r="E73" s="1" t="s">
        <v>23</v>
      </c>
      <c r="F73" s="8">
        <v>463384</v>
      </c>
      <c r="G73" s="1" t="s">
        <v>172</v>
      </c>
      <c r="H73" s="7">
        <v>14</v>
      </c>
      <c r="I73" s="5">
        <v>45068</v>
      </c>
      <c r="J73" s="5">
        <v>45069</v>
      </c>
      <c r="K73" s="1" t="s">
        <v>85</v>
      </c>
      <c r="L73" s="224">
        <f t="shared" si="12"/>
        <v>5</v>
      </c>
      <c r="M73" s="4">
        <f t="shared" si="5"/>
        <v>1</v>
      </c>
      <c r="N73" s="233" t="s">
        <v>341</v>
      </c>
      <c r="O73" s="233">
        <v>17</v>
      </c>
      <c r="P73" s="233">
        <v>463384</v>
      </c>
      <c r="Q73" s="241" t="str">
        <f>IFERROR((VLOOKUP(P73,Padrón[[Ficha]:[Nombre]],2,FALSE)),"-")</f>
        <v>FRANCISCO  RUBEN CHAVEZ OSORIO</v>
      </c>
      <c r="S73" s="95" t="str">
        <f t="shared" si="13"/>
        <v>-</v>
      </c>
    </row>
    <row r="74" spans="1:19" hidden="1" x14ac:dyDescent="0.35">
      <c r="A74" s="6">
        <v>48998</v>
      </c>
      <c r="B74" s="3"/>
      <c r="C74" s="1" t="s">
        <v>15</v>
      </c>
      <c r="D74" s="9" t="s">
        <v>177</v>
      </c>
      <c r="E74" s="1" t="s">
        <v>47</v>
      </c>
      <c r="F74" s="8">
        <v>441106</v>
      </c>
      <c r="G74" s="1" t="s">
        <v>178</v>
      </c>
      <c r="H74" s="7">
        <v>9</v>
      </c>
      <c r="I74" s="5">
        <v>45069</v>
      </c>
      <c r="J74" s="5">
        <v>45071</v>
      </c>
      <c r="K74" s="1" t="s">
        <v>85</v>
      </c>
      <c r="L74" s="224">
        <f t="shared" si="12"/>
        <v>5</v>
      </c>
      <c r="M74" s="4">
        <f t="shared" si="5"/>
        <v>1</v>
      </c>
      <c r="N74" s="233" t="s">
        <v>341</v>
      </c>
      <c r="O74" s="233">
        <v>7</v>
      </c>
      <c r="P74" s="233">
        <v>441106</v>
      </c>
      <c r="Q74" s="241" t="str">
        <f>IFERROR((VLOOKUP(P74,Padrón[[Ficha]:[Nombre]],2,FALSE)),"-")</f>
        <v>JAVIER BECERRIL MORALES</v>
      </c>
      <c r="S74" s="95" t="str">
        <f t="shared" si="13"/>
        <v>-</v>
      </c>
    </row>
    <row r="75" spans="1:19" hidden="1" x14ac:dyDescent="0.35">
      <c r="A75" s="6">
        <v>55606</v>
      </c>
      <c r="B75" s="3"/>
      <c r="C75" s="1" t="s">
        <v>196</v>
      </c>
      <c r="D75" s="9" t="s">
        <v>197</v>
      </c>
      <c r="E75" s="1" t="s">
        <v>78</v>
      </c>
      <c r="F75" s="8">
        <v>463384</v>
      </c>
      <c r="G75" s="1" t="s">
        <v>172</v>
      </c>
      <c r="H75" s="7">
        <v>14</v>
      </c>
      <c r="I75" s="5">
        <v>45070</v>
      </c>
      <c r="J75" s="5">
        <v>45070</v>
      </c>
      <c r="K75" s="1" t="s">
        <v>85</v>
      </c>
      <c r="L75" s="224">
        <f t="shared" si="12"/>
        <v>5</v>
      </c>
      <c r="M75" s="4">
        <f t="shared" si="5"/>
        <v>1</v>
      </c>
      <c r="N75" s="233" t="s">
        <v>341</v>
      </c>
      <c r="O75" s="233">
        <v>17</v>
      </c>
      <c r="P75" s="233">
        <v>463384</v>
      </c>
      <c r="Q75" s="241" t="str">
        <f>IFERROR((VLOOKUP(P75,Padrón[[Ficha]:[Nombre]],2,FALSE)),"-")</f>
        <v>FRANCISCO  RUBEN CHAVEZ OSORIO</v>
      </c>
      <c r="S75" s="95" t="str">
        <f t="shared" si="13"/>
        <v>-</v>
      </c>
    </row>
    <row r="76" spans="1:19" hidden="1" x14ac:dyDescent="0.35">
      <c r="A76" s="6">
        <v>55525</v>
      </c>
      <c r="B76" s="3"/>
      <c r="C76" s="1" t="s">
        <v>196</v>
      </c>
      <c r="D76" s="9" t="s">
        <v>197</v>
      </c>
      <c r="E76" s="1" t="s">
        <v>47</v>
      </c>
      <c r="F76" s="8">
        <v>463384</v>
      </c>
      <c r="G76" s="1" t="s">
        <v>172</v>
      </c>
      <c r="H76" s="7">
        <v>15</v>
      </c>
      <c r="I76" s="5">
        <v>45071</v>
      </c>
      <c r="J76" s="5">
        <v>45073</v>
      </c>
      <c r="K76" s="1" t="s">
        <v>85</v>
      </c>
      <c r="L76" s="224">
        <f t="shared" si="12"/>
        <v>5</v>
      </c>
      <c r="M76" s="4">
        <f t="shared" si="5"/>
        <v>1</v>
      </c>
      <c r="N76" s="233" t="s">
        <v>341</v>
      </c>
      <c r="O76" s="233">
        <v>15</v>
      </c>
      <c r="P76" s="233">
        <v>463384</v>
      </c>
      <c r="Q76" s="241" t="str">
        <f>IFERROR((VLOOKUP(P76,Padrón[[Ficha]:[Nombre]],2,FALSE)),"-")</f>
        <v>FRANCISCO  RUBEN CHAVEZ OSORIO</v>
      </c>
      <c r="S76" s="95" t="str">
        <f t="shared" si="13"/>
        <v>-</v>
      </c>
    </row>
    <row r="77" spans="1:19" hidden="1" x14ac:dyDescent="0.35">
      <c r="A77" s="6">
        <v>49027</v>
      </c>
      <c r="B77" s="3"/>
      <c r="C77" s="1" t="s">
        <v>15</v>
      </c>
      <c r="D77" s="9" t="s">
        <v>177</v>
      </c>
      <c r="E77" s="1" t="s">
        <v>17</v>
      </c>
      <c r="F77" s="8">
        <v>441106</v>
      </c>
      <c r="G77" s="1" t="s">
        <v>178</v>
      </c>
      <c r="H77" s="7">
        <v>9</v>
      </c>
      <c r="I77" s="5">
        <v>45072</v>
      </c>
      <c r="J77" s="5">
        <v>45072</v>
      </c>
      <c r="K77" s="1" t="s">
        <v>85</v>
      </c>
      <c r="L77" s="224">
        <f t="shared" si="12"/>
        <v>5</v>
      </c>
      <c r="M77" s="4">
        <f t="shared" si="5"/>
        <v>1</v>
      </c>
      <c r="N77" s="233" t="s">
        <v>341</v>
      </c>
      <c r="O77" s="233">
        <v>7</v>
      </c>
      <c r="P77" s="233">
        <v>441106</v>
      </c>
      <c r="Q77" s="241" t="str">
        <f>IFERROR((VLOOKUP(P77,Padrón[[Ficha]:[Nombre]],2,FALSE)),"-")</f>
        <v>JAVIER BECERRIL MORALES</v>
      </c>
      <c r="S77" s="95" t="str">
        <f t="shared" si="13"/>
        <v>-</v>
      </c>
    </row>
    <row r="78" spans="1:19" x14ac:dyDescent="0.35">
      <c r="A78" s="6">
        <v>55981</v>
      </c>
      <c r="B78" s="3"/>
      <c r="C78" s="1" t="s">
        <v>15</v>
      </c>
      <c r="D78" s="9" t="s">
        <v>177</v>
      </c>
      <c r="E78" s="1" t="s">
        <v>23</v>
      </c>
      <c r="F78" s="8">
        <v>441106</v>
      </c>
      <c r="G78" s="1" t="s">
        <v>178</v>
      </c>
      <c r="H78" s="7">
        <v>11</v>
      </c>
      <c r="I78" s="5">
        <v>45075</v>
      </c>
      <c r="J78" s="5">
        <v>45076</v>
      </c>
      <c r="K78" s="1" t="s">
        <v>85</v>
      </c>
      <c r="L78" s="224">
        <f t="shared" ref="L78:L109" si="14">MONTH(J78)</f>
        <v>5</v>
      </c>
      <c r="M78" s="4">
        <f t="shared" si="5"/>
        <v>1</v>
      </c>
      <c r="N78" s="233" t="s">
        <v>341</v>
      </c>
      <c r="O78" s="233">
        <v>8</v>
      </c>
      <c r="P78" s="233">
        <v>441106</v>
      </c>
      <c r="Q78" s="241" t="str">
        <f>IFERROR((VLOOKUP(P78,Padrón[[Ficha]:[Nombre]],2,FALSE)),"-")</f>
        <v>JAVIER BECERRIL MORALES</v>
      </c>
      <c r="S78" s="95" t="str">
        <f t="shared" ref="S78:S109" si="15">IF(N78="Cancelado","◄ ◄ ◄ Favor de indicar la causa","-")</f>
        <v>-</v>
      </c>
    </row>
    <row r="79" spans="1:19" hidden="1" x14ac:dyDescent="0.35">
      <c r="A79" s="6">
        <v>58547</v>
      </c>
      <c r="B79" s="3"/>
      <c r="C79" s="1" t="s">
        <v>196</v>
      </c>
      <c r="D79" s="9" t="s">
        <v>197</v>
      </c>
      <c r="E79" s="1" t="s">
        <v>47</v>
      </c>
      <c r="F79" s="8">
        <v>463384</v>
      </c>
      <c r="G79" s="1" t="s">
        <v>172</v>
      </c>
      <c r="H79" s="7">
        <v>6</v>
      </c>
      <c r="I79" s="5">
        <v>45075</v>
      </c>
      <c r="J79" s="5">
        <v>45077</v>
      </c>
      <c r="K79" s="1" t="s">
        <v>85</v>
      </c>
      <c r="L79" s="224">
        <f t="shared" si="14"/>
        <v>5</v>
      </c>
      <c r="M79" s="4">
        <f t="shared" ref="M79:M141" si="16">IF(AND(J79&gt;=$B$2,J79&lt;=$C$2),1,0)</f>
        <v>1</v>
      </c>
      <c r="N79" s="233" t="s">
        <v>341</v>
      </c>
      <c r="O79" s="233">
        <v>3</v>
      </c>
      <c r="P79" s="233">
        <v>463384</v>
      </c>
      <c r="Q79" s="241" t="str">
        <f>IFERROR((VLOOKUP(P79,Padrón[[Ficha]:[Nombre]],2,FALSE)),"-")</f>
        <v>FRANCISCO  RUBEN CHAVEZ OSORIO</v>
      </c>
      <c r="S79" s="95" t="str">
        <f t="shared" si="15"/>
        <v>-</v>
      </c>
    </row>
    <row r="80" spans="1:19" hidden="1" x14ac:dyDescent="0.35">
      <c r="A80" s="6">
        <v>55952</v>
      </c>
      <c r="B80" s="3"/>
      <c r="C80" s="1" t="s">
        <v>15</v>
      </c>
      <c r="D80" s="9" t="s">
        <v>177</v>
      </c>
      <c r="E80" s="1" t="s">
        <v>78</v>
      </c>
      <c r="F80" s="8">
        <v>441106</v>
      </c>
      <c r="G80" s="1" t="s">
        <v>178</v>
      </c>
      <c r="H80" s="7">
        <v>11</v>
      </c>
      <c r="I80" s="5">
        <v>45077</v>
      </c>
      <c r="J80" s="5">
        <v>45077</v>
      </c>
      <c r="K80" s="1" t="s">
        <v>85</v>
      </c>
      <c r="L80" s="224">
        <f t="shared" si="14"/>
        <v>5</v>
      </c>
      <c r="M80" s="4">
        <f t="shared" si="16"/>
        <v>1</v>
      </c>
      <c r="N80" s="233" t="s">
        <v>341</v>
      </c>
      <c r="O80" s="233">
        <v>8</v>
      </c>
      <c r="P80" s="233">
        <v>441106</v>
      </c>
      <c r="Q80" s="241" t="str">
        <f>IFERROR((VLOOKUP(P80,Padrón[[Ficha]:[Nombre]],2,FALSE)),"-")</f>
        <v>JAVIER BECERRIL MORALES</v>
      </c>
      <c r="S80" s="95" t="str">
        <f t="shared" si="15"/>
        <v>-</v>
      </c>
    </row>
    <row r="81" spans="1:19" hidden="1" x14ac:dyDescent="0.35">
      <c r="A81" s="6">
        <v>55874</v>
      </c>
      <c r="B81" s="3"/>
      <c r="C81" s="1" t="s">
        <v>15</v>
      </c>
      <c r="D81" s="9" t="s">
        <v>177</v>
      </c>
      <c r="E81" s="1" t="s">
        <v>47</v>
      </c>
      <c r="F81" s="8">
        <v>441106</v>
      </c>
      <c r="G81" s="1" t="s">
        <v>178</v>
      </c>
      <c r="H81" s="7">
        <v>15</v>
      </c>
      <c r="I81" s="5">
        <v>45078</v>
      </c>
      <c r="J81" s="5">
        <v>45080</v>
      </c>
      <c r="K81" s="1" t="s">
        <v>85</v>
      </c>
      <c r="L81" s="224">
        <f t="shared" si="14"/>
        <v>6</v>
      </c>
      <c r="M81" s="4">
        <f t="shared" si="16"/>
        <v>1</v>
      </c>
      <c r="N81" s="233" t="s">
        <v>341</v>
      </c>
      <c r="O81" s="233">
        <v>10</v>
      </c>
      <c r="P81" s="233">
        <v>441106</v>
      </c>
      <c r="Q81" s="241" t="str">
        <f>IFERROR((VLOOKUP(P81,Padrón[[Ficha]:[Nombre]],2,FALSE)),"-")</f>
        <v>JAVIER BECERRIL MORALES</v>
      </c>
      <c r="S81" s="95" t="str">
        <f t="shared" si="15"/>
        <v>-</v>
      </c>
    </row>
    <row r="82" spans="1:19" hidden="1" x14ac:dyDescent="0.35">
      <c r="A82" s="6">
        <v>55445</v>
      </c>
      <c r="B82" s="3"/>
      <c r="C82" s="1" t="s">
        <v>15</v>
      </c>
      <c r="D82" s="9" t="s">
        <v>177</v>
      </c>
      <c r="E82" s="1" t="s">
        <v>103</v>
      </c>
      <c r="F82" s="8">
        <v>463384</v>
      </c>
      <c r="G82" s="1" t="s">
        <v>172</v>
      </c>
      <c r="H82" s="7">
        <v>14</v>
      </c>
      <c r="I82" s="5">
        <v>45082</v>
      </c>
      <c r="J82" s="5">
        <v>45083</v>
      </c>
      <c r="K82" s="1" t="s">
        <v>85</v>
      </c>
      <c r="L82" s="224">
        <f t="shared" si="14"/>
        <v>6</v>
      </c>
      <c r="M82" s="4">
        <f t="shared" si="16"/>
        <v>1</v>
      </c>
      <c r="N82" s="233" t="s">
        <v>341</v>
      </c>
      <c r="O82" s="233">
        <v>13</v>
      </c>
      <c r="P82" s="233">
        <v>463384</v>
      </c>
      <c r="Q82" s="241" t="str">
        <f>IFERROR((VLOOKUP(P82,Padrón[[Ficha]:[Nombre]],2,FALSE)),"-")</f>
        <v>FRANCISCO  RUBEN CHAVEZ OSORIO</v>
      </c>
      <c r="S82" s="95" t="str">
        <f t="shared" si="15"/>
        <v>-</v>
      </c>
    </row>
    <row r="83" spans="1:19" hidden="1" x14ac:dyDescent="0.35">
      <c r="A83" s="6">
        <v>55454</v>
      </c>
      <c r="B83" s="3"/>
      <c r="C83" s="1" t="s">
        <v>15</v>
      </c>
      <c r="D83" s="9" t="s">
        <v>177</v>
      </c>
      <c r="E83" s="1" t="s">
        <v>17</v>
      </c>
      <c r="F83" s="8">
        <v>463384</v>
      </c>
      <c r="G83" s="1" t="s">
        <v>172</v>
      </c>
      <c r="H83" s="7">
        <v>14</v>
      </c>
      <c r="I83" s="5">
        <v>45084</v>
      </c>
      <c r="J83" s="5">
        <v>45084</v>
      </c>
      <c r="K83" s="1" t="s">
        <v>85</v>
      </c>
      <c r="L83" s="224">
        <f t="shared" si="14"/>
        <v>6</v>
      </c>
      <c r="M83" s="4">
        <f t="shared" si="16"/>
        <v>1</v>
      </c>
      <c r="N83" s="233" t="s">
        <v>341</v>
      </c>
      <c r="O83" s="233">
        <v>13</v>
      </c>
      <c r="P83" s="233">
        <v>463384</v>
      </c>
      <c r="Q83" s="241" t="str">
        <f>IFERROR((VLOOKUP(P83,Padrón[[Ficha]:[Nombre]],2,FALSE)),"-")</f>
        <v>FRANCISCO  RUBEN CHAVEZ OSORIO</v>
      </c>
      <c r="S83" s="95" t="str">
        <f t="shared" si="15"/>
        <v>-</v>
      </c>
    </row>
    <row r="84" spans="1:19" x14ac:dyDescent="0.35">
      <c r="A84" s="6">
        <v>56028</v>
      </c>
      <c r="B84" s="3"/>
      <c r="C84" s="1" t="s">
        <v>15</v>
      </c>
      <c r="D84" s="9" t="s">
        <v>177</v>
      </c>
      <c r="E84" s="1" t="s">
        <v>23</v>
      </c>
      <c r="F84" s="8">
        <v>463384</v>
      </c>
      <c r="G84" s="1" t="s">
        <v>172</v>
      </c>
      <c r="H84" s="7">
        <v>10</v>
      </c>
      <c r="I84" s="5">
        <v>45089</v>
      </c>
      <c r="J84" s="5">
        <v>45090</v>
      </c>
      <c r="K84" s="1" t="s">
        <v>85</v>
      </c>
      <c r="L84" s="224">
        <f t="shared" si="14"/>
        <v>6</v>
      </c>
      <c r="M84" s="4">
        <f t="shared" si="16"/>
        <v>1</v>
      </c>
      <c r="N84" s="233" t="s">
        <v>341</v>
      </c>
      <c r="O84" s="233">
        <v>9</v>
      </c>
      <c r="P84" s="233">
        <v>463384</v>
      </c>
      <c r="Q84" s="241" t="str">
        <f>IFERROR((VLOOKUP(P84,Padrón[[Ficha]:[Nombre]],2,FALSE)),"-")</f>
        <v>FRANCISCO  RUBEN CHAVEZ OSORIO</v>
      </c>
      <c r="S84" s="95" t="str">
        <f t="shared" si="15"/>
        <v>-</v>
      </c>
    </row>
    <row r="85" spans="1:19" x14ac:dyDescent="0.35">
      <c r="A85" s="6">
        <v>55676</v>
      </c>
      <c r="B85" s="3"/>
      <c r="C85" s="1" t="s">
        <v>196</v>
      </c>
      <c r="D85" s="9" t="s">
        <v>197</v>
      </c>
      <c r="E85" s="1" t="s">
        <v>23</v>
      </c>
      <c r="F85" s="8">
        <v>441106</v>
      </c>
      <c r="G85" s="1" t="s">
        <v>178</v>
      </c>
      <c r="H85" s="7">
        <v>12</v>
      </c>
      <c r="I85" s="5">
        <v>45089</v>
      </c>
      <c r="J85" s="5">
        <v>45090</v>
      </c>
      <c r="K85" s="1" t="s">
        <v>85</v>
      </c>
      <c r="L85" s="224">
        <f t="shared" si="14"/>
        <v>6</v>
      </c>
      <c r="M85" s="4">
        <f t="shared" si="16"/>
        <v>1</v>
      </c>
      <c r="N85" s="233" t="s">
        <v>341</v>
      </c>
      <c r="O85" s="233">
        <v>11</v>
      </c>
      <c r="P85" s="233">
        <v>441106</v>
      </c>
      <c r="Q85" s="241" t="str">
        <f>IFERROR((VLOOKUP(P85,Padrón[[Ficha]:[Nombre]],2,FALSE)),"-")</f>
        <v>JAVIER BECERRIL MORALES</v>
      </c>
      <c r="S85" s="95" t="str">
        <f t="shared" si="15"/>
        <v>-</v>
      </c>
    </row>
    <row r="86" spans="1:19" hidden="1" x14ac:dyDescent="0.35">
      <c r="A86" s="6">
        <v>52169</v>
      </c>
      <c r="B86" s="3"/>
      <c r="C86" s="1" t="s">
        <v>215</v>
      </c>
      <c r="D86" s="9" t="s">
        <v>223</v>
      </c>
      <c r="E86" s="1" t="s">
        <v>30</v>
      </c>
      <c r="F86" s="8">
        <v>408659</v>
      </c>
      <c r="G86" s="1" t="s">
        <v>224</v>
      </c>
      <c r="H86" s="7">
        <v>5</v>
      </c>
      <c r="I86" s="5">
        <v>45090</v>
      </c>
      <c r="J86" s="5">
        <v>45090</v>
      </c>
      <c r="K86" s="1" t="s">
        <v>85</v>
      </c>
      <c r="L86" s="224">
        <f t="shared" si="14"/>
        <v>6</v>
      </c>
      <c r="M86" s="4">
        <f t="shared" si="16"/>
        <v>1</v>
      </c>
      <c r="N86" s="233" t="s">
        <v>341</v>
      </c>
      <c r="O86" s="233">
        <v>5</v>
      </c>
      <c r="P86" s="233">
        <v>441106</v>
      </c>
      <c r="Q86" s="241" t="str">
        <f>IFERROR((VLOOKUP(P86,Padrón[[Ficha]:[Nombre]],2,FALSE)),"-")</f>
        <v>JAVIER BECERRIL MORALES</v>
      </c>
      <c r="R86" s="234" t="s">
        <v>404</v>
      </c>
      <c r="S86" s="95" t="str">
        <f t="shared" si="15"/>
        <v>-</v>
      </c>
    </row>
    <row r="87" spans="1:19" hidden="1" x14ac:dyDescent="0.35">
      <c r="A87" s="6">
        <v>55960</v>
      </c>
      <c r="B87" s="3"/>
      <c r="C87" s="1" t="s">
        <v>15</v>
      </c>
      <c r="D87" s="9" t="s">
        <v>177</v>
      </c>
      <c r="E87" s="1" t="s">
        <v>78</v>
      </c>
      <c r="F87" s="8">
        <v>463384</v>
      </c>
      <c r="G87" s="1" t="s">
        <v>172</v>
      </c>
      <c r="H87" s="7">
        <v>10</v>
      </c>
      <c r="I87" s="5">
        <v>45091</v>
      </c>
      <c r="J87" s="5">
        <v>45091</v>
      </c>
      <c r="K87" s="1" t="s">
        <v>85</v>
      </c>
      <c r="L87" s="224">
        <f t="shared" si="14"/>
        <v>6</v>
      </c>
      <c r="M87" s="4">
        <f t="shared" si="16"/>
        <v>1</v>
      </c>
      <c r="N87" s="233" t="s">
        <v>341</v>
      </c>
      <c r="O87" s="233">
        <v>9</v>
      </c>
      <c r="P87" s="233">
        <v>463384</v>
      </c>
      <c r="Q87" s="241" t="str">
        <f>IFERROR((VLOOKUP(P87,Padrón[[Ficha]:[Nombre]],2,FALSE)),"-")</f>
        <v>FRANCISCO  RUBEN CHAVEZ OSORIO</v>
      </c>
      <c r="S87" s="95" t="str">
        <f t="shared" si="15"/>
        <v>-</v>
      </c>
    </row>
    <row r="88" spans="1:19" hidden="1" x14ac:dyDescent="0.35">
      <c r="A88" s="6">
        <v>55621</v>
      </c>
      <c r="B88" s="3"/>
      <c r="C88" s="1" t="s">
        <v>196</v>
      </c>
      <c r="D88" s="9" t="s">
        <v>197</v>
      </c>
      <c r="E88" s="1" t="s">
        <v>78</v>
      </c>
      <c r="F88" s="8">
        <v>441106</v>
      </c>
      <c r="G88" s="1" t="s">
        <v>178</v>
      </c>
      <c r="H88" s="7">
        <v>12</v>
      </c>
      <c r="I88" s="5">
        <v>45091</v>
      </c>
      <c r="J88" s="5">
        <v>45091</v>
      </c>
      <c r="K88" s="1" t="s">
        <v>85</v>
      </c>
      <c r="L88" s="224">
        <f t="shared" si="14"/>
        <v>6</v>
      </c>
      <c r="M88" s="4">
        <f t="shared" si="16"/>
        <v>1</v>
      </c>
      <c r="N88" s="233" t="s">
        <v>341</v>
      </c>
      <c r="O88" s="233">
        <v>11</v>
      </c>
      <c r="P88" s="233">
        <v>441106</v>
      </c>
      <c r="Q88" s="241" t="str">
        <f>IFERROR((VLOOKUP(P88,Padrón[[Ficha]:[Nombre]],2,FALSE)),"-")</f>
        <v>JAVIER BECERRIL MORALES</v>
      </c>
      <c r="S88" s="95" t="str">
        <f t="shared" si="15"/>
        <v>-</v>
      </c>
    </row>
    <row r="89" spans="1:19" hidden="1" x14ac:dyDescent="0.35">
      <c r="A89" s="6">
        <v>55890</v>
      </c>
      <c r="B89" s="3"/>
      <c r="C89" s="1" t="s">
        <v>15</v>
      </c>
      <c r="D89" s="9" t="s">
        <v>177</v>
      </c>
      <c r="E89" s="1" t="s">
        <v>47</v>
      </c>
      <c r="F89" s="8">
        <v>463384</v>
      </c>
      <c r="G89" s="1" t="s">
        <v>172</v>
      </c>
      <c r="H89" s="7">
        <v>15</v>
      </c>
      <c r="I89" s="5">
        <v>45092</v>
      </c>
      <c r="J89" s="5">
        <v>45094</v>
      </c>
      <c r="K89" s="1" t="s">
        <v>85</v>
      </c>
      <c r="L89" s="224">
        <f t="shared" si="14"/>
        <v>6</v>
      </c>
      <c r="M89" s="4">
        <f t="shared" si="16"/>
        <v>1</v>
      </c>
      <c r="N89" s="233" t="s">
        <v>341</v>
      </c>
      <c r="O89" s="233">
        <v>12</v>
      </c>
      <c r="P89" s="233">
        <v>463384</v>
      </c>
      <c r="Q89" s="241" t="str">
        <f>IFERROR((VLOOKUP(P89,Padrón[[Ficha]:[Nombre]],2,FALSE)),"-")</f>
        <v>FRANCISCO  RUBEN CHAVEZ OSORIO</v>
      </c>
      <c r="S89" s="95" t="str">
        <f t="shared" si="15"/>
        <v>-</v>
      </c>
    </row>
    <row r="90" spans="1:19" hidden="1" x14ac:dyDescent="0.35">
      <c r="A90" s="6">
        <v>55532</v>
      </c>
      <c r="B90" s="3"/>
      <c r="C90" s="1" t="s">
        <v>196</v>
      </c>
      <c r="D90" s="9" t="s">
        <v>197</v>
      </c>
      <c r="E90" s="1" t="s">
        <v>47</v>
      </c>
      <c r="F90" s="8">
        <v>441106</v>
      </c>
      <c r="G90" s="1" t="s">
        <v>178</v>
      </c>
      <c r="H90" s="7">
        <v>12</v>
      </c>
      <c r="I90" s="5">
        <v>45092</v>
      </c>
      <c r="J90" s="5">
        <v>45094</v>
      </c>
      <c r="K90" s="1" t="s">
        <v>85</v>
      </c>
      <c r="L90" s="224">
        <f t="shared" si="14"/>
        <v>6</v>
      </c>
      <c r="M90" s="4">
        <f t="shared" si="16"/>
        <v>1</v>
      </c>
      <c r="N90" s="233" t="s">
        <v>341</v>
      </c>
      <c r="O90" s="233">
        <v>8</v>
      </c>
      <c r="P90" s="233">
        <v>441106</v>
      </c>
      <c r="Q90" s="241" t="str">
        <f>IFERROR((VLOOKUP(P90,Padrón[[Ficha]:[Nombre]],2,FALSE)),"-")</f>
        <v>JAVIER BECERRIL MORALES</v>
      </c>
      <c r="S90" s="95" t="str">
        <f t="shared" si="15"/>
        <v>-</v>
      </c>
    </row>
    <row r="91" spans="1:19" hidden="1" x14ac:dyDescent="0.35">
      <c r="A91" s="6">
        <v>49000</v>
      </c>
      <c r="B91" s="3"/>
      <c r="C91" s="1" t="s">
        <v>15</v>
      </c>
      <c r="D91" s="9" t="s">
        <v>177</v>
      </c>
      <c r="E91" s="1" t="s">
        <v>103</v>
      </c>
      <c r="F91" s="8">
        <v>463384</v>
      </c>
      <c r="G91" s="1" t="s">
        <v>172</v>
      </c>
      <c r="H91" s="7">
        <v>12</v>
      </c>
      <c r="I91" s="5">
        <v>45096</v>
      </c>
      <c r="J91" s="5">
        <v>45097</v>
      </c>
      <c r="K91" s="1" t="s">
        <v>85</v>
      </c>
      <c r="L91" s="224">
        <f t="shared" si="14"/>
        <v>6</v>
      </c>
      <c r="M91" s="4">
        <f t="shared" si="16"/>
        <v>1</v>
      </c>
      <c r="N91" s="233" t="s">
        <v>343</v>
      </c>
      <c r="Q91" s="241" t="str">
        <f>IFERROR((VLOOKUP(P91,Padrón[[Ficha]:[Nombre]],2,FALSE)),"-")</f>
        <v>-</v>
      </c>
      <c r="R91" s="234" t="s">
        <v>405</v>
      </c>
      <c r="S91" s="95" t="str">
        <f t="shared" si="15"/>
        <v>◄ ◄ ◄ Favor de indicar la causa</v>
      </c>
    </row>
    <row r="92" spans="1:19" hidden="1" x14ac:dyDescent="0.35">
      <c r="A92" s="6">
        <v>57602</v>
      </c>
      <c r="B92" s="3"/>
      <c r="C92" s="1" t="s">
        <v>196</v>
      </c>
      <c r="D92" s="9" t="s">
        <v>197</v>
      </c>
      <c r="E92" s="1" t="s">
        <v>24</v>
      </c>
      <c r="F92" s="8">
        <v>441106</v>
      </c>
      <c r="G92" s="1" t="s">
        <v>178</v>
      </c>
      <c r="H92" s="7">
        <v>9</v>
      </c>
      <c r="I92" s="5">
        <v>45097</v>
      </c>
      <c r="J92" s="5">
        <v>45097</v>
      </c>
      <c r="K92" s="1" t="s">
        <v>85</v>
      </c>
      <c r="L92" s="224">
        <f t="shared" si="14"/>
        <v>6</v>
      </c>
      <c r="M92" s="4">
        <f t="shared" si="16"/>
        <v>1</v>
      </c>
      <c r="N92" s="233" t="s">
        <v>341</v>
      </c>
      <c r="O92" s="233">
        <v>8</v>
      </c>
      <c r="P92" s="233">
        <v>441106</v>
      </c>
      <c r="Q92" s="241" t="str">
        <f>IFERROR((VLOOKUP(P92,Padrón[[Ficha]:[Nombre]],2,FALSE)),"-")</f>
        <v>JAVIER BECERRIL MORALES</v>
      </c>
      <c r="S92" s="95" t="str">
        <f t="shared" si="15"/>
        <v>-</v>
      </c>
    </row>
    <row r="93" spans="1:19" hidden="1" x14ac:dyDescent="0.35">
      <c r="A93" s="6">
        <v>47508</v>
      </c>
      <c r="B93" s="3"/>
      <c r="C93" s="1" t="s">
        <v>15</v>
      </c>
      <c r="D93" s="9" t="s">
        <v>177</v>
      </c>
      <c r="E93" s="1" t="s">
        <v>17</v>
      </c>
      <c r="F93" s="8">
        <v>463384</v>
      </c>
      <c r="G93" s="1" t="s">
        <v>172</v>
      </c>
      <c r="H93" s="7">
        <v>12</v>
      </c>
      <c r="I93" s="5">
        <v>45098</v>
      </c>
      <c r="J93" s="5">
        <v>45098</v>
      </c>
      <c r="K93" s="1" t="s">
        <v>85</v>
      </c>
      <c r="L93" s="224">
        <f t="shared" si="14"/>
        <v>6</v>
      </c>
      <c r="M93" s="4">
        <f t="shared" si="16"/>
        <v>1</v>
      </c>
      <c r="N93" s="233" t="s">
        <v>341</v>
      </c>
      <c r="O93" s="233">
        <v>11</v>
      </c>
      <c r="Q93" s="241" t="str">
        <f>IFERROR((VLOOKUP(P93,Padrón[[Ficha]:[Nombre]],2,FALSE)),"-")</f>
        <v>-</v>
      </c>
      <c r="S93" s="95" t="str">
        <f t="shared" si="15"/>
        <v>-</v>
      </c>
    </row>
    <row r="94" spans="1:19" hidden="1" x14ac:dyDescent="0.35">
      <c r="A94" s="6">
        <v>58597</v>
      </c>
      <c r="B94" s="3"/>
      <c r="C94" s="1" t="s">
        <v>196</v>
      </c>
      <c r="D94" s="9" t="s">
        <v>197</v>
      </c>
      <c r="E94" s="1" t="s">
        <v>78</v>
      </c>
      <c r="F94" s="8">
        <v>441106</v>
      </c>
      <c r="G94" s="1" t="s">
        <v>178</v>
      </c>
      <c r="H94" s="7">
        <v>8</v>
      </c>
      <c r="I94" s="5">
        <v>45098</v>
      </c>
      <c r="J94" s="5">
        <v>45098</v>
      </c>
      <c r="K94" s="1" t="s">
        <v>85</v>
      </c>
      <c r="L94" s="224">
        <f t="shared" si="14"/>
        <v>6</v>
      </c>
      <c r="M94" s="4">
        <f t="shared" si="16"/>
        <v>1</v>
      </c>
      <c r="N94" s="233" t="s">
        <v>341</v>
      </c>
      <c r="O94" s="233">
        <v>3</v>
      </c>
      <c r="P94" s="233">
        <v>441106</v>
      </c>
      <c r="Q94" s="241" t="str">
        <f>IFERROR((VLOOKUP(P94,Padrón[[Ficha]:[Nombre]],2,FALSE)),"-")</f>
        <v>JAVIER BECERRIL MORALES</v>
      </c>
      <c r="S94" s="95" t="str">
        <f t="shared" si="15"/>
        <v>-</v>
      </c>
    </row>
    <row r="95" spans="1:19" hidden="1" x14ac:dyDescent="0.35">
      <c r="A95" s="6">
        <v>49109</v>
      </c>
      <c r="B95" s="3"/>
      <c r="C95" s="1" t="s">
        <v>15</v>
      </c>
      <c r="D95" s="9" t="s">
        <v>177</v>
      </c>
      <c r="E95" s="1" t="s">
        <v>20</v>
      </c>
      <c r="F95" s="8">
        <v>463384</v>
      </c>
      <c r="G95" s="1" t="s">
        <v>172</v>
      </c>
      <c r="H95" s="7">
        <v>12</v>
      </c>
      <c r="I95" s="5">
        <v>45099</v>
      </c>
      <c r="J95" s="5">
        <v>45100</v>
      </c>
      <c r="K95" s="1" t="s">
        <v>85</v>
      </c>
      <c r="L95" s="224">
        <f t="shared" si="14"/>
        <v>6</v>
      </c>
      <c r="M95" s="4">
        <f t="shared" si="16"/>
        <v>1</v>
      </c>
      <c r="N95" s="233" t="s">
        <v>341</v>
      </c>
      <c r="O95" s="233">
        <v>11</v>
      </c>
      <c r="Q95" s="241" t="str">
        <f>IFERROR((VLOOKUP(P95,Padrón[[Ficha]:[Nombre]],2,FALSE)),"-")</f>
        <v>-</v>
      </c>
      <c r="S95" s="95" t="str">
        <f t="shared" si="15"/>
        <v>-</v>
      </c>
    </row>
    <row r="96" spans="1:19" hidden="1" x14ac:dyDescent="0.35">
      <c r="A96" s="6">
        <v>57617</v>
      </c>
      <c r="B96" s="3"/>
      <c r="C96" s="1" t="s">
        <v>196</v>
      </c>
      <c r="D96" s="9" t="s">
        <v>197</v>
      </c>
      <c r="E96" s="1" t="s">
        <v>24</v>
      </c>
      <c r="F96" s="8">
        <v>441106</v>
      </c>
      <c r="G96" s="1" t="s">
        <v>178</v>
      </c>
      <c r="H96" s="7">
        <v>9</v>
      </c>
      <c r="I96" s="5">
        <v>45099</v>
      </c>
      <c r="J96" s="5">
        <v>45099</v>
      </c>
      <c r="K96" s="1" t="s">
        <v>85</v>
      </c>
      <c r="L96" s="224">
        <f t="shared" si="14"/>
        <v>6</v>
      </c>
      <c r="M96" s="4">
        <f t="shared" si="16"/>
        <v>1</v>
      </c>
      <c r="N96" s="233" t="s">
        <v>341</v>
      </c>
      <c r="O96" s="233">
        <v>6</v>
      </c>
      <c r="P96" s="233">
        <v>441106</v>
      </c>
      <c r="Q96" s="241" t="str">
        <f>IFERROR((VLOOKUP(P96,Padrón[[Ficha]:[Nombre]],2,FALSE)),"-")</f>
        <v>JAVIER BECERRIL MORALES</v>
      </c>
      <c r="S96" s="95" t="str">
        <f t="shared" si="15"/>
        <v>-</v>
      </c>
    </row>
    <row r="97" spans="1:19" hidden="1" x14ac:dyDescent="0.35">
      <c r="A97" s="6">
        <v>58599</v>
      </c>
      <c r="B97" s="3"/>
      <c r="C97" s="1" t="s">
        <v>196</v>
      </c>
      <c r="D97" s="9" t="s">
        <v>197</v>
      </c>
      <c r="E97" s="1" t="s">
        <v>78</v>
      </c>
      <c r="F97" s="8">
        <v>441106</v>
      </c>
      <c r="G97" s="1" t="s">
        <v>178</v>
      </c>
      <c r="H97" s="7">
        <v>9</v>
      </c>
      <c r="I97" s="5">
        <v>45100</v>
      </c>
      <c r="J97" s="5">
        <v>45100</v>
      </c>
      <c r="K97" s="1" t="s">
        <v>85</v>
      </c>
      <c r="L97" s="224">
        <f t="shared" si="14"/>
        <v>6</v>
      </c>
      <c r="M97" s="4">
        <f t="shared" si="16"/>
        <v>1</v>
      </c>
      <c r="N97" s="233" t="s">
        <v>341</v>
      </c>
      <c r="O97" s="233">
        <v>4</v>
      </c>
      <c r="P97" s="233">
        <v>441106</v>
      </c>
      <c r="Q97" s="241" t="str">
        <f>IFERROR((VLOOKUP(P97,Padrón[[Ficha]:[Nombre]],2,FALSE)),"-")</f>
        <v>JAVIER BECERRIL MORALES</v>
      </c>
      <c r="S97" s="95" t="str">
        <f t="shared" si="15"/>
        <v>-</v>
      </c>
    </row>
    <row r="98" spans="1:19" hidden="1" x14ac:dyDescent="0.35">
      <c r="A98" s="6">
        <v>50391</v>
      </c>
      <c r="B98" s="3"/>
      <c r="C98" s="1" t="s">
        <v>15</v>
      </c>
      <c r="D98" s="9" t="s">
        <v>177</v>
      </c>
      <c r="E98" s="1" t="s">
        <v>103</v>
      </c>
      <c r="F98" s="8">
        <v>463384</v>
      </c>
      <c r="G98" s="1" t="s">
        <v>172</v>
      </c>
      <c r="H98" s="7">
        <v>12</v>
      </c>
      <c r="I98" s="5">
        <v>45103</v>
      </c>
      <c r="J98" s="5">
        <v>45104</v>
      </c>
      <c r="K98" s="1" t="s">
        <v>85</v>
      </c>
      <c r="L98" s="224">
        <f t="shared" si="14"/>
        <v>6</v>
      </c>
      <c r="M98" s="4">
        <f t="shared" si="16"/>
        <v>1</v>
      </c>
      <c r="N98" s="233" t="s">
        <v>341</v>
      </c>
      <c r="O98" s="233">
        <v>9</v>
      </c>
      <c r="Q98" s="241" t="str">
        <f>IFERROR((VLOOKUP(P98,Padrón[[Ficha]:[Nombre]],2,FALSE)),"-")</f>
        <v>-</v>
      </c>
      <c r="S98" s="95" t="str">
        <f t="shared" si="15"/>
        <v>-</v>
      </c>
    </row>
    <row r="99" spans="1:19" x14ac:dyDescent="0.35">
      <c r="A99" s="6">
        <v>55687</v>
      </c>
      <c r="B99" s="3"/>
      <c r="C99" s="1" t="s">
        <v>196</v>
      </c>
      <c r="D99" s="9" t="s">
        <v>197</v>
      </c>
      <c r="E99" s="1" t="s">
        <v>23</v>
      </c>
      <c r="F99" s="8">
        <v>441106</v>
      </c>
      <c r="G99" s="1" t="s">
        <v>178</v>
      </c>
      <c r="H99" s="7">
        <v>14</v>
      </c>
      <c r="I99" s="5">
        <v>45103</v>
      </c>
      <c r="J99" s="5">
        <v>45104</v>
      </c>
      <c r="K99" s="1" t="s">
        <v>85</v>
      </c>
      <c r="L99" s="224">
        <f t="shared" si="14"/>
        <v>6</v>
      </c>
      <c r="M99" s="4">
        <f t="shared" si="16"/>
        <v>1</v>
      </c>
      <c r="N99" s="233" t="s">
        <v>341</v>
      </c>
      <c r="O99" s="233">
        <v>12</v>
      </c>
      <c r="P99" s="233">
        <v>441106</v>
      </c>
      <c r="Q99" s="241" t="str">
        <f>IFERROR((VLOOKUP(P99,Padrón[[Ficha]:[Nombre]],2,FALSE)),"-")</f>
        <v>JAVIER BECERRIL MORALES</v>
      </c>
      <c r="S99" s="95" t="str">
        <f t="shared" si="15"/>
        <v>-</v>
      </c>
    </row>
    <row r="100" spans="1:19" hidden="1" x14ac:dyDescent="0.35">
      <c r="A100" s="6">
        <v>49008</v>
      </c>
      <c r="B100" s="3"/>
      <c r="C100" s="1" t="s">
        <v>15</v>
      </c>
      <c r="D100" s="9" t="s">
        <v>177</v>
      </c>
      <c r="E100" s="1" t="s">
        <v>17</v>
      </c>
      <c r="F100" s="8">
        <v>463384</v>
      </c>
      <c r="G100" s="1" t="s">
        <v>172</v>
      </c>
      <c r="H100" s="7">
        <v>12</v>
      </c>
      <c r="I100" s="5">
        <v>45105</v>
      </c>
      <c r="J100" s="5">
        <v>45105</v>
      </c>
      <c r="K100" s="1" t="s">
        <v>85</v>
      </c>
      <c r="L100" s="224">
        <f t="shared" si="14"/>
        <v>6</v>
      </c>
      <c r="M100" s="4">
        <f t="shared" si="16"/>
        <v>1</v>
      </c>
      <c r="N100" s="233" t="s">
        <v>341</v>
      </c>
      <c r="O100" s="233">
        <v>12</v>
      </c>
      <c r="Q100" s="241" t="str">
        <f>IFERROR((VLOOKUP(P100,Padrón[[Ficha]:[Nombre]],2,FALSE)),"-")</f>
        <v>-</v>
      </c>
      <c r="S100" s="95" t="str">
        <f t="shared" si="15"/>
        <v>-</v>
      </c>
    </row>
    <row r="101" spans="1:19" hidden="1" x14ac:dyDescent="0.35">
      <c r="A101" s="6">
        <v>55626</v>
      </c>
      <c r="B101" s="3"/>
      <c r="C101" s="1" t="s">
        <v>196</v>
      </c>
      <c r="D101" s="9" t="s">
        <v>197</v>
      </c>
      <c r="E101" s="1" t="s">
        <v>78</v>
      </c>
      <c r="F101" s="8">
        <v>441106</v>
      </c>
      <c r="G101" s="1" t="s">
        <v>178</v>
      </c>
      <c r="H101" s="7">
        <v>14</v>
      </c>
      <c r="I101" s="5">
        <v>45105</v>
      </c>
      <c r="J101" s="5">
        <v>45105</v>
      </c>
      <c r="K101" s="1" t="s">
        <v>85</v>
      </c>
      <c r="L101" s="224">
        <f t="shared" si="14"/>
        <v>6</v>
      </c>
      <c r="M101" s="4">
        <f t="shared" si="16"/>
        <v>1</v>
      </c>
      <c r="N101" s="233" t="s">
        <v>341</v>
      </c>
      <c r="O101" s="233">
        <v>12</v>
      </c>
      <c r="P101" s="233">
        <v>441106</v>
      </c>
      <c r="Q101" s="241" t="str">
        <f>IFERROR((VLOOKUP(P101,Padrón[[Ficha]:[Nombre]],2,FALSE)),"-")</f>
        <v>JAVIER BECERRIL MORALES</v>
      </c>
      <c r="S101" s="95" t="str">
        <f t="shared" si="15"/>
        <v>-</v>
      </c>
    </row>
    <row r="102" spans="1:19" hidden="1" x14ac:dyDescent="0.35">
      <c r="A102" s="6">
        <v>49133</v>
      </c>
      <c r="B102" s="3"/>
      <c r="C102" s="1" t="s">
        <v>15</v>
      </c>
      <c r="D102" s="9" t="s">
        <v>177</v>
      </c>
      <c r="E102" s="1" t="s">
        <v>20</v>
      </c>
      <c r="F102" s="8">
        <v>463384</v>
      </c>
      <c r="G102" s="1" t="s">
        <v>172</v>
      </c>
      <c r="H102" s="7">
        <v>12</v>
      </c>
      <c r="I102" s="5">
        <v>45106</v>
      </c>
      <c r="J102" s="5">
        <v>45107</v>
      </c>
      <c r="K102" s="1" t="s">
        <v>85</v>
      </c>
      <c r="L102" s="224">
        <f t="shared" si="14"/>
        <v>6</v>
      </c>
      <c r="M102" s="4">
        <f t="shared" si="16"/>
        <v>1</v>
      </c>
      <c r="N102" s="233" t="s">
        <v>341</v>
      </c>
      <c r="O102" s="233">
        <v>10</v>
      </c>
      <c r="Q102" s="241" t="str">
        <f>IFERROR((VLOOKUP(P102,Padrón[[Ficha]:[Nombre]],2,FALSE)),"-")</f>
        <v>-</v>
      </c>
      <c r="S102" s="95" t="str">
        <f t="shared" si="15"/>
        <v>-</v>
      </c>
    </row>
    <row r="103" spans="1:19" hidden="1" x14ac:dyDescent="0.35">
      <c r="A103" s="6">
        <v>55542</v>
      </c>
      <c r="B103" s="3"/>
      <c r="C103" s="1" t="s">
        <v>196</v>
      </c>
      <c r="D103" s="9" t="s">
        <v>197</v>
      </c>
      <c r="E103" s="1" t="s">
        <v>47</v>
      </c>
      <c r="F103" s="8">
        <v>441106</v>
      </c>
      <c r="G103" s="1" t="s">
        <v>178</v>
      </c>
      <c r="H103" s="7">
        <v>14</v>
      </c>
      <c r="I103" s="5">
        <v>45106</v>
      </c>
      <c r="J103" s="5">
        <v>45108</v>
      </c>
      <c r="K103" s="1" t="s">
        <v>85</v>
      </c>
      <c r="L103" s="224">
        <f t="shared" si="14"/>
        <v>7</v>
      </c>
      <c r="M103" s="4">
        <f t="shared" si="16"/>
        <v>1</v>
      </c>
      <c r="N103" s="233" t="s">
        <v>341</v>
      </c>
      <c r="O103" s="233">
        <v>14</v>
      </c>
      <c r="P103" s="233">
        <v>441106</v>
      </c>
      <c r="Q103" s="241" t="str">
        <f>IFERROR((VLOOKUP(P103,Padrón[[Ficha]:[Nombre]],2,FALSE)),"-")</f>
        <v>JAVIER BECERRIL MORALES</v>
      </c>
      <c r="S103" s="95" t="str">
        <f t="shared" si="15"/>
        <v>-</v>
      </c>
    </row>
    <row r="104" spans="1:19" hidden="1" x14ac:dyDescent="0.35">
      <c r="A104" s="6">
        <v>50399</v>
      </c>
      <c r="B104" s="3"/>
      <c r="C104" s="1" t="s">
        <v>15</v>
      </c>
      <c r="D104" s="9" t="s">
        <v>177</v>
      </c>
      <c r="E104" s="1" t="s">
        <v>103</v>
      </c>
      <c r="F104" s="8">
        <v>463384</v>
      </c>
      <c r="G104" s="1" t="s">
        <v>172</v>
      </c>
      <c r="H104" s="7">
        <v>11</v>
      </c>
      <c r="I104" s="5">
        <v>45110</v>
      </c>
      <c r="J104" s="5">
        <v>45111</v>
      </c>
      <c r="K104" s="1" t="s">
        <v>85</v>
      </c>
      <c r="L104" s="224">
        <f t="shared" si="14"/>
        <v>7</v>
      </c>
      <c r="M104" s="4">
        <f t="shared" si="16"/>
        <v>1</v>
      </c>
      <c r="N104" s="233" t="s">
        <v>341</v>
      </c>
      <c r="O104" s="233">
        <v>11</v>
      </c>
      <c r="P104" s="233">
        <v>441106</v>
      </c>
      <c r="Q104" s="241" t="str">
        <f>IFERROR((VLOOKUP(P104,Padrón[[Ficha]:[Nombre]],2,FALSE)),"-")</f>
        <v>JAVIER BECERRIL MORALES</v>
      </c>
      <c r="S104" s="95" t="str">
        <f t="shared" si="15"/>
        <v>-</v>
      </c>
    </row>
    <row r="105" spans="1:19" hidden="1" x14ac:dyDescent="0.35">
      <c r="A105" s="6">
        <v>49009</v>
      </c>
      <c r="B105" s="3"/>
      <c r="C105" s="1" t="s">
        <v>15</v>
      </c>
      <c r="D105" s="9" t="s">
        <v>177</v>
      </c>
      <c r="E105" s="1" t="s">
        <v>17</v>
      </c>
      <c r="F105" s="8">
        <v>463384</v>
      </c>
      <c r="G105" s="1" t="s">
        <v>172</v>
      </c>
      <c r="H105" s="7">
        <v>11</v>
      </c>
      <c r="I105" s="5">
        <v>45112</v>
      </c>
      <c r="J105" s="5">
        <v>45112</v>
      </c>
      <c r="K105" s="1" t="s">
        <v>85</v>
      </c>
      <c r="L105" s="224">
        <f t="shared" si="14"/>
        <v>7</v>
      </c>
      <c r="M105" s="4">
        <f t="shared" si="16"/>
        <v>1</v>
      </c>
      <c r="N105" s="233" t="s">
        <v>341</v>
      </c>
      <c r="O105" s="233">
        <v>11</v>
      </c>
      <c r="P105" s="233">
        <v>441106</v>
      </c>
      <c r="Q105" s="241" t="str">
        <f>IFERROR((VLOOKUP(P105,Padrón[[Ficha]:[Nombre]],2,FALSE)),"-")</f>
        <v>JAVIER BECERRIL MORALES</v>
      </c>
      <c r="S105" s="95" t="str">
        <f t="shared" si="15"/>
        <v>-</v>
      </c>
    </row>
    <row r="106" spans="1:19" hidden="1" x14ac:dyDescent="0.35">
      <c r="A106" s="6">
        <v>49141</v>
      </c>
      <c r="B106" s="3"/>
      <c r="C106" s="1" t="s">
        <v>15</v>
      </c>
      <c r="D106" s="9" t="s">
        <v>177</v>
      </c>
      <c r="E106" s="1" t="s">
        <v>20</v>
      </c>
      <c r="F106" s="8">
        <v>463384</v>
      </c>
      <c r="G106" s="1" t="s">
        <v>172</v>
      </c>
      <c r="H106" s="7">
        <v>12</v>
      </c>
      <c r="I106" s="5">
        <v>45113</v>
      </c>
      <c r="J106" s="5">
        <v>45114</v>
      </c>
      <c r="K106" s="1" t="s">
        <v>85</v>
      </c>
      <c r="L106" s="224">
        <f t="shared" si="14"/>
        <v>7</v>
      </c>
      <c r="M106" s="4">
        <f t="shared" si="16"/>
        <v>1</v>
      </c>
      <c r="N106" s="233" t="s">
        <v>341</v>
      </c>
      <c r="O106" s="233">
        <v>12</v>
      </c>
      <c r="P106" s="233">
        <v>441106</v>
      </c>
      <c r="Q106" s="241" t="str">
        <f>IFERROR((VLOOKUP(P106,Padrón[[Ficha]:[Nombre]],2,FALSE)),"-")</f>
        <v>JAVIER BECERRIL MORALES</v>
      </c>
      <c r="S106" s="95" t="str">
        <f t="shared" si="15"/>
        <v>-</v>
      </c>
    </row>
    <row r="107" spans="1:19" hidden="1" x14ac:dyDescent="0.35">
      <c r="A107" s="6">
        <v>50717</v>
      </c>
      <c r="B107" s="3"/>
      <c r="C107" s="1" t="s">
        <v>15</v>
      </c>
      <c r="D107" s="9" t="s">
        <v>177</v>
      </c>
      <c r="E107" s="1" t="s">
        <v>103</v>
      </c>
      <c r="F107" s="8">
        <v>463384</v>
      </c>
      <c r="G107" s="1" t="s">
        <v>172</v>
      </c>
      <c r="H107" s="7">
        <v>12</v>
      </c>
      <c r="I107" s="5">
        <v>45117</v>
      </c>
      <c r="J107" s="5">
        <v>45118</v>
      </c>
      <c r="K107" s="1" t="s">
        <v>85</v>
      </c>
      <c r="L107" s="224">
        <f t="shared" si="14"/>
        <v>7</v>
      </c>
      <c r="M107" s="4">
        <f t="shared" si="16"/>
        <v>1</v>
      </c>
      <c r="N107" s="233" t="s">
        <v>341</v>
      </c>
      <c r="O107" s="233">
        <v>9</v>
      </c>
      <c r="P107" s="233">
        <v>441106</v>
      </c>
      <c r="Q107" s="241" t="str">
        <f>IFERROR((VLOOKUP(P107,Padrón[[Ficha]:[Nombre]],2,FALSE)),"-")</f>
        <v>JAVIER BECERRIL MORALES</v>
      </c>
      <c r="S107" s="95" t="str">
        <f t="shared" si="15"/>
        <v>-</v>
      </c>
    </row>
    <row r="108" spans="1:19" hidden="1" x14ac:dyDescent="0.35">
      <c r="A108" s="6">
        <v>49010</v>
      </c>
      <c r="B108" s="3"/>
      <c r="C108" s="1" t="s">
        <v>15</v>
      </c>
      <c r="D108" s="9" t="s">
        <v>177</v>
      </c>
      <c r="E108" s="1" t="s">
        <v>17</v>
      </c>
      <c r="F108" s="8">
        <v>463384</v>
      </c>
      <c r="G108" s="1" t="s">
        <v>172</v>
      </c>
      <c r="H108" s="7">
        <v>12</v>
      </c>
      <c r="I108" s="5">
        <v>45119</v>
      </c>
      <c r="J108" s="5">
        <v>45119</v>
      </c>
      <c r="K108" s="1" t="s">
        <v>85</v>
      </c>
      <c r="L108" s="224">
        <f t="shared" si="14"/>
        <v>7</v>
      </c>
      <c r="M108" s="4">
        <f t="shared" si="16"/>
        <v>1</v>
      </c>
      <c r="N108" s="233" t="s">
        <v>341</v>
      </c>
      <c r="O108" s="233">
        <v>11</v>
      </c>
      <c r="P108" s="233">
        <v>441106</v>
      </c>
      <c r="Q108" s="241" t="str">
        <f>IFERROR((VLOOKUP(P108,Padrón[[Ficha]:[Nombre]],2,FALSE)),"-")</f>
        <v>JAVIER BECERRIL MORALES</v>
      </c>
      <c r="S108" s="95" t="str">
        <f t="shared" si="15"/>
        <v>-</v>
      </c>
    </row>
    <row r="109" spans="1:19" hidden="1" x14ac:dyDescent="0.35">
      <c r="A109" s="6">
        <v>49146</v>
      </c>
      <c r="B109" s="3"/>
      <c r="C109" s="1" t="s">
        <v>15</v>
      </c>
      <c r="D109" s="9" t="s">
        <v>177</v>
      </c>
      <c r="E109" s="1" t="s">
        <v>20</v>
      </c>
      <c r="F109" s="8">
        <v>463384</v>
      </c>
      <c r="G109" s="1" t="s">
        <v>172</v>
      </c>
      <c r="H109" s="7">
        <v>12</v>
      </c>
      <c r="I109" s="5">
        <v>45120</v>
      </c>
      <c r="J109" s="5">
        <v>45121</v>
      </c>
      <c r="K109" s="1" t="s">
        <v>85</v>
      </c>
      <c r="L109" s="224">
        <f t="shared" si="14"/>
        <v>7</v>
      </c>
      <c r="M109" s="4">
        <f t="shared" si="16"/>
        <v>1</v>
      </c>
      <c r="N109" s="233" t="s">
        <v>341</v>
      </c>
      <c r="O109" s="233">
        <v>11</v>
      </c>
      <c r="P109" s="233">
        <v>441106</v>
      </c>
      <c r="Q109" s="241" t="str">
        <f>IFERROR((VLOOKUP(P109,Padrón[[Ficha]:[Nombre]],2,FALSE)),"-")</f>
        <v>JAVIER BECERRIL MORALES</v>
      </c>
      <c r="S109" s="95" t="str">
        <f t="shared" si="15"/>
        <v>-</v>
      </c>
    </row>
    <row r="110" spans="1:19" hidden="1" x14ac:dyDescent="0.35">
      <c r="A110" s="6">
        <v>58650</v>
      </c>
      <c r="B110" s="3"/>
      <c r="C110" s="1" t="s">
        <v>196</v>
      </c>
      <c r="D110" s="9" t="s">
        <v>197</v>
      </c>
      <c r="E110" s="1" t="s">
        <v>34</v>
      </c>
      <c r="F110" s="8">
        <v>463384</v>
      </c>
      <c r="G110" s="1" t="s">
        <v>172</v>
      </c>
      <c r="H110" s="7">
        <v>6</v>
      </c>
      <c r="I110" s="5">
        <v>45134</v>
      </c>
      <c r="J110" s="5">
        <v>45135</v>
      </c>
      <c r="K110" s="1" t="s">
        <v>85</v>
      </c>
      <c r="L110" s="224">
        <f t="shared" ref="L110:L141" si="17">MONTH(J110)</f>
        <v>7</v>
      </c>
      <c r="M110" s="4">
        <f t="shared" si="16"/>
        <v>1</v>
      </c>
      <c r="N110" s="233" t="s">
        <v>341</v>
      </c>
      <c r="O110" s="233">
        <v>13</v>
      </c>
      <c r="P110" s="233">
        <v>441106</v>
      </c>
      <c r="Q110" s="241" t="str">
        <f>IFERROR((VLOOKUP(P110,Padrón[[Ficha]:[Nombre]],2,FALSE)),"-")</f>
        <v>JAVIER BECERRIL MORALES</v>
      </c>
      <c r="S110" s="95" t="str">
        <f t="shared" ref="S110:S141" si="18">IF(N110="Cancelado","◄ ◄ ◄ Favor de indicar la causa","-")</f>
        <v>-</v>
      </c>
    </row>
    <row r="111" spans="1:19" hidden="1" x14ac:dyDescent="0.35">
      <c r="A111" s="6">
        <v>50744</v>
      </c>
      <c r="B111" s="3"/>
      <c r="C111" s="1" t="s">
        <v>15</v>
      </c>
      <c r="D111" s="9" t="s">
        <v>177</v>
      </c>
      <c r="E111" s="1" t="s">
        <v>103</v>
      </c>
      <c r="F111" s="8">
        <v>463384</v>
      </c>
      <c r="G111" s="1" t="s">
        <v>172</v>
      </c>
      <c r="H111" s="7">
        <v>11</v>
      </c>
      <c r="I111" s="5">
        <v>45159</v>
      </c>
      <c r="J111" s="5">
        <v>45160</v>
      </c>
      <c r="K111" s="1" t="s">
        <v>85</v>
      </c>
      <c r="L111" s="224">
        <f t="shared" si="17"/>
        <v>8</v>
      </c>
      <c r="M111" s="4">
        <f t="shared" si="16"/>
        <v>1</v>
      </c>
      <c r="N111" s="233" t="s">
        <v>341</v>
      </c>
      <c r="O111" s="233">
        <v>9</v>
      </c>
      <c r="P111" s="233">
        <v>441106</v>
      </c>
      <c r="Q111" s="241" t="str">
        <f>IFERROR((VLOOKUP(P111,Padrón[[Ficha]:[Nombre]],2,FALSE)),"-")</f>
        <v>JAVIER BECERRIL MORALES</v>
      </c>
      <c r="S111" s="95" t="str">
        <f t="shared" si="18"/>
        <v>-</v>
      </c>
    </row>
    <row r="112" spans="1:19" hidden="1" x14ac:dyDescent="0.35">
      <c r="A112" s="6">
        <v>49011</v>
      </c>
      <c r="B112" s="3"/>
      <c r="C112" s="1" t="s">
        <v>15</v>
      </c>
      <c r="D112" s="9" t="s">
        <v>177</v>
      </c>
      <c r="E112" s="1" t="s">
        <v>17</v>
      </c>
      <c r="F112" s="8">
        <v>463384</v>
      </c>
      <c r="G112" s="1" t="s">
        <v>172</v>
      </c>
      <c r="H112" s="7">
        <v>11</v>
      </c>
      <c r="I112" s="5">
        <v>45161</v>
      </c>
      <c r="J112" s="5">
        <v>45161</v>
      </c>
      <c r="K112" s="1" t="s">
        <v>85</v>
      </c>
      <c r="L112" s="224">
        <f t="shared" si="17"/>
        <v>8</v>
      </c>
      <c r="M112" s="4">
        <f t="shared" si="16"/>
        <v>1</v>
      </c>
      <c r="N112" s="233" t="s">
        <v>341</v>
      </c>
      <c r="O112" s="233">
        <v>9</v>
      </c>
      <c r="P112" s="233">
        <v>441106</v>
      </c>
      <c r="Q112" s="241" t="str">
        <f>IFERROR((VLOOKUP(P112,Padrón[[Ficha]:[Nombre]],2,FALSE)),"-")</f>
        <v>JAVIER BECERRIL MORALES</v>
      </c>
      <c r="S112" s="95" t="str">
        <f t="shared" si="18"/>
        <v>-</v>
      </c>
    </row>
    <row r="113" spans="1:19" hidden="1" x14ac:dyDescent="0.35">
      <c r="A113" s="6">
        <v>49153</v>
      </c>
      <c r="B113" s="3"/>
      <c r="C113" s="1" t="s">
        <v>15</v>
      </c>
      <c r="D113" s="9" t="s">
        <v>177</v>
      </c>
      <c r="E113" s="1" t="s">
        <v>20</v>
      </c>
      <c r="F113" s="8">
        <v>463384</v>
      </c>
      <c r="G113" s="1" t="s">
        <v>172</v>
      </c>
      <c r="H113" s="7">
        <v>11</v>
      </c>
      <c r="I113" s="5">
        <v>45162</v>
      </c>
      <c r="J113" s="5">
        <v>45163</v>
      </c>
      <c r="K113" s="1" t="s">
        <v>85</v>
      </c>
      <c r="L113" s="224">
        <f t="shared" si="17"/>
        <v>8</v>
      </c>
      <c r="M113" s="4">
        <f t="shared" si="16"/>
        <v>1</v>
      </c>
      <c r="N113" s="233" t="s">
        <v>341</v>
      </c>
      <c r="O113" s="233">
        <v>9</v>
      </c>
      <c r="P113" s="233">
        <v>441106</v>
      </c>
      <c r="Q113" s="241" t="str">
        <f>IFERROR((VLOOKUP(P113,Padrón[[Ficha]:[Nombre]],2,FALSE)),"-")</f>
        <v>JAVIER BECERRIL MORALES</v>
      </c>
      <c r="S113" s="95" t="str">
        <f t="shared" si="18"/>
        <v>-</v>
      </c>
    </row>
    <row r="114" spans="1:19" hidden="1" x14ac:dyDescent="0.35">
      <c r="A114" s="6">
        <v>50775</v>
      </c>
      <c r="B114" s="3"/>
      <c r="C114" s="1" t="s">
        <v>15</v>
      </c>
      <c r="D114" s="9" t="s">
        <v>177</v>
      </c>
      <c r="E114" s="1" t="s">
        <v>103</v>
      </c>
      <c r="F114" s="8">
        <v>463384</v>
      </c>
      <c r="G114" s="1" t="s">
        <v>172</v>
      </c>
      <c r="H114" s="7">
        <v>9</v>
      </c>
      <c r="I114" s="5">
        <v>45166</v>
      </c>
      <c r="J114" s="5">
        <v>45167</v>
      </c>
      <c r="K114" s="1" t="s">
        <v>85</v>
      </c>
      <c r="L114" s="224">
        <f t="shared" si="17"/>
        <v>8</v>
      </c>
      <c r="M114" s="4">
        <f t="shared" si="16"/>
        <v>1</v>
      </c>
      <c r="N114" s="233" t="s">
        <v>341</v>
      </c>
      <c r="O114" s="233">
        <v>7</v>
      </c>
      <c r="P114" s="233">
        <v>441106</v>
      </c>
      <c r="Q114" s="241" t="str">
        <f>IFERROR((VLOOKUP(P114,Padrón[[Ficha]:[Nombre]],2,FALSE)),"-")</f>
        <v>JAVIER BECERRIL MORALES</v>
      </c>
      <c r="S114" s="95" t="str">
        <f t="shared" si="18"/>
        <v>-</v>
      </c>
    </row>
    <row r="115" spans="1:19" hidden="1" x14ac:dyDescent="0.35">
      <c r="A115" s="6">
        <v>49012</v>
      </c>
      <c r="B115" s="3"/>
      <c r="C115" s="1" t="s">
        <v>15</v>
      </c>
      <c r="D115" s="9" t="s">
        <v>177</v>
      </c>
      <c r="E115" s="1" t="s">
        <v>17</v>
      </c>
      <c r="F115" s="8">
        <v>463384</v>
      </c>
      <c r="G115" s="1" t="s">
        <v>172</v>
      </c>
      <c r="H115" s="7">
        <v>11</v>
      </c>
      <c r="I115" s="5">
        <v>45168</v>
      </c>
      <c r="J115" s="5">
        <v>45168</v>
      </c>
      <c r="K115" s="1" t="s">
        <v>85</v>
      </c>
      <c r="L115" s="224">
        <f t="shared" si="17"/>
        <v>8</v>
      </c>
      <c r="M115" s="4">
        <f t="shared" si="16"/>
        <v>1</v>
      </c>
      <c r="N115" s="233" t="s">
        <v>341</v>
      </c>
      <c r="O115" s="233">
        <v>7</v>
      </c>
      <c r="P115" s="233">
        <v>441106</v>
      </c>
      <c r="Q115" s="241" t="str">
        <f>IFERROR((VLOOKUP(P115,Padrón[[Ficha]:[Nombre]],2,FALSE)),"-")</f>
        <v>JAVIER BECERRIL MORALES</v>
      </c>
      <c r="S115" s="95" t="str">
        <f t="shared" si="18"/>
        <v>-</v>
      </c>
    </row>
    <row r="116" spans="1:19" hidden="1" x14ac:dyDescent="0.35">
      <c r="A116" s="6">
        <v>49162</v>
      </c>
      <c r="B116" s="3"/>
      <c r="C116" s="1" t="s">
        <v>15</v>
      </c>
      <c r="D116" s="9" t="s">
        <v>177</v>
      </c>
      <c r="E116" s="1" t="s">
        <v>20</v>
      </c>
      <c r="F116" s="8">
        <v>463384</v>
      </c>
      <c r="G116" s="1" t="s">
        <v>172</v>
      </c>
      <c r="H116" s="7">
        <v>11</v>
      </c>
      <c r="I116" s="5">
        <v>45169</v>
      </c>
      <c r="J116" s="5">
        <v>45170</v>
      </c>
      <c r="K116" s="1" t="s">
        <v>85</v>
      </c>
      <c r="L116" s="224">
        <f t="shared" si="17"/>
        <v>9</v>
      </c>
      <c r="M116" s="4">
        <f t="shared" si="16"/>
        <v>1</v>
      </c>
      <c r="N116" s="233" t="s">
        <v>341</v>
      </c>
      <c r="O116" s="233">
        <v>9</v>
      </c>
      <c r="P116" s="233">
        <v>441106</v>
      </c>
      <c r="Q116" s="241" t="str">
        <f>IFERROR((VLOOKUP(P116,Padrón[[Ficha]:[Nombre]],2,FALSE)),"-")</f>
        <v>JAVIER BECERRIL MORALES</v>
      </c>
      <c r="S116" s="95" t="str">
        <f t="shared" si="18"/>
        <v>-</v>
      </c>
    </row>
    <row r="117" spans="1:19" hidden="1" x14ac:dyDescent="0.35">
      <c r="A117" s="6">
        <v>50792</v>
      </c>
      <c r="B117" s="3"/>
      <c r="C117" s="1" t="s">
        <v>15</v>
      </c>
      <c r="D117" s="9" t="s">
        <v>177</v>
      </c>
      <c r="E117" s="1" t="s">
        <v>103</v>
      </c>
      <c r="F117" s="8">
        <v>441106</v>
      </c>
      <c r="G117" s="1" t="s">
        <v>178</v>
      </c>
      <c r="H117" s="7">
        <v>13</v>
      </c>
      <c r="I117" s="5">
        <v>45173</v>
      </c>
      <c r="J117" s="5">
        <v>45174</v>
      </c>
      <c r="K117" s="1" t="s">
        <v>85</v>
      </c>
      <c r="L117" s="224">
        <f t="shared" si="17"/>
        <v>9</v>
      </c>
      <c r="M117" s="4">
        <f t="shared" si="16"/>
        <v>1</v>
      </c>
      <c r="N117" s="233" t="s">
        <v>341</v>
      </c>
      <c r="O117" s="233">
        <v>12</v>
      </c>
      <c r="P117" s="233">
        <v>441106</v>
      </c>
      <c r="Q117" s="241" t="str">
        <f>IFERROR((VLOOKUP(P117,Padrón[[Ficha]:[Nombre]],2,FALSE)),"-")</f>
        <v>JAVIER BECERRIL MORALES</v>
      </c>
      <c r="S117" s="95" t="str">
        <f t="shared" si="18"/>
        <v>-</v>
      </c>
    </row>
    <row r="118" spans="1:19" x14ac:dyDescent="0.35">
      <c r="A118" s="6">
        <v>55691</v>
      </c>
      <c r="B118" s="3"/>
      <c r="C118" s="1" t="s">
        <v>196</v>
      </c>
      <c r="D118" s="9" t="s">
        <v>197</v>
      </c>
      <c r="E118" s="1" t="s">
        <v>23</v>
      </c>
      <c r="F118" s="8">
        <v>463384</v>
      </c>
      <c r="G118" s="1" t="s">
        <v>172</v>
      </c>
      <c r="H118" s="7">
        <v>14</v>
      </c>
      <c r="I118" s="5">
        <v>45173</v>
      </c>
      <c r="J118" s="5">
        <v>45174</v>
      </c>
      <c r="K118" s="1" t="s">
        <v>85</v>
      </c>
      <c r="L118" s="224">
        <f t="shared" si="17"/>
        <v>9</v>
      </c>
      <c r="M118" s="4">
        <f t="shared" si="16"/>
        <v>1</v>
      </c>
      <c r="N118" s="233" t="s">
        <v>341</v>
      </c>
      <c r="O118" s="233">
        <v>19</v>
      </c>
      <c r="P118" s="233">
        <v>441106</v>
      </c>
      <c r="Q118" s="241" t="str">
        <f>IFERROR((VLOOKUP(P118,Padrón[[Ficha]:[Nombre]],2,FALSE)),"-")</f>
        <v>JAVIER BECERRIL MORALES</v>
      </c>
      <c r="R118" s="234" t="s">
        <v>406</v>
      </c>
      <c r="S118" s="95" t="str">
        <f t="shared" si="18"/>
        <v>-</v>
      </c>
    </row>
    <row r="119" spans="1:19" hidden="1" x14ac:dyDescent="0.35">
      <c r="A119" s="6">
        <v>50264</v>
      </c>
      <c r="B119" s="3"/>
      <c r="C119" s="1" t="s">
        <v>15</v>
      </c>
      <c r="D119" s="9" t="s">
        <v>177</v>
      </c>
      <c r="E119" s="1" t="s">
        <v>17</v>
      </c>
      <c r="F119" s="8">
        <v>441106</v>
      </c>
      <c r="G119" s="1" t="s">
        <v>178</v>
      </c>
      <c r="H119" s="7">
        <v>11</v>
      </c>
      <c r="I119" s="5">
        <v>45175</v>
      </c>
      <c r="J119" s="5">
        <v>45175</v>
      </c>
      <c r="K119" s="1" t="s">
        <v>85</v>
      </c>
      <c r="L119" s="224">
        <f t="shared" si="17"/>
        <v>9</v>
      </c>
      <c r="M119" s="4">
        <f t="shared" si="16"/>
        <v>1</v>
      </c>
      <c r="N119" s="233" t="s">
        <v>341</v>
      </c>
      <c r="O119" s="233">
        <v>13</v>
      </c>
      <c r="P119" s="233">
        <v>441106</v>
      </c>
      <c r="Q119" s="241" t="str">
        <f>IFERROR((VLOOKUP(P119,Padrón[[Ficha]:[Nombre]],2,FALSE)),"-")</f>
        <v>JAVIER BECERRIL MORALES</v>
      </c>
      <c r="S119" s="95" t="str">
        <f t="shared" si="18"/>
        <v>-</v>
      </c>
    </row>
    <row r="120" spans="1:19" hidden="1" x14ac:dyDescent="0.35">
      <c r="A120" s="6">
        <v>55628</v>
      </c>
      <c r="B120" s="3"/>
      <c r="C120" s="1" t="s">
        <v>196</v>
      </c>
      <c r="D120" s="9" t="s">
        <v>197</v>
      </c>
      <c r="E120" s="1" t="s">
        <v>78</v>
      </c>
      <c r="F120" s="8">
        <v>463384</v>
      </c>
      <c r="G120" s="1" t="s">
        <v>172</v>
      </c>
      <c r="H120" s="7">
        <v>15</v>
      </c>
      <c r="I120" s="5">
        <v>45175</v>
      </c>
      <c r="J120" s="5">
        <v>45175</v>
      </c>
      <c r="K120" s="1" t="s">
        <v>85</v>
      </c>
      <c r="L120" s="224">
        <f t="shared" si="17"/>
        <v>9</v>
      </c>
      <c r="M120" s="4">
        <f t="shared" si="16"/>
        <v>1</v>
      </c>
      <c r="N120" s="233" t="s">
        <v>341</v>
      </c>
      <c r="O120" s="233">
        <v>15</v>
      </c>
      <c r="P120" s="233">
        <v>441106</v>
      </c>
      <c r="Q120" s="241" t="str">
        <f>IFERROR((VLOOKUP(P120,Padrón[[Ficha]:[Nombre]],2,FALSE)),"-")</f>
        <v>JAVIER BECERRIL MORALES</v>
      </c>
      <c r="R120" s="234" t="s">
        <v>407</v>
      </c>
      <c r="S120" s="95" t="str">
        <f t="shared" si="18"/>
        <v>-</v>
      </c>
    </row>
    <row r="121" spans="1:19" hidden="1" x14ac:dyDescent="0.35">
      <c r="A121" s="6">
        <v>49170</v>
      </c>
      <c r="B121" s="3"/>
      <c r="C121" s="1" t="s">
        <v>15</v>
      </c>
      <c r="D121" s="9" t="s">
        <v>177</v>
      </c>
      <c r="E121" s="1" t="s">
        <v>20</v>
      </c>
      <c r="F121" s="8">
        <v>441106</v>
      </c>
      <c r="G121" s="1" t="s">
        <v>178</v>
      </c>
      <c r="H121" s="7">
        <v>15</v>
      </c>
      <c r="I121" s="5">
        <v>45176</v>
      </c>
      <c r="J121" s="5">
        <v>45177</v>
      </c>
      <c r="K121" s="1" t="s">
        <v>85</v>
      </c>
      <c r="L121" s="224">
        <f t="shared" si="17"/>
        <v>9</v>
      </c>
      <c r="M121" s="4">
        <f t="shared" si="16"/>
        <v>1</v>
      </c>
      <c r="N121" s="233" t="s">
        <v>341</v>
      </c>
      <c r="O121" s="233">
        <v>14</v>
      </c>
      <c r="P121" s="233">
        <v>441106</v>
      </c>
      <c r="Q121" s="241" t="str">
        <f>IFERROR((VLOOKUP(P121,Padrón[[Ficha]:[Nombre]],2,FALSE)),"-")</f>
        <v>JAVIER BECERRIL MORALES</v>
      </c>
      <c r="S121" s="95" t="str">
        <f t="shared" si="18"/>
        <v>-</v>
      </c>
    </row>
    <row r="122" spans="1:19" hidden="1" x14ac:dyDescent="0.35">
      <c r="A122" s="6">
        <v>55544</v>
      </c>
      <c r="B122" s="3"/>
      <c r="C122" s="1" t="s">
        <v>196</v>
      </c>
      <c r="D122" s="9" t="s">
        <v>197</v>
      </c>
      <c r="E122" s="1" t="s">
        <v>47</v>
      </c>
      <c r="F122" s="8">
        <v>463384</v>
      </c>
      <c r="G122" s="1" t="s">
        <v>172</v>
      </c>
      <c r="H122" s="7">
        <v>15</v>
      </c>
      <c r="I122" s="5">
        <v>45176</v>
      </c>
      <c r="J122" s="5">
        <v>45178</v>
      </c>
      <c r="K122" s="1" t="s">
        <v>85</v>
      </c>
      <c r="L122" s="224">
        <f t="shared" si="17"/>
        <v>9</v>
      </c>
      <c r="M122" s="4">
        <f t="shared" si="16"/>
        <v>1</v>
      </c>
      <c r="N122" s="233" t="s">
        <v>341</v>
      </c>
      <c r="O122" s="233">
        <v>18</v>
      </c>
      <c r="P122" s="233">
        <v>441106</v>
      </c>
      <c r="Q122" s="241" t="str">
        <f>IFERROR((VLOOKUP(P122,Padrón[[Ficha]:[Nombre]],2,FALSE)),"-")</f>
        <v>JAVIER BECERRIL MORALES</v>
      </c>
      <c r="R122" s="234" t="s">
        <v>408</v>
      </c>
      <c r="S122" s="95" t="str">
        <f t="shared" si="18"/>
        <v>-</v>
      </c>
    </row>
    <row r="123" spans="1:19" hidden="1" x14ac:dyDescent="0.35">
      <c r="A123" s="6">
        <v>52961</v>
      </c>
      <c r="B123" s="3"/>
      <c r="C123" s="1" t="s">
        <v>215</v>
      </c>
      <c r="D123" s="9" t="s">
        <v>223</v>
      </c>
      <c r="E123" s="1" t="s">
        <v>113</v>
      </c>
      <c r="F123" s="8">
        <v>457409</v>
      </c>
      <c r="G123" s="1" t="s">
        <v>18</v>
      </c>
      <c r="H123" s="7">
        <v>4</v>
      </c>
      <c r="I123" s="5">
        <v>45181</v>
      </c>
      <c r="J123" s="5">
        <v>45182</v>
      </c>
      <c r="K123" s="1" t="s">
        <v>85</v>
      </c>
      <c r="L123" s="224">
        <f t="shared" si="17"/>
        <v>9</v>
      </c>
      <c r="M123" s="4">
        <f t="shared" si="16"/>
        <v>1</v>
      </c>
      <c r="N123" s="233" t="s">
        <v>343</v>
      </c>
      <c r="Q123" s="241" t="str">
        <f>IFERROR((VLOOKUP(P123,Padrón[[Ficha]:[Nombre]],2,FALSE)),"-")</f>
        <v>-</v>
      </c>
      <c r="R123" s="234" t="s">
        <v>409</v>
      </c>
      <c r="S123" s="95" t="str">
        <f t="shared" si="18"/>
        <v>◄ ◄ ◄ Favor de indicar la causa</v>
      </c>
    </row>
    <row r="124" spans="1:19" x14ac:dyDescent="0.35">
      <c r="A124" s="6">
        <v>56034</v>
      </c>
      <c r="B124" s="3"/>
      <c r="C124" s="1" t="s">
        <v>15</v>
      </c>
      <c r="D124" s="9" t="s">
        <v>177</v>
      </c>
      <c r="E124" s="1" t="s">
        <v>23</v>
      </c>
      <c r="F124" s="8">
        <v>441106</v>
      </c>
      <c r="G124" s="1" t="s">
        <v>178</v>
      </c>
      <c r="H124" s="7">
        <v>13</v>
      </c>
      <c r="I124" s="5">
        <v>45187</v>
      </c>
      <c r="J124" s="5">
        <v>45188</v>
      </c>
      <c r="K124" s="1" t="s">
        <v>85</v>
      </c>
      <c r="L124" s="224">
        <f t="shared" si="17"/>
        <v>9</v>
      </c>
      <c r="M124" s="4">
        <f t="shared" si="16"/>
        <v>1</v>
      </c>
      <c r="N124" s="233" t="s">
        <v>341</v>
      </c>
      <c r="O124" s="233">
        <v>10</v>
      </c>
      <c r="P124" s="233">
        <v>441106</v>
      </c>
      <c r="Q124" s="241" t="str">
        <f>IFERROR((VLOOKUP(P124,Padrón[[Ficha]:[Nombre]],2,FALSE)),"-")</f>
        <v>JAVIER BECERRIL MORALES</v>
      </c>
      <c r="S124" s="95" t="str">
        <f t="shared" si="18"/>
        <v>-</v>
      </c>
    </row>
    <row r="125" spans="1:19" hidden="1" x14ac:dyDescent="0.35">
      <c r="A125" s="6">
        <v>58613</v>
      </c>
      <c r="B125" s="3"/>
      <c r="C125" s="1" t="s">
        <v>196</v>
      </c>
      <c r="D125" s="9" t="s">
        <v>197</v>
      </c>
      <c r="E125" s="1" t="s">
        <v>103</v>
      </c>
      <c r="F125" s="8">
        <v>463384</v>
      </c>
      <c r="G125" s="1" t="s">
        <v>172</v>
      </c>
      <c r="H125" s="7">
        <v>6</v>
      </c>
      <c r="I125" s="5">
        <v>45188</v>
      </c>
      <c r="J125" s="5">
        <v>45189</v>
      </c>
      <c r="K125" s="1" t="s">
        <v>85</v>
      </c>
      <c r="L125" s="224">
        <f t="shared" si="17"/>
        <v>9</v>
      </c>
      <c r="M125" s="4">
        <f t="shared" si="16"/>
        <v>1</v>
      </c>
      <c r="N125" s="233" t="s">
        <v>341</v>
      </c>
      <c r="O125" s="233">
        <v>11</v>
      </c>
      <c r="Q125" s="241" t="str">
        <f>IFERROR((VLOOKUP(P125,Padrón[[Ficha]:[Nombre]],2,FALSE)),"-")</f>
        <v>-</v>
      </c>
      <c r="S125" s="95" t="str">
        <f t="shared" si="18"/>
        <v>-</v>
      </c>
    </row>
    <row r="126" spans="1:19" hidden="1" x14ac:dyDescent="0.35">
      <c r="A126" s="6">
        <v>55966</v>
      </c>
      <c r="B126" s="3"/>
      <c r="C126" s="1" t="s">
        <v>15</v>
      </c>
      <c r="D126" s="9" t="s">
        <v>177</v>
      </c>
      <c r="E126" s="1" t="s">
        <v>78</v>
      </c>
      <c r="F126" s="8">
        <v>441106</v>
      </c>
      <c r="G126" s="1" t="s">
        <v>178</v>
      </c>
      <c r="H126" s="7">
        <v>13</v>
      </c>
      <c r="I126" s="5">
        <v>45189</v>
      </c>
      <c r="J126" s="5">
        <v>45189</v>
      </c>
      <c r="K126" s="1" t="s">
        <v>85</v>
      </c>
      <c r="L126" s="224">
        <f t="shared" si="17"/>
        <v>9</v>
      </c>
      <c r="M126" s="4">
        <f t="shared" si="16"/>
        <v>1</v>
      </c>
      <c r="N126" s="233" t="s">
        <v>341</v>
      </c>
      <c r="O126" s="233">
        <v>9</v>
      </c>
      <c r="P126" s="233">
        <v>441106</v>
      </c>
      <c r="Q126" s="241" t="str">
        <f>IFERROR((VLOOKUP(P126,Padrón[[Ficha]:[Nombre]],2,FALSE)),"-")</f>
        <v>JAVIER BECERRIL MORALES</v>
      </c>
      <c r="S126" s="95" t="str">
        <f t="shared" si="18"/>
        <v>-</v>
      </c>
    </row>
    <row r="127" spans="1:19" hidden="1" x14ac:dyDescent="0.35">
      <c r="A127" s="6">
        <v>55920</v>
      </c>
      <c r="B127" s="3"/>
      <c r="C127" s="1" t="s">
        <v>15</v>
      </c>
      <c r="D127" s="9" t="s">
        <v>177</v>
      </c>
      <c r="E127" s="1" t="s">
        <v>47</v>
      </c>
      <c r="F127" s="8">
        <v>441106</v>
      </c>
      <c r="G127" s="1" t="s">
        <v>178</v>
      </c>
      <c r="H127" s="7">
        <v>15</v>
      </c>
      <c r="I127" s="5">
        <v>45190</v>
      </c>
      <c r="J127" s="5">
        <v>45192</v>
      </c>
      <c r="K127" s="1" t="s">
        <v>85</v>
      </c>
      <c r="L127" s="224">
        <f t="shared" si="17"/>
        <v>9</v>
      </c>
      <c r="M127" s="4">
        <f t="shared" si="16"/>
        <v>1</v>
      </c>
      <c r="N127" s="233" t="s">
        <v>341</v>
      </c>
      <c r="O127" s="233">
        <v>9</v>
      </c>
      <c r="P127" s="233">
        <v>441106</v>
      </c>
      <c r="Q127" s="241" t="str">
        <f>IFERROR((VLOOKUP(P127,Padrón[[Ficha]:[Nombre]],2,FALSE)),"-")</f>
        <v>JAVIER BECERRIL MORALES</v>
      </c>
      <c r="S127" s="95" t="str">
        <f t="shared" si="18"/>
        <v>-</v>
      </c>
    </row>
    <row r="128" spans="1:19" hidden="1" x14ac:dyDescent="0.35">
      <c r="A128" s="6">
        <v>50842</v>
      </c>
      <c r="B128" s="3"/>
      <c r="C128" s="1" t="s">
        <v>15</v>
      </c>
      <c r="D128" s="9" t="s">
        <v>177</v>
      </c>
      <c r="E128" s="1" t="s">
        <v>103</v>
      </c>
      <c r="F128" s="8">
        <v>463384</v>
      </c>
      <c r="G128" s="1" t="s">
        <v>172</v>
      </c>
      <c r="H128" s="7">
        <v>11</v>
      </c>
      <c r="I128" s="5">
        <v>45194</v>
      </c>
      <c r="J128" s="5">
        <v>45195</v>
      </c>
      <c r="K128" s="1" t="s">
        <v>85</v>
      </c>
      <c r="L128" s="224">
        <f t="shared" si="17"/>
        <v>9</v>
      </c>
      <c r="M128" s="4">
        <f t="shared" si="16"/>
        <v>1</v>
      </c>
      <c r="N128" s="233" t="s">
        <v>341</v>
      </c>
      <c r="O128" s="233">
        <v>12</v>
      </c>
      <c r="P128" s="233">
        <v>441106</v>
      </c>
      <c r="Q128" s="241" t="str">
        <f>IFERROR((VLOOKUP(P128,Padrón[[Ficha]:[Nombre]],2,FALSE)),"-")</f>
        <v>JAVIER BECERRIL MORALES</v>
      </c>
      <c r="S128" s="95" t="str">
        <f t="shared" si="18"/>
        <v>-</v>
      </c>
    </row>
    <row r="129" spans="1:19" hidden="1" x14ac:dyDescent="0.35">
      <c r="A129" s="6">
        <v>50303</v>
      </c>
      <c r="B129" s="3"/>
      <c r="C129" s="1" t="s">
        <v>15</v>
      </c>
      <c r="D129" s="9" t="s">
        <v>177</v>
      </c>
      <c r="E129" s="1" t="s">
        <v>17</v>
      </c>
      <c r="F129" s="8">
        <v>441106</v>
      </c>
      <c r="G129" s="1" t="s">
        <v>178</v>
      </c>
      <c r="H129" s="7">
        <v>11</v>
      </c>
      <c r="I129" s="5">
        <v>45196</v>
      </c>
      <c r="J129" s="5">
        <v>45196</v>
      </c>
      <c r="K129" s="1" t="s">
        <v>85</v>
      </c>
      <c r="L129" s="224">
        <f t="shared" si="17"/>
        <v>9</v>
      </c>
      <c r="M129" s="4">
        <f t="shared" si="16"/>
        <v>1</v>
      </c>
      <c r="N129" s="233" t="s">
        <v>341</v>
      </c>
      <c r="O129" s="233">
        <v>12</v>
      </c>
      <c r="P129" s="233">
        <v>441106</v>
      </c>
      <c r="Q129" s="241" t="str">
        <f>IFERROR((VLOOKUP(P129,Padrón[[Ficha]:[Nombre]],2,FALSE)),"-")</f>
        <v>JAVIER BECERRIL MORALES</v>
      </c>
      <c r="S129" s="95" t="str">
        <f t="shared" si="18"/>
        <v>-</v>
      </c>
    </row>
    <row r="130" spans="1:19" hidden="1" x14ac:dyDescent="0.35">
      <c r="A130" s="6">
        <v>58724</v>
      </c>
      <c r="B130" s="3"/>
      <c r="C130" s="1" t="s">
        <v>196</v>
      </c>
      <c r="D130" s="9" t="s">
        <v>197</v>
      </c>
      <c r="E130" s="1" t="s">
        <v>20</v>
      </c>
      <c r="F130" s="8">
        <v>463384</v>
      </c>
      <c r="G130" s="1" t="s">
        <v>172</v>
      </c>
      <c r="H130" s="7">
        <v>10</v>
      </c>
      <c r="I130" s="5">
        <v>45196</v>
      </c>
      <c r="J130" s="5">
        <v>45197</v>
      </c>
      <c r="K130" s="1" t="s">
        <v>85</v>
      </c>
      <c r="L130" s="224">
        <f t="shared" si="17"/>
        <v>9</v>
      </c>
      <c r="M130" s="4">
        <f t="shared" si="16"/>
        <v>1</v>
      </c>
      <c r="N130" s="233" t="s">
        <v>341</v>
      </c>
      <c r="O130" s="233">
        <v>10</v>
      </c>
      <c r="Q130" s="241" t="str">
        <f>IFERROR((VLOOKUP(P130,Padrón[[Ficha]:[Nombre]],2,FALSE)),"-")</f>
        <v>-</v>
      </c>
      <c r="R130" s="234" t="s">
        <v>410</v>
      </c>
      <c r="S130" s="95" t="str">
        <f t="shared" si="18"/>
        <v>-</v>
      </c>
    </row>
    <row r="131" spans="1:19" hidden="1" x14ac:dyDescent="0.35">
      <c r="A131" s="6">
        <v>49182</v>
      </c>
      <c r="B131" s="3"/>
      <c r="C131" s="1" t="s">
        <v>15</v>
      </c>
      <c r="D131" s="9" t="s">
        <v>177</v>
      </c>
      <c r="E131" s="1" t="s">
        <v>20</v>
      </c>
      <c r="F131" s="8">
        <v>441106</v>
      </c>
      <c r="G131" s="1" t="s">
        <v>178</v>
      </c>
      <c r="H131" s="7">
        <v>11</v>
      </c>
      <c r="I131" s="5">
        <v>45197</v>
      </c>
      <c r="J131" s="5">
        <v>45198</v>
      </c>
      <c r="K131" s="1" t="s">
        <v>85</v>
      </c>
      <c r="L131" s="224">
        <f t="shared" si="17"/>
        <v>9</v>
      </c>
      <c r="M131" s="4">
        <f t="shared" si="16"/>
        <v>1</v>
      </c>
      <c r="N131" s="233" t="s">
        <v>341</v>
      </c>
      <c r="O131" s="233">
        <v>10</v>
      </c>
      <c r="P131" s="233">
        <v>441106</v>
      </c>
      <c r="Q131" s="241" t="str">
        <f>IFERROR((VLOOKUP(P131,Padrón[[Ficha]:[Nombre]],2,FALSE)),"-")</f>
        <v>JAVIER BECERRIL MORALES</v>
      </c>
      <c r="S131" s="95" t="str">
        <f t="shared" si="18"/>
        <v>-</v>
      </c>
    </row>
    <row r="132" spans="1:19" hidden="1" x14ac:dyDescent="0.35">
      <c r="A132" s="6">
        <v>58931</v>
      </c>
      <c r="B132" s="3"/>
      <c r="C132" s="1" t="s">
        <v>196</v>
      </c>
      <c r="D132" s="9" t="s">
        <v>197</v>
      </c>
      <c r="E132" s="1" t="s">
        <v>30</v>
      </c>
      <c r="F132" s="8">
        <v>463384</v>
      </c>
      <c r="G132" s="1" t="s">
        <v>172</v>
      </c>
      <c r="H132" s="7">
        <v>7</v>
      </c>
      <c r="I132" s="5">
        <v>45209</v>
      </c>
      <c r="J132" s="5">
        <v>45209</v>
      </c>
      <c r="K132" s="1" t="s">
        <v>85</v>
      </c>
      <c r="L132" s="224">
        <f t="shared" si="17"/>
        <v>10</v>
      </c>
      <c r="M132" s="4">
        <f t="shared" si="16"/>
        <v>1</v>
      </c>
      <c r="N132" s="233" t="s">
        <v>341</v>
      </c>
      <c r="O132" s="233">
        <v>6</v>
      </c>
      <c r="P132" s="233">
        <v>441106</v>
      </c>
      <c r="Q132" s="241" t="str">
        <f>IFERROR((VLOOKUP(P132,Padrón[[Ficha]:[Nombre]],2,FALSE)),"-")</f>
        <v>JAVIER BECERRIL MORALES</v>
      </c>
      <c r="R132" s="234" t="s">
        <v>411</v>
      </c>
      <c r="S132" s="95" t="str">
        <f t="shared" si="18"/>
        <v>-</v>
      </c>
    </row>
    <row r="133" spans="1:19" hidden="1" x14ac:dyDescent="0.35">
      <c r="A133" s="6">
        <v>58636</v>
      </c>
      <c r="B133" s="3"/>
      <c r="C133" s="1" t="s">
        <v>196</v>
      </c>
      <c r="D133" s="9" t="s">
        <v>197</v>
      </c>
      <c r="E133" s="1" t="s">
        <v>17</v>
      </c>
      <c r="F133" s="8">
        <v>441106</v>
      </c>
      <c r="G133" s="1" t="s">
        <v>178</v>
      </c>
      <c r="H133" s="7">
        <v>6</v>
      </c>
      <c r="I133" s="5">
        <v>45216</v>
      </c>
      <c r="J133" s="5">
        <v>45216</v>
      </c>
      <c r="K133" s="1" t="s">
        <v>85</v>
      </c>
      <c r="L133" s="224">
        <f t="shared" si="17"/>
        <v>10</v>
      </c>
      <c r="M133" s="4">
        <f t="shared" si="16"/>
        <v>1</v>
      </c>
      <c r="N133" s="233" t="s">
        <v>341</v>
      </c>
      <c r="O133" s="233">
        <v>5</v>
      </c>
      <c r="P133" s="233">
        <v>441106</v>
      </c>
      <c r="Q133" s="241" t="str">
        <f>IFERROR((VLOOKUP(P133,Padrón[[Ficha]:[Nombre]],2,FALSE)),"-")</f>
        <v>JAVIER BECERRIL MORALES</v>
      </c>
      <c r="S133" s="95" t="str">
        <f t="shared" si="18"/>
        <v>-</v>
      </c>
    </row>
    <row r="134" spans="1:19" x14ac:dyDescent="0.35">
      <c r="A134" s="6">
        <v>58911</v>
      </c>
      <c r="B134" s="3"/>
      <c r="C134" s="1" t="s">
        <v>196</v>
      </c>
      <c r="D134" s="9" t="s">
        <v>197</v>
      </c>
      <c r="E134" s="1" t="s">
        <v>23</v>
      </c>
      <c r="F134" s="8">
        <v>441106</v>
      </c>
      <c r="G134" s="1" t="s">
        <v>178</v>
      </c>
      <c r="H134" s="7">
        <v>8</v>
      </c>
      <c r="I134" s="5">
        <v>45218</v>
      </c>
      <c r="J134" s="5">
        <v>45219</v>
      </c>
      <c r="K134" s="1" t="s">
        <v>85</v>
      </c>
      <c r="L134" s="224">
        <f t="shared" si="17"/>
        <v>10</v>
      </c>
      <c r="M134" s="4">
        <f t="shared" si="16"/>
        <v>1</v>
      </c>
      <c r="N134" s="233" t="s">
        <v>341</v>
      </c>
      <c r="O134" s="233">
        <v>9</v>
      </c>
      <c r="P134" s="233">
        <v>441106</v>
      </c>
      <c r="Q134" s="241" t="str">
        <f>IFERROR((VLOOKUP(P134,Padrón[[Ficha]:[Nombre]],2,FALSE)),"-")</f>
        <v>JAVIER BECERRIL MORALES</v>
      </c>
      <c r="S134" s="95" t="str">
        <f t="shared" si="18"/>
        <v>-</v>
      </c>
    </row>
    <row r="135" spans="1:19" hidden="1" x14ac:dyDescent="0.35">
      <c r="A135" s="6">
        <v>58948</v>
      </c>
      <c r="B135" s="3"/>
      <c r="C135" s="1" t="s">
        <v>196</v>
      </c>
      <c r="D135" s="9" t="s">
        <v>197</v>
      </c>
      <c r="E135" s="1" t="s">
        <v>30</v>
      </c>
      <c r="F135" s="8">
        <v>463384</v>
      </c>
      <c r="G135" s="1" t="s">
        <v>172</v>
      </c>
      <c r="H135" s="7">
        <v>5</v>
      </c>
      <c r="I135" s="5">
        <v>45218</v>
      </c>
      <c r="J135" s="5">
        <v>45218</v>
      </c>
      <c r="K135" s="1" t="s">
        <v>85</v>
      </c>
      <c r="L135" s="224">
        <f t="shared" si="17"/>
        <v>10</v>
      </c>
      <c r="M135" s="4">
        <f t="shared" si="16"/>
        <v>1</v>
      </c>
      <c r="N135" s="233" t="s">
        <v>341</v>
      </c>
      <c r="O135" s="233">
        <v>6</v>
      </c>
      <c r="P135" s="233">
        <v>441106</v>
      </c>
      <c r="Q135" s="241" t="str">
        <f>IFERROR((VLOOKUP(P135,Padrón[[Ficha]:[Nombre]],2,FALSE)),"-")</f>
        <v>JAVIER BECERRIL MORALES</v>
      </c>
      <c r="R135" s="234" t="s">
        <v>412</v>
      </c>
      <c r="S135" s="95" t="str">
        <f t="shared" si="18"/>
        <v>-</v>
      </c>
    </row>
    <row r="136" spans="1:19" x14ac:dyDescent="0.35">
      <c r="A136" s="6">
        <v>56039</v>
      </c>
      <c r="B136" s="3"/>
      <c r="C136" s="1" t="s">
        <v>15</v>
      </c>
      <c r="D136" s="9" t="s">
        <v>177</v>
      </c>
      <c r="E136" s="1" t="s">
        <v>23</v>
      </c>
      <c r="F136" s="8">
        <v>463384</v>
      </c>
      <c r="G136" s="1" t="s">
        <v>172</v>
      </c>
      <c r="H136" s="7">
        <v>12</v>
      </c>
      <c r="I136" s="5">
        <v>45222</v>
      </c>
      <c r="J136" s="5">
        <v>45223</v>
      </c>
      <c r="K136" s="1" t="s">
        <v>85</v>
      </c>
      <c r="L136" s="224">
        <f t="shared" si="17"/>
        <v>10</v>
      </c>
      <c r="M136" s="4">
        <f t="shared" si="16"/>
        <v>1</v>
      </c>
      <c r="N136" s="233" t="s">
        <v>341</v>
      </c>
      <c r="O136" s="233">
        <v>15</v>
      </c>
      <c r="P136" s="233">
        <v>441106</v>
      </c>
      <c r="Q136" s="241" t="str">
        <f>IFERROR((VLOOKUP(P136,Padrón[[Ficha]:[Nombre]],2,FALSE)),"-")</f>
        <v>JAVIER BECERRIL MORALES</v>
      </c>
      <c r="R136" s="234" t="s">
        <v>413</v>
      </c>
      <c r="S136" s="95" t="str">
        <f t="shared" si="18"/>
        <v>-</v>
      </c>
    </row>
    <row r="137" spans="1:19" x14ac:dyDescent="0.35">
      <c r="A137" s="6">
        <v>55501</v>
      </c>
      <c r="B137" s="3"/>
      <c r="C137" s="1" t="s">
        <v>196</v>
      </c>
      <c r="D137" s="9" t="s">
        <v>197</v>
      </c>
      <c r="E137" s="1" t="s">
        <v>23</v>
      </c>
      <c r="F137" s="8">
        <v>441106</v>
      </c>
      <c r="G137" s="1" t="s">
        <v>178</v>
      </c>
      <c r="H137" s="7">
        <v>8</v>
      </c>
      <c r="I137" s="5">
        <v>45223</v>
      </c>
      <c r="J137" s="5">
        <v>45224</v>
      </c>
      <c r="K137" s="1" t="s">
        <v>85</v>
      </c>
      <c r="L137" s="224">
        <f t="shared" si="17"/>
        <v>10</v>
      </c>
      <c r="M137" s="4">
        <f t="shared" si="16"/>
        <v>1</v>
      </c>
      <c r="N137" s="233" t="s">
        <v>341</v>
      </c>
      <c r="O137" s="233">
        <v>6</v>
      </c>
      <c r="P137" s="233">
        <v>441106</v>
      </c>
      <c r="Q137" s="241" t="str">
        <f>IFERROR((VLOOKUP(P137,Padrón[[Ficha]:[Nombre]],2,FALSE)),"-")</f>
        <v>JAVIER BECERRIL MORALES</v>
      </c>
      <c r="S137" s="95" t="str">
        <f t="shared" si="18"/>
        <v>-</v>
      </c>
    </row>
    <row r="138" spans="1:19" hidden="1" x14ac:dyDescent="0.35">
      <c r="A138" s="6">
        <v>55971</v>
      </c>
      <c r="B138" s="3"/>
      <c r="C138" s="1" t="s">
        <v>15</v>
      </c>
      <c r="D138" s="9" t="s">
        <v>177</v>
      </c>
      <c r="E138" s="1" t="s">
        <v>78</v>
      </c>
      <c r="F138" s="8">
        <v>463384</v>
      </c>
      <c r="G138" s="1" t="s">
        <v>172</v>
      </c>
      <c r="H138" s="7">
        <v>13</v>
      </c>
      <c r="I138" s="5">
        <v>45224</v>
      </c>
      <c r="J138" s="5">
        <v>45224</v>
      </c>
      <c r="K138" s="1" t="s">
        <v>85</v>
      </c>
      <c r="L138" s="224">
        <f t="shared" si="17"/>
        <v>10</v>
      </c>
      <c r="M138" s="4">
        <f t="shared" si="16"/>
        <v>1</v>
      </c>
      <c r="N138" s="233" t="s">
        <v>341</v>
      </c>
      <c r="O138" s="233">
        <v>15</v>
      </c>
      <c r="P138" s="233">
        <v>441106</v>
      </c>
      <c r="Q138" s="241" t="str">
        <f>IFERROR((VLOOKUP(P138,Padrón[[Ficha]:[Nombre]],2,FALSE)),"-")</f>
        <v>JAVIER BECERRIL MORALES</v>
      </c>
      <c r="R138" s="234" t="s">
        <v>414</v>
      </c>
      <c r="S138" s="95" t="str">
        <f t="shared" si="18"/>
        <v>-</v>
      </c>
    </row>
    <row r="139" spans="1:19" hidden="1" x14ac:dyDescent="0.35">
      <c r="A139" s="6">
        <v>55931</v>
      </c>
      <c r="B139" s="3"/>
      <c r="C139" s="1" t="s">
        <v>15</v>
      </c>
      <c r="D139" s="9" t="s">
        <v>177</v>
      </c>
      <c r="E139" s="1" t="s">
        <v>47</v>
      </c>
      <c r="F139" s="8">
        <v>463384</v>
      </c>
      <c r="G139" s="1" t="s">
        <v>172</v>
      </c>
      <c r="H139" s="7">
        <v>15</v>
      </c>
      <c r="I139" s="5">
        <v>45225</v>
      </c>
      <c r="J139" s="5">
        <v>45227</v>
      </c>
      <c r="K139" s="1" t="s">
        <v>85</v>
      </c>
      <c r="L139" s="224">
        <f t="shared" si="17"/>
        <v>10</v>
      </c>
      <c r="M139" s="4">
        <f t="shared" si="16"/>
        <v>1</v>
      </c>
      <c r="N139" s="233" t="s">
        <v>341</v>
      </c>
      <c r="O139" s="233">
        <v>15</v>
      </c>
      <c r="P139" s="233">
        <v>441106</v>
      </c>
      <c r="Q139" s="241" t="str">
        <f>IFERROR((VLOOKUP(P139,Padrón[[Ficha]:[Nombre]],2,FALSE)),"-")</f>
        <v>JAVIER BECERRIL MORALES</v>
      </c>
      <c r="R139" s="234" t="s">
        <v>415</v>
      </c>
      <c r="S139" s="95" t="str">
        <f t="shared" si="18"/>
        <v>-</v>
      </c>
    </row>
    <row r="140" spans="1:19" hidden="1" x14ac:dyDescent="0.35">
      <c r="A140" s="6">
        <v>58975</v>
      </c>
      <c r="B140" s="3"/>
      <c r="C140" s="1" t="s">
        <v>196</v>
      </c>
      <c r="D140" s="9" t="s">
        <v>197</v>
      </c>
      <c r="E140" s="1" t="s">
        <v>140</v>
      </c>
      <c r="F140" s="8">
        <v>441106</v>
      </c>
      <c r="G140" s="1" t="s">
        <v>178</v>
      </c>
      <c r="H140" s="7">
        <v>6</v>
      </c>
      <c r="I140" s="5">
        <v>45229</v>
      </c>
      <c r="J140" s="5">
        <v>45230</v>
      </c>
      <c r="K140" s="1" t="s">
        <v>85</v>
      </c>
      <c r="L140" s="224">
        <f t="shared" si="17"/>
        <v>10</v>
      </c>
      <c r="M140" s="4">
        <f t="shared" si="16"/>
        <v>1</v>
      </c>
      <c r="N140" s="233" t="s">
        <v>341</v>
      </c>
      <c r="O140" s="233">
        <v>3</v>
      </c>
      <c r="Q140" s="241" t="str">
        <f>IFERROR((VLOOKUP(P140,Padrón[[Ficha]:[Nombre]],2,FALSE)),"-")</f>
        <v>-</v>
      </c>
      <c r="S140" s="95" t="str">
        <f t="shared" si="18"/>
        <v>-</v>
      </c>
    </row>
    <row r="141" spans="1:19" hidden="1" x14ac:dyDescent="0.35">
      <c r="A141" s="6">
        <v>53131</v>
      </c>
      <c r="B141" s="3"/>
      <c r="C141" s="1" t="s">
        <v>215</v>
      </c>
      <c r="D141" s="9" t="s">
        <v>223</v>
      </c>
      <c r="E141" s="1" t="s">
        <v>47</v>
      </c>
      <c r="F141" s="8">
        <v>196157</v>
      </c>
      <c r="G141" s="1" t="s">
        <v>128</v>
      </c>
      <c r="H141" s="7">
        <v>3</v>
      </c>
      <c r="I141" s="5">
        <v>45237</v>
      </c>
      <c r="J141" s="5">
        <v>45239</v>
      </c>
      <c r="K141" s="1" t="s">
        <v>85</v>
      </c>
      <c r="L141" s="224">
        <f t="shared" si="17"/>
        <v>11</v>
      </c>
      <c r="M141" s="4">
        <f t="shared" si="16"/>
        <v>1</v>
      </c>
      <c r="N141" s="233" t="s">
        <v>341</v>
      </c>
      <c r="O141" s="233">
        <v>4</v>
      </c>
      <c r="Q141" s="241" t="str">
        <f>IFERROR((VLOOKUP(P141,Padrón[[Ficha]:[Nombre]],2,FALSE)),"-")</f>
        <v>-</v>
      </c>
      <c r="R141" s="234" t="s">
        <v>416</v>
      </c>
      <c r="S141" s="95" t="str">
        <f t="shared" si="18"/>
        <v>-</v>
      </c>
    </row>
    <row r="142" spans="1:19" hidden="1" x14ac:dyDescent="0.35">
      <c r="Q142" s="241" t="str">
        <f>IFERROR((VLOOKUP(P142,Padrón[[Ficha]:[Nombre]],2,FALSE)),"-")</f>
        <v>-</v>
      </c>
    </row>
    <row r="143" spans="1:19" hidden="1" x14ac:dyDescent="0.35">
      <c r="Q143" s="241" t="str">
        <f>IFERROR((VLOOKUP(P143,Padrón[[Ficha]:[Nombre]],2,FALSE)),"-")</f>
        <v>-</v>
      </c>
    </row>
    <row r="144" spans="1:19" hidden="1" x14ac:dyDescent="0.35">
      <c r="Q144" s="241" t="str">
        <f>IFERROR((VLOOKUP(P144,Padrón[[Ficha]:[Nombre]],2,FALSE)),"-")</f>
        <v>-</v>
      </c>
    </row>
    <row r="145" spans="17:17" hidden="1" x14ac:dyDescent="0.35">
      <c r="Q145" s="241" t="str">
        <f>IFERROR((VLOOKUP(P145,Padrón[[Ficha]:[Nombre]],2,FALSE)),"-")</f>
        <v>-</v>
      </c>
    </row>
    <row r="146" spans="17:17" hidden="1" x14ac:dyDescent="0.35">
      <c r="Q146" s="241" t="str">
        <f>IFERROR((VLOOKUP(P146,Padrón[[Ficha]:[Nombre]],2,FALSE)),"-")</f>
        <v>-</v>
      </c>
    </row>
    <row r="147" spans="17:17" hidden="1" x14ac:dyDescent="0.35">
      <c r="Q147" s="241" t="str">
        <f>IFERROR((VLOOKUP(P147,Padrón[[Ficha]:[Nombre]],2,FALSE)),"-")</f>
        <v>-</v>
      </c>
    </row>
    <row r="148" spans="17:17" hidden="1" x14ac:dyDescent="0.35">
      <c r="Q148" s="241" t="str">
        <f>IFERROR((VLOOKUP(P148,Padrón[[Ficha]:[Nombre]],2,FALSE)),"-")</f>
        <v>-</v>
      </c>
    </row>
    <row r="149" spans="17:17" hidden="1" x14ac:dyDescent="0.35">
      <c r="Q149" s="241" t="str">
        <f>IFERROR((VLOOKUP(P149,Padrón[[Ficha]:[Nombre]],2,FALSE)),"-")</f>
        <v>-</v>
      </c>
    </row>
    <row r="150" spans="17:17" hidden="1" x14ac:dyDescent="0.35">
      <c r="Q150" s="241" t="str">
        <f>IFERROR((VLOOKUP(P150,Padrón[[Ficha]:[Nombre]],2,FALSE)),"-")</f>
        <v>-</v>
      </c>
    </row>
    <row r="151" spans="17:17" hidden="1" x14ac:dyDescent="0.35">
      <c r="Q151" s="241" t="str">
        <f>IFERROR((VLOOKUP(P151,Padrón[[Ficha]:[Nombre]],2,FALSE)),"-")</f>
        <v>-</v>
      </c>
    </row>
    <row r="152" spans="17:17" hidden="1" x14ac:dyDescent="0.35">
      <c r="Q152" s="241" t="str">
        <f>IFERROR((VLOOKUP(P152,Padrón[[Ficha]:[Nombre]],2,FALSE)),"-")</f>
        <v>-</v>
      </c>
    </row>
    <row r="153" spans="17:17" hidden="1" x14ac:dyDescent="0.35">
      <c r="Q153" s="241" t="str">
        <f>IFERROR((VLOOKUP(P153,Padrón[[Ficha]:[Nombre]],2,FALSE)),"-")</f>
        <v>-</v>
      </c>
    </row>
    <row r="154" spans="17:17" hidden="1" x14ac:dyDescent="0.35">
      <c r="Q154" s="241" t="str">
        <f>IFERROR((VLOOKUP(P154,Padrón[[Ficha]:[Nombre]],2,FALSE)),"-")</f>
        <v>-</v>
      </c>
    </row>
    <row r="155" spans="17:17" hidden="1" x14ac:dyDescent="0.35">
      <c r="Q155" s="241" t="str">
        <f>IFERROR((VLOOKUP(P155,Padrón[[Ficha]:[Nombre]],2,FALSE)),"-")</f>
        <v>-</v>
      </c>
    </row>
    <row r="156" spans="17:17" hidden="1" x14ac:dyDescent="0.35">
      <c r="Q156" s="241" t="str">
        <f>IFERROR((VLOOKUP(P156,Padrón[[Ficha]:[Nombre]],2,FALSE)),"-")</f>
        <v>-</v>
      </c>
    </row>
    <row r="157" spans="17:17" hidden="1" x14ac:dyDescent="0.35">
      <c r="Q157" s="241" t="str">
        <f>IFERROR((VLOOKUP(P157,Padrón[[Ficha]:[Nombre]],2,FALSE)),"-")</f>
        <v>-</v>
      </c>
    </row>
    <row r="158" spans="17:17" hidden="1" x14ac:dyDescent="0.35">
      <c r="Q158" s="241" t="str">
        <f>IFERROR((VLOOKUP(P158,Padrón[[Ficha]:[Nombre]],2,FALSE)),"-")</f>
        <v>-</v>
      </c>
    </row>
    <row r="159" spans="17:17" hidden="1" x14ac:dyDescent="0.35">
      <c r="Q159" s="241" t="str">
        <f>IFERROR((VLOOKUP(P159,Padrón[[Ficha]:[Nombre]],2,FALSE)),"-")</f>
        <v>-</v>
      </c>
    </row>
    <row r="160" spans="17:17" hidden="1" x14ac:dyDescent="0.35">
      <c r="Q160" s="241" t="str">
        <f>IFERROR((VLOOKUP(P160,Padrón[[Ficha]:[Nombre]],2,FALSE)),"-")</f>
        <v>-</v>
      </c>
    </row>
  </sheetData>
  <autoFilter ref="A13:S160" xr:uid="{BEDB115D-4C82-44DD-8FDC-FFE648BB2C51}">
    <filterColumn colId="4">
      <filters>
        <filter val="BÁSICO DE SEGURIDAD (BS)"/>
        <filter val="REVALIDACIÓN BÁSICO DE SEGURIDAD (BS)"/>
      </filters>
    </filterColumn>
  </autoFilter>
  <sortState xmlns:xlrd2="http://schemas.microsoft.com/office/spreadsheetml/2017/richdata2" ref="A14:S141">
    <sortCondition ref="I14:I141"/>
  </sortState>
  <mergeCells count="1">
    <mergeCell ref="H3:I3"/>
  </mergeCells>
  <conditionalFormatting sqref="N14:N141">
    <cfRule type="containsText" dxfId="111" priority="3" operator="containsText" text="Diferido">
      <formula>NOT(ISERROR(SEARCH("Diferido",N14)))</formula>
    </cfRule>
    <cfRule type="containsText" dxfId="110" priority="4" operator="containsText" text="Realizado">
      <formula>NOT(ISERROR(SEARCH("Realizado",N14)))</formula>
    </cfRule>
    <cfRule type="containsText" dxfId="109" priority="5" operator="containsText" text="Cancelado">
      <formula>NOT(ISERROR(SEARCH("Cancelado",N14)))</formula>
    </cfRule>
  </conditionalFormatting>
  <conditionalFormatting sqref="S14:S141">
    <cfRule type="containsText" dxfId="108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279663-4F8C-4486-8BA6-801591B67570}">
          <x14:formula1>
            <xm:f>Hoja20!$C$6:$C$8</xm:f>
          </x14:formula1>
          <xm:sqref>N14:N454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14EA-DC56-41B4-9554-626D06293AC0}">
  <sheetPr codeName="Hoja12" filterMode="1">
    <tabColor rgb="FFFFFF00"/>
  </sheetPr>
  <dimension ref="A1:AH454"/>
  <sheetViews>
    <sheetView topLeftCell="E12" workbookViewId="0">
      <selection activeCell="I178" sqref="I178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56.7109375" style="226" bestFit="1" customWidth="1"/>
    <col min="5" max="5" width="54" style="226" bestFit="1" customWidth="1"/>
    <col min="6" max="6" width="11.42578125" style="226" customWidth="1"/>
    <col min="7" max="7" width="34.85546875" style="226" bestFit="1" customWidth="1"/>
    <col min="8" max="10" width="11.42578125" style="226"/>
    <col min="11" max="11" width="27.14062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0" style="226" hidden="1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5</v>
      </c>
      <c r="I5" s="20">
        <f>SUM(H14:H300)</f>
        <v>34</v>
      </c>
      <c r="J5" s="19">
        <f>COUNTIF($M$14:$M$300,1)</f>
        <v>5</v>
      </c>
      <c r="K5" s="19">
        <f>COUNTIFS($M$14:$M$300,1,$N$14:$N$300,"Realizado")</f>
        <v>5</v>
      </c>
      <c r="L5" s="19">
        <f>COUNTIFS($M$14:$M$300,1,$N$14:$N$300,"Cancelado")</f>
        <v>0</v>
      </c>
      <c r="M5" s="16"/>
      <c r="N5" s="19">
        <f>+SUMIF($M$14:$M$300,1,$H$14:$H$300)</f>
        <v>34</v>
      </c>
      <c r="O5" s="21">
        <f>+SUMIF($M$14:$M$300,1,$O$14:$O$300)</f>
        <v>39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0</v>
      </c>
    </row>
    <row r="6" spans="1:34" customFormat="1" ht="15" hidden="1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1</v>
      </c>
      <c r="X6" s="143">
        <f t="shared" si="0"/>
        <v>0</v>
      </c>
      <c r="Y6" s="143">
        <f t="shared" si="0"/>
        <v>1</v>
      </c>
      <c r="Z6" s="143">
        <f t="shared" si="0"/>
        <v>2</v>
      </c>
      <c r="AA6" s="143">
        <f t="shared" si="0"/>
        <v>1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5</v>
      </c>
    </row>
    <row r="7" spans="1:34" customFormat="1" ht="15" hidden="1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0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1</v>
      </c>
      <c r="X13" s="143">
        <f t="shared" si="2"/>
        <v>0</v>
      </c>
      <c r="Y13" s="143">
        <f t="shared" si="2"/>
        <v>1</v>
      </c>
      <c r="Z13" s="143">
        <f t="shared" si="2"/>
        <v>2</v>
      </c>
      <c r="AA13" s="143">
        <f t="shared" si="2"/>
        <v>1</v>
      </c>
      <c r="AB13" s="143">
        <f t="shared" si="2"/>
        <v>0</v>
      </c>
      <c r="AC13" s="143">
        <f t="shared" si="2"/>
        <v>0</v>
      </c>
      <c r="AD13" s="143">
        <f t="shared" si="2"/>
        <v>0</v>
      </c>
      <c r="AE13" s="143">
        <f t="shared" si="2"/>
        <v>0</v>
      </c>
      <c r="AF13" s="143">
        <f t="shared" si="2"/>
        <v>0</v>
      </c>
      <c r="AG13" s="143">
        <f t="shared" si="2"/>
        <v>0</v>
      </c>
      <c r="AH13" s="146">
        <f t="shared" si="2"/>
        <v>5</v>
      </c>
    </row>
    <row r="14" spans="1:34" hidden="1" x14ac:dyDescent="0.35">
      <c r="A14" s="6">
        <v>48738</v>
      </c>
      <c r="B14" s="3"/>
      <c r="C14" s="1" t="s">
        <v>109</v>
      </c>
      <c r="D14" s="9" t="s">
        <v>110</v>
      </c>
      <c r="E14" s="1" t="s">
        <v>47</v>
      </c>
      <c r="F14" s="8">
        <v>352720</v>
      </c>
      <c r="G14" s="1" t="s">
        <v>66</v>
      </c>
      <c r="H14" s="7">
        <v>4</v>
      </c>
      <c r="I14" s="5">
        <v>44978</v>
      </c>
      <c r="J14" s="5">
        <v>44980</v>
      </c>
      <c r="K14" s="1" t="s">
        <v>173</v>
      </c>
      <c r="L14" s="224">
        <f>MONTH(J14)</f>
        <v>2</v>
      </c>
      <c r="M14" s="4">
        <f>IF(AND(J14&gt;=$B$2,J14&lt;=$C$2),1,0)</f>
        <v>1</v>
      </c>
      <c r="N14" s="233" t="s">
        <v>341</v>
      </c>
      <c r="O14" s="234">
        <v>8</v>
      </c>
      <c r="P14" s="233">
        <v>352720</v>
      </c>
      <c r="Q14" s="241" t="str">
        <f>IFERROR((VLOOKUP(P14,Padrón[[Ficha]:[Nombre]],2,FALSE)),"-")</f>
        <v>ROBERTO AUGUSTO ROSAS HERNANDEZ</v>
      </c>
      <c r="S14" s="95" t="str">
        <f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46971</v>
      </c>
      <c r="B15" s="3"/>
      <c r="C15" s="1" t="s">
        <v>109</v>
      </c>
      <c r="D15" s="9" t="s">
        <v>110</v>
      </c>
      <c r="E15" s="1" t="s">
        <v>24</v>
      </c>
      <c r="F15" s="8">
        <v>457409</v>
      </c>
      <c r="G15" s="1" t="s">
        <v>18</v>
      </c>
      <c r="H15" s="7">
        <v>5</v>
      </c>
      <c r="I15" s="5">
        <v>45044</v>
      </c>
      <c r="J15" s="5">
        <v>45044</v>
      </c>
      <c r="K15" s="1" t="s">
        <v>173</v>
      </c>
      <c r="L15" s="224">
        <f>MONTH(J15)</f>
        <v>4</v>
      </c>
      <c r="M15" s="4">
        <f t="shared" ref="M15:M68" si="3">IF(AND(J15&gt;=$B$2,J15&lt;=$C$2),1,0)</f>
        <v>1</v>
      </c>
      <c r="N15" s="233" t="s">
        <v>341</v>
      </c>
      <c r="O15" s="234">
        <v>5</v>
      </c>
      <c r="P15" s="233">
        <v>457409</v>
      </c>
      <c r="Q15" s="241" t="str">
        <f>IFERROR((VLOOKUP(P15,Padrón[[Ficha]:[Nombre]],2,FALSE)),"-")</f>
        <v>MARIA GUADALUPE SAVINO COMSILLE</v>
      </c>
      <c r="S15" s="95" t="str">
        <f>IF(N15="Cancelado","◄ ◄ ◄ Favor de indicar la causa","-")</f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46972</v>
      </c>
      <c r="B16" s="3"/>
      <c r="C16" s="1" t="s">
        <v>109</v>
      </c>
      <c r="D16" s="9" t="s">
        <v>110</v>
      </c>
      <c r="E16" s="1" t="s">
        <v>24</v>
      </c>
      <c r="F16" s="8">
        <v>457409</v>
      </c>
      <c r="G16" s="1" t="s">
        <v>18</v>
      </c>
      <c r="H16" s="7">
        <v>6</v>
      </c>
      <c r="I16" s="5">
        <v>45065</v>
      </c>
      <c r="J16" s="5">
        <v>45065</v>
      </c>
      <c r="K16" s="1" t="s">
        <v>173</v>
      </c>
      <c r="L16" s="224">
        <f>MONTH(J16)</f>
        <v>5</v>
      </c>
      <c r="M16" s="4">
        <f t="shared" si="3"/>
        <v>1</v>
      </c>
      <c r="N16" s="233" t="s">
        <v>341</v>
      </c>
      <c r="O16" s="234">
        <v>6</v>
      </c>
      <c r="P16" s="233">
        <v>457409</v>
      </c>
      <c r="Q16" s="241" t="str">
        <f>IFERROR((VLOOKUP(P16,Padrón[[Ficha]:[Nombre]],2,FALSE)),"-")</f>
        <v>MARIA GUADALUPE SAVINO COMSILLE</v>
      </c>
      <c r="S16" s="95" t="str">
        <f>IF(N16="Cancelado","◄ ◄ ◄ Favor de indicar la causa","-")</f>
        <v>-</v>
      </c>
      <c r="U16" s="230" t="s">
        <v>211</v>
      </c>
      <c r="V16" s="228">
        <f t="shared" ref="V16:AG26" si="4">COUNTIFS($L$14:$L$300,V$15,$C$14:$C$300,$U16,$N$14:$N$300,"Realizado")</f>
        <v>0</v>
      </c>
      <c r="W16" s="228">
        <f t="shared" si="4"/>
        <v>0</v>
      </c>
      <c r="X16" s="228">
        <f t="shared" si="4"/>
        <v>0</v>
      </c>
      <c r="Y16" s="228">
        <f t="shared" si="4"/>
        <v>0</v>
      </c>
      <c r="Z16" s="228">
        <f t="shared" si="4"/>
        <v>0</v>
      </c>
      <c r="AA16" s="228">
        <f t="shared" si="4"/>
        <v>0</v>
      </c>
      <c r="AB16" s="228">
        <f t="shared" si="4"/>
        <v>0</v>
      </c>
      <c r="AC16" s="228">
        <f t="shared" si="4"/>
        <v>0</v>
      </c>
      <c r="AD16" s="228">
        <f t="shared" si="4"/>
        <v>0</v>
      </c>
      <c r="AE16" s="228">
        <f t="shared" si="4"/>
        <v>0</v>
      </c>
      <c r="AF16" s="228">
        <f t="shared" si="4"/>
        <v>0</v>
      </c>
      <c r="AG16" s="228">
        <f t="shared" si="4"/>
        <v>0</v>
      </c>
      <c r="AH16" s="228">
        <f>SUM(V16:AG16)</f>
        <v>0</v>
      </c>
    </row>
    <row r="17" spans="1:34" x14ac:dyDescent="0.35">
      <c r="A17" s="6">
        <v>49191</v>
      </c>
      <c r="B17" s="3"/>
      <c r="C17" s="1" t="s">
        <v>109</v>
      </c>
      <c r="D17" s="9" t="s">
        <v>110</v>
      </c>
      <c r="E17" s="1" t="s">
        <v>103</v>
      </c>
      <c r="F17" s="8">
        <v>457409</v>
      </c>
      <c r="G17" s="1" t="s">
        <v>18</v>
      </c>
      <c r="H17" s="7">
        <v>10</v>
      </c>
      <c r="I17" s="5">
        <v>45070</v>
      </c>
      <c r="J17" s="5">
        <v>45071</v>
      </c>
      <c r="K17" s="1" t="s">
        <v>173</v>
      </c>
      <c r="L17" s="224">
        <f>MONTH(J17)</f>
        <v>5</v>
      </c>
      <c r="M17" s="4">
        <f t="shared" si="3"/>
        <v>1</v>
      </c>
      <c r="N17" s="233" t="s">
        <v>341</v>
      </c>
      <c r="O17" s="233">
        <v>7</v>
      </c>
      <c r="P17" s="233">
        <v>457409</v>
      </c>
      <c r="Q17" s="241" t="str">
        <f>IFERROR((VLOOKUP(P17,Padrón[[Ficha]:[Nombre]],2,FALSE)),"-")</f>
        <v>MARIA GUADALUPE SAVINO COMSILLE</v>
      </c>
      <c r="S17" s="95" t="str">
        <f>IF(N17="Cancelado","◄ ◄ ◄ Favor de indicar la causa","-")</f>
        <v>-</v>
      </c>
      <c r="U17" s="230" t="s">
        <v>183</v>
      </c>
      <c r="V17" s="228">
        <f t="shared" si="4"/>
        <v>0</v>
      </c>
      <c r="W17" s="228">
        <f t="shared" si="4"/>
        <v>0</v>
      </c>
      <c r="X17" s="228">
        <f t="shared" si="4"/>
        <v>0</v>
      </c>
      <c r="Y17" s="228">
        <f t="shared" si="4"/>
        <v>0</v>
      </c>
      <c r="Z17" s="228">
        <f t="shared" si="4"/>
        <v>0</v>
      </c>
      <c r="AA17" s="228">
        <f t="shared" si="4"/>
        <v>0</v>
      </c>
      <c r="AB17" s="228">
        <f t="shared" si="4"/>
        <v>0</v>
      </c>
      <c r="AC17" s="228">
        <f t="shared" si="4"/>
        <v>0</v>
      </c>
      <c r="AD17" s="228">
        <f t="shared" si="4"/>
        <v>0</v>
      </c>
      <c r="AE17" s="228">
        <f t="shared" si="4"/>
        <v>0</v>
      </c>
      <c r="AF17" s="228">
        <f t="shared" si="4"/>
        <v>0</v>
      </c>
      <c r="AG17" s="228">
        <f t="shared" si="4"/>
        <v>0</v>
      </c>
      <c r="AH17" s="228">
        <f t="shared" ref="AH17:AH26" si="5">SUM(V17:AG17)</f>
        <v>0</v>
      </c>
    </row>
    <row r="18" spans="1:34" x14ac:dyDescent="0.35">
      <c r="A18" s="6">
        <v>49281</v>
      </c>
      <c r="B18" s="3"/>
      <c r="C18" s="1" t="s">
        <v>109</v>
      </c>
      <c r="D18" s="9" t="s">
        <v>110</v>
      </c>
      <c r="E18" s="1" t="s">
        <v>103</v>
      </c>
      <c r="F18" s="8">
        <v>457409</v>
      </c>
      <c r="G18" s="1" t="s">
        <v>18</v>
      </c>
      <c r="H18" s="7">
        <v>9</v>
      </c>
      <c r="I18" s="5">
        <v>45083</v>
      </c>
      <c r="J18" s="5">
        <v>45084</v>
      </c>
      <c r="K18" s="1" t="s">
        <v>173</v>
      </c>
      <c r="L18" s="224">
        <f>MONTH(J18)</f>
        <v>6</v>
      </c>
      <c r="M18" s="4">
        <f t="shared" si="3"/>
        <v>1</v>
      </c>
      <c r="N18" s="233" t="s">
        <v>341</v>
      </c>
      <c r="O18" s="234">
        <v>13</v>
      </c>
      <c r="P18" s="233">
        <v>457409</v>
      </c>
      <c r="Q18" s="241" t="str">
        <f>IFERROR((VLOOKUP(P18,Padrón[[Ficha]:[Nombre]],2,FALSE)),"-")</f>
        <v>MARIA GUADALUPE SAVINO COMSILLE</v>
      </c>
      <c r="S18" s="95" t="str">
        <f>IF(N18="Cancelado","◄ ◄ ◄ Favor de indicar la causa","-")</f>
        <v>-</v>
      </c>
      <c r="U18" s="230" t="s">
        <v>179</v>
      </c>
      <c r="V18" s="228">
        <f t="shared" si="4"/>
        <v>0</v>
      </c>
      <c r="W18" s="228">
        <f t="shared" si="4"/>
        <v>0</v>
      </c>
      <c r="X18" s="228">
        <f t="shared" si="4"/>
        <v>0</v>
      </c>
      <c r="Y18" s="228">
        <f t="shared" si="4"/>
        <v>0</v>
      </c>
      <c r="Z18" s="228">
        <f t="shared" si="4"/>
        <v>0</v>
      </c>
      <c r="AA18" s="228">
        <f t="shared" si="4"/>
        <v>0</v>
      </c>
      <c r="AB18" s="228">
        <f t="shared" si="4"/>
        <v>0</v>
      </c>
      <c r="AC18" s="228">
        <f t="shared" si="4"/>
        <v>0</v>
      </c>
      <c r="AD18" s="228">
        <f t="shared" si="4"/>
        <v>0</v>
      </c>
      <c r="AE18" s="228">
        <f t="shared" si="4"/>
        <v>0</v>
      </c>
      <c r="AF18" s="228">
        <f t="shared" si="4"/>
        <v>0</v>
      </c>
      <c r="AG18" s="228">
        <f t="shared" si="4"/>
        <v>0</v>
      </c>
      <c r="AH18" s="228">
        <f t="shared" si="5"/>
        <v>0</v>
      </c>
    </row>
    <row r="19" spans="1:34" hidden="1" x14ac:dyDescent="0.35">
      <c r="L19" s="224"/>
      <c r="M19" s="4">
        <f t="shared" si="3"/>
        <v>0</v>
      </c>
      <c r="N19" s="233"/>
      <c r="Q19" s="241" t="str">
        <f>IFERROR((VLOOKUP(P19,Padrón[[Ficha]:[Nombre]],2,FALSE)),"-")</f>
        <v>-</v>
      </c>
      <c r="U19" s="230" t="s">
        <v>215</v>
      </c>
      <c r="V19" s="228">
        <f t="shared" si="4"/>
        <v>0</v>
      </c>
      <c r="W19" s="228">
        <f t="shared" si="4"/>
        <v>0</v>
      </c>
      <c r="X19" s="228">
        <f t="shared" si="4"/>
        <v>0</v>
      </c>
      <c r="Y19" s="228">
        <f t="shared" si="4"/>
        <v>0</v>
      </c>
      <c r="Z19" s="228">
        <f t="shared" si="4"/>
        <v>0</v>
      </c>
      <c r="AA19" s="228">
        <f t="shared" si="4"/>
        <v>0</v>
      </c>
      <c r="AB19" s="228">
        <f t="shared" si="4"/>
        <v>0</v>
      </c>
      <c r="AC19" s="228">
        <f t="shared" si="4"/>
        <v>0</v>
      </c>
      <c r="AD19" s="228">
        <f t="shared" si="4"/>
        <v>0</v>
      </c>
      <c r="AE19" s="228">
        <f t="shared" si="4"/>
        <v>0</v>
      </c>
      <c r="AF19" s="228">
        <f t="shared" si="4"/>
        <v>0</v>
      </c>
      <c r="AG19" s="228">
        <f t="shared" si="4"/>
        <v>0</v>
      </c>
      <c r="AH19" s="228">
        <f t="shared" si="5"/>
        <v>0</v>
      </c>
    </row>
    <row r="20" spans="1:34" hidden="1" x14ac:dyDescent="0.35">
      <c r="L20" s="224"/>
      <c r="M20" s="4">
        <f t="shared" si="3"/>
        <v>0</v>
      </c>
      <c r="N20" s="233"/>
      <c r="Q20" s="241" t="str">
        <f>IFERROR((VLOOKUP(P20,Padrón[[Ficha]:[Nombre]],2,FALSE)),"-")</f>
        <v>-</v>
      </c>
      <c r="U20" s="230" t="s">
        <v>109</v>
      </c>
      <c r="V20" s="228">
        <f t="shared" si="4"/>
        <v>0</v>
      </c>
      <c r="W20" s="228">
        <f t="shared" si="4"/>
        <v>1</v>
      </c>
      <c r="X20" s="228">
        <f t="shared" si="4"/>
        <v>0</v>
      </c>
      <c r="Y20" s="228">
        <f t="shared" si="4"/>
        <v>1</v>
      </c>
      <c r="Z20" s="228">
        <f t="shared" si="4"/>
        <v>2</v>
      </c>
      <c r="AA20" s="228">
        <f t="shared" si="4"/>
        <v>1</v>
      </c>
      <c r="AB20" s="228">
        <f t="shared" si="4"/>
        <v>0</v>
      </c>
      <c r="AC20" s="228">
        <f t="shared" si="4"/>
        <v>0</v>
      </c>
      <c r="AD20" s="228">
        <f t="shared" si="4"/>
        <v>0</v>
      </c>
      <c r="AE20" s="228">
        <f t="shared" si="4"/>
        <v>0</v>
      </c>
      <c r="AF20" s="228">
        <f t="shared" si="4"/>
        <v>0</v>
      </c>
      <c r="AG20" s="228">
        <f t="shared" si="4"/>
        <v>0</v>
      </c>
      <c r="AH20" s="228">
        <f t="shared" si="5"/>
        <v>5</v>
      </c>
    </row>
    <row r="21" spans="1:34" hidden="1" x14ac:dyDescent="0.35">
      <c r="L21" s="224"/>
      <c r="M21" s="4">
        <f t="shared" si="3"/>
        <v>0</v>
      </c>
      <c r="N21" s="233"/>
      <c r="Q21" s="241" t="str">
        <f>IFERROR((VLOOKUP(P21,Padrón[[Ficha]:[Nombre]],2,FALSE)),"-")</f>
        <v>-</v>
      </c>
      <c r="U21" s="230" t="s">
        <v>53</v>
      </c>
      <c r="V21" s="228">
        <f t="shared" si="4"/>
        <v>0</v>
      </c>
      <c r="W21" s="228">
        <f t="shared" si="4"/>
        <v>0</v>
      </c>
      <c r="X21" s="228">
        <f t="shared" si="4"/>
        <v>0</v>
      </c>
      <c r="Y21" s="228">
        <f t="shared" si="4"/>
        <v>0</v>
      </c>
      <c r="Z21" s="228">
        <f t="shared" si="4"/>
        <v>0</v>
      </c>
      <c r="AA21" s="228">
        <f t="shared" si="4"/>
        <v>0</v>
      </c>
      <c r="AB21" s="228">
        <f t="shared" si="4"/>
        <v>0</v>
      </c>
      <c r="AC21" s="228">
        <f t="shared" si="4"/>
        <v>0</v>
      </c>
      <c r="AD21" s="228">
        <f t="shared" si="4"/>
        <v>0</v>
      </c>
      <c r="AE21" s="228">
        <f t="shared" si="4"/>
        <v>0</v>
      </c>
      <c r="AF21" s="228">
        <f t="shared" si="4"/>
        <v>0</v>
      </c>
      <c r="AG21" s="228">
        <f t="shared" si="4"/>
        <v>0</v>
      </c>
      <c r="AH21" s="228">
        <f t="shared" si="5"/>
        <v>0</v>
      </c>
    </row>
    <row r="22" spans="1:34" hidden="1" x14ac:dyDescent="0.35">
      <c r="L22" s="224"/>
      <c r="M22" s="4">
        <f t="shared" si="3"/>
        <v>0</v>
      </c>
      <c r="N22" s="233"/>
      <c r="Q22" s="241" t="str">
        <f>IFERROR((VLOOKUP(P22,Padrón[[Ficha]:[Nombre]],2,FALSE)),"-")</f>
        <v>-</v>
      </c>
      <c r="U22" s="230" t="s">
        <v>37</v>
      </c>
      <c r="V22" s="228">
        <f t="shared" si="4"/>
        <v>0</v>
      </c>
      <c r="W22" s="228">
        <f t="shared" si="4"/>
        <v>0</v>
      </c>
      <c r="X22" s="228">
        <f t="shared" si="4"/>
        <v>0</v>
      </c>
      <c r="Y22" s="228">
        <f t="shared" si="4"/>
        <v>0</v>
      </c>
      <c r="Z22" s="228">
        <f t="shared" si="4"/>
        <v>0</v>
      </c>
      <c r="AA22" s="228">
        <f t="shared" si="4"/>
        <v>0</v>
      </c>
      <c r="AB22" s="228">
        <f t="shared" si="4"/>
        <v>0</v>
      </c>
      <c r="AC22" s="228">
        <f t="shared" si="4"/>
        <v>0</v>
      </c>
      <c r="AD22" s="228">
        <f t="shared" si="4"/>
        <v>0</v>
      </c>
      <c r="AE22" s="228">
        <f t="shared" si="4"/>
        <v>0</v>
      </c>
      <c r="AF22" s="228">
        <f t="shared" si="4"/>
        <v>0</v>
      </c>
      <c r="AG22" s="228">
        <f t="shared" si="4"/>
        <v>0</v>
      </c>
      <c r="AH22" s="228">
        <f t="shared" si="5"/>
        <v>0</v>
      </c>
    </row>
    <row r="23" spans="1:34" hidden="1" x14ac:dyDescent="0.35">
      <c r="L23" s="224"/>
      <c r="M23" s="4">
        <f t="shared" si="3"/>
        <v>0</v>
      </c>
      <c r="N23" s="233"/>
      <c r="Q23" s="241" t="str">
        <f>IFERROR((VLOOKUP(P23,Padrón[[Ficha]:[Nombre]],2,FALSE)),"-")</f>
        <v>-</v>
      </c>
      <c r="U23" s="230" t="s">
        <v>121</v>
      </c>
      <c r="V23" s="228">
        <f t="shared" si="4"/>
        <v>0</v>
      </c>
      <c r="W23" s="228">
        <f t="shared" si="4"/>
        <v>0</v>
      </c>
      <c r="X23" s="228">
        <f t="shared" si="4"/>
        <v>0</v>
      </c>
      <c r="Y23" s="228">
        <f t="shared" si="4"/>
        <v>0</v>
      </c>
      <c r="Z23" s="228">
        <f t="shared" si="4"/>
        <v>0</v>
      </c>
      <c r="AA23" s="228">
        <f t="shared" si="4"/>
        <v>0</v>
      </c>
      <c r="AB23" s="228">
        <f t="shared" si="4"/>
        <v>0</v>
      </c>
      <c r="AC23" s="228">
        <f t="shared" si="4"/>
        <v>0</v>
      </c>
      <c r="AD23" s="228">
        <f t="shared" si="4"/>
        <v>0</v>
      </c>
      <c r="AE23" s="228">
        <f t="shared" si="4"/>
        <v>0</v>
      </c>
      <c r="AF23" s="228">
        <f t="shared" si="4"/>
        <v>0</v>
      </c>
      <c r="AG23" s="228">
        <f t="shared" si="4"/>
        <v>0</v>
      </c>
      <c r="AH23" s="228">
        <f t="shared" si="5"/>
        <v>0</v>
      </c>
    </row>
    <row r="24" spans="1:34" hidden="1" x14ac:dyDescent="0.35">
      <c r="L24" s="224"/>
      <c r="M24" s="4">
        <f t="shared" si="3"/>
        <v>0</v>
      </c>
      <c r="N24" s="233"/>
      <c r="Q24" s="241" t="str">
        <f>IFERROR((VLOOKUP(P24,Padrón[[Ficha]:[Nombre]],2,FALSE)),"-")</f>
        <v>-</v>
      </c>
      <c r="U24" s="230" t="s">
        <v>15</v>
      </c>
      <c r="V24" s="228">
        <f t="shared" si="4"/>
        <v>0</v>
      </c>
      <c r="W24" s="228">
        <f t="shared" si="4"/>
        <v>0</v>
      </c>
      <c r="X24" s="228">
        <f t="shared" si="4"/>
        <v>0</v>
      </c>
      <c r="Y24" s="228">
        <f t="shared" si="4"/>
        <v>0</v>
      </c>
      <c r="Z24" s="228">
        <f t="shared" si="4"/>
        <v>0</v>
      </c>
      <c r="AA24" s="228">
        <f t="shared" si="4"/>
        <v>0</v>
      </c>
      <c r="AB24" s="228">
        <f t="shared" si="4"/>
        <v>0</v>
      </c>
      <c r="AC24" s="228">
        <f t="shared" si="4"/>
        <v>0</v>
      </c>
      <c r="AD24" s="228">
        <f t="shared" si="4"/>
        <v>0</v>
      </c>
      <c r="AE24" s="228">
        <f t="shared" si="4"/>
        <v>0</v>
      </c>
      <c r="AF24" s="228">
        <f t="shared" si="4"/>
        <v>0</v>
      </c>
      <c r="AG24" s="228">
        <f t="shared" si="4"/>
        <v>0</v>
      </c>
      <c r="AH24" s="228">
        <f t="shared" si="5"/>
        <v>0</v>
      </c>
    </row>
    <row r="25" spans="1:34" hidden="1" x14ac:dyDescent="0.35">
      <c r="L25" s="224"/>
      <c r="M25" s="4">
        <f t="shared" si="3"/>
        <v>0</v>
      </c>
      <c r="N25" s="233"/>
      <c r="Q25" s="241" t="str">
        <f>IFERROR((VLOOKUP(P25,Padrón[[Ficha]:[Nombre]],2,FALSE)),"-")</f>
        <v>-</v>
      </c>
      <c r="U25" s="230" t="s">
        <v>48</v>
      </c>
      <c r="V25" s="228">
        <f t="shared" si="4"/>
        <v>0</v>
      </c>
      <c r="W25" s="228">
        <f t="shared" si="4"/>
        <v>0</v>
      </c>
      <c r="X25" s="228">
        <f t="shared" si="4"/>
        <v>0</v>
      </c>
      <c r="Y25" s="228">
        <f t="shared" si="4"/>
        <v>0</v>
      </c>
      <c r="Z25" s="228">
        <f t="shared" si="4"/>
        <v>0</v>
      </c>
      <c r="AA25" s="228">
        <f t="shared" si="4"/>
        <v>0</v>
      </c>
      <c r="AB25" s="228">
        <f t="shared" si="4"/>
        <v>0</v>
      </c>
      <c r="AC25" s="228">
        <f t="shared" si="4"/>
        <v>0</v>
      </c>
      <c r="AD25" s="228">
        <f t="shared" si="4"/>
        <v>0</v>
      </c>
      <c r="AE25" s="228">
        <f t="shared" si="4"/>
        <v>0</v>
      </c>
      <c r="AF25" s="228">
        <f t="shared" si="4"/>
        <v>0</v>
      </c>
      <c r="AG25" s="228">
        <f t="shared" si="4"/>
        <v>0</v>
      </c>
      <c r="AH25" s="228">
        <f t="shared" si="5"/>
        <v>0</v>
      </c>
    </row>
    <row r="26" spans="1:34" hidden="1" x14ac:dyDescent="0.35">
      <c r="L26" s="224"/>
      <c r="M26" s="4">
        <f t="shared" si="3"/>
        <v>0</v>
      </c>
      <c r="N26" s="233"/>
      <c r="Q26" s="241" t="str">
        <f>IFERROR((VLOOKUP(P26,Padrón[[Ficha]:[Nombre]],2,FALSE)),"-")</f>
        <v>-</v>
      </c>
      <c r="U26" s="230" t="s">
        <v>196</v>
      </c>
      <c r="V26" s="228">
        <f t="shared" si="4"/>
        <v>0</v>
      </c>
      <c r="W26" s="228">
        <f t="shared" si="4"/>
        <v>0</v>
      </c>
      <c r="X26" s="228">
        <f t="shared" si="4"/>
        <v>0</v>
      </c>
      <c r="Y26" s="228">
        <f t="shared" si="4"/>
        <v>0</v>
      </c>
      <c r="Z26" s="228">
        <f t="shared" si="4"/>
        <v>0</v>
      </c>
      <c r="AA26" s="228">
        <f t="shared" si="4"/>
        <v>0</v>
      </c>
      <c r="AB26" s="228">
        <f t="shared" si="4"/>
        <v>0</v>
      </c>
      <c r="AC26" s="228">
        <f t="shared" si="4"/>
        <v>0</v>
      </c>
      <c r="AD26" s="228">
        <f t="shared" si="4"/>
        <v>0</v>
      </c>
      <c r="AE26" s="228">
        <f t="shared" si="4"/>
        <v>0</v>
      </c>
      <c r="AF26" s="228">
        <f t="shared" si="4"/>
        <v>0</v>
      </c>
      <c r="AG26" s="228">
        <f t="shared" si="4"/>
        <v>0</v>
      </c>
      <c r="AH26" s="228">
        <f t="shared" si="5"/>
        <v>0</v>
      </c>
    </row>
    <row r="27" spans="1:34" hidden="1" x14ac:dyDescent="0.35">
      <c r="L27" s="224"/>
      <c r="M27" s="4">
        <f t="shared" si="3"/>
        <v>0</v>
      </c>
      <c r="N27" s="233"/>
      <c r="Q27" s="241" t="str">
        <f>IFERROR((VLOOKUP(P27,Padrón[[Ficha]:[Nombre]],2,FALSE)),"-")</f>
        <v>-</v>
      </c>
      <c r="U27" s="230" t="s">
        <v>276</v>
      </c>
      <c r="V27" s="228">
        <f>SUM(V16:V26)</f>
        <v>0</v>
      </c>
      <c r="W27" s="228">
        <f t="shared" ref="W27:AH27" si="6">SUM(W16:W26)</f>
        <v>1</v>
      </c>
      <c r="X27" s="228">
        <f t="shared" si="6"/>
        <v>0</v>
      </c>
      <c r="Y27" s="228">
        <f t="shared" si="6"/>
        <v>1</v>
      </c>
      <c r="Z27" s="228">
        <f t="shared" si="6"/>
        <v>2</v>
      </c>
      <c r="AA27" s="228">
        <f t="shared" si="6"/>
        <v>1</v>
      </c>
      <c r="AB27" s="228">
        <f t="shared" si="6"/>
        <v>0</v>
      </c>
      <c r="AC27" s="228">
        <f t="shared" si="6"/>
        <v>0</v>
      </c>
      <c r="AD27" s="228">
        <f t="shared" si="6"/>
        <v>0</v>
      </c>
      <c r="AE27" s="228">
        <f t="shared" si="6"/>
        <v>0</v>
      </c>
      <c r="AF27" s="228">
        <f t="shared" si="6"/>
        <v>0</v>
      </c>
      <c r="AG27" s="228">
        <f t="shared" si="6"/>
        <v>0</v>
      </c>
      <c r="AH27" s="231">
        <f t="shared" si="6"/>
        <v>5</v>
      </c>
    </row>
    <row r="28" spans="1:34" hidden="1" x14ac:dyDescent="0.35">
      <c r="L28" s="224"/>
      <c r="M28" s="4">
        <f t="shared" si="3"/>
        <v>0</v>
      </c>
      <c r="N28" s="233"/>
      <c r="Q28" s="241" t="str">
        <f>IFERROR((VLOOKUP(P28,Padrón[[Ficha]:[Nombre]],2,FALSE)),"-")</f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L29" s="224"/>
      <c r="M29" s="4">
        <f t="shared" si="3"/>
        <v>0</v>
      </c>
      <c r="N29" s="233"/>
      <c r="Q29" s="241" t="str">
        <f>IFERROR((VLOOKUP(P29,Padrón[[Ficha]:[Nombre]],2,FALSE)),"-")</f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L30" s="224"/>
      <c r="M30" s="4">
        <f t="shared" si="3"/>
        <v>0</v>
      </c>
      <c r="N30" s="233"/>
      <c r="Q30" s="241" t="str">
        <f>IFERROR((VLOOKUP(P30,Padrón[[Ficha]:[Nombre]],2,FALSE)),"-")</f>
        <v>-</v>
      </c>
      <c r="U30" s="230" t="s">
        <v>211</v>
      </c>
      <c r="V30" s="228">
        <f t="shared" ref="V30:AG40" si="7">COUNTIFS($L$14:$L$300,V$15,$C$14:$C$300,$U30,$N$14:$N$300,"Cancelado")</f>
        <v>0</v>
      </c>
      <c r="W30" s="228">
        <f t="shared" si="7"/>
        <v>0</v>
      </c>
      <c r="X30" s="228">
        <f t="shared" si="7"/>
        <v>0</v>
      </c>
      <c r="Y30" s="228">
        <f t="shared" si="7"/>
        <v>0</v>
      </c>
      <c r="Z30" s="228">
        <f t="shared" si="7"/>
        <v>0</v>
      </c>
      <c r="AA30" s="228">
        <f t="shared" si="7"/>
        <v>0</v>
      </c>
      <c r="AB30" s="228">
        <f t="shared" si="7"/>
        <v>0</v>
      </c>
      <c r="AC30" s="228">
        <f t="shared" si="7"/>
        <v>0</v>
      </c>
      <c r="AD30" s="228">
        <f t="shared" si="7"/>
        <v>0</v>
      </c>
      <c r="AE30" s="228">
        <f t="shared" si="7"/>
        <v>0</v>
      </c>
      <c r="AF30" s="228">
        <f t="shared" si="7"/>
        <v>0</v>
      </c>
      <c r="AG30" s="228">
        <f t="shared" si="7"/>
        <v>0</v>
      </c>
      <c r="AH30" s="228">
        <f>SUM(V30:AG30)</f>
        <v>0</v>
      </c>
    </row>
    <row r="31" spans="1:34" hidden="1" x14ac:dyDescent="0.35">
      <c r="L31" s="224"/>
      <c r="M31" s="4">
        <f t="shared" si="3"/>
        <v>0</v>
      </c>
      <c r="N31" s="233"/>
      <c r="Q31" s="241" t="str">
        <f>IFERROR((VLOOKUP(P31,Padrón[[Ficha]:[Nombre]],2,FALSE)),"-")</f>
        <v>-</v>
      </c>
      <c r="U31" s="230" t="s">
        <v>183</v>
      </c>
      <c r="V31" s="228">
        <f t="shared" si="7"/>
        <v>0</v>
      </c>
      <c r="W31" s="228">
        <f t="shared" si="7"/>
        <v>0</v>
      </c>
      <c r="X31" s="228">
        <f t="shared" si="7"/>
        <v>0</v>
      </c>
      <c r="Y31" s="228">
        <f t="shared" si="7"/>
        <v>0</v>
      </c>
      <c r="Z31" s="228">
        <f t="shared" si="7"/>
        <v>0</v>
      </c>
      <c r="AA31" s="228">
        <f t="shared" si="7"/>
        <v>0</v>
      </c>
      <c r="AB31" s="228">
        <f t="shared" si="7"/>
        <v>0</v>
      </c>
      <c r="AC31" s="228">
        <f t="shared" si="7"/>
        <v>0</v>
      </c>
      <c r="AD31" s="228">
        <f t="shared" si="7"/>
        <v>0</v>
      </c>
      <c r="AE31" s="228">
        <f t="shared" si="7"/>
        <v>0</v>
      </c>
      <c r="AF31" s="228">
        <f t="shared" si="7"/>
        <v>0</v>
      </c>
      <c r="AG31" s="228">
        <f t="shared" si="7"/>
        <v>0</v>
      </c>
      <c r="AH31" s="228">
        <f t="shared" ref="AH31:AH40" si="8">SUM(V31:AG31)</f>
        <v>0</v>
      </c>
    </row>
    <row r="32" spans="1:34" hidden="1" x14ac:dyDescent="0.35">
      <c r="L32" s="224"/>
      <c r="M32" s="4">
        <f t="shared" si="3"/>
        <v>0</v>
      </c>
      <c r="N32" s="233"/>
      <c r="Q32" s="241" t="str">
        <f>IFERROR((VLOOKUP(P32,Padrón[[Ficha]:[Nombre]],2,FALSE)),"-")</f>
        <v>-</v>
      </c>
      <c r="U32" s="230" t="s">
        <v>179</v>
      </c>
      <c r="V32" s="228">
        <f t="shared" si="7"/>
        <v>0</v>
      </c>
      <c r="W32" s="228">
        <f t="shared" si="7"/>
        <v>0</v>
      </c>
      <c r="X32" s="228">
        <f t="shared" si="7"/>
        <v>0</v>
      </c>
      <c r="Y32" s="228">
        <f t="shared" si="7"/>
        <v>0</v>
      </c>
      <c r="Z32" s="228">
        <f t="shared" si="7"/>
        <v>0</v>
      </c>
      <c r="AA32" s="228">
        <f t="shared" si="7"/>
        <v>0</v>
      </c>
      <c r="AB32" s="228">
        <f t="shared" si="7"/>
        <v>0</v>
      </c>
      <c r="AC32" s="228">
        <f t="shared" si="7"/>
        <v>0</v>
      </c>
      <c r="AD32" s="228">
        <f t="shared" si="7"/>
        <v>0</v>
      </c>
      <c r="AE32" s="228">
        <f t="shared" si="7"/>
        <v>0</v>
      </c>
      <c r="AF32" s="228">
        <f t="shared" si="7"/>
        <v>0</v>
      </c>
      <c r="AG32" s="228">
        <f t="shared" si="7"/>
        <v>0</v>
      </c>
      <c r="AH32" s="228">
        <f t="shared" si="8"/>
        <v>0</v>
      </c>
    </row>
    <row r="33" spans="12:34" hidden="1" x14ac:dyDescent="0.35">
      <c r="L33" s="224"/>
      <c r="M33" s="4">
        <f t="shared" si="3"/>
        <v>0</v>
      </c>
      <c r="N33" s="233"/>
      <c r="Q33" s="241" t="str">
        <f>IFERROR((VLOOKUP(P33,Padrón[[Ficha]:[Nombre]],2,FALSE)),"-")</f>
        <v>-</v>
      </c>
      <c r="U33" s="230" t="s">
        <v>215</v>
      </c>
      <c r="V33" s="228">
        <f t="shared" si="7"/>
        <v>0</v>
      </c>
      <c r="W33" s="228">
        <f t="shared" si="7"/>
        <v>0</v>
      </c>
      <c r="X33" s="228">
        <f t="shared" si="7"/>
        <v>0</v>
      </c>
      <c r="Y33" s="228">
        <f t="shared" si="7"/>
        <v>0</v>
      </c>
      <c r="Z33" s="228">
        <f t="shared" si="7"/>
        <v>0</v>
      </c>
      <c r="AA33" s="228">
        <f t="shared" si="7"/>
        <v>0</v>
      </c>
      <c r="AB33" s="228">
        <f t="shared" si="7"/>
        <v>0</v>
      </c>
      <c r="AC33" s="228">
        <f t="shared" si="7"/>
        <v>0</v>
      </c>
      <c r="AD33" s="228">
        <f t="shared" si="7"/>
        <v>0</v>
      </c>
      <c r="AE33" s="228">
        <f t="shared" si="7"/>
        <v>0</v>
      </c>
      <c r="AF33" s="228">
        <f t="shared" si="7"/>
        <v>0</v>
      </c>
      <c r="AG33" s="228">
        <f t="shared" si="7"/>
        <v>0</v>
      </c>
      <c r="AH33" s="228">
        <f t="shared" si="8"/>
        <v>0</v>
      </c>
    </row>
    <row r="34" spans="12:34" hidden="1" x14ac:dyDescent="0.35">
      <c r="L34" s="224"/>
      <c r="M34" s="4">
        <f t="shared" si="3"/>
        <v>0</v>
      </c>
      <c r="N34" s="233"/>
      <c r="Q34" s="241" t="str">
        <f>IFERROR((VLOOKUP(P34,Padrón[[Ficha]:[Nombre]],2,FALSE)),"-")</f>
        <v>-</v>
      </c>
      <c r="U34" s="230" t="s">
        <v>109</v>
      </c>
      <c r="V34" s="228">
        <f t="shared" si="7"/>
        <v>0</v>
      </c>
      <c r="W34" s="228">
        <f t="shared" si="7"/>
        <v>0</v>
      </c>
      <c r="X34" s="228">
        <f t="shared" si="7"/>
        <v>0</v>
      </c>
      <c r="Y34" s="228">
        <f t="shared" si="7"/>
        <v>0</v>
      </c>
      <c r="Z34" s="228">
        <f t="shared" si="7"/>
        <v>0</v>
      </c>
      <c r="AA34" s="228">
        <f t="shared" si="7"/>
        <v>0</v>
      </c>
      <c r="AB34" s="228">
        <f t="shared" si="7"/>
        <v>0</v>
      </c>
      <c r="AC34" s="228">
        <f t="shared" si="7"/>
        <v>0</v>
      </c>
      <c r="AD34" s="228">
        <f t="shared" si="7"/>
        <v>0</v>
      </c>
      <c r="AE34" s="228">
        <f t="shared" si="7"/>
        <v>0</v>
      </c>
      <c r="AF34" s="228">
        <f t="shared" si="7"/>
        <v>0</v>
      </c>
      <c r="AG34" s="228">
        <f t="shared" si="7"/>
        <v>0</v>
      </c>
      <c r="AH34" s="228">
        <f t="shared" si="8"/>
        <v>0</v>
      </c>
    </row>
    <row r="35" spans="12:34" hidden="1" x14ac:dyDescent="0.35">
      <c r="L35" s="224"/>
      <c r="M35" s="4">
        <f t="shared" si="3"/>
        <v>0</v>
      </c>
      <c r="N35" s="233"/>
      <c r="Q35" s="241" t="str">
        <f>IFERROR((VLOOKUP(P35,Padrón[[Ficha]:[Nombre]],2,FALSE)),"-")</f>
        <v>-</v>
      </c>
      <c r="U35" s="230" t="s">
        <v>53</v>
      </c>
      <c r="V35" s="228">
        <f t="shared" si="7"/>
        <v>0</v>
      </c>
      <c r="W35" s="228">
        <f t="shared" si="7"/>
        <v>0</v>
      </c>
      <c r="X35" s="228">
        <f t="shared" si="7"/>
        <v>0</v>
      </c>
      <c r="Y35" s="228">
        <f t="shared" si="7"/>
        <v>0</v>
      </c>
      <c r="Z35" s="228">
        <f t="shared" si="7"/>
        <v>0</v>
      </c>
      <c r="AA35" s="228">
        <f t="shared" si="7"/>
        <v>0</v>
      </c>
      <c r="AB35" s="228">
        <f t="shared" si="7"/>
        <v>0</v>
      </c>
      <c r="AC35" s="228">
        <f t="shared" si="7"/>
        <v>0</v>
      </c>
      <c r="AD35" s="228">
        <f t="shared" si="7"/>
        <v>0</v>
      </c>
      <c r="AE35" s="228">
        <f t="shared" si="7"/>
        <v>0</v>
      </c>
      <c r="AF35" s="228">
        <f t="shared" si="7"/>
        <v>0</v>
      </c>
      <c r="AG35" s="228">
        <f t="shared" si="7"/>
        <v>0</v>
      </c>
      <c r="AH35" s="228">
        <f t="shared" si="8"/>
        <v>0</v>
      </c>
    </row>
    <row r="36" spans="12:34" hidden="1" x14ac:dyDescent="0.35">
      <c r="L36" s="224"/>
      <c r="M36" s="4">
        <f t="shared" si="3"/>
        <v>0</v>
      </c>
      <c r="N36" s="233"/>
      <c r="Q36" s="241" t="str">
        <f>IFERROR((VLOOKUP(P36,Padrón[[Ficha]:[Nombre]],2,FALSE)),"-")</f>
        <v>-</v>
      </c>
      <c r="U36" s="230" t="s">
        <v>37</v>
      </c>
      <c r="V36" s="228">
        <f t="shared" si="7"/>
        <v>0</v>
      </c>
      <c r="W36" s="228">
        <f t="shared" si="7"/>
        <v>0</v>
      </c>
      <c r="X36" s="228">
        <f t="shared" si="7"/>
        <v>0</v>
      </c>
      <c r="Y36" s="228">
        <f t="shared" si="7"/>
        <v>0</v>
      </c>
      <c r="Z36" s="228">
        <f t="shared" si="7"/>
        <v>0</v>
      </c>
      <c r="AA36" s="228">
        <f t="shared" si="7"/>
        <v>0</v>
      </c>
      <c r="AB36" s="228">
        <f t="shared" si="7"/>
        <v>0</v>
      </c>
      <c r="AC36" s="228">
        <f t="shared" si="7"/>
        <v>0</v>
      </c>
      <c r="AD36" s="228">
        <f t="shared" si="7"/>
        <v>0</v>
      </c>
      <c r="AE36" s="228">
        <f t="shared" si="7"/>
        <v>0</v>
      </c>
      <c r="AF36" s="228">
        <f t="shared" si="7"/>
        <v>0</v>
      </c>
      <c r="AG36" s="228">
        <f t="shared" si="7"/>
        <v>0</v>
      </c>
      <c r="AH36" s="228">
        <f t="shared" si="8"/>
        <v>0</v>
      </c>
    </row>
    <row r="37" spans="12:34" hidden="1" x14ac:dyDescent="0.35">
      <c r="L37" s="224"/>
      <c r="M37" s="4">
        <f t="shared" si="3"/>
        <v>0</v>
      </c>
      <c r="N37" s="233"/>
      <c r="Q37" s="241" t="str">
        <f>IFERROR((VLOOKUP(P37,Padrón[[Ficha]:[Nombre]],2,FALSE)),"-")</f>
        <v>-</v>
      </c>
      <c r="U37" s="230" t="s">
        <v>121</v>
      </c>
      <c r="V37" s="228">
        <f t="shared" si="7"/>
        <v>0</v>
      </c>
      <c r="W37" s="228">
        <f t="shared" si="7"/>
        <v>0</v>
      </c>
      <c r="X37" s="228">
        <f t="shared" si="7"/>
        <v>0</v>
      </c>
      <c r="Y37" s="228">
        <f t="shared" si="7"/>
        <v>0</v>
      </c>
      <c r="Z37" s="228">
        <f t="shared" si="7"/>
        <v>0</v>
      </c>
      <c r="AA37" s="228">
        <f t="shared" si="7"/>
        <v>0</v>
      </c>
      <c r="AB37" s="228">
        <f t="shared" si="7"/>
        <v>0</v>
      </c>
      <c r="AC37" s="228">
        <f t="shared" si="7"/>
        <v>0</v>
      </c>
      <c r="AD37" s="228">
        <f t="shared" si="7"/>
        <v>0</v>
      </c>
      <c r="AE37" s="228">
        <f t="shared" si="7"/>
        <v>0</v>
      </c>
      <c r="AF37" s="228">
        <f t="shared" si="7"/>
        <v>0</v>
      </c>
      <c r="AG37" s="228">
        <f t="shared" si="7"/>
        <v>0</v>
      </c>
      <c r="AH37" s="228">
        <f t="shared" si="8"/>
        <v>0</v>
      </c>
    </row>
    <row r="38" spans="12:34" hidden="1" x14ac:dyDescent="0.35">
      <c r="L38" s="224"/>
      <c r="M38" s="4">
        <f t="shared" si="3"/>
        <v>0</v>
      </c>
      <c r="N38" s="233"/>
      <c r="Q38" s="241" t="str">
        <f>IFERROR((VLOOKUP(P38,Padrón[[Ficha]:[Nombre]],2,FALSE)),"-")</f>
        <v>-</v>
      </c>
      <c r="U38" s="230" t="s">
        <v>15</v>
      </c>
      <c r="V38" s="228">
        <f t="shared" si="7"/>
        <v>0</v>
      </c>
      <c r="W38" s="228">
        <f t="shared" si="7"/>
        <v>0</v>
      </c>
      <c r="X38" s="228">
        <f t="shared" si="7"/>
        <v>0</v>
      </c>
      <c r="Y38" s="228">
        <f t="shared" si="7"/>
        <v>0</v>
      </c>
      <c r="Z38" s="228">
        <f t="shared" si="7"/>
        <v>0</v>
      </c>
      <c r="AA38" s="228">
        <f t="shared" si="7"/>
        <v>0</v>
      </c>
      <c r="AB38" s="228">
        <f t="shared" si="7"/>
        <v>0</v>
      </c>
      <c r="AC38" s="228">
        <f t="shared" si="7"/>
        <v>0</v>
      </c>
      <c r="AD38" s="228">
        <f t="shared" si="7"/>
        <v>0</v>
      </c>
      <c r="AE38" s="228">
        <f t="shared" si="7"/>
        <v>0</v>
      </c>
      <c r="AF38" s="228">
        <f t="shared" si="7"/>
        <v>0</v>
      </c>
      <c r="AG38" s="228">
        <f t="shared" si="7"/>
        <v>0</v>
      </c>
      <c r="AH38" s="228">
        <f t="shared" si="8"/>
        <v>0</v>
      </c>
    </row>
    <row r="39" spans="12:34" hidden="1" x14ac:dyDescent="0.35">
      <c r="L39" s="224"/>
      <c r="M39" s="4">
        <f t="shared" si="3"/>
        <v>0</v>
      </c>
      <c r="N39" s="233"/>
      <c r="Q39" s="241" t="str">
        <f>IFERROR((VLOOKUP(P39,Padrón[[Ficha]:[Nombre]],2,FALSE)),"-")</f>
        <v>-</v>
      </c>
      <c r="U39" s="230" t="s">
        <v>48</v>
      </c>
      <c r="V39" s="228">
        <f t="shared" si="7"/>
        <v>0</v>
      </c>
      <c r="W39" s="228">
        <f t="shared" si="7"/>
        <v>0</v>
      </c>
      <c r="X39" s="228">
        <f t="shared" si="7"/>
        <v>0</v>
      </c>
      <c r="Y39" s="228">
        <f t="shared" si="7"/>
        <v>0</v>
      </c>
      <c r="Z39" s="228">
        <f t="shared" si="7"/>
        <v>0</v>
      </c>
      <c r="AA39" s="228">
        <f t="shared" si="7"/>
        <v>0</v>
      </c>
      <c r="AB39" s="228">
        <f t="shared" si="7"/>
        <v>0</v>
      </c>
      <c r="AC39" s="228">
        <f t="shared" si="7"/>
        <v>0</v>
      </c>
      <c r="AD39" s="228">
        <f t="shared" si="7"/>
        <v>0</v>
      </c>
      <c r="AE39" s="228">
        <f t="shared" si="7"/>
        <v>0</v>
      </c>
      <c r="AF39" s="228">
        <f t="shared" si="7"/>
        <v>0</v>
      </c>
      <c r="AG39" s="228">
        <f t="shared" si="7"/>
        <v>0</v>
      </c>
      <c r="AH39" s="228">
        <f t="shared" si="8"/>
        <v>0</v>
      </c>
    </row>
    <row r="40" spans="12:34" hidden="1" x14ac:dyDescent="0.35">
      <c r="L40" s="224"/>
      <c r="M40" s="4">
        <f t="shared" si="3"/>
        <v>0</v>
      </c>
      <c r="N40" s="233"/>
      <c r="Q40" s="241" t="str">
        <f>IFERROR((VLOOKUP(P40,Padrón[[Ficha]:[Nombre]],2,FALSE)),"-")</f>
        <v>-</v>
      </c>
      <c r="U40" s="230" t="s">
        <v>196</v>
      </c>
      <c r="V40" s="228">
        <f t="shared" si="7"/>
        <v>0</v>
      </c>
      <c r="W40" s="228">
        <f t="shared" si="7"/>
        <v>0</v>
      </c>
      <c r="X40" s="228">
        <f t="shared" si="7"/>
        <v>0</v>
      </c>
      <c r="Y40" s="228">
        <f t="shared" si="7"/>
        <v>0</v>
      </c>
      <c r="Z40" s="228">
        <f t="shared" si="7"/>
        <v>0</v>
      </c>
      <c r="AA40" s="228">
        <f t="shared" si="7"/>
        <v>0</v>
      </c>
      <c r="AB40" s="228">
        <f t="shared" si="7"/>
        <v>0</v>
      </c>
      <c r="AC40" s="228">
        <f t="shared" si="7"/>
        <v>0</v>
      </c>
      <c r="AD40" s="228">
        <f t="shared" si="7"/>
        <v>0</v>
      </c>
      <c r="AE40" s="228">
        <f t="shared" si="7"/>
        <v>0</v>
      </c>
      <c r="AF40" s="228">
        <f t="shared" si="7"/>
        <v>0</v>
      </c>
      <c r="AG40" s="228">
        <f t="shared" si="7"/>
        <v>0</v>
      </c>
      <c r="AH40" s="228">
        <f t="shared" si="8"/>
        <v>0</v>
      </c>
    </row>
    <row r="41" spans="12:34" hidden="1" x14ac:dyDescent="0.35">
      <c r="L41" s="224"/>
      <c r="M41" s="4">
        <f t="shared" si="3"/>
        <v>0</v>
      </c>
      <c r="N41" s="233"/>
      <c r="Q41" s="241" t="str">
        <f>IFERROR((VLOOKUP(P41,Padrón[[Ficha]:[Nombre]],2,FALSE)),"-")</f>
        <v>-</v>
      </c>
      <c r="U41" s="230" t="s">
        <v>276</v>
      </c>
      <c r="V41" s="228">
        <f>SUM(V30:V40)</f>
        <v>0</v>
      </c>
      <c r="W41" s="228">
        <f t="shared" ref="W41:AH41" si="9">SUM(W30:W40)</f>
        <v>0</v>
      </c>
      <c r="X41" s="228">
        <f t="shared" si="9"/>
        <v>0</v>
      </c>
      <c r="Y41" s="228">
        <f t="shared" si="9"/>
        <v>0</v>
      </c>
      <c r="Z41" s="228">
        <f t="shared" si="9"/>
        <v>0</v>
      </c>
      <c r="AA41" s="228">
        <f t="shared" si="9"/>
        <v>0</v>
      </c>
      <c r="AB41" s="228">
        <f t="shared" si="9"/>
        <v>0</v>
      </c>
      <c r="AC41" s="228">
        <f t="shared" si="9"/>
        <v>0</v>
      </c>
      <c r="AD41" s="228">
        <f t="shared" si="9"/>
        <v>0</v>
      </c>
      <c r="AE41" s="228">
        <f t="shared" si="9"/>
        <v>0</v>
      </c>
      <c r="AF41" s="228">
        <f t="shared" si="9"/>
        <v>0</v>
      </c>
      <c r="AG41" s="228">
        <f t="shared" si="9"/>
        <v>0</v>
      </c>
      <c r="AH41" s="231">
        <f t="shared" si="9"/>
        <v>0</v>
      </c>
    </row>
    <row r="42" spans="12:34" hidden="1" x14ac:dyDescent="0.35">
      <c r="L42" s="224"/>
      <c r="M42" s="4">
        <f t="shared" si="3"/>
        <v>0</v>
      </c>
      <c r="N42" s="233"/>
      <c r="Q42" s="241" t="str">
        <f>IFERROR((VLOOKUP(P42,Padrón[[Ficha]:[Nombre]],2,FALSE)),"-")</f>
        <v>-</v>
      </c>
    </row>
    <row r="43" spans="12:34" hidden="1" x14ac:dyDescent="0.35">
      <c r="L43" s="224"/>
      <c r="M43" s="4">
        <f t="shared" si="3"/>
        <v>0</v>
      </c>
      <c r="N43" s="233"/>
      <c r="Q43" s="241" t="str">
        <f>IFERROR((VLOOKUP(P43,Padrón[[Ficha]:[Nombre]],2,FALSE)),"-")</f>
        <v>-</v>
      </c>
    </row>
    <row r="44" spans="12:34" hidden="1" x14ac:dyDescent="0.35">
      <c r="L44" s="224"/>
      <c r="M44" s="4">
        <f t="shared" si="3"/>
        <v>0</v>
      </c>
      <c r="N44" s="233"/>
      <c r="Q44" s="241" t="str">
        <f>IFERROR((VLOOKUP(P44,Padrón[[Ficha]:[Nombre]],2,FALSE)),"-")</f>
        <v>-</v>
      </c>
    </row>
    <row r="45" spans="12:34" hidden="1" x14ac:dyDescent="0.35">
      <c r="L45" s="224"/>
      <c r="M45" s="4">
        <f t="shared" si="3"/>
        <v>0</v>
      </c>
      <c r="N45" s="233"/>
      <c r="Q45" s="241" t="str">
        <f>IFERROR((VLOOKUP(P45,Padrón[[Ficha]:[Nombre]],2,FALSE)),"-")</f>
        <v>-</v>
      </c>
    </row>
    <row r="46" spans="12:34" hidden="1" x14ac:dyDescent="0.35">
      <c r="L46" s="224"/>
      <c r="M46" s="4">
        <f t="shared" si="3"/>
        <v>0</v>
      </c>
      <c r="N46" s="233"/>
      <c r="Q46" s="241" t="str">
        <f>IFERROR((VLOOKUP(P46,Padrón[[Ficha]:[Nombre]],2,FALSE)),"-")</f>
        <v>-</v>
      </c>
    </row>
    <row r="47" spans="12:34" hidden="1" x14ac:dyDescent="0.35">
      <c r="L47" s="224"/>
      <c r="M47" s="4">
        <f t="shared" si="3"/>
        <v>0</v>
      </c>
      <c r="N47" s="233"/>
      <c r="Q47" s="241" t="str">
        <f>IFERROR((VLOOKUP(P47,Padrón[[Ficha]:[Nombre]],2,FALSE)),"-")</f>
        <v>-</v>
      </c>
    </row>
    <row r="48" spans="12:34" hidden="1" x14ac:dyDescent="0.35">
      <c r="L48" s="224"/>
      <c r="M48" s="4">
        <f t="shared" si="3"/>
        <v>0</v>
      </c>
      <c r="N48" s="233"/>
      <c r="Q48" s="241" t="str">
        <f>IFERROR((VLOOKUP(P48,Padrón[[Ficha]:[Nombre]],2,FALSE)),"-")</f>
        <v>-</v>
      </c>
    </row>
    <row r="49" spans="12:17" hidden="1" x14ac:dyDescent="0.35">
      <c r="L49" s="224"/>
      <c r="M49" s="4">
        <f t="shared" si="3"/>
        <v>0</v>
      </c>
      <c r="N49" s="233"/>
      <c r="Q49" s="241" t="str">
        <f>IFERROR((VLOOKUP(P49,Padrón[[Ficha]:[Nombre]],2,FALSE)),"-")</f>
        <v>-</v>
      </c>
    </row>
    <row r="50" spans="12:17" hidden="1" x14ac:dyDescent="0.35">
      <c r="L50" s="224"/>
      <c r="M50" s="4">
        <f t="shared" si="3"/>
        <v>0</v>
      </c>
      <c r="N50" s="233"/>
      <c r="Q50" s="241" t="str">
        <f>IFERROR((VLOOKUP(P50,Padrón[[Ficha]:[Nombre]],2,FALSE)),"-")</f>
        <v>-</v>
      </c>
    </row>
    <row r="51" spans="12:17" hidden="1" x14ac:dyDescent="0.35">
      <c r="L51" s="224"/>
      <c r="M51" s="4">
        <f t="shared" si="3"/>
        <v>0</v>
      </c>
      <c r="N51" s="233"/>
      <c r="Q51" s="241" t="str">
        <f>IFERROR((VLOOKUP(P51,Padrón[[Ficha]:[Nombre]],2,FALSE)),"-")</f>
        <v>-</v>
      </c>
    </row>
    <row r="52" spans="12:17" hidden="1" x14ac:dyDescent="0.35">
      <c r="L52" s="224"/>
      <c r="M52" s="4">
        <f t="shared" si="3"/>
        <v>0</v>
      </c>
      <c r="N52" s="233"/>
      <c r="Q52" s="241" t="str">
        <f>IFERROR((VLOOKUP(P52,Padrón[[Ficha]:[Nombre]],2,FALSE)),"-")</f>
        <v>-</v>
      </c>
    </row>
    <row r="53" spans="12:17" hidden="1" x14ac:dyDescent="0.35">
      <c r="L53" s="224"/>
      <c r="M53" s="4">
        <f t="shared" si="3"/>
        <v>0</v>
      </c>
      <c r="N53" s="233"/>
      <c r="Q53" s="241" t="str">
        <f>IFERROR((VLOOKUP(P53,Padrón[[Ficha]:[Nombre]],2,FALSE)),"-")</f>
        <v>-</v>
      </c>
    </row>
    <row r="54" spans="12:17" hidden="1" x14ac:dyDescent="0.35">
      <c r="L54" s="224"/>
      <c r="M54" s="4">
        <f t="shared" si="3"/>
        <v>0</v>
      </c>
      <c r="N54" s="233"/>
      <c r="Q54" s="241" t="str">
        <f>IFERROR((VLOOKUP(P54,Padrón[[Ficha]:[Nombre]],2,FALSE)),"-")</f>
        <v>-</v>
      </c>
    </row>
    <row r="55" spans="12:17" hidden="1" x14ac:dyDescent="0.35">
      <c r="L55" s="224"/>
      <c r="M55" s="4">
        <f t="shared" si="3"/>
        <v>0</v>
      </c>
      <c r="N55" s="233"/>
      <c r="Q55" s="241" t="str">
        <f>IFERROR((VLOOKUP(P55,Padrón[[Ficha]:[Nombre]],2,FALSE)),"-")</f>
        <v>-</v>
      </c>
    </row>
    <row r="56" spans="12:17" hidden="1" x14ac:dyDescent="0.35">
      <c r="L56" s="224"/>
      <c r="M56" s="4">
        <f t="shared" si="3"/>
        <v>0</v>
      </c>
      <c r="N56" s="233"/>
      <c r="Q56" s="241" t="str">
        <f>IFERROR((VLOOKUP(P56,Padrón[[Ficha]:[Nombre]],2,FALSE)),"-")</f>
        <v>-</v>
      </c>
    </row>
    <row r="57" spans="12:17" hidden="1" x14ac:dyDescent="0.35">
      <c r="L57" s="224"/>
      <c r="M57" s="4">
        <f t="shared" si="3"/>
        <v>0</v>
      </c>
      <c r="N57" s="233"/>
      <c r="Q57" s="241" t="str">
        <f>IFERROR((VLOOKUP(P57,Padrón[[Ficha]:[Nombre]],2,FALSE)),"-")</f>
        <v>-</v>
      </c>
    </row>
    <row r="58" spans="12:17" hidden="1" x14ac:dyDescent="0.35">
      <c r="L58" s="224"/>
      <c r="M58" s="4">
        <f t="shared" si="3"/>
        <v>0</v>
      </c>
      <c r="N58" s="233"/>
      <c r="Q58" s="241" t="str">
        <f>IFERROR((VLOOKUP(P58,Padrón[[Ficha]:[Nombre]],2,FALSE)),"-")</f>
        <v>-</v>
      </c>
    </row>
    <row r="59" spans="12:17" hidden="1" x14ac:dyDescent="0.35">
      <c r="L59" s="224"/>
      <c r="M59" s="4">
        <f t="shared" si="3"/>
        <v>0</v>
      </c>
      <c r="N59" s="233"/>
      <c r="Q59" s="241" t="str">
        <f>IFERROR((VLOOKUP(P59,Padrón[[Ficha]:[Nombre]],2,FALSE)),"-")</f>
        <v>-</v>
      </c>
    </row>
    <row r="60" spans="12:17" hidden="1" x14ac:dyDescent="0.35">
      <c r="L60" s="224"/>
      <c r="M60" s="4">
        <f t="shared" si="3"/>
        <v>0</v>
      </c>
      <c r="N60" s="233"/>
      <c r="Q60" s="241" t="str">
        <f>IFERROR((VLOOKUP(P60,Padrón[[Ficha]:[Nombre]],2,FALSE)),"-")</f>
        <v>-</v>
      </c>
    </row>
    <row r="61" spans="12:17" hidden="1" x14ac:dyDescent="0.35">
      <c r="L61" s="224"/>
      <c r="M61" s="4">
        <f t="shared" si="3"/>
        <v>0</v>
      </c>
      <c r="N61" s="233"/>
      <c r="Q61" s="241" t="str">
        <f>IFERROR((VLOOKUP(P61,Padrón[[Ficha]:[Nombre]],2,FALSE)),"-")</f>
        <v>-</v>
      </c>
    </row>
    <row r="62" spans="12:17" hidden="1" x14ac:dyDescent="0.35">
      <c r="L62" s="224"/>
      <c r="M62" s="4">
        <f t="shared" si="3"/>
        <v>0</v>
      </c>
      <c r="N62" s="233"/>
      <c r="Q62" s="241" t="str">
        <f>IFERROR((VLOOKUP(P62,Padrón[[Ficha]:[Nombre]],2,FALSE)),"-")</f>
        <v>-</v>
      </c>
    </row>
    <row r="63" spans="12:17" hidden="1" x14ac:dyDescent="0.35">
      <c r="L63" s="224"/>
      <c r="M63" s="4">
        <f t="shared" si="3"/>
        <v>0</v>
      </c>
      <c r="N63" s="233"/>
      <c r="Q63" s="241" t="str">
        <f>IFERROR((VLOOKUP(P63,Padrón[[Ficha]:[Nombre]],2,FALSE)),"-")</f>
        <v>-</v>
      </c>
    </row>
    <row r="64" spans="12:17" hidden="1" x14ac:dyDescent="0.35">
      <c r="L64" s="224"/>
      <c r="M64" s="4">
        <f t="shared" si="3"/>
        <v>0</v>
      </c>
      <c r="N64" s="233"/>
      <c r="Q64" s="241" t="str">
        <f>IFERROR((VLOOKUP(P64,Padrón[[Ficha]:[Nombre]],2,FALSE)),"-")</f>
        <v>-</v>
      </c>
    </row>
    <row r="65" spans="12:17" hidden="1" x14ac:dyDescent="0.35">
      <c r="L65" s="224"/>
      <c r="M65" s="4">
        <f t="shared" si="3"/>
        <v>0</v>
      </c>
      <c r="N65" s="233"/>
      <c r="Q65" s="241" t="str">
        <f>IFERROR((VLOOKUP(P65,Padrón[[Ficha]:[Nombre]],2,FALSE)),"-")</f>
        <v>-</v>
      </c>
    </row>
    <row r="66" spans="12:17" hidden="1" x14ac:dyDescent="0.35">
      <c r="L66" s="224"/>
      <c r="M66" s="4">
        <f t="shared" si="3"/>
        <v>0</v>
      </c>
      <c r="N66" s="233"/>
      <c r="Q66" s="241" t="str">
        <f>IFERROR((VLOOKUP(P66,Padrón[[Ficha]:[Nombre]],2,FALSE)),"-")</f>
        <v>-</v>
      </c>
    </row>
    <row r="67" spans="12:17" hidden="1" x14ac:dyDescent="0.35">
      <c r="L67" s="224"/>
      <c r="M67" s="4">
        <f t="shared" si="3"/>
        <v>0</v>
      </c>
      <c r="N67" s="233"/>
      <c r="Q67" s="241" t="str">
        <f>IFERROR((VLOOKUP(P67,Padrón[[Ficha]:[Nombre]],2,FALSE)),"-")</f>
        <v>-</v>
      </c>
    </row>
    <row r="68" spans="12:17" hidden="1" x14ac:dyDescent="0.35">
      <c r="L68" s="224"/>
      <c r="M68" s="4">
        <f t="shared" si="3"/>
        <v>0</v>
      </c>
      <c r="N68" s="233"/>
      <c r="Q68" s="241" t="str">
        <f>IFERROR((VLOOKUP(P68,Padrón[[Ficha]:[Nombre]],2,FALSE)),"-")</f>
        <v>-</v>
      </c>
    </row>
    <row r="69" spans="12:17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2:17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2:17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2:17" hidden="1" x14ac:dyDescent="0.35">
      <c r="L72" s="224"/>
      <c r="M72" s="4"/>
      <c r="N72" s="233"/>
      <c r="Q72" s="241" t="str">
        <f>IFERROR((VLOOKUP(P72,Padrón[[Ficha]:[Nombre]],2,FALSE)),"-")</f>
        <v>-</v>
      </c>
    </row>
    <row r="73" spans="12:17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2:17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2:17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2:17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2:17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2:17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2:17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2:17" hidden="1" x14ac:dyDescent="0.35">
      <c r="L80" s="224"/>
      <c r="M80" s="4"/>
      <c r="N80" s="233"/>
      <c r="Q80" s="241" t="str">
        <f>IFERROR((VLOOKUP(P80,Padrón[[Ficha]:[Nombre]],2,FALSE)),"-")</f>
        <v>-</v>
      </c>
    </row>
    <row r="81" spans="12:17" hidden="1" x14ac:dyDescent="0.35">
      <c r="L81" s="224"/>
      <c r="M81" s="4"/>
      <c r="N81" s="233"/>
      <c r="Q81" s="241" t="str">
        <f>IFERROR((VLOOKUP(P81,Padrón[[Ficha]:[Nombre]],2,FALSE)),"-")</f>
        <v>-</v>
      </c>
    </row>
    <row r="82" spans="12:17" hidden="1" x14ac:dyDescent="0.35">
      <c r="L82" s="224"/>
      <c r="M82" s="4"/>
      <c r="N82" s="233"/>
      <c r="Q82" s="241" t="str">
        <f>IFERROR((VLOOKUP(P82,Padrón[[Ficha]:[Nombre]],2,FALSE)),"-")</f>
        <v>-</v>
      </c>
    </row>
    <row r="83" spans="12:17" hidden="1" x14ac:dyDescent="0.35">
      <c r="L83" s="224"/>
      <c r="M83" s="4"/>
      <c r="N83" s="233"/>
      <c r="Q83" s="241" t="str">
        <f>IFERROR((VLOOKUP(P83,Padrón[[Ficha]:[Nombre]],2,FALSE)),"-")</f>
        <v>-</v>
      </c>
    </row>
    <row r="84" spans="12:17" hidden="1" x14ac:dyDescent="0.35">
      <c r="L84" s="224"/>
      <c r="M84" s="4"/>
      <c r="N84" s="233"/>
      <c r="Q84" s="241" t="str">
        <f>IFERROR((VLOOKUP(P84,Padrón[[Ficha]:[Nombre]],2,FALSE)),"-")</f>
        <v>-</v>
      </c>
    </row>
    <row r="85" spans="12:17" hidden="1" x14ac:dyDescent="0.35">
      <c r="L85" s="224"/>
      <c r="M85" s="4"/>
      <c r="N85" s="233"/>
      <c r="Q85" s="241" t="str">
        <f>IFERROR((VLOOKUP(P85,Padrón[[Ficha]:[Nombre]],2,FALSE)),"-")</f>
        <v>-</v>
      </c>
    </row>
    <row r="86" spans="12:17" hidden="1" x14ac:dyDescent="0.35">
      <c r="L86" s="224"/>
      <c r="M86" s="4"/>
      <c r="N86" s="233"/>
      <c r="Q86" s="241" t="str">
        <f>IFERROR((VLOOKUP(P86,Padrón[[Ficha]:[Nombre]],2,FALSE)),"-")</f>
        <v>-</v>
      </c>
    </row>
    <row r="87" spans="12:17" hidden="1" x14ac:dyDescent="0.35">
      <c r="L87" s="224"/>
      <c r="M87" s="4"/>
      <c r="N87" s="233"/>
      <c r="Q87" s="241" t="str">
        <f>IFERROR((VLOOKUP(P87,Padrón[[Ficha]:[Nombre]],2,FALSE)),"-")</f>
        <v>-</v>
      </c>
    </row>
    <row r="88" spans="12:17" hidden="1" x14ac:dyDescent="0.35">
      <c r="L88" s="224"/>
      <c r="M88" s="4"/>
      <c r="N88" s="233"/>
      <c r="Q88" s="241" t="str">
        <f>IFERROR((VLOOKUP(P88,Padrón[[Ficha]:[Nombre]],2,FALSE)),"-")</f>
        <v>-</v>
      </c>
    </row>
    <row r="89" spans="12:17" hidden="1" x14ac:dyDescent="0.35">
      <c r="L89" s="224"/>
      <c r="M89" s="4"/>
      <c r="N89" s="233"/>
      <c r="Q89" s="241" t="str">
        <f>IFERROR((VLOOKUP(P89,Padrón[[Ficha]:[Nombre]],2,FALSE)),"-")</f>
        <v>-</v>
      </c>
    </row>
    <row r="90" spans="12:17" hidden="1" x14ac:dyDescent="0.35">
      <c r="L90" s="224"/>
      <c r="M90" s="4"/>
      <c r="N90" s="233"/>
      <c r="Q90" s="241" t="str">
        <f>IFERROR((VLOOKUP(P90,Padrón[[Ficha]:[Nombre]],2,FALSE)),"-")</f>
        <v>-</v>
      </c>
    </row>
    <row r="91" spans="12:17" hidden="1" x14ac:dyDescent="0.35">
      <c r="L91" s="224"/>
      <c r="M91" s="4"/>
      <c r="N91" s="233"/>
      <c r="Q91" s="241" t="str">
        <f>IFERROR((VLOOKUP(P91,Padrón[[Ficha]:[Nombre]],2,FALSE)),"-")</f>
        <v>-</v>
      </c>
    </row>
    <row r="92" spans="12:17" hidden="1" x14ac:dyDescent="0.35">
      <c r="L92" s="224"/>
      <c r="M92" s="4"/>
      <c r="N92" s="233"/>
      <c r="Q92" s="241" t="str">
        <f>IFERROR((VLOOKUP(P92,Padrón[[Ficha]:[Nombre]],2,FALSE)),"-")</f>
        <v>-</v>
      </c>
    </row>
    <row r="93" spans="12:17" hidden="1" x14ac:dyDescent="0.35">
      <c r="L93" s="224"/>
      <c r="M93" s="4"/>
      <c r="N93" s="233"/>
      <c r="Q93" s="241" t="str">
        <f>IFERROR((VLOOKUP(P93,Padrón[[Ficha]:[Nombre]],2,FALSE)),"-")</f>
        <v>-</v>
      </c>
    </row>
    <row r="94" spans="12:17" hidden="1" x14ac:dyDescent="0.35">
      <c r="L94" s="224"/>
      <c r="M94" s="4"/>
      <c r="N94" s="233"/>
      <c r="Q94" s="241" t="str">
        <f>IFERROR((VLOOKUP(P94,Padrón[[Ficha]:[Nombre]],2,FALSE)),"-")</f>
        <v>-</v>
      </c>
    </row>
    <row r="95" spans="12:17" hidden="1" x14ac:dyDescent="0.35">
      <c r="L95" s="224"/>
      <c r="M95" s="4"/>
      <c r="N95" s="233"/>
      <c r="Q95" s="241" t="str">
        <f>IFERROR((VLOOKUP(P95,Padrón[[Ficha]:[Nombre]],2,FALSE)),"-")</f>
        <v>-</v>
      </c>
    </row>
    <row r="96" spans="12:17" hidden="1" x14ac:dyDescent="0.35">
      <c r="L96" s="224"/>
      <c r="M96" s="4"/>
      <c r="N96" s="233"/>
      <c r="Q96" s="241" t="str">
        <f>IFERROR((VLOOKUP(P96,Padrón[[Ficha]:[Nombre]],2,FALSE)),"-")</f>
        <v>-</v>
      </c>
    </row>
    <row r="97" spans="12:17" hidden="1" x14ac:dyDescent="0.35">
      <c r="L97" s="224"/>
      <c r="M97" s="4"/>
      <c r="N97" s="233"/>
      <c r="Q97" s="241" t="str">
        <f>IFERROR((VLOOKUP(P97,Padrón[[Ficha]:[Nombre]],2,FALSE)),"-")</f>
        <v>-</v>
      </c>
    </row>
    <row r="98" spans="12:17" hidden="1" x14ac:dyDescent="0.35">
      <c r="L98" s="224"/>
      <c r="M98" s="4"/>
      <c r="N98" s="233"/>
      <c r="Q98" s="241" t="str">
        <f>IFERROR((VLOOKUP(P98,Padrón[[Ficha]:[Nombre]],2,FALSE)),"-")</f>
        <v>-</v>
      </c>
    </row>
    <row r="99" spans="12:17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2:17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2:17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2:17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2:17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2:17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2:17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2:17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2:17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2:17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2:17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2:17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2:17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2:17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833814EA-DC56-41B4-9554-626D06293AC0}">
    <filterColumn colId="4">
      <filters>
        <filter val="PLANEACIÓN Y SUPERVISIÓN SEGURA DE LOS TRABAJOS (PSST)"/>
      </filters>
    </filterColumn>
  </autoFilter>
  <sortState xmlns:xlrd2="http://schemas.microsoft.com/office/spreadsheetml/2017/richdata2" ref="A14:S18">
    <sortCondition ref="I14:I18"/>
  </sortState>
  <mergeCells count="1">
    <mergeCell ref="H3:I3"/>
  </mergeCells>
  <conditionalFormatting sqref="N14:N18">
    <cfRule type="containsText" dxfId="107" priority="3" operator="containsText" text="Diferido">
      <formula>NOT(ISERROR(SEARCH("Diferido",N14)))</formula>
    </cfRule>
    <cfRule type="containsText" dxfId="106" priority="4" operator="containsText" text="Realizado">
      <formula>NOT(ISERROR(SEARCH("Realizado",N14)))</formula>
    </cfRule>
    <cfRule type="containsText" dxfId="105" priority="5" operator="containsText" text="Cancelado">
      <formula>NOT(ISERROR(SEARCH("Cancelado",N14)))</formula>
    </cfRule>
  </conditionalFormatting>
  <conditionalFormatting sqref="S14:S18">
    <cfRule type="containsText" dxfId="104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E8E011-3456-4667-BE1C-573B30A793C8}">
          <x14:formula1>
            <xm:f>Hoja20!$C$6:$C$8</xm:f>
          </x14:formula1>
          <xm:sqref>N14:N454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2053-9603-40C3-9421-60A4E0F003C4}">
  <sheetPr codeName="Hoja13" filterMode="1">
    <tabColor rgb="FFFFFF00"/>
  </sheetPr>
  <dimension ref="A1:AH454"/>
  <sheetViews>
    <sheetView topLeftCell="E12" workbookViewId="0">
      <selection activeCell="O44" sqref="O44:O171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52.7109375" style="226" bestFit="1" customWidth="1"/>
    <col min="5" max="5" width="52.85546875" style="226" customWidth="1"/>
    <col min="6" max="6" width="11.42578125" style="226" customWidth="1"/>
    <col min="7" max="7" width="35.7109375" style="226" bestFit="1" customWidth="1"/>
    <col min="8" max="8" width="13.28515625" style="226" customWidth="1"/>
    <col min="9" max="10" width="11.42578125" style="226"/>
    <col min="11" max="11" width="22.140625" style="226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0" style="226" hidden="1" customWidth="1"/>
    <col min="37" max="16384" width="11.42578125" style="226"/>
  </cols>
  <sheetData>
    <row r="1" spans="1:34" customFormat="1" ht="15" hidden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16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hidden="1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x14ac:dyDescent="0.25">
      <c r="H5" s="19">
        <f>COUNT(A14:A300)</f>
        <v>158</v>
      </c>
      <c r="I5" s="20">
        <f>SUM(H14:H300)</f>
        <v>1485</v>
      </c>
      <c r="J5" s="19">
        <f>COUNTIF($M$14:$M$300,1)</f>
        <v>158</v>
      </c>
      <c r="K5" s="19">
        <f>COUNTIFS($M$14:$M$300,1,$N$14:$N$300,"Realizado")</f>
        <v>148</v>
      </c>
      <c r="L5" s="19">
        <f>COUNTIFS($M$14:$M$300,1,$N$14:$N$300,"Cancelado")</f>
        <v>10</v>
      </c>
      <c r="M5" s="16"/>
      <c r="N5" s="19">
        <f>+SUMIF($M$14:$M$300,1,$H$14:$H$300)</f>
        <v>1485</v>
      </c>
      <c r="O5" s="21">
        <f>+SUMIF($M$14:$M$300,1,$O$14:$O$300)</f>
        <v>1031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0</v>
      </c>
    </row>
    <row r="6" spans="1:34" customFormat="1" ht="15" hidden="1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2</v>
      </c>
      <c r="W7" s="143">
        <f t="shared" si="0"/>
        <v>7</v>
      </c>
      <c r="X7" s="143">
        <f t="shared" si="0"/>
        <v>9</v>
      </c>
      <c r="Y7" s="143">
        <f t="shared" si="0"/>
        <v>24</v>
      </c>
      <c r="Z7" s="143">
        <f t="shared" si="0"/>
        <v>22</v>
      </c>
      <c r="AA7" s="143">
        <f t="shared" si="0"/>
        <v>26</v>
      </c>
      <c r="AB7" s="143">
        <f t="shared" si="0"/>
        <v>16</v>
      </c>
      <c r="AC7" s="143">
        <f t="shared" si="0"/>
        <v>12</v>
      </c>
      <c r="AD7" s="143">
        <f t="shared" si="0"/>
        <v>16</v>
      </c>
      <c r="AE7" s="143">
        <f t="shared" si="0"/>
        <v>10</v>
      </c>
      <c r="AF7" s="143">
        <f t="shared" si="0"/>
        <v>13</v>
      </c>
      <c r="AG7" s="143">
        <f t="shared" si="0"/>
        <v>1</v>
      </c>
      <c r="AH7" s="143">
        <f t="shared" si="1"/>
        <v>158</v>
      </c>
    </row>
    <row r="8" spans="1:34" customFormat="1" ht="15" hidden="1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hidden="1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hidden="1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hidden="1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0</v>
      </c>
    </row>
    <row r="13" spans="1:34" s="1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2</v>
      </c>
      <c r="W13" s="143">
        <f t="shared" ref="W13:AH13" si="2">SUM(W2:W12)</f>
        <v>7</v>
      </c>
      <c r="X13" s="143">
        <f t="shared" si="2"/>
        <v>9</v>
      </c>
      <c r="Y13" s="143">
        <f t="shared" si="2"/>
        <v>24</v>
      </c>
      <c r="Z13" s="143">
        <f t="shared" si="2"/>
        <v>22</v>
      </c>
      <c r="AA13" s="143">
        <f t="shared" si="2"/>
        <v>26</v>
      </c>
      <c r="AB13" s="143">
        <f t="shared" si="2"/>
        <v>16</v>
      </c>
      <c r="AC13" s="143">
        <f t="shared" si="2"/>
        <v>12</v>
      </c>
      <c r="AD13" s="143">
        <f t="shared" si="2"/>
        <v>16</v>
      </c>
      <c r="AE13" s="143">
        <f t="shared" si="2"/>
        <v>10</v>
      </c>
      <c r="AF13" s="143">
        <f t="shared" si="2"/>
        <v>13</v>
      </c>
      <c r="AG13" s="143">
        <f t="shared" si="2"/>
        <v>1</v>
      </c>
      <c r="AH13" s="146">
        <f t="shared" si="2"/>
        <v>158</v>
      </c>
    </row>
    <row r="14" spans="1:34" hidden="1" x14ac:dyDescent="0.35">
      <c r="A14" s="6">
        <v>60672</v>
      </c>
      <c r="B14" s="3"/>
      <c r="C14" s="1" t="s">
        <v>53</v>
      </c>
      <c r="D14" s="9" t="s">
        <v>58</v>
      </c>
      <c r="E14" s="1" t="s">
        <v>47</v>
      </c>
      <c r="F14" s="8">
        <v>679358</v>
      </c>
      <c r="G14" s="1" t="s">
        <v>70</v>
      </c>
      <c r="H14" s="7">
        <v>6</v>
      </c>
      <c r="I14" s="5">
        <v>44942</v>
      </c>
      <c r="J14" s="5">
        <v>44944</v>
      </c>
      <c r="K14" s="1" t="s">
        <v>71</v>
      </c>
      <c r="L14" s="224">
        <f>MONTH(J14)</f>
        <v>1</v>
      </c>
      <c r="M14" s="4">
        <f>IF(AND(J14&gt;=$B$2,J14&lt;=$C$2),1,0)</f>
        <v>1</v>
      </c>
      <c r="N14" s="233" t="s">
        <v>341</v>
      </c>
      <c r="O14" s="234">
        <v>6</v>
      </c>
      <c r="P14" s="233">
        <v>679358</v>
      </c>
      <c r="Q14" s="241" t="str">
        <f>IFERROR((VLOOKUP(P14,Padrón[[Ficha]:[Nombre]],2,FALSE)),"-")</f>
        <v>JOSE ENRIQUE BERGMAN OCAMPO</v>
      </c>
      <c r="S14" s="95" t="str">
        <f t="shared" ref="S14:S45" si="3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60674</v>
      </c>
      <c r="B15" s="3"/>
      <c r="C15" s="1" t="s">
        <v>53</v>
      </c>
      <c r="D15" s="9" t="s">
        <v>58</v>
      </c>
      <c r="E15" s="1" t="s">
        <v>47</v>
      </c>
      <c r="F15" s="8">
        <v>679358</v>
      </c>
      <c r="G15" s="1" t="s">
        <v>70</v>
      </c>
      <c r="H15" s="7">
        <v>6</v>
      </c>
      <c r="I15" s="5">
        <v>44949</v>
      </c>
      <c r="J15" s="5">
        <v>44951</v>
      </c>
      <c r="K15" s="1" t="s">
        <v>71</v>
      </c>
      <c r="L15" s="224">
        <f t="shared" ref="L15:L45" si="4">MONTH(J15)</f>
        <v>1</v>
      </c>
      <c r="M15" s="4">
        <f t="shared" ref="M15:M78" si="5">IF(AND(J15&gt;=$B$2,J15&lt;=$C$2),1,0)</f>
        <v>1</v>
      </c>
      <c r="N15" s="233" t="s">
        <v>341</v>
      </c>
      <c r="O15" s="234">
        <v>6</v>
      </c>
      <c r="P15" s="233">
        <v>679358</v>
      </c>
      <c r="Q15" s="241" t="str">
        <f>IFERROR((VLOOKUP(P15,Padrón[[Ficha]:[Nombre]],2,FALSE)),"-")</f>
        <v>JOSE ENRIQUE BERGMAN OCAMPO</v>
      </c>
      <c r="S15" s="95" t="str">
        <f t="shared" si="3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58614</v>
      </c>
      <c r="B16" s="3"/>
      <c r="C16" s="1" t="s">
        <v>53</v>
      </c>
      <c r="D16" s="9" t="s">
        <v>58</v>
      </c>
      <c r="E16" s="1" t="s">
        <v>34</v>
      </c>
      <c r="F16" s="8">
        <v>626472</v>
      </c>
      <c r="G16" s="1" t="s">
        <v>59</v>
      </c>
      <c r="H16" s="7">
        <v>10</v>
      </c>
      <c r="I16" s="5">
        <v>44959</v>
      </c>
      <c r="J16" s="5">
        <v>44960</v>
      </c>
      <c r="K16" s="1" t="s">
        <v>60</v>
      </c>
      <c r="L16" s="224">
        <f t="shared" si="4"/>
        <v>2</v>
      </c>
      <c r="M16" s="4">
        <f t="shared" si="5"/>
        <v>1</v>
      </c>
      <c r="N16" s="233" t="s">
        <v>341</v>
      </c>
      <c r="O16" s="234">
        <v>8</v>
      </c>
      <c r="P16" s="233">
        <v>626472</v>
      </c>
      <c r="Q16" s="241" t="str">
        <f>IFERROR((VLOOKUP(P16,Padrón[[Ficha]:[Nombre]],2,FALSE)),"-")</f>
        <v>RUBEN DARIO ALCARAZ MEDINA</v>
      </c>
      <c r="S16" s="95" t="str">
        <f t="shared" si="3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58568</v>
      </c>
      <c r="B17" s="3"/>
      <c r="C17" s="1" t="s">
        <v>53</v>
      </c>
      <c r="D17" s="9" t="s">
        <v>58</v>
      </c>
      <c r="E17" s="1" t="s">
        <v>47</v>
      </c>
      <c r="F17" s="8">
        <v>626472</v>
      </c>
      <c r="G17" s="1" t="s">
        <v>59</v>
      </c>
      <c r="H17" s="7">
        <v>9</v>
      </c>
      <c r="I17" s="5">
        <v>44963</v>
      </c>
      <c r="J17" s="5">
        <v>44965</v>
      </c>
      <c r="K17" s="1" t="s">
        <v>60</v>
      </c>
      <c r="L17" s="224">
        <f t="shared" si="4"/>
        <v>2</v>
      </c>
      <c r="M17" s="4">
        <f t="shared" si="5"/>
        <v>1</v>
      </c>
      <c r="N17" s="233" t="s">
        <v>341</v>
      </c>
      <c r="O17" s="234">
        <v>6</v>
      </c>
      <c r="P17" s="233">
        <v>626472</v>
      </c>
      <c r="Q17" s="241" t="str">
        <f>IFERROR((VLOOKUP(P17,Padrón[[Ficha]:[Nombre]],2,FALSE)),"-")</f>
        <v>RUBEN DARIO ALCARAZ MEDINA</v>
      </c>
      <c r="S17" s="95" t="str">
        <f t="shared" si="3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52791</v>
      </c>
      <c r="B18" s="3"/>
      <c r="C18" s="1" t="s">
        <v>53</v>
      </c>
      <c r="D18" s="9" t="s">
        <v>54</v>
      </c>
      <c r="E18" s="1" t="s">
        <v>46</v>
      </c>
      <c r="F18" s="8">
        <v>489671</v>
      </c>
      <c r="G18" s="1" t="s">
        <v>79</v>
      </c>
      <c r="H18" s="7">
        <v>9</v>
      </c>
      <c r="I18" s="5">
        <v>44977</v>
      </c>
      <c r="J18" s="5">
        <v>44977</v>
      </c>
      <c r="K18" s="1" t="s">
        <v>19</v>
      </c>
      <c r="L18" s="224">
        <f t="shared" si="4"/>
        <v>2</v>
      </c>
      <c r="M18" s="4">
        <f t="shared" si="5"/>
        <v>1</v>
      </c>
      <c r="N18" s="233" t="s">
        <v>341</v>
      </c>
      <c r="O18" s="234">
        <v>8</v>
      </c>
      <c r="P18" s="233">
        <v>489671</v>
      </c>
      <c r="Q18" s="241" t="str">
        <f>IFERROR((VLOOKUP(P18,Padrón[[Ficha]:[Nombre]],2,FALSE)),"-")</f>
        <v>PEDRO ZACARIAS ALCOCER</v>
      </c>
      <c r="S18" s="95" t="str">
        <f t="shared" si="3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60675</v>
      </c>
      <c r="B19" s="3"/>
      <c r="C19" s="1" t="s">
        <v>53</v>
      </c>
      <c r="D19" s="9" t="s">
        <v>58</v>
      </c>
      <c r="E19" s="1" t="s">
        <v>47</v>
      </c>
      <c r="F19" s="8">
        <v>679358</v>
      </c>
      <c r="G19" s="1" t="s">
        <v>70</v>
      </c>
      <c r="H19" s="7">
        <v>6</v>
      </c>
      <c r="I19" s="5">
        <v>44977</v>
      </c>
      <c r="J19" s="5">
        <v>44979</v>
      </c>
      <c r="K19" s="1" t="s">
        <v>71</v>
      </c>
      <c r="L19" s="224">
        <f t="shared" si="4"/>
        <v>2</v>
      </c>
      <c r="M19" s="4">
        <f t="shared" si="5"/>
        <v>1</v>
      </c>
      <c r="N19" s="233" t="s">
        <v>341</v>
      </c>
      <c r="O19" s="234">
        <v>4</v>
      </c>
      <c r="P19" s="233">
        <v>679358</v>
      </c>
      <c r="Q19" s="241" t="str">
        <f>IFERROR((VLOOKUP(P19,Padrón[[Ficha]:[Nombre]],2,FALSE)),"-")</f>
        <v>JOSE ENRIQUE BERGMAN OCAMPO</v>
      </c>
      <c r="S19" s="95" t="str">
        <f t="shared" si="3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0</v>
      </c>
    </row>
    <row r="20" spans="1:34" hidden="1" x14ac:dyDescent="0.35">
      <c r="A20" s="6">
        <v>52802</v>
      </c>
      <c r="B20" s="3"/>
      <c r="C20" s="1" t="s">
        <v>53</v>
      </c>
      <c r="D20" s="9" t="s">
        <v>54</v>
      </c>
      <c r="E20" s="1" t="s">
        <v>46</v>
      </c>
      <c r="F20" s="8">
        <v>489671</v>
      </c>
      <c r="G20" s="1" t="s">
        <v>79</v>
      </c>
      <c r="H20" s="7">
        <v>9</v>
      </c>
      <c r="I20" s="5">
        <v>44978</v>
      </c>
      <c r="J20" s="5">
        <v>44978</v>
      </c>
      <c r="K20" s="1" t="s">
        <v>19</v>
      </c>
      <c r="L20" s="224">
        <f t="shared" si="4"/>
        <v>2</v>
      </c>
      <c r="M20" s="4">
        <f t="shared" si="5"/>
        <v>1</v>
      </c>
      <c r="N20" s="233" t="s">
        <v>341</v>
      </c>
      <c r="O20" s="234">
        <v>8</v>
      </c>
      <c r="P20" s="233">
        <v>489671</v>
      </c>
      <c r="Q20" s="241" t="str">
        <f>IFERROR((VLOOKUP(P20,Padrón[[Ficha]:[Nombre]],2,FALSE)),"-")</f>
        <v>PEDRO ZACARIAS ALCOCER</v>
      </c>
      <c r="S20" s="95" t="str">
        <f t="shared" si="3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52823</v>
      </c>
      <c r="B21" s="3"/>
      <c r="C21" s="1" t="s">
        <v>53</v>
      </c>
      <c r="D21" s="9" t="s">
        <v>54</v>
      </c>
      <c r="E21" s="1" t="s">
        <v>47</v>
      </c>
      <c r="F21" s="8">
        <v>380292</v>
      </c>
      <c r="G21" s="1" t="s">
        <v>75</v>
      </c>
      <c r="H21" s="7">
        <v>8</v>
      </c>
      <c r="I21" s="5">
        <v>44979</v>
      </c>
      <c r="J21" s="5">
        <v>44981</v>
      </c>
      <c r="K21" s="1" t="s">
        <v>19</v>
      </c>
      <c r="L21" s="224">
        <f t="shared" si="4"/>
        <v>2</v>
      </c>
      <c r="M21" s="4">
        <f t="shared" si="5"/>
        <v>1</v>
      </c>
      <c r="N21" s="233" t="s">
        <v>341</v>
      </c>
      <c r="O21" s="234">
        <v>6</v>
      </c>
      <c r="P21" s="233">
        <v>380292</v>
      </c>
      <c r="Q21" s="241" t="str">
        <f>IFERROR((VLOOKUP(P21,Padrón[[Ficha]:[Nombre]],2,FALSE)),"-")</f>
        <v>JUAN PIÑON MOHENO</v>
      </c>
      <c r="S21" s="95" t="str">
        <f t="shared" si="3"/>
        <v>-</v>
      </c>
      <c r="U21" s="230" t="s">
        <v>53</v>
      </c>
      <c r="V21" s="228">
        <f t="shared" si="6"/>
        <v>2</v>
      </c>
      <c r="W21" s="228">
        <f t="shared" si="6"/>
        <v>7</v>
      </c>
      <c r="X21" s="228">
        <f t="shared" si="6"/>
        <v>9</v>
      </c>
      <c r="Y21" s="228">
        <f t="shared" si="6"/>
        <v>23</v>
      </c>
      <c r="Z21" s="228">
        <f t="shared" si="6"/>
        <v>20</v>
      </c>
      <c r="AA21" s="228">
        <f t="shared" si="6"/>
        <v>24</v>
      </c>
      <c r="AB21" s="228">
        <f t="shared" si="6"/>
        <v>14</v>
      </c>
      <c r="AC21" s="228">
        <f t="shared" si="6"/>
        <v>12</v>
      </c>
      <c r="AD21" s="228">
        <f t="shared" si="6"/>
        <v>16</v>
      </c>
      <c r="AE21" s="228">
        <f t="shared" si="6"/>
        <v>7</v>
      </c>
      <c r="AF21" s="228">
        <f t="shared" si="6"/>
        <v>13</v>
      </c>
      <c r="AG21" s="228">
        <f t="shared" si="6"/>
        <v>1</v>
      </c>
      <c r="AH21" s="228">
        <f t="shared" si="7"/>
        <v>148</v>
      </c>
    </row>
    <row r="22" spans="1:34" hidden="1" x14ac:dyDescent="0.35">
      <c r="A22" s="6">
        <v>60673</v>
      </c>
      <c r="B22" s="3"/>
      <c r="C22" s="1" t="s">
        <v>53</v>
      </c>
      <c r="D22" s="9" t="s">
        <v>58</v>
      </c>
      <c r="E22" s="1" t="s">
        <v>47</v>
      </c>
      <c r="F22" s="8">
        <v>679358</v>
      </c>
      <c r="G22" s="1" t="s">
        <v>70</v>
      </c>
      <c r="H22" s="7">
        <v>5</v>
      </c>
      <c r="I22" s="5">
        <v>44984</v>
      </c>
      <c r="J22" s="5">
        <v>44986</v>
      </c>
      <c r="K22" s="1" t="s">
        <v>71</v>
      </c>
      <c r="L22" s="224">
        <f t="shared" si="4"/>
        <v>3</v>
      </c>
      <c r="M22" s="4">
        <f t="shared" si="5"/>
        <v>1</v>
      </c>
      <c r="N22" s="233" t="s">
        <v>341</v>
      </c>
      <c r="O22" s="234">
        <v>3</v>
      </c>
      <c r="P22" s="233">
        <v>679358</v>
      </c>
      <c r="Q22" s="241" t="str">
        <f>IFERROR((VLOOKUP(P22,Padrón[[Ficha]:[Nombre]],2,FALSE)),"-")</f>
        <v>JOSE ENRIQUE BERGMAN OCAMPO</v>
      </c>
      <c r="S22" s="95" t="str">
        <f t="shared" si="3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55641</v>
      </c>
      <c r="B23" s="3"/>
      <c r="C23" s="1" t="s">
        <v>53</v>
      </c>
      <c r="D23" s="9" t="s">
        <v>54</v>
      </c>
      <c r="E23" s="1" t="s">
        <v>27</v>
      </c>
      <c r="F23" s="8">
        <v>520919</v>
      </c>
      <c r="G23" s="1" t="s">
        <v>77</v>
      </c>
      <c r="H23" s="7">
        <v>10</v>
      </c>
      <c r="I23" s="5">
        <v>44984</v>
      </c>
      <c r="J23" s="5">
        <v>44984</v>
      </c>
      <c r="K23" s="1" t="s">
        <v>19</v>
      </c>
      <c r="L23" s="224">
        <f t="shared" si="4"/>
        <v>2</v>
      </c>
      <c r="M23" s="4">
        <f t="shared" si="5"/>
        <v>1</v>
      </c>
      <c r="N23" s="233" t="s">
        <v>341</v>
      </c>
      <c r="O23" s="234">
        <v>8</v>
      </c>
      <c r="P23" s="233">
        <v>520919</v>
      </c>
      <c r="Q23" s="241" t="str">
        <f>IFERROR((VLOOKUP(P23,Padrón[[Ficha]:[Nombre]],2,FALSE)),"-")</f>
        <v>ALFREDO LOPEZ HERRERA</v>
      </c>
      <c r="S23" s="95" t="str">
        <f t="shared" si="3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56966</v>
      </c>
      <c r="B24" s="3"/>
      <c r="C24" s="1" t="s">
        <v>53</v>
      </c>
      <c r="D24" s="9" t="s">
        <v>58</v>
      </c>
      <c r="E24" s="1" t="s">
        <v>47</v>
      </c>
      <c r="F24" s="8">
        <v>510960</v>
      </c>
      <c r="G24" s="1" t="s">
        <v>62</v>
      </c>
      <c r="H24" s="7">
        <v>10</v>
      </c>
      <c r="I24" s="5">
        <v>44991</v>
      </c>
      <c r="J24" s="5">
        <v>44993</v>
      </c>
      <c r="K24" s="1" t="s">
        <v>57</v>
      </c>
      <c r="L24" s="224">
        <f t="shared" si="4"/>
        <v>3</v>
      </c>
      <c r="M24" s="4">
        <f t="shared" si="5"/>
        <v>1</v>
      </c>
      <c r="N24" s="233" t="s">
        <v>341</v>
      </c>
      <c r="O24" s="234">
        <v>7</v>
      </c>
      <c r="P24" s="233">
        <v>510960</v>
      </c>
      <c r="Q24" s="241" t="str">
        <f>IFERROR((VLOOKUP(P24,Padrón[[Ficha]:[Nombre]],2,FALSE)),"-")</f>
        <v>ROONY JOANATHAN QUEVEDO LOPEZ</v>
      </c>
      <c r="S24" s="95" t="str">
        <f t="shared" si="3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57016</v>
      </c>
      <c r="B25" s="3"/>
      <c r="C25" s="1" t="s">
        <v>53</v>
      </c>
      <c r="D25" s="9" t="s">
        <v>58</v>
      </c>
      <c r="E25" s="1" t="s">
        <v>47</v>
      </c>
      <c r="F25" s="8">
        <v>510960</v>
      </c>
      <c r="G25" s="1" t="s">
        <v>62</v>
      </c>
      <c r="H25" s="7">
        <v>11</v>
      </c>
      <c r="I25" s="5">
        <v>44994</v>
      </c>
      <c r="J25" s="5">
        <v>44996</v>
      </c>
      <c r="K25" s="1" t="s">
        <v>57</v>
      </c>
      <c r="L25" s="224">
        <f t="shared" si="4"/>
        <v>3</v>
      </c>
      <c r="M25" s="4">
        <f t="shared" si="5"/>
        <v>1</v>
      </c>
      <c r="N25" s="233" t="s">
        <v>341</v>
      </c>
      <c r="O25" s="234">
        <v>5</v>
      </c>
      <c r="P25" s="233">
        <v>510960</v>
      </c>
      <c r="Q25" s="241" t="str">
        <f>IFERROR((VLOOKUP(P25,Padrón[[Ficha]:[Nombre]],2,FALSE)),"-")</f>
        <v>ROONY JOANATHAN QUEVEDO LOPEZ</v>
      </c>
      <c r="S25" s="95" t="str">
        <f t="shared" si="3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50203</v>
      </c>
      <c r="B26" s="3"/>
      <c r="C26" s="1" t="s">
        <v>53</v>
      </c>
      <c r="D26" s="9" t="s">
        <v>133</v>
      </c>
      <c r="E26" s="1" t="s">
        <v>47</v>
      </c>
      <c r="F26" s="8">
        <v>433424</v>
      </c>
      <c r="G26" s="1" t="s">
        <v>134</v>
      </c>
      <c r="H26" s="7">
        <v>12</v>
      </c>
      <c r="I26" s="5">
        <v>44995</v>
      </c>
      <c r="J26" s="5">
        <v>44997</v>
      </c>
      <c r="K26" s="1" t="s">
        <v>85</v>
      </c>
      <c r="L26" s="224">
        <f t="shared" si="4"/>
        <v>3</v>
      </c>
      <c r="M26" s="4">
        <f t="shared" si="5"/>
        <v>1</v>
      </c>
      <c r="N26" s="233" t="s">
        <v>341</v>
      </c>
      <c r="O26" s="234">
        <v>4</v>
      </c>
      <c r="P26" s="233">
        <v>433424</v>
      </c>
      <c r="Q26" s="241" t="str">
        <f>IFERROR((VLOOKUP(P26,Padrón[[Ficha]:[Nombre]],2,FALSE)),"-")</f>
        <v>SIHNUE HERNANDEZ DOMINGUEZ</v>
      </c>
      <c r="S26" s="95" t="str">
        <f t="shared" si="3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0</v>
      </c>
    </row>
    <row r="27" spans="1:34" hidden="1" x14ac:dyDescent="0.35">
      <c r="A27" s="6">
        <v>56200</v>
      </c>
      <c r="B27" s="3"/>
      <c r="C27" s="1" t="s">
        <v>53</v>
      </c>
      <c r="D27" s="9" t="s">
        <v>54</v>
      </c>
      <c r="E27" s="1" t="s">
        <v>47</v>
      </c>
      <c r="F27" s="8">
        <v>380292</v>
      </c>
      <c r="G27" s="1" t="s">
        <v>75</v>
      </c>
      <c r="H27" s="7">
        <v>8</v>
      </c>
      <c r="I27" s="5">
        <v>45001</v>
      </c>
      <c r="J27" s="5">
        <v>45003</v>
      </c>
      <c r="K27" s="1" t="s">
        <v>73</v>
      </c>
      <c r="L27" s="224">
        <f t="shared" si="4"/>
        <v>3</v>
      </c>
      <c r="M27" s="4">
        <f t="shared" si="5"/>
        <v>1</v>
      </c>
      <c r="N27" s="233" t="s">
        <v>341</v>
      </c>
      <c r="O27" s="234">
        <v>4</v>
      </c>
      <c r="P27" s="233">
        <v>380292</v>
      </c>
      <c r="Q27" s="241" t="str">
        <f>IFERROR((VLOOKUP(P27,Padrón[[Ficha]:[Nombre]],2,FALSE)),"-")</f>
        <v>JUAN PIÑON MOHENO</v>
      </c>
      <c r="S27" s="95" t="str">
        <f t="shared" si="3"/>
        <v>-</v>
      </c>
      <c r="U27" s="230" t="s">
        <v>276</v>
      </c>
      <c r="V27" s="228">
        <f>SUM(V16:V26)</f>
        <v>2</v>
      </c>
      <c r="W27" s="228">
        <f t="shared" ref="W27:AH27" si="8">SUM(W16:W26)</f>
        <v>7</v>
      </c>
      <c r="X27" s="228">
        <f t="shared" si="8"/>
        <v>9</v>
      </c>
      <c r="Y27" s="228">
        <f t="shared" si="8"/>
        <v>23</v>
      </c>
      <c r="Z27" s="228">
        <f t="shared" si="8"/>
        <v>20</v>
      </c>
      <c r="AA27" s="228">
        <f t="shared" si="8"/>
        <v>24</v>
      </c>
      <c r="AB27" s="228">
        <f t="shared" si="8"/>
        <v>14</v>
      </c>
      <c r="AC27" s="228">
        <f t="shared" si="8"/>
        <v>12</v>
      </c>
      <c r="AD27" s="228">
        <f t="shared" si="8"/>
        <v>16</v>
      </c>
      <c r="AE27" s="228">
        <f t="shared" si="8"/>
        <v>7</v>
      </c>
      <c r="AF27" s="228">
        <f t="shared" si="8"/>
        <v>13</v>
      </c>
      <c r="AG27" s="228">
        <f t="shared" si="8"/>
        <v>1</v>
      </c>
      <c r="AH27" s="231">
        <f t="shared" si="8"/>
        <v>148</v>
      </c>
    </row>
    <row r="28" spans="1:34" hidden="1" x14ac:dyDescent="0.35">
      <c r="A28" s="6">
        <v>56649</v>
      </c>
      <c r="B28" s="3"/>
      <c r="C28" s="1" t="s">
        <v>53</v>
      </c>
      <c r="D28" s="9" t="s">
        <v>147</v>
      </c>
      <c r="E28" s="1" t="s">
        <v>47</v>
      </c>
      <c r="F28" s="8">
        <v>433424</v>
      </c>
      <c r="G28" s="1" t="s">
        <v>134</v>
      </c>
      <c r="H28" s="7">
        <v>4</v>
      </c>
      <c r="I28" s="5">
        <v>45001</v>
      </c>
      <c r="J28" s="5">
        <v>45003</v>
      </c>
      <c r="K28" s="1" t="s">
        <v>73</v>
      </c>
      <c r="L28" s="224">
        <f t="shared" si="4"/>
        <v>3</v>
      </c>
      <c r="M28" s="4">
        <f t="shared" si="5"/>
        <v>1</v>
      </c>
      <c r="N28" s="233" t="s">
        <v>341</v>
      </c>
      <c r="O28" s="234">
        <v>6</v>
      </c>
      <c r="P28" s="233">
        <v>433424</v>
      </c>
      <c r="Q28" s="241" t="str">
        <f>IFERROR((VLOOKUP(P28,Padrón[[Ficha]:[Nombre]],2,FALSE)),"-")</f>
        <v>SIHNUE HERNANDEZ DOMINGUEZ</v>
      </c>
      <c r="S28" s="95" t="str">
        <f t="shared" si="3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59080</v>
      </c>
      <c r="B29" s="3"/>
      <c r="C29" s="1" t="s">
        <v>53</v>
      </c>
      <c r="D29" s="9" t="s">
        <v>133</v>
      </c>
      <c r="E29" s="1" t="s">
        <v>47</v>
      </c>
      <c r="F29" s="8">
        <v>433424</v>
      </c>
      <c r="G29" s="1" t="s">
        <v>134</v>
      </c>
      <c r="H29" s="7">
        <v>7</v>
      </c>
      <c r="I29" s="5">
        <v>45005</v>
      </c>
      <c r="J29" s="5">
        <v>45007</v>
      </c>
      <c r="K29" s="1" t="s">
        <v>85</v>
      </c>
      <c r="L29" s="224">
        <f t="shared" si="4"/>
        <v>3</v>
      </c>
      <c r="M29" s="4">
        <f t="shared" si="5"/>
        <v>1</v>
      </c>
      <c r="N29" s="233" t="s">
        <v>341</v>
      </c>
      <c r="O29" s="234">
        <v>4</v>
      </c>
      <c r="P29" s="233">
        <v>433424</v>
      </c>
      <c r="Q29" s="241" t="str">
        <f>IFERROR((VLOOKUP(P29,Padrón[[Ficha]:[Nombre]],2,FALSE)),"-")</f>
        <v>SIHNUE HERNANDEZ DOMINGUEZ</v>
      </c>
      <c r="S29" s="95" t="str">
        <f t="shared" si="3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52763</v>
      </c>
      <c r="B30" s="3"/>
      <c r="C30" s="1" t="s">
        <v>53</v>
      </c>
      <c r="D30" s="9" t="s">
        <v>133</v>
      </c>
      <c r="E30" s="1" t="s">
        <v>28</v>
      </c>
      <c r="F30" s="8">
        <v>365499</v>
      </c>
      <c r="G30" s="1" t="s">
        <v>72</v>
      </c>
      <c r="H30" s="7">
        <v>11</v>
      </c>
      <c r="I30" s="5">
        <v>45009</v>
      </c>
      <c r="J30" s="5">
        <v>45010</v>
      </c>
      <c r="K30" s="1" t="s">
        <v>85</v>
      </c>
      <c r="L30" s="224">
        <f t="shared" si="4"/>
        <v>3</v>
      </c>
      <c r="M30" s="4">
        <f t="shared" si="5"/>
        <v>1</v>
      </c>
      <c r="N30" s="233" t="s">
        <v>341</v>
      </c>
      <c r="O30" s="234">
        <v>7</v>
      </c>
      <c r="P30" s="233">
        <v>365499</v>
      </c>
      <c r="Q30" s="241" t="str">
        <f>IFERROR((VLOOKUP(P30,Padrón[[Ficha]:[Nombre]],2,FALSE)),"-")</f>
        <v>VICTOR GABRIEL KAYSER ESPINOSA</v>
      </c>
      <c r="S30" s="95" t="str">
        <f t="shared" si="3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59135</v>
      </c>
      <c r="B31" s="3"/>
      <c r="C31" s="1" t="s">
        <v>53</v>
      </c>
      <c r="D31" s="9" t="s">
        <v>147</v>
      </c>
      <c r="E31" s="1" t="s">
        <v>47</v>
      </c>
      <c r="F31" s="8">
        <v>679358</v>
      </c>
      <c r="G31" s="1" t="s">
        <v>70</v>
      </c>
      <c r="H31" s="7">
        <v>6</v>
      </c>
      <c r="I31" s="5">
        <v>45012</v>
      </c>
      <c r="J31" s="5">
        <v>45014</v>
      </c>
      <c r="K31" s="1" t="s">
        <v>71</v>
      </c>
      <c r="L31" s="224">
        <f t="shared" si="4"/>
        <v>3</v>
      </c>
      <c r="M31" s="4">
        <f t="shared" si="5"/>
        <v>1</v>
      </c>
      <c r="N31" s="233" t="s">
        <v>341</v>
      </c>
      <c r="O31" s="234">
        <v>6</v>
      </c>
      <c r="P31" s="233">
        <v>679358</v>
      </c>
      <c r="Q31" s="241" t="str">
        <f>IFERROR((VLOOKUP(P31,Padrón[[Ficha]:[Nombre]],2,FALSE)),"-")</f>
        <v>JOSE ENRIQUE BERGMAN OCAMPO</v>
      </c>
      <c r="S31" s="95" t="str">
        <f t="shared" si="3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56690</v>
      </c>
      <c r="B32" s="3"/>
      <c r="C32" s="1" t="s">
        <v>53</v>
      </c>
      <c r="D32" s="9" t="s">
        <v>147</v>
      </c>
      <c r="E32" s="1" t="s">
        <v>47</v>
      </c>
      <c r="F32" s="8">
        <v>433424</v>
      </c>
      <c r="G32" s="1" t="s">
        <v>134</v>
      </c>
      <c r="H32" s="7">
        <v>5</v>
      </c>
      <c r="I32" s="5">
        <v>45015</v>
      </c>
      <c r="J32" s="5">
        <v>45017</v>
      </c>
      <c r="K32" s="1" t="s">
        <v>73</v>
      </c>
      <c r="L32" s="224">
        <f t="shared" si="4"/>
        <v>4</v>
      </c>
      <c r="M32" s="4">
        <f t="shared" si="5"/>
        <v>1</v>
      </c>
      <c r="N32" s="233" t="s">
        <v>341</v>
      </c>
      <c r="O32" s="234">
        <v>4</v>
      </c>
      <c r="P32" s="233">
        <v>433424</v>
      </c>
      <c r="Q32" s="241" t="str">
        <f>IFERROR((VLOOKUP(P32,Padrón[[Ficha]:[Nombre]],2,FALSE)),"-")</f>
        <v>SIHNUE HERNANDEZ DOMINGUEZ</v>
      </c>
      <c r="S32" s="95" t="str">
        <f t="shared" si="3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53979</v>
      </c>
      <c r="B33" s="3"/>
      <c r="C33" s="1" t="s">
        <v>53</v>
      </c>
      <c r="D33" s="9" t="s">
        <v>54</v>
      </c>
      <c r="E33" s="1" t="s">
        <v>47</v>
      </c>
      <c r="F33" s="8">
        <v>510960</v>
      </c>
      <c r="G33" s="1" t="s">
        <v>62</v>
      </c>
      <c r="H33" s="7">
        <v>9</v>
      </c>
      <c r="I33" s="5">
        <v>45019</v>
      </c>
      <c r="J33" s="5">
        <v>45021</v>
      </c>
      <c r="K33" s="1" t="s">
        <v>51</v>
      </c>
      <c r="L33" s="224">
        <f t="shared" si="4"/>
        <v>4</v>
      </c>
      <c r="M33" s="4">
        <f t="shared" si="5"/>
        <v>1</v>
      </c>
      <c r="N33" s="233" t="s">
        <v>341</v>
      </c>
      <c r="O33" s="234">
        <v>8</v>
      </c>
      <c r="P33" s="233">
        <v>510960</v>
      </c>
      <c r="Q33" s="241" t="str">
        <f>IFERROR((VLOOKUP(P33,Padrón[[Ficha]:[Nombre]],2,FALSE)),"-")</f>
        <v>ROONY JOANATHAN QUEVEDO LOPEZ</v>
      </c>
      <c r="S33" s="95" t="str">
        <f t="shared" si="3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60634</v>
      </c>
      <c r="B34" s="3"/>
      <c r="C34" s="1" t="s">
        <v>53</v>
      </c>
      <c r="D34" s="9" t="s">
        <v>58</v>
      </c>
      <c r="E34" s="1" t="s">
        <v>34</v>
      </c>
      <c r="F34" s="8">
        <v>626472</v>
      </c>
      <c r="G34" s="1" t="s">
        <v>59</v>
      </c>
      <c r="H34" s="7">
        <v>8</v>
      </c>
      <c r="I34" s="5">
        <v>45021</v>
      </c>
      <c r="J34" s="5">
        <v>45022</v>
      </c>
      <c r="K34" s="1" t="s">
        <v>60</v>
      </c>
      <c r="L34" s="224">
        <f t="shared" si="4"/>
        <v>4</v>
      </c>
      <c r="M34" s="4">
        <f t="shared" si="5"/>
        <v>1</v>
      </c>
      <c r="N34" s="233" t="s">
        <v>341</v>
      </c>
      <c r="O34" s="234">
        <v>7</v>
      </c>
      <c r="P34" s="233">
        <v>626472</v>
      </c>
      <c r="Q34" s="241" t="str">
        <f>IFERROR((VLOOKUP(P34,Padrón[[Ficha]:[Nombre]],2,FALSE)),"-")</f>
        <v>RUBEN DARIO ALCARAZ MEDINA</v>
      </c>
      <c r="S34" s="95" t="str">
        <f t="shared" si="3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58539</v>
      </c>
      <c r="B35" s="3"/>
      <c r="C35" s="1" t="s">
        <v>53</v>
      </c>
      <c r="D35" s="9" t="s">
        <v>58</v>
      </c>
      <c r="E35" s="1" t="s">
        <v>47</v>
      </c>
      <c r="F35" s="8">
        <v>567481</v>
      </c>
      <c r="G35" s="1" t="s">
        <v>67</v>
      </c>
      <c r="H35" s="7">
        <v>6</v>
      </c>
      <c r="I35" s="5">
        <v>45026</v>
      </c>
      <c r="J35" s="5">
        <v>45028</v>
      </c>
      <c r="K35" s="1" t="s">
        <v>51</v>
      </c>
      <c r="L35" s="224">
        <f t="shared" si="4"/>
        <v>4</v>
      </c>
      <c r="M35" s="4">
        <f t="shared" si="5"/>
        <v>1</v>
      </c>
      <c r="N35" s="233" t="s">
        <v>341</v>
      </c>
      <c r="O35" s="234">
        <v>7</v>
      </c>
      <c r="P35" s="233">
        <v>567481</v>
      </c>
      <c r="Q35" s="241" t="str">
        <f>IFERROR((VLOOKUP(P35,Padrón[[Ficha]:[Nombre]],2,FALSE)),"-")</f>
        <v>FLORENTINO ALBERTO MEDINA ESPINOSA</v>
      </c>
      <c r="S35" s="95" t="str">
        <f t="shared" si="3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1</v>
      </c>
      <c r="Z35" s="228">
        <f t="shared" si="9"/>
        <v>2</v>
      </c>
      <c r="AA35" s="228">
        <f t="shared" si="9"/>
        <v>2</v>
      </c>
      <c r="AB35" s="228">
        <f t="shared" si="9"/>
        <v>2</v>
      </c>
      <c r="AC35" s="228">
        <f t="shared" si="9"/>
        <v>0</v>
      </c>
      <c r="AD35" s="228">
        <f t="shared" si="9"/>
        <v>0</v>
      </c>
      <c r="AE35" s="228">
        <f t="shared" si="9"/>
        <v>3</v>
      </c>
      <c r="AF35" s="228">
        <f t="shared" si="9"/>
        <v>0</v>
      </c>
      <c r="AG35" s="228">
        <f t="shared" si="9"/>
        <v>0</v>
      </c>
      <c r="AH35" s="228">
        <f t="shared" si="10"/>
        <v>10</v>
      </c>
    </row>
    <row r="36" spans="1:34" hidden="1" x14ac:dyDescent="0.35">
      <c r="A36" s="6">
        <v>53899</v>
      </c>
      <c r="B36" s="3"/>
      <c r="C36" s="1" t="s">
        <v>53</v>
      </c>
      <c r="D36" s="9" t="s">
        <v>54</v>
      </c>
      <c r="E36" s="1" t="s">
        <v>47</v>
      </c>
      <c r="F36" s="8">
        <v>510960</v>
      </c>
      <c r="G36" s="1" t="s">
        <v>62</v>
      </c>
      <c r="H36" s="7">
        <v>10</v>
      </c>
      <c r="I36" s="5">
        <v>45026</v>
      </c>
      <c r="J36" s="5">
        <v>45028</v>
      </c>
      <c r="K36" s="1" t="s">
        <v>51</v>
      </c>
      <c r="L36" s="224">
        <f t="shared" si="4"/>
        <v>4</v>
      </c>
      <c r="M36" s="4">
        <f t="shared" si="5"/>
        <v>1</v>
      </c>
      <c r="N36" s="233" t="s">
        <v>341</v>
      </c>
      <c r="O36" s="234">
        <v>5</v>
      </c>
      <c r="P36" s="233">
        <v>510960</v>
      </c>
      <c r="Q36" s="241" t="str">
        <f>IFERROR((VLOOKUP(P36,Padrón[[Ficha]:[Nombre]],2,FALSE)),"-")</f>
        <v>ROONY JOANATHAN QUEVEDO LOPEZ</v>
      </c>
      <c r="S36" s="95" t="str">
        <f t="shared" si="3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58615</v>
      </c>
      <c r="B37" s="3"/>
      <c r="C37" s="1" t="s">
        <v>53</v>
      </c>
      <c r="D37" s="9" t="s">
        <v>58</v>
      </c>
      <c r="E37" s="1" t="s">
        <v>34</v>
      </c>
      <c r="F37" s="8">
        <v>567481</v>
      </c>
      <c r="G37" s="1" t="s">
        <v>67</v>
      </c>
      <c r="H37" s="7">
        <v>10</v>
      </c>
      <c r="I37" s="5">
        <v>45029</v>
      </c>
      <c r="J37" s="5">
        <v>45030</v>
      </c>
      <c r="K37" s="1" t="s">
        <v>51</v>
      </c>
      <c r="L37" s="224">
        <f t="shared" si="4"/>
        <v>4</v>
      </c>
      <c r="M37" s="4">
        <f t="shared" si="5"/>
        <v>1</v>
      </c>
      <c r="N37" s="233" t="s">
        <v>341</v>
      </c>
      <c r="O37" s="234">
        <v>7</v>
      </c>
      <c r="P37" s="233">
        <v>567481</v>
      </c>
      <c r="Q37" s="241" t="str">
        <f>IFERROR((VLOOKUP(P37,Padrón[[Ficha]:[Nombre]],2,FALSE)),"-")</f>
        <v>FLORENTINO ALBERTO MEDINA ESPINOSA</v>
      </c>
      <c r="S37" s="95" t="str">
        <f t="shared" si="3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59128</v>
      </c>
      <c r="B38" s="3"/>
      <c r="C38" s="1" t="s">
        <v>53</v>
      </c>
      <c r="D38" s="9" t="s">
        <v>147</v>
      </c>
      <c r="E38" s="1" t="s">
        <v>47</v>
      </c>
      <c r="F38" s="8">
        <v>679358</v>
      </c>
      <c r="G38" s="1" t="s">
        <v>70</v>
      </c>
      <c r="H38" s="7">
        <v>11</v>
      </c>
      <c r="I38" s="5">
        <v>45029</v>
      </c>
      <c r="J38" s="5">
        <v>45031</v>
      </c>
      <c r="K38" s="1" t="s">
        <v>71</v>
      </c>
      <c r="L38" s="224">
        <f t="shared" si="4"/>
        <v>4</v>
      </c>
      <c r="M38" s="4">
        <f t="shared" si="5"/>
        <v>1</v>
      </c>
      <c r="N38" s="233" t="s">
        <v>341</v>
      </c>
      <c r="O38" s="234">
        <v>9</v>
      </c>
      <c r="P38" s="233">
        <v>679358</v>
      </c>
      <c r="Q38" s="241" t="str">
        <f>IFERROR((VLOOKUP(P38,Padrón[[Ficha]:[Nombre]],2,FALSE)),"-")</f>
        <v>JOSE ENRIQUE BERGMAN OCAMPO</v>
      </c>
      <c r="S38" s="95" t="str">
        <f t="shared" si="3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51879</v>
      </c>
      <c r="B39" s="3"/>
      <c r="C39" s="1" t="s">
        <v>53</v>
      </c>
      <c r="D39" s="9" t="s">
        <v>133</v>
      </c>
      <c r="E39" s="1" t="s">
        <v>47</v>
      </c>
      <c r="F39" s="8">
        <v>433424</v>
      </c>
      <c r="G39" s="1" t="s">
        <v>134</v>
      </c>
      <c r="H39" s="7">
        <v>15</v>
      </c>
      <c r="I39" s="5">
        <v>45030</v>
      </c>
      <c r="J39" s="5">
        <v>45032</v>
      </c>
      <c r="K39" s="1" t="s">
        <v>85</v>
      </c>
      <c r="L39" s="224">
        <f t="shared" si="4"/>
        <v>4</v>
      </c>
      <c r="M39" s="4">
        <f t="shared" si="5"/>
        <v>1</v>
      </c>
      <c r="N39" s="233" t="s">
        <v>341</v>
      </c>
      <c r="O39" s="234">
        <v>14</v>
      </c>
      <c r="P39" s="233">
        <v>433424</v>
      </c>
      <c r="Q39" s="241" t="str">
        <f>IFERROR((VLOOKUP(P39,Padrón[[Ficha]:[Nombre]],2,FALSE)),"-")</f>
        <v>SIHNUE HERNANDEZ DOMINGUEZ</v>
      </c>
      <c r="S39" s="95" t="str">
        <f t="shared" si="3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A40" s="6">
        <v>60621</v>
      </c>
      <c r="B40" s="3"/>
      <c r="C40" s="1" t="s">
        <v>53</v>
      </c>
      <c r="D40" s="9" t="s">
        <v>58</v>
      </c>
      <c r="E40" s="1" t="s">
        <v>47</v>
      </c>
      <c r="F40" s="8">
        <v>626472</v>
      </c>
      <c r="G40" s="1" t="s">
        <v>59</v>
      </c>
      <c r="H40" s="7">
        <v>6</v>
      </c>
      <c r="I40" s="5">
        <v>45033</v>
      </c>
      <c r="J40" s="5">
        <v>45035</v>
      </c>
      <c r="K40" s="1" t="s">
        <v>60</v>
      </c>
      <c r="L40" s="224">
        <f t="shared" si="4"/>
        <v>4</v>
      </c>
      <c r="M40" s="4">
        <f t="shared" si="5"/>
        <v>1</v>
      </c>
      <c r="N40" s="233" t="s">
        <v>343</v>
      </c>
      <c r="Q40" s="241" t="str">
        <f>IFERROR((VLOOKUP(P40,Padrón[[Ficha]:[Nombre]],2,FALSE)),"-")</f>
        <v>-</v>
      </c>
      <c r="R40" s="234" t="s">
        <v>417</v>
      </c>
      <c r="S40" s="95" t="str">
        <f t="shared" si="3"/>
        <v>◄ ◄ ◄ Favor de indicar la causa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52306</v>
      </c>
      <c r="B41" s="3"/>
      <c r="C41" s="1" t="s">
        <v>53</v>
      </c>
      <c r="D41" s="9" t="s">
        <v>133</v>
      </c>
      <c r="E41" s="1" t="s">
        <v>47</v>
      </c>
      <c r="F41" s="8">
        <v>433424</v>
      </c>
      <c r="G41" s="1" t="s">
        <v>134</v>
      </c>
      <c r="H41" s="7">
        <v>11</v>
      </c>
      <c r="I41" s="5">
        <v>45033</v>
      </c>
      <c r="J41" s="5">
        <v>45035</v>
      </c>
      <c r="K41" s="1" t="s">
        <v>85</v>
      </c>
      <c r="L41" s="224">
        <f t="shared" si="4"/>
        <v>4</v>
      </c>
      <c r="M41" s="4">
        <f t="shared" si="5"/>
        <v>1</v>
      </c>
      <c r="N41" s="233" t="s">
        <v>341</v>
      </c>
      <c r="O41" s="293">
        <v>10</v>
      </c>
      <c r="P41" s="233">
        <v>433424</v>
      </c>
      <c r="Q41" s="241" t="str">
        <f>IFERROR((VLOOKUP(P41,Padrón[[Ficha]:[Nombre]],2,FALSE)),"-")</f>
        <v>SIHNUE HERNANDEZ DOMINGUEZ</v>
      </c>
      <c r="S41" s="95" t="str">
        <f t="shared" si="3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1</v>
      </c>
      <c r="Z41" s="228">
        <f t="shared" si="11"/>
        <v>2</v>
      </c>
      <c r="AA41" s="228">
        <f t="shared" si="11"/>
        <v>2</v>
      </c>
      <c r="AB41" s="228">
        <f t="shared" si="11"/>
        <v>2</v>
      </c>
      <c r="AC41" s="228">
        <f t="shared" si="11"/>
        <v>0</v>
      </c>
      <c r="AD41" s="228">
        <f t="shared" si="11"/>
        <v>0</v>
      </c>
      <c r="AE41" s="228">
        <f t="shared" si="11"/>
        <v>3</v>
      </c>
      <c r="AF41" s="228">
        <f t="shared" si="11"/>
        <v>0</v>
      </c>
      <c r="AG41" s="228">
        <f t="shared" si="11"/>
        <v>0</v>
      </c>
      <c r="AH41" s="231">
        <f t="shared" si="11"/>
        <v>10</v>
      </c>
    </row>
    <row r="42" spans="1:34" hidden="1" x14ac:dyDescent="0.35">
      <c r="A42" s="6">
        <v>54996</v>
      </c>
      <c r="B42" s="3"/>
      <c r="C42" s="1" t="s">
        <v>53</v>
      </c>
      <c r="D42" s="9" t="s">
        <v>147</v>
      </c>
      <c r="E42" s="1" t="s">
        <v>47</v>
      </c>
      <c r="F42" s="8">
        <v>567481</v>
      </c>
      <c r="G42" s="1" t="s">
        <v>67</v>
      </c>
      <c r="H42" s="7">
        <v>16</v>
      </c>
      <c r="I42" s="5">
        <v>45033</v>
      </c>
      <c r="J42" s="5">
        <v>45035</v>
      </c>
      <c r="K42" s="1" t="s">
        <v>51</v>
      </c>
      <c r="L42" s="224">
        <f t="shared" si="4"/>
        <v>4</v>
      </c>
      <c r="M42" s="4">
        <f t="shared" si="5"/>
        <v>1</v>
      </c>
      <c r="N42" s="233" t="s">
        <v>341</v>
      </c>
      <c r="O42" s="293">
        <v>9</v>
      </c>
      <c r="P42" s="233">
        <v>567481</v>
      </c>
      <c r="Q42" s="241" t="str">
        <f>IFERROR((VLOOKUP(P42,Padrón[[Ficha]:[Nombre]],2,FALSE)),"-")</f>
        <v>FLORENTINO ALBERTO MEDINA ESPINOSA</v>
      </c>
      <c r="S42" s="95" t="str">
        <f t="shared" si="3"/>
        <v>-</v>
      </c>
    </row>
    <row r="43" spans="1:34" hidden="1" x14ac:dyDescent="0.35">
      <c r="A43" s="6">
        <v>59556</v>
      </c>
      <c r="B43" s="3"/>
      <c r="C43" s="1" t="s">
        <v>53</v>
      </c>
      <c r="D43" s="9" t="s">
        <v>133</v>
      </c>
      <c r="E43" s="1" t="s">
        <v>47</v>
      </c>
      <c r="F43" s="8">
        <v>413600</v>
      </c>
      <c r="G43" s="1" t="s">
        <v>114</v>
      </c>
      <c r="H43" s="7">
        <v>15</v>
      </c>
      <c r="I43" s="5">
        <v>45036</v>
      </c>
      <c r="J43" s="5">
        <v>45038</v>
      </c>
      <c r="K43" s="1" t="s">
        <v>82</v>
      </c>
      <c r="L43" s="224">
        <f t="shared" si="4"/>
        <v>4</v>
      </c>
      <c r="M43" s="4">
        <f t="shared" si="5"/>
        <v>1</v>
      </c>
      <c r="N43" s="233" t="s">
        <v>341</v>
      </c>
      <c r="O43" s="293">
        <v>9</v>
      </c>
      <c r="P43" s="233">
        <v>413600</v>
      </c>
      <c r="Q43" s="241" t="str">
        <f>IFERROR((VLOOKUP(P43,Padrón[[Ficha]:[Nombre]],2,FALSE)),"-")</f>
        <v>EDUARDO MENA PIÑEYRO</v>
      </c>
      <c r="S43" s="95" t="str">
        <f t="shared" si="3"/>
        <v>-</v>
      </c>
    </row>
    <row r="44" spans="1:34" x14ac:dyDescent="0.35">
      <c r="A44" s="6">
        <v>56447</v>
      </c>
      <c r="B44" s="3"/>
      <c r="C44" s="1" t="s">
        <v>53</v>
      </c>
      <c r="D44" s="9" t="s">
        <v>147</v>
      </c>
      <c r="E44" s="1" t="s">
        <v>23</v>
      </c>
      <c r="F44" s="8">
        <v>365499</v>
      </c>
      <c r="G44" s="1" t="s">
        <v>72</v>
      </c>
      <c r="H44" s="7">
        <v>4</v>
      </c>
      <c r="I44" s="5">
        <v>45036</v>
      </c>
      <c r="J44" s="5">
        <v>45037</v>
      </c>
      <c r="K44" s="1" t="s">
        <v>73</v>
      </c>
      <c r="L44" s="224">
        <f t="shared" si="4"/>
        <v>4</v>
      </c>
      <c r="M44" s="4">
        <f t="shared" si="5"/>
        <v>1</v>
      </c>
      <c r="N44" s="233" t="s">
        <v>341</v>
      </c>
      <c r="O44" s="293">
        <v>3</v>
      </c>
      <c r="P44" s="233">
        <v>365499</v>
      </c>
      <c r="Q44" s="241" t="str">
        <f>IFERROR((VLOOKUP(P44,Padrón[[Ficha]:[Nombre]],2,FALSE)),"-")</f>
        <v>VICTOR GABRIEL KAYSER ESPINOSA</v>
      </c>
      <c r="S44" s="95" t="str">
        <f t="shared" si="3"/>
        <v>-</v>
      </c>
    </row>
    <row r="45" spans="1:34" hidden="1" x14ac:dyDescent="0.35">
      <c r="A45" s="6">
        <v>54614</v>
      </c>
      <c r="B45" s="3"/>
      <c r="C45" s="1" t="s">
        <v>53</v>
      </c>
      <c r="D45" s="9" t="s">
        <v>54</v>
      </c>
      <c r="E45" s="1" t="s">
        <v>27</v>
      </c>
      <c r="F45" s="8">
        <v>510960</v>
      </c>
      <c r="G45" s="1" t="s">
        <v>62</v>
      </c>
      <c r="H45" s="7">
        <v>8</v>
      </c>
      <c r="I45" s="5">
        <v>45037</v>
      </c>
      <c r="J45" s="5">
        <v>45037</v>
      </c>
      <c r="K45" s="1" t="s">
        <v>51</v>
      </c>
      <c r="L45" s="224">
        <f t="shared" si="4"/>
        <v>4</v>
      </c>
      <c r="M45" s="4">
        <f t="shared" si="5"/>
        <v>1</v>
      </c>
      <c r="N45" s="233" t="s">
        <v>341</v>
      </c>
      <c r="O45" s="293">
        <v>7</v>
      </c>
      <c r="P45" s="233">
        <v>510960</v>
      </c>
      <c r="Q45" s="241" t="str">
        <f>IFERROR((VLOOKUP(P45,Padrón[[Ficha]:[Nombre]],2,FALSE)),"-")</f>
        <v>ROONY JOANATHAN QUEVEDO LOPEZ</v>
      </c>
      <c r="S45" s="95" t="str">
        <f t="shared" si="3"/>
        <v>-</v>
      </c>
    </row>
    <row r="46" spans="1:34" hidden="1" x14ac:dyDescent="0.35">
      <c r="A46" s="6">
        <v>56155</v>
      </c>
      <c r="B46" s="3"/>
      <c r="C46" s="1" t="s">
        <v>53</v>
      </c>
      <c r="D46" s="9" t="s">
        <v>54</v>
      </c>
      <c r="E46" s="1" t="s">
        <v>27</v>
      </c>
      <c r="F46" s="8">
        <v>365499</v>
      </c>
      <c r="G46" s="1" t="s">
        <v>72</v>
      </c>
      <c r="H46" s="7">
        <v>6</v>
      </c>
      <c r="I46" s="5">
        <v>45038</v>
      </c>
      <c r="J46" s="5">
        <v>45038</v>
      </c>
      <c r="K46" s="1" t="s">
        <v>73</v>
      </c>
      <c r="L46" s="224">
        <f t="shared" ref="L46:L77" si="12">MONTH(J46)</f>
        <v>4</v>
      </c>
      <c r="M46" s="4">
        <f t="shared" si="5"/>
        <v>1</v>
      </c>
      <c r="N46" s="233" t="s">
        <v>341</v>
      </c>
      <c r="O46" s="293">
        <v>5</v>
      </c>
      <c r="P46" s="233">
        <v>365499</v>
      </c>
      <c r="Q46" s="241" t="str">
        <f>IFERROR((VLOOKUP(P46,Padrón[[Ficha]:[Nombre]],2,FALSE)),"-")</f>
        <v>VICTOR GABRIEL KAYSER ESPINOSA</v>
      </c>
      <c r="S46" s="95" t="str">
        <f t="shared" ref="S46:S77" si="13">IF(N46="Cancelado","◄ ◄ ◄ Favor de indicar la causa","-")</f>
        <v>-</v>
      </c>
    </row>
    <row r="47" spans="1:34" hidden="1" x14ac:dyDescent="0.35">
      <c r="A47" s="6">
        <v>58544</v>
      </c>
      <c r="B47" s="3"/>
      <c r="C47" s="1" t="s">
        <v>53</v>
      </c>
      <c r="D47" s="9" t="s">
        <v>58</v>
      </c>
      <c r="E47" s="1" t="s">
        <v>47</v>
      </c>
      <c r="F47" s="8">
        <v>567481</v>
      </c>
      <c r="G47" s="1" t="s">
        <v>67</v>
      </c>
      <c r="H47" s="7">
        <v>7</v>
      </c>
      <c r="I47" s="5">
        <v>45040</v>
      </c>
      <c r="J47" s="5">
        <v>45042</v>
      </c>
      <c r="K47" s="1" t="s">
        <v>51</v>
      </c>
      <c r="L47" s="224">
        <f t="shared" si="12"/>
        <v>4</v>
      </c>
      <c r="M47" s="4">
        <f t="shared" si="5"/>
        <v>1</v>
      </c>
      <c r="N47" s="233" t="s">
        <v>341</v>
      </c>
      <c r="O47" s="293">
        <v>7</v>
      </c>
      <c r="P47" s="233">
        <v>567481</v>
      </c>
      <c r="Q47" s="241" t="str">
        <f>IFERROR((VLOOKUP(P47,Padrón[[Ficha]:[Nombre]],2,FALSE)),"-")</f>
        <v>FLORENTINO ALBERTO MEDINA ESPINOSA</v>
      </c>
      <c r="S47" s="95" t="str">
        <f t="shared" si="13"/>
        <v>-</v>
      </c>
    </row>
    <row r="48" spans="1:34" hidden="1" x14ac:dyDescent="0.35">
      <c r="A48" s="6">
        <v>53924</v>
      </c>
      <c r="B48" s="3"/>
      <c r="C48" s="1" t="s">
        <v>53</v>
      </c>
      <c r="D48" s="9" t="s">
        <v>54</v>
      </c>
      <c r="E48" s="1" t="s">
        <v>47</v>
      </c>
      <c r="F48" s="8">
        <v>510960</v>
      </c>
      <c r="G48" s="1" t="s">
        <v>62</v>
      </c>
      <c r="H48" s="7">
        <v>8</v>
      </c>
      <c r="I48" s="5">
        <v>45040</v>
      </c>
      <c r="J48" s="5">
        <v>45042</v>
      </c>
      <c r="K48" s="1" t="s">
        <v>51</v>
      </c>
      <c r="L48" s="224">
        <f t="shared" si="12"/>
        <v>4</v>
      </c>
      <c r="M48" s="4">
        <f t="shared" si="5"/>
        <v>1</v>
      </c>
      <c r="N48" s="233" t="s">
        <v>341</v>
      </c>
      <c r="O48" s="293">
        <v>6</v>
      </c>
      <c r="P48" s="233">
        <v>510960</v>
      </c>
      <c r="Q48" s="241" t="str">
        <f>IFERROR((VLOOKUP(P48,Padrón[[Ficha]:[Nombre]],2,FALSE)),"-")</f>
        <v>ROONY JOANATHAN QUEVEDO LOPEZ</v>
      </c>
      <c r="S48" s="95" t="str">
        <f t="shared" si="13"/>
        <v>-</v>
      </c>
    </row>
    <row r="49" spans="1:19" hidden="1" x14ac:dyDescent="0.35">
      <c r="A49" s="6">
        <v>57334</v>
      </c>
      <c r="B49" s="3"/>
      <c r="C49" s="1" t="s">
        <v>53</v>
      </c>
      <c r="D49" s="9" t="s">
        <v>54</v>
      </c>
      <c r="E49" s="1" t="s">
        <v>27</v>
      </c>
      <c r="F49" s="8">
        <v>679358</v>
      </c>
      <c r="G49" s="1" t="s">
        <v>70</v>
      </c>
      <c r="H49" s="7">
        <v>10</v>
      </c>
      <c r="I49" s="5">
        <v>45040</v>
      </c>
      <c r="J49" s="5">
        <v>45040</v>
      </c>
      <c r="K49" s="1" t="s">
        <v>60</v>
      </c>
      <c r="L49" s="224">
        <f t="shared" si="12"/>
        <v>4</v>
      </c>
      <c r="M49" s="4">
        <f t="shared" si="5"/>
        <v>1</v>
      </c>
      <c r="N49" s="233" t="s">
        <v>341</v>
      </c>
      <c r="O49" s="293">
        <v>8</v>
      </c>
      <c r="P49" s="233">
        <v>679358</v>
      </c>
      <c r="Q49" s="241" t="str">
        <f>IFERROR((VLOOKUP(P49,Padrón[[Ficha]:[Nombre]],2,FALSE)),"-")</f>
        <v>JOSE ENRIQUE BERGMAN OCAMPO</v>
      </c>
      <c r="S49" s="95" t="str">
        <f t="shared" si="13"/>
        <v>-</v>
      </c>
    </row>
    <row r="50" spans="1:19" hidden="1" x14ac:dyDescent="0.35">
      <c r="A50" s="6">
        <v>55152</v>
      </c>
      <c r="B50" s="3"/>
      <c r="C50" s="1" t="s">
        <v>53</v>
      </c>
      <c r="D50" s="9" t="s">
        <v>133</v>
      </c>
      <c r="E50" s="1" t="s">
        <v>28</v>
      </c>
      <c r="F50" s="8">
        <v>365499</v>
      </c>
      <c r="G50" s="1" t="s">
        <v>72</v>
      </c>
      <c r="H50" s="7">
        <v>13</v>
      </c>
      <c r="I50" s="5">
        <v>45040</v>
      </c>
      <c r="J50" s="5">
        <v>45041</v>
      </c>
      <c r="K50" s="1" t="s">
        <v>85</v>
      </c>
      <c r="L50" s="224">
        <f t="shared" si="12"/>
        <v>4</v>
      </c>
      <c r="M50" s="4">
        <f t="shared" si="5"/>
        <v>1</v>
      </c>
      <c r="N50" s="233" t="s">
        <v>341</v>
      </c>
      <c r="O50" s="293">
        <v>4</v>
      </c>
      <c r="P50" s="233">
        <v>365499</v>
      </c>
      <c r="Q50" s="241" t="str">
        <f>IFERROR((VLOOKUP(P50,Padrón[[Ficha]:[Nombre]],2,FALSE)),"-")</f>
        <v>VICTOR GABRIEL KAYSER ESPINOSA</v>
      </c>
      <c r="S50" s="95" t="str">
        <f t="shared" si="13"/>
        <v>-</v>
      </c>
    </row>
    <row r="51" spans="1:19" hidden="1" x14ac:dyDescent="0.35">
      <c r="A51" s="6">
        <v>58087</v>
      </c>
      <c r="B51" s="3"/>
      <c r="C51" s="1" t="s">
        <v>53</v>
      </c>
      <c r="D51" s="9" t="s">
        <v>54</v>
      </c>
      <c r="E51" s="1" t="s">
        <v>27</v>
      </c>
      <c r="F51" s="8">
        <v>679358</v>
      </c>
      <c r="G51" s="1" t="s">
        <v>70</v>
      </c>
      <c r="H51" s="7">
        <v>10</v>
      </c>
      <c r="I51" s="5">
        <v>45041</v>
      </c>
      <c r="J51" s="5">
        <v>45041</v>
      </c>
      <c r="K51" s="1" t="s">
        <v>60</v>
      </c>
      <c r="L51" s="224">
        <f t="shared" si="12"/>
        <v>4</v>
      </c>
      <c r="M51" s="4">
        <f t="shared" si="5"/>
        <v>1</v>
      </c>
      <c r="N51" s="233" t="s">
        <v>341</v>
      </c>
      <c r="O51" s="293">
        <v>8</v>
      </c>
      <c r="P51" s="233">
        <v>679358</v>
      </c>
      <c r="Q51" s="241" t="str">
        <f>IFERROR((VLOOKUP(P51,Padrón[[Ficha]:[Nombre]],2,FALSE)),"-")</f>
        <v>JOSE ENRIQUE BERGMAN OCAMPO</v>
      </c>
      <c r="S51" s="95" t="str">
        <f t="shared" si="13"/>
        <v>-</v>
      </c>
    </row>
    <row r="52" spans="1:19" hidden="1" x14ac:dyDescent="0.35">
      <c r="A52" s="6">
        <v>58621</v>
      </c>
      <c r="B52" s="3"/>
      <c r="C52" s="1" t="s">
        <v>53</v>
      </c>
      <c r="D52" s="9" t="s">
        <v>58</v>
      </c>
      <c r="E52" s="1" t="s">
        <v>34</v>
      </c>
      <c r="F52" s="8">
        <v>567481</v>
      </c>
      <c r="G52" s="1" t="s">
        <v>67</v>
      </c>
      <c r="H52" s="7">
        <v>6</v>
      </c>
      <c r="I52" s="5">
        <v>45043</v>
      </c>
      <c r="J52" s="5">
        <v>45044</v>
      </c>
      <c r="K52" s="1" t="s">
        <v>51</v>
      </c>
      <c r="L52" s="224">
        <f t="shared" si="12"/>
        <v>4</v>
      </c>
      <c r="M52" s="4">
        <f t="shared" si="5"/>
        <v>1</v>
      </c>
      <c r="N52" s="233" t="s">
        <v>341</v>
      </c>
      <c r="O52" s="293">
        <v>5</v>
      </c>
      <c r="P52" s="233">
        <v>567481</v>
      </c>
      <c r="Q52" s="241" t="str">
        <f>IFERROR((VLOOKUP(P52,Padrón[[Ficha]:[Nombre]],2,FALSE)),"-")</f>
        <v>FLORENTINO ALBERTO MEDINA ESPINOSA</v>
      </c>
      <c r="S52" s="95" t="str">
        <f t="shared" si="13"/>
        <v>-</v>
      </c>
    </row>
    <row r="53" spans="1:19" hidden="1" x14ac:dyDescent="0.35">
      <c r="A53" s="6">
        <v>54699</v>
      </c>
      <c r="B53" s="3"/>
      <c r="C53" s="1" t="s">
        <v>53</v>
      </c>
      <c r="D53" s="9" t="s">
        <v>54</v>
      </c>
      <c r="E53" s="1" t="s">
        <v>27</v>
      </c>
      <c r="F53" s="8">
        <v>510960</v>
      </c>
      <c r="G53" s="1" t="s">
        <v>62</v>
      </c>
      <c r="H53" s="7">
        <v>12</v>
      </c>
      <c r="I53" s="5">
        <v>45043</v>
      </c>
      <c r="J53" s="5">
        <v>45043</v>
      </c>
      <c r="K53" s="1" t="s">
        <v>51</v>
      </c>
      <c r="L53" s="224">
        <f t="shared" si="12"/>
        <v>4</v>
      </c>
      <c r="M53" s="4">
        <f t="shared" si="5"/>
        <v>1</v>
      </c>
      <c r="N53" s="233" t="s">
        <v>341</v>
      </c>
      <c r="O53" s="293">
        <v>12</v>
      </c>
      <c r="P53" s="233">
        <v>510960</v>
      </c>
      <c r="Q53" s="241" t="str">
        <f>IFERROR((VLOOKUP(P53,Padrón[[Ficha]:[Nombre]],2,FALSE)),"-")</f>
        <v>ROONY JOANATHAN QUEVEDO LOPEZ</v>
      </c>
      <c r="S53" s="95" t="str">
        <f t="shared" si="13"/>
        <v>-</v>
      </c>
    </row>
    <row r="54" spans="1:19" hidden="1" x14ac:dyDescent="0.35">
      <c r="A54" s="6">
        <v>59864</v>
      </c>
      <c r="B54" s="3"/>
      <c r="C54" s="1" t="s">
        <v>53</v>
      </c>
      <c r="D54" s="9" t="s">
        <v>133</v>
      </c>
      <c r="E54" s="1" t="s">
        <v>47</v>
      </c>
      <c r="F54" s="8">
        <v>413600</v>
      </c>
      <c r="G54" s="1" t="s">
        <v>114</v>
      </c>
      <c r="H54" s="7">
        <v>13</v>
      </c>
      <c r="I54" s="5">
        <v>45043</v>
      </c>
      <c r="J54" s="5">
        <v>45045</v>
      </c>
      <c r="K54" s="1" t="s">
        <v>82</v>
      </c>
      <c r="L54" s="224">
        <f t="shared" si="12"/>
        <v>4</v>
      </c>
      <c r="M54" s="4">
        <f t="shared" si="5"/>
        <v>1</v>
      </c>
      <c r="N54" s="233" t="s">
        <v>341</v>
      </c>
      <c r="O54" s="293">
        <v>5</v>
      </c>
      <c r="P54" s="233">
        <v>413600</v>
      </c>
      <c r="Q54" s="241" t="str">
        <f>IFERROR((VLOOKUP(P54,Padrón[[Ficha]:[Nombre]],2,FALSE)),"-")</f>
        <v>EDUARDO MENA PIÑEYRO</v>
      </c>
      <c r="S54" s="95" t="str">
        <f t="shared" si="13"/>
        <v>-</v>
      </c>
    </row>
    <row r="55" spans="1:19" hidden="1" x14ac:dyDescent="0.35">
      <c r="A55" s="6">
        <v>54689</v>
      </c>
      <c r="B55" s="3"/>
      <c r="C55" s="1" t="s">
        <v>53</v>
      </c>
      <c r="D55" s="9" t="s">
        <v>54</v>
      </c>
      <c r="E55" s="1" t="s">
        <v>27</v>
      </c>
      <c r="F55" s="8">
        <v>510960</v>
      </c>
      <c r="G55" s="1" t="s">
        <v>62</v>
      </c>
      <c r="H55" s="7">
        <v>11</v>
      </c>
      <c r="I55" s="5">
        <v>45044</v>
      </c>
      <c r="J55" s="5">
        <v>45044</v>
      </c>
      <c r="K55" s="1" t="s">
        <v>51</v>
      </c>
      <c r="L55" s="224">
        <f t="shared" si="12"/>
        <v>4</v>
      </c>
      <c r="M55" s="4">
        <f t="shared" si="5"/>
        <v>1</v>
      </c>
      <c r="N55" s="233" t="s">
        <v>341</v>
      </c>
      <c r="O55" s="293">
        <v>11</v>
      </c>
      <c r="P55" s="233">
        <v>510960</v>
      </c>
      <c r="Q55" s="241" t="str">
        <f>IFERROR((VLOOKUP(P55,Padrón[[Ficha]:[Nombre]],2,FALSE)),"-")</f>
        <v>ROONY JOANATHAN QUEVEDO LOPEZ</v>
      </c>
      <c r="S55" s="95" t="str">
        <f t="shared" si="13"/>
        <v>-</v>
      </c>
    </row>
    <row r="56" spans="1:19" hidden="1" x14ac:dyDescent="0.35">
      <c r="A56" s="6">
        <v>58625</v>
      </c>
      <c r="B56" s="3"/>
      <c r="C56" s="1" t="s">
        <v>53</v>
      </c>
      <c r="D56" s="9" t="s">
        <v>58</v>
      </c>
      <c r="E56" s="1" t="s">
        <v>34</v>
      </c>
      <c r="F56" s="8">
        <v>567481</v>
      </c>
      <c r="G56" s="1" t="s">
        <v>67</v>
      </c>
      <c r="H56" s="7">
        <v>7</v>
      </c>
      <c r="I56" s="5">
        <v>45047</v>
      </c>
      <c r="J56" s="5">
        <v>45048</v>
      </c>
      <c r="K56" s="1" t="s">
        <v>51</v>
      </c>
      <c r="L56" s="224">
        <f t="shared" si="12"/>
        <v>5</v>
      </c>
      <c r="M56" s="4">
        <f t="shared" si="5"/>
        <v>1</v>
      </c>
      <c r="N56" s="233" t="s">
        <v>341</v>
      </c>
      <c r="O56" s="293">
        <v>3</v>
      </c>
      <c r="P56" s="233">
        <v>567481</v>
      </c>
      <c r="Q56" s="241" t="str">
        <f>IFERROR((VLOOKUP(P56,Padrón[[Ficha]:[Nombre]],2,FALSE)),"-")</f>
        <v>FLORENTINO ALBERTO MEDINA ESPINOSA</v>
      </c>
      <c r="S56" s="95" t="str">
        <f t="shared" si="13"/>
        <v>-</v>
      </c>
    </row>
    <row r="57" spans="1:19" hidden="1" x14ac:dyDescent="0.35">
      <c r="A57" s="6">
        <v>59694</v>
      </c>
      <c r="B57" s="3"/>
      <c r="C57" s="1" t="s">
        <v>53</v>
      </c>
      <c r="D57" s="9" t="s">
        <v>133</v>
      </c>
      <c r="E57" s="1" t="s">
        <v>47</v>
      </c>
      <c r="F57" s="8">
        <v>413600</v>
      </c>
      <c r="G57" s="1" t="s">
        <v>114</v>
      </c>
      <c r="H57" s="7">
        <v>15</v>
      </c>
      <c r="I57" s="5">
        <v>45050</v>
      </c>
      <c r="J57" s="5">
        <v>45052</v>
      </c>
      <c r="K57" s="1" t="s">
        <v>82</v>
      </c>
      <c r="L57" s="224">
        <f t="shared" si="12"/>
        <v>5</v>
      </c>
      <c r="M57" s="4">
        <f t="shared" si="5"/>
        <v>1</v>
      </c>
      <c r="N57" s="233" t="s">
        <v>341</v>
      </c>
      <c r="O57" s="293">
        <v>13</v>
      </c>
      <c r="P57" s="233">
        <v>413600</v>
      </c>
      <c r="Q57" s="241" t="str">
        <f>IFERROR((VLOOKUP(P57,Padrón[[Ficha]:[Nombre]],2,FALSE)),"-")</f>
        <v>EDUARDO MENA PIÑEYRO</v>
      </c>
      <c r="R57" s="234" t="s">
        <v>418</v>
      </c>
      <c r="S57" s="95" t="str">
        <f t="shared" si="13"/>
        <v>-</v>
      </c>
    </row>
    <row r="58" spans="1:19" hidden="1" x14ac:dyDescent="0.35">
      <c r="A58" s="6">
        <v>55699</v>
      </c>
      <c r="B58" s="3"/>
      <c r="C58" s="1" t="s">
        <v>53</v>
      </c>
      <c r="D58" s="9" t="s">
        <v>133</v>
      </c>
      <c r="E58" s="1" t="s">
        <v>47</v>
      </c>
      <c r="F58" s="8">
        <v>505871</v>
      </c>
      <c r="G58" s="1" t="s">
        <v>159</v>
      </c>
      <c r="H58" s="7">
        <v>11</v>
      </c>
      <c r="I58" s="5">
        <v>45050</v>
      </c>
      <c r="J58" s="5">
        <v>45052</v>
      </c>
      <c r="K58" s="1" t="s">
        <v>29</v>
      </c>
      <c r="L58" s="224">
        <f t="shared" si="12"/>
        <v>5</v>
      </c>
      <c r="M58" s="4">
        <f t="shared" si="5"/>
        <v>1</v>
      </c>
      <c r="N58" s="233" t="s">
        <v>341</v>
      </c>
      <c r="O58" s="293">
        <v>4</v>
      </c>
      <c r="P58" s="233">
        <v>505871</v>
      </c>
      <c r="Q58" s="241" t="str">
        <f>IFERROR((VLOOKUP(P58,Padrón[[Ficha]:[Nombre]],2,FALSE)),"-")</f>
        <v>FRANCISCO MARTIN LOPEZ HERRERA</v>
      </c>
      <c r="S58" s="95" t="str">
        <f t="shared" si="13"/>
        <v>-</v>
      </c>
    </row>
    <row r="59" spans="1:19" hidden="1" x14ac:dyDescent="0.35">
      <c r="A59" s="6">
        <v>58552</v>
      </c>
      <c r="B59" s="3"/>
      <c r="C59" s="1" t="s">
        <v>53</v>
      </c>
      <c r="D59" s="9" t="s">
        <v>58</v>
      </c>
      <c r="E59" s="1" t="s">
        <v>47</v>
      </c>
      <c r="F59" s="8">
        <v>567481</v>
      </c>
      <c r="G59" s="1" t="s">
        <v>67</v>
      </c>
      <c r="H59" s="7">
        <v>7</v>
      </c>
      <c r="I59" s="5">
        <v>45054</v>
      </c>
      <c r="J59" s="5">
        <v>45056</v>
      </c>
      <c r="K59" s="1" t="s">
        <v>51</v>
      </c>
      <c r="L59" s="224">
        <f t="shared" si="12"/>
        <v>5</v>
      </c>
      <c r="M59" s="4">
        <f t="shared" si="5"/>
        <v>1</v>
      </c>
      <c r="N59" s="233" t="s">
        <v>341</v>
      </c>
      <c r="O59" s="293">
        <v>6</v>
      </c>
      <c r="P59" s="233">
        <v>567481</v>
      </c>
      <c r="Q59" s="241" t="str">
        <f>IFERROR((VLOOKUP(P59,Padrón[[Ficha]:[Nombre]],2,FALSE)),"-")</f>
        <v>FLORENTINO ALBERTO MEDINA ESPINOSA</v>
      </c>
      <c r="S59" s="95" t="str">
        <f t="shared" si="13"/>
        <v>-</v>
      </c>
    </row>
    <row r="60" spans="1:19" hidden="1" x14ac:dyDescent="0.35">
      <c r="A60" s="6">
        <v>59146</v>
      </c>
      <c r="B60" s="3"/>
      <c r="C60" s="1" t="s">
        <v>53</v>
      </c>
      <c r="D60" s="9" t="s">
        <v>147</v>
      </c>
      <c r="E60" s="268" t="s">
        <v>47</v>
      </c>
      <c r="F60" s="8">
        <v>679358</v>
      </c>
      <c r="G60" s="1" t="s">
        <v>70</v>
      </c>
      <c r="H60" s="7">
        <v>17</v>
      </c>
      <c r="I60" s="5">
        <v>45054</v>
      </c>
      <c r="J60" s="5">
        <v>45056</v>
      </c>
      <c r="K60" s="1" t="s">
        <v>71</v>
      </c>
      <c r="L60" s="224">
        <f t="shared" si="12"/>
        <v>5</v>
      </c>
      <c r="M60" s="4">
        <f t="shared" si="5"/>
        <v>1</v>
      </c>
      <c r="N60" s="233" t="s">
        <v>343</v>
      </c>
      <c r="O60" s="293"/>
      <c r="Q60" s="241" t="str">
        <f>IFERROR((VLOOKUP(P60,Padrón[[Ficha]:[Nombre]],2,FALSE)),"-")</f>
        <v>-</v>
      </c>
      <c r="R60" s="234" t="s">
        <v>419</v>
      </c>
      <c r="S60" s="95" t="str">
        <f t="shared" si="13"/>
        <v>◄ ◄ ◄ Favor de indicar la causa</v>
      </c>
    </row>
    <row r="61" spans="1:19" x14ac:dyDescent="0.35">
      <c r="A61" s="6">
        <v>58415</v>
      </c>
      <c r="B61" s="3"/>
      <c r="C61" s="1" t="s">
        <v>53</v>
      </c>
      <c r="D61" s="9" t="s">
        <v>147</v>
      </c>
      <c r="E61" s="1" t="s">
        <v>23</v>
      </c>
      <c r="F61" s="8">
        <v>323625</v>
      </c>
      <c r="G61" s="1" t="s">
        <v>170</v>
      </c>
      <c r="H61" s="7">
        <v>10</v>
      </c>
      <c r="I61" s="5">
        <v>45054</v>
      </c>
      <c r="J61" s="5">
        <v>45055</v>
      </c>
      <c r="K61" s="1" t="s">
        <v>82</v>
      </c>
      <c r="L61" s="224">
        <f t="shared" si="12"/>
        <v>5</v>
      </c>
      <c r="M61" s="4">
        <f t="shared" si="5"/>
        <v>1</v>
      </c>
      <c r="N61" s="233" t="s">
        <v>341</v>
      </c>
      <c r="O61" s="293">
        <v>8</v>
      </c>
      <c r="P61" s="233">
        <v>323625</v>
      </c>
      <c r="Q61" s="241" t="str">
        <f>IFERROR((VLOOKUP(P61,Padrón[[Ficha]:[Nombre]],2,FALSE)),"-")</f>
        <v>ANASTACIO MONTELONGO LARA</v>
      </c>
      <c r="R61" s="234" t="s">
        <v>420</v>
      </c>
      <c r="S61" s="95" t="str">
        <f t="shared" si="13"/>
        <v>-</v>
      </c>
    </row>
    <row r="62" spans="1:19" hidden="1" x14ac:dyDescent="0.35">
      <c r="A62" s="6">
        <v>59976</v>
      </c>
      <c r="B62" s="3"/>
      <c r="C62" s="1" t="s">
        <v>53</v>
      </c>
      <c r="D62" s="9" t="s">
        <v>147</v>
      </c>
      <c r="E62" s="1" t="s">
        <v>76</v>
      </c>
      <c r="F62" s="8">
        <v>365499</v>
      </c>
      <c r="G62" s="1" t="s">
        <v>72</v>
      </c>
      <c r="H62" s="7">
        <v>7</v>
      </c>
      <c r="I62" s="5">
        <v>45056</v>
      </c>
      <c r="J62" s="5">
        <v>45057</v>
      </c>
      <c r="K62" s="1" t="s">
        <v>71</v>
      </c>
      <c r="L62" s="224">
        <f t="shared" si="12"/>
        <v>5</v>
      </c>
      <c r="M62" s="4">
        <f t="shared" si="5"/>
        <v>1</v>
      </c>
      <c r="N62" s="233" t="s">
        <v>341</v>
      </c>
      <c r="O62" s="293">
        <v>6</v>
      </c>
      <c r="P62" s="233">
        <v>365499</v>
      </c>
      <c r="Q62" s="241" t="str">
        <f>IFERROR((VLOOKUP(P62,Padrón[[Ficha]:[Nombre]],2,FALSE)),"-")</f>
        <v>VICTOR GABRIEL KAYSER ESPINOSA</v>
      </c>
      <c r="R62" s="234" t="s">
        <v>421</v>
      </c>
      <c r="S62" s="95" t="str">
        <f t="shared" si="13"/>
        <v>-</v>
      </c>
    </row>
    <row r="63" spans="1:19" hidden="1" x14ac:dyDescent="0.35">
      <c r="A63" s="6">
        <v>59901</v>
      </c>
      <c r="B63" s="3"/>
      <c r="C63" s="1" t="s">
        <v>53</v>
      </c>
      <c r="D63" s="9" t="s">
        <v>133</v>
      </c>
      <c r="E63" s="1" t="s">
        <v>47</v>
      </c>
      <c r="F63" s="8">
        <v>413600</v>
      </c>
      <c r="G63" s="1" t="s">
        <v>114</v>
      </c>
      <c r="H63" s="7">
        <v>15</v>
      </c>
      <c r="I63" s="5">
        <v>45057</v>
      </c>
      <c r="J63" s="5">
        <v>45059</v>
      </c>
      <c r="K63" s="1" t="s">
        <v>82</v>
      </c>
      <c r="L63" s="224">
        <f t="shared" si="12"/>
        <v>5</v>
      </c>
      <c r="M63" s="4">
        <f t="shared" si="5"/>
        <v>1</v>
      </c>
      <c r="N63" s="233" t="s">
        <v>341</v>
      </c>
      <c r="O63" s="293">
        <v>11</v>
      </c>
      <c r="P63" s="233">
        <v>413600</v>
      </c>
      <c r="Q63" s="241" t="str">
        <f>IFERROR((VLOOKUP(P63,Padrón[[Ficha]:[Nombre]],2,FALSE)),"-")</f>
        <v>EDUARDO MENA PIÑEYRO</v>
      </c>
      <c r="R63" s="234" t="s">
        <v>418</v>
      </c>
      <c r="S63" s="95" t="str">
        <f t="shared" si="13"/>
        <v>-</v>
      </c>
    </row>
    <row r="64" spans="1:19" hidden="1" x14ac:dyDescent="0.35">
      <c r="A64" s="6">
        <v>51460</v>
      </c>
      <c r="B64" s="3"/>
      <c r="C64" s="1" t="s">
        <v>53</v>
      </c>
      <c r="D64" s="9" t="s">
        <v>147</v>
      </c>
      <c r="E64" s="1" t="s">
        <v>30</v>
      </c>
      <c r="F64" s="8">
        <v>352720</v>
      </c>
      <c r="G64" s="1" t="s">
        <v>66</v>
      </c>
      <c r="H64" s="7">
        <v>5</v>
      </c>
      <c r="I64" s="5">
        <v>45058</v>
      </c>
      <c r="J64" s="5">
        <v>45058</v>
      </c>
      <c r="K64" s="1" t="s">
        <v>29</v>
      </c>
      <c r="L64" s="224">
        <f t="shared" si="12"/>
        <v>5</v>
      </c>
      <c r="M64" s="4">
        <f t="shared" si="5"/>
        <v>1</v>
      </c>
      <c r="N64" s="233" t="s">
        <v>341</v>
      </c>
      <c r="O64" s="293">
        <v>3</v>
      </c>
      <c r="P64" s="233">
        <v>352720</v>
      </c>
      <c r="Q64" s="241" t="str">
        <f>IFERROR((VLOOKUP(P64,Padrón[[Ficha]:[Nombre]],2,FALSE)),"-")</f>
        <v>ROBERTO AUGUSTO ROSAS HERNANDEZ</v>
      </c>
      <c r="S64" s="95" t="str">
        <f t="shared" si="13"/>
        <v>-</v>
      </c>
    </row>
    <row r="65" spans="1:19" hidden="1" x14ac:dyDescent="0.35">
      <c r="A65" s="6">
        <v>58321</v>
      </c>
      <c r="B65" s="3"/>
      <c r="C65" s="1" t="s">
        <v>53</v>
      </c>
      <c r="D65" s="9" t="s">
        <v>54</v>
      </c>
      <c r="E65" s="1" t="s">
        <v>20</v>
      </c>
      <c r="F65" s="8">
        <v>365499</v>
      </c>
      <c r="G65" s="1" t="s">
        <v>72</v>
      </c>
      <c r="H65" s="7">
        <v>13</v>
      </c>
      <c r="I65" s="5">
        <v>45063</v>
      </c>
      <c r="J65" s="5">
        <v>45064</v>
      </c>
      <c r="K65" s="1" t="s">
        <v>57</v>
      </c>
      <c r="L65" s="224">
        <f t="shared" si="12"/>
        <v>5</v>
      </c>
      <c r="M65" s="4">
        <f t="shared" si="5"/>
        <v>1</v>
      </c>
      <c r="N65" s="233" t="s">
        <v>341</v>
      </c>
      <c r="O65" s="293">
        <v>10</v>
      </c>
      <c r="P65" s="233">
        <v>365499</v>
      </c>
      <c r="Q65" s="241" t="str">
        <f>IFERROR((VLOOKUP(P65,Padrón[[Ficha]:[Nombre]],2,FALSE)),"-")</f>
        <v>VICTOR GABRIEL KAYSER ESPINOSA</v>
      </c>
      <c r="S65" s="95" t="str">
        <f t="shared" si="13"/>
        <v>-</v>
      </c>
    </row>
    <row r="66" spans="1:19" hidden="1" x14ac:dyDescent="0.35">
      <c r="A66" s="6">
        <v>58164</v>
      </c>
      <c r="B66" s="3"/>
      <c r="C66" s="1" t="s">
        <v>53</v>
      </c>
      <c r="D66" s="9" t="s">
        <v>54</v>
      </c>
      <c r="E66" s="1" t="s">
        <v>47</v>
      </c>
      <c r="F66" s="8">
        <v>380292</v>
      </c>
      <c r="G66" s="1" t="s">
        <v>75</v>
      </c>
      <c r="H66" s="7">
        <v>9</v>
      </c>
      <c r="I66" s="5">
        <v>45063</v>
      </c>
      <c r="J66" s="5">
        <v>45065</v>
      </c>
      <c r="K66" s="1" t="s">
        <v>73</v>
      </c>
      <c r="L66" s="224">
        <f t="shared" si="12"/>
        <v>5</v>
      </c>
      <c r="M66" s="4">
        <f t="shared" si="5"/>
        <v>1</v>
      </c>
      <c r="N66" s="233" t="s">
        <v>341</v>
      </c>
      <c r="O66" s="293">
        <v>7</v>
      </c>
      <c r="P66" s="233">
        <v>380292</v>
      </c>
      <c r="Q66" s="241" t="str">
        <f>IFERROR((VLOOKUP(P66,Padrón[[Ficha]:[Nombre]],2,FALSE)),"-")</f>
        <v>JUAN PIÑON MOHENO</v>
      </c>
      <c r="S66" s="95" t="str">
        <f t="shared" si="13"/>
        <v>-</v>
      </c>
    </row>
    <row r="67" spans="1:19" hidden="1" x14ac:dyDescent="0.35">
      <c r="A67" s="6">
        <v>60637</v>
      </c>
      <c r="B67" s="3"/>
      <c r="C67" s="1" t="s">
        <v>53</v>
      </c>
      <c r="D67" s="9" t="s">
        <v>58</v>
      </c>
      <c r="E67" s="1" t="s">
        <v>34</v>
      </c>
      <c r="F67" s="8">
        <v>626472</v>
      </c>
      <c r="G67" s="1" t="s">
        <v>59</v>
      </c>
      <c r="H67" s="7">
        <v>9</v>
      </c>
      <c r="I67" s="5">
        <v>45063</v>
      </c>
      <c r="J67" s="5">
        <v>45064</v>
      </c>
      <c r="K67" s="1" t="s">
        <v>60</v>
      </c>
      <c r="L67" s="224">
        <f t="shared" si="12"/>
        <v>5</v>
      </c>
      <c r="M67" s="4">
        <f t="shared" si="5"/>
        <v>1</v>
      </c>
      <c r="N67" s="233" t="s">
        <v>341</v>
      </c>
      <c r="O67" s="293">
        <v>7</v>
      </c>
      <c r="P67" s="233">
        <v>626472</v>
      </c>
      <c r="Q67" s="241" t="str">
        <f>IFERROR((VLOOKUP(P67,Padrón[[Ficha]:[Nombre]],2,FALSE)),"-")</f>
        <v>RUBEN DARIO ALCARAZ MEDINA</v>
      </c>
      <c r="S67" s="95" t="str">
        <f t="shared" si="13"/>
        <v>-</v>
      </c>
    </row>
    <row r="68" spans="1:19" hidden="1" x14ac:dyDescent="0.35">
      <c r="A68" s="6">
        <v>57085</v>
      </c>
      <c r="B68" s="3"/>
      <c r="C68" s="1" t="s">
        <v>53</v>
      </c>
      <c r="D68" s="9" t="s">
        <v>58</v>
      </c>
      <c r="E68" s="1" t="s">
        <v>47</v>
      </c>
      <c r="F68" s="8">
        <v>432495</v>
      </c>
      <c r="G68" s="1" t="s">
        <v>74</v>
      </c>
      <c r="H68" s="7">
        <v>10</v>
      </c>
      <c r="I68" s="5">
        <v>45064</v>
      </c>
      <c r="J68" s="5">
        <v>45066</v>
      </c>
      <c r="K68" s="1" t="s">
        <v>57</v>
      </c>
      <c r="L68" s="224">
        <f t="shared" si="12"/>
        <v>5</v>
      </c>
      <c r="M68" s="4">
        <f t="shared" si="5"/>
        <v>1</v>
      </c>
      <c r="N68" s="233" t="s">
        <v>341</v>
      </c>
      <c r="O68" s="293">
        <v>5</v>
      </c>
      <c r="P68" s="233">
        <v>432495</v>
      </c>
      <c r="Q68" s="241" t="str">
        <f>IFERROR((VLOOKUP(P68,Padrón[[Ficha]:[Nombre]],2,FALSE)),"-")</f>
        <v>RAFAEL APOLO BECERRA CAYETANO</v>
      </c>
      <c r="S68" s="95" t="str">
        <f t="shared" si="13"/>
        <v>-</v>
      </c>
    </row>
    <row r="69" spans="1:19" hidden="1" x14ac:dyDescent="0.35">
      <c r="A69" s="6">
        <v>55701</v>
      </c>
      <c r="B69" s="3"/>
      <c r="C69" s="1" t="s">
        <v>53</v>
      </c>
      <c r="D69" s="9" t="s">
        <v>133</v>
      </c>
      <c r="E69" s="1" t="s">
        <v>47</v>
      </c>
      <c r="F69" s="8">
        <v>505871</v>
      </c>
      <c r="G69" s="1" t="s">
        <v>159</v>
      </c>
      <c r="H69" s="7">
        <v>9</v>
      </c>
      <c r="I69" s="5">
        <v>45064</v>
      </c>
      <c r="J69" s="5">
        <v>45066</v>
      </c>
      <c r="K69" s="1" t="s">
        <v>29</v>
      </c>
      <c r="L69" s="224">
        <f t="shared" si="12"/>
        <v>5</v>
      </c>
      <c r="M69" s="4">
        <f t="shared" si="5"/>
        <v>1</v>
      </c>
      <c r="N69" s="233" t="s">
        <v>341</v>
      </c>
      <c r="O69" s="293">
        <v>3</v>
      </c>
      <c r="P69" s="233">
        <v>505871</v>
      </c>
      <c r="Q69" s="241" t="str">
        <f>IFERROR((VLOOKUP(P69,Padrón[[Ficha]:[Nombre]],2,FALSE)),"-")</f>
        <v>FRANCISCO MARTIN LOPEZ HERRERA</v>
      </c>
      <c r="S69" s="95" t="str">
        <f t="shared" si="13"/>
        <v>-</v>
      </c>
    </row>
    <row r="70" spans="1:19" hidden="1" x14ac:dyDescent="0.35">
      <c r="A70" s="6">
        <v>59797</v>
      </c>
      <c r="B70" s="3"/>
      <c r="C70" s="1" t="s">
        <v>53</v>
      </c>
      <c r="D70" s="9" t="s">
        <v>147</v>
      </c>
      <c r="E70" s="268" t="s">
        <v>30</v>
      </c>
      <c r="F70" s="8">
        <v>352720</v>
      </c>
      <c r="G70" s="1" t="s">
        <v>66</v>
      </c>
      <c r="H70" s="7">
        <v>4</v>
      </c>
      <c r="I70" s="5">
        <v>45066</v>
      </c>
      <c r="J70" s="5">
        <v>45066</v>
      </c>
      <c r="K70" s="1" t="s">
        <v>29</v>
      </c>
      <c r="L70" s="224">
        <f t="shared" si="12"/>
        <v>5</v>
      </c>
      <c r="M70" s="4">
        <f t="shared" si="5"/>
        <v>1</v>
      </c>
      <c r="N70" s="233" t="s">
        <v>343</v>
      </c>
      <c r="O70" s="293"/>
      <c r="Q70" s="241" t="str">
        <f>IFERROR((VLOOKUP(P70,Padrón[[Ficha]:[Nombre]],2,FALSE)),"-")</f>
        <v>-</v>
      </c>
      <c r="R70" s="234" t="s">
        <v>419</v>
      </c>
      <c r="S70" s="95" t="str">
        <f t="shared" si="13"/>
        <v>◄ ◄ ◄ Favor de indicar la causa</v>
      </c>
    </row>
    <row r="71" spans="1:19" hidden="1" x14ac:dyDescent="0.35">
      <c r="A71" s="6">
        <v>56226</v>
      </c>
      <c r="B71" s="3"/>
      <c r="C71" s="1" t="s">
        <v>53</v>
      </c>
      <c r="D71" s="9" t="s">
        <v>54</v>
      </c>
      <c r="E71" s="1" t="s">
        <v>27</v>
      </c>
      <c r="F71" s="8">
        <v>365499</v>
      </c>
      <c r="G71" s="1" t="s">
        <v>72</v>
      </c>
      <c r="H71" s="7">
        <v>5</v>
      </c>
      <c r="I71" s="5">
        <v>45068</v>
      </c>
      <c r="J71" s="5">
        <v>45068</v>
      </c>
      <c r="K71" s="1" t="s">
        <v>73</v>
      </c>
      <c r="L71" s="224">
        <f t="shared" si="12"/>
        <v>5</v>
      </c>
      <c r="M71" s="4">
        <f t="shared" si="5"/>
        <v>1</v>
      </c>
      <c r="N71" s="233" t="s">
        <v>341</v>
      </c>
      <c r="O71" s="293">
        <v>3</v>
      </c>
      <c r="P71" s="233">
        <v>365499</v>
      </c>
      <c r="Q71" s="241" t="str">
        <f>IFERROR((VLOOKUP(P71,Padrón[[Ficha]:[Nombre]],2,FALSE)),"-")</f>
        <v>VICTOR GABRIEL KAYSER ESPINOSA</v>
      </c>
      <c r="S71" s="95" t="str">
        <f t="shared" si="13"/>
        <v>-</v>
      </c>
    </row>
    <row r="72" spans="1:19" hidden="1" x14ac:dyDescent="0.35">
      <c r="A72" s="6">
        <v>53059</v>
      </c>
      <c r="B72" s="3"/>
      <c r="C72" s="1" t="s">
        <v>53</v>
      </c>
      <c r="D72" s="9" t="s">
        <v>133</v>
      </c>
      <c r="E72" s="1" t="s">
        <v>84</v>
      </c>
      <c r="F72" s="8">
        <v>402802</v>
      </c>
      <c r="G72" s="1" t="s">
        <v>168</v>
      </c>
      <c r="H72" s="7">
        <v>7</v>
      </c>
      <c r="I72" s="5">
        <v>45068</v>
      </c>
      <c r="J72" s="5">
        <v>45069</v>
      </c>
      <c r="K72" s="1" t="s">
        <v>85</v>
      </c>
      <c r="L72" s="224">
        <f t="shared" si="12"/>
        <v>5</v>
      </c>
      <c r="M72" s="4">
        <f t="shared" si="5"/>
        <v>1</v>
      </c>
      <c r="N72" s="233" t="s">
        <v>341</v>
      </c>
      <c r="O72" s="293">
        <v>6</v>
      </c>
      <c r="P72" s="233">
        <v>402802</v>
      </c>
      <c r="Q72" s="241" t="str">
        <f>IFERROR((VLOOKUP(P72,Padrón[[Ficha]:[Nombre]],2,FALSE)),"-")</f>
        <v>FELIPE ELEAZAR REYES DELGADO</v>
      </c>
      <c r="S72" s="95" t="str">
        <f t="shared" si="13"/>
        <v>-</v>
      </c>
    </row>
    <row r="73" spans="1:19" x14ac:dyDescent="0.35">
      <c r="A73" s="6">
        <v>54830</v>
      </c>
      <c r="B73" s="3"/>
      <c r="C73" s="1" t="s">
        <v>53</v>
      </c>
      <c r="D73" s="9" t="s">
        <v>147</v>
      </c>
      <c r="E73" s="1" t="s">
        <v>23</v>
      </c>
      <c r="F73" s="8">
        <v>505871</v>
      </c>
      <c r="G73" s="1" t="s">
        <v>159</v>
      </c>
      <c r="H73" s="7">
        <v>7</v>
      </c>
      <c r="I73" s="5">
        <v>45068</v>
      </c>
      <c r="J73" s="5">
        <v>45069</v>
      </c>
      <c r="K73" s="1" t="s">
        <v>29</v>
      </c>
      <c r="L73" s="224">
        <f t="shared" si="12"/>
        <v>5</v>
      </c>
      <c r="M73" s="4">
        <f t="shared" si="5"/>
        <v>1</v>
      </c>
      <c r="N73" s="233" t="s">
        <v>341</v>
      </c>
      <c r="O73" s="293">
        <v>5</v>
      </c>
      <c r="P73" s="233">
        <v>505871</v>
      </c>
      <c r="Q73" s="241" t="str">
        <f>IFERROR((VLOOKUP(P73,Padrón[[Ficha]:[Nombre]],2,FALSE)),"-")</f>
        <v>FRANCISCO MARTIN LOPEZ HERRERA</v>
      </c>
      <c r="S73" s="95" t="str">
        <f t="shared" si="13"/>
        <v>-</v>
      </c>
    </row>
    <row r="74" spans="1:19" hidden="1" x14ac:dyDescent="0.35">
      <c r="A74" s="6">
        <v>59987</v>
      </c>
      <c r="B74" s="3"/>
      <c r="C74" s="1" t="s">
        <v>53</v>
      </c>
      <c r="D74" s="9" t="s">
        <v>147</v>
      </c>
      <c r="E74" s="1" t="s">
        <v>76</v>
      </c>
      <c r="F74" s="8">
        <v>365499</v>
      </c>
      <c r="G74" s="1" t="s">
        <v>72</v>
      </c>
      <c r="H74" s="7">
        <v>5</v>
      </c>
      <c r="I74" s="5">
        <v>45069</v>
      </c>
      <c r="J74" s="5">
        <v>45070</v>
      </c>
      <c r="K74" s="1" t="s">
        <v>71</v>
      </c>
      <c r="L74" s="224">
        <f t="shared" si="12"/>
        <v>5</v>
      </c>
      <c r="M74" s="4">
        <f t="shared" si="5"/>
        <v>1</v>
      </c>
      <c r="N74" s="233" t="s">
        <v>341</v>
      </c>
      <c r="O74" s="293">
        <v>5</v>
      </c>
      <c r="P74" s="233">
        <v>365499</v>
      </c>
      <c r="Q74" s="241" t="str">
        <f>IFERROR((VLOOKUP(P74,Padrón[[Ficha]:[Nombre]],2,FALSE)),"-")</f>
        <v>VICTOR GABRIEL KAYSER ESPINOSA</v>
      </c>
      <c r="S74" s="95" t="str">
        <f t="shared" si="13"/>
        <v>-</v>
      </c>
    </row>
    <row r="75" spans="1:19" hidden="1" x14ac:dyDescent="0.35">
      <c r="A75" s="6">
        <v>57113</v>
      </c>
      <c r="B75" s="3"/>
      <c r="C75" s="1" t="s">
        <v>53</v>
      </c>
      <c r="D75" s="9" t="s">
        <v>58</v>
      </c>
      <c r="E75" s="1" t="s">
        <v>17</v>
      </c>
      <c r="F75" s="8">
        <v>679358</v>
      </c>
      <c r="G75" s="1" t="s">
        <v>70</v>
      </c>
      <c r="H75" s="7">
        <v>7</v>
      </c>
      <c r="I75" s="5">
        <v>45071</v>
      </c>
      <c r="J75" s="5">
        <v>45071</v>
      </c>
      <c r="K75" s="1" t="s">
        <v>57</v>
      </c>
      <c r="L75" s="224">
        <f t="shared" si="12"/>
        <v>5</v>
      </c>
      <c r="M75" s="4">
        <f t="shared" si="5"/>
        <v>1</v>
      </c>
      <c r="N75" s="233" t="s">
        <v>341</v>
      </c>
      <c r="O75" s="293">
        <v>5</v>
      </c>
      <c r="P75" s="233">
        <v>679358</v>
      </c>
      <c r="Q75" s="241" t="str">
        <f>IFERROR((VLOOKUP(P75,Padrón[[Ficha]:[Nombre]],2,FALSE)),"-")</f>
        <v>JOSE ENRIQUE BERGMAN OCAMPO</v>
      </c>
      <c r="S75" s="95" t="str">
        <f t="shared" si="13"/>
        <v>-</v>
      </c>
    </row>
    <row r="76" spans="1:19" hidden="1" x14ac:dyDescent="0.35">
      <c r="A76" s="6">
        <v>60131</v>
      </c>
      <c r="B76" s="3"/>
      <c r="C76" s="1" t="s">
        <v>53</v>
      </c>
      <c r="D76" s="9" t="s">
        <v>147</v>
      </c>
      <c r="E76" s="1" t="s">
        <v>76</v>
      </c>
      <c r="F76" s="8">
        <v>365499</v>
      </c>
      <c r="G76" s="1" t="s">
        <v>72</v>
      </c>
      <c r="H76" s="7">
        <v>6</v>
      </c>
      <c r="I76" s="5">
        <v>45071</v>
      </c>
      <c r="J76" s="5">
        <v>45072</v>
      </c>
      <c r="K76" s="1" t="s">
        <v>71</v>
      </c>
      <c r="L76" s="224">
        <f t="shared" si="12"/>
        <v>5</v>
      </c>
      <c r="M76" s="4">
        <f t="shared" si="5"/>
        <v>1</v>
      </c>
      <c r="N76" s="233" t="s">
        <v>341</v>
      </c>
      <c r="O76" s="293">
        <v>6</v>
      </c>
      <c r="P76" s="233">
        <v>365499</v>
      </c>
      <c r="Q76" s="241" t="str">
        <f>IFERROR((VLOOKUP(P76,Padrón[[Ficha]:[Nombre]],2,FALSE)),"-")</f>
        <v>VICTOR GABRIEL KAYSER ESPINOSA</v>
      </c>
      <c r="S76" s="95" t="str">
        <f t="shared" si="13"/>
        <v>-</v>
      </c>
    </row>
    <row r="77" spans="1:19" hidden="1" x14ac:dyDescent="0.35">
      <c r="A77" s="6">
        <v>57380</v>
      </c>
      <c r="B77" s="3"/>
      <c r="C77" s="1" t="s">
        <v>53</v>
      </c>
      <c r="D77" s="9" t="s">
        <v>54</v>
      </c>
      <c r="E77" s="1" t="s">
        <v>47</v>
      </c>
      <c r="F77" s="8">
        <v>510960</v>
      </c>
      <c r="G77" s="1" t="s">
        <v>62</v>
      </c>
      <c r="H77" s="7">
        <v>13</v>
      </c>
      <c r="I77" s="5">
        <v>45075</v>
      </c>
      <c r="J77" s="5">
        <v>45077</v>
      </c>
      <c r="K77" s="1" t="s">
        <v>60</v>
      </c>
      <c r="L77" s="224">
        <f t="shared" si="12"/>
        <v>5</v>
      </c>
      <c r="M77" s="4">
        <f t="shared" si="5"/>
        <v>1</v>
      </c>
      <c r="N77" s="233" t="s">
        <v>341</v>
      </c>
      <c r="O77" s="293">
        <v>12</v>
      </c>
      <c r="P77" s="233">
        <v>510960</v>
      </c>
      <c r="Q77" s="241" t="str">
        <f>IFERROR((VLOOKUP(P77,Padrón[[Ficha]:[Nombre]],2,FALSE)),"-")</f>
        <v>ROONY JOANATHAN QUEVEDO LOPEZ</v>
      </c>
      <c r="S77" s="95" t="str">
        <f t="shared" si="13"/>
        <v>-</v>
      </c>
    </row>
    <row r="78" spans="1:19" hidden="1" x14ac:dyDescent="0.35">
      <c r="A78" s="6">
        <v>57556</v>
      </c>
      <c r="B78" s="3"/>
      <c r="C78" s="1" t="s">
        <v>53</v>
      </c>
      <c r="D78" s="9" t="s">
        <v>54</v>
      </c>
      <c r="E78" s="1" t="s">
        <v>28</v>
      </c>
      <c r="F78" s="8">
        <v>365499</v>
      </c>
      <c r="G78" s="1" t="s">
        <v>72</v>
      </c>
      <c r="H78" s="7">
        <v>4</v>
      </c>
      <c r="I78" s="5">
        <v>45078</v>
      </c>
      <c r="J78" s="5">
        <v>45079</v>
      </c>
      <c r="K78" s="1" t="s">
        <v>85</v>
      </c>
      <c r="L78" s="224">
        <f t="shared" ref="L78:L109" si="14">MONTH(J78)</f>
        <v>6</v>
      </c>
      <c r="M78" s="4">
        <f t="shared" si="5"/>
        <v>1</v>
      </c>
      <c r="N78" s="233" t="s">
        <v>341</v>
      </c>
      <c r="O78" s="307">
        <v>4</v>
      </c>
      <c r="P78" s="233">
        <v>365499</v>
      </c>
      <c r="Q78" s="241" t="str">
        <f>IFERROR((VLOOKUP(P78,Padrón[[Ficha]:[Nombre]],2,FALSE)),"-")</f>
        <v>VICTOR GABRIEL KAYSER ESPINOSA</v>
      </c>
      <c r="S78" s="95" t="str">
        <f t="shared" ref="S78:S109" si="15">IF(N78="Cancelado","◄ ◄ ◄ Favor de indicar la causa","-")</f>
        <v>-</v>
      </c>
    </row>
    <row r="79" spans="1:19" hidden="1" x14ac:dyDescent="0.35">
      <c r="A79" s="6">
        <v>58524</v>
      </c>
      <c r="B79" s="3"/>
      <c r="C79" s="1" t="s">
        <v>53</v>
      </c>
      <c r="D79" s="9" t="s">
        <v>147</v>
      </c>
      <c r="E79" s="1" t="s">
        <v>47</v>
      </c>
      <c r="F79" s="8">
        <v>451904</v>
      </c>
      <c r="G79" s="1" t="s">
        <v>69</v>
      </c>
      <c r="H79" s="7">
        <v>5</v>
      </c>
      <c r="I79" s="5">
        <v>45078</v>
      </c>
      <c r="J79" s="5">
        <v>45080</v>
      </c>
      <c r="K79" s="1" t="s">
        <v>82</v>
      </c>
      <c r="L79" s="224">
        <f t="shared" si="14"/>
        <v>6</v>
      </c>
      <c r="M79" s="4">
        <f t="shared" ref="M79:M142" si="16">IF(AND(J79&gt;=$B$2,J79&lt;=$C$2),1,0)</f>
        <v>1</v>
      </c>
      <c r="N79" s="294" t="s">
        <v>422</v>
      </c>
      <c r="O79" s="293"/>
      <c r="Q79" s="241" t="str">
        <f>IFERROR((VLOOKUP(P79,Padrón[[Ficha]:[Nombre]],2,FALSE)),"-")</f>
        <v>-</v>
      </c>
      <c r="R79" s="234" t="s">
        <v>423</v>
      </c>
      <c r="S79" s="95" t="str">
        <f t="shared" si="15"/>
        <v>◄ ◄ ◄ Favor de indicar la causa</v>
      </c>
    </row>
    <row r="80" spans="1:19" hidden="1" x14ac:dyDescent="0.35">
      <c r="A80" s="6">
        <v>57141</v>
      </c>
      <c r="B80" s="3"/>
      <c r="C80" s="1" t="s">
        <v>53</v>
      </c>
      <c r="D80" s="9" t="s">
        <v>58</v>
      </c>
      <c r="E80" s="1" t="s">
        <v>17</v>
      </c>
      <c r="F80" s="8">
        <v>679358</v>
      </c>
      <c r="G80" s="1" t="s">
        <v>70</v>
      </c>
      <c r="H80" s="7">
        <v>11</v>
      </c>
      <c r="I80" s="5">
        <v>45082</v>
      </c>
      <c r="J80" s="5">
        <v>45082</v>
      </c>
      <c r="K80" s="1" t="s">
        <v>57</v>
      </c>
      <c r="L80" s="224">
        <f t="shared" si="14"/>
        <v>6</v>
      </c>
      <c r="M80" s="4">
        <f t="shared" si="16"/>
        <v>1</v>
      </c>
      <c r="N80" s="294" t="s">
        <v>422</v>
      </c>
      <c r="O80" s="307"/>
      <c r="Q80" s="241" t="str">
        <f>IFERROR((VLOOKUP(P80,Padrón[[Ficha]:[Nombre]],2,FALSE)),"-")</f>
        <v>-</v>
      </c>
      <c r="R80" s="234" t="s">
        <v>423</v>
      </c>
      <c r="S80" s="95" t="str">
        <f t="shared" si="15"/>
        <v>◄ ◄ ◄ Favor de indicar la causa</v>
      </c>
    </row>
    <row r="81" spans="1:19" hidden="1" x14ac:dyDescent="0.35">
      <c r="A81" s="6">
        <v>58554</v>
      </c>
      <c r="B81" s="3"/>
      <c r="C81" s="1" t="s">
        <v>53</v>
      </c>
      <c r="D81" s="9" t="s">
        <v>58</v>
      </c>
      <c r="E81" s="1" t="s">
        <v>47</v>
      </c>
      <c r="F81" s="8">
        <v>567481</v>
      </c>
      <c r="G81" s="1" t="s">
        <v>67</v>
      </c>
      <c r="H81" s="7">
        <v>7</v>
      </c>
      <c r="I81" s="5">
        <v>45082</v>
      </c>
      <c r="J81" s="5">
        <v>45084</v>
      </c>
      <c r="K81" s="1" t="s">
        <v>51</v>
      </c>
      <c r="L81" s="224">
        <f t="shared" si="14"/>
        <v>6</v>
      </c>
      <c r="M81" s="4">
        <f t="shared" si="16"/>
        <v>1</v>
      </c>
      <c r="N81" s="233" t="s">
        <v>341</v>
      </c>
      <c r="O81" s="307">
        <v>6</v>
      </c>
      <c r="P81" s="233">
        <v>567481</v>
      </c>
      <c r="Q81" s="241" t="str">
        <f>IFERROR((VLOOKUP(P81,Padrón[[Ficha]:[Nombre]],2,FALSE)),"-")</f>
        <v>FLORENTINO ALBERTO MEDINA ESPINOSA</v>
      </c>
      <c r="S81" s="95" t="str">
        <f t="shared" si="15"/>
        <v>-</v>
      </c>
    </row>
    <row r="82" spans="1:19" hidden="1" x14ac:dyDescent="0.35">
      <c r="A82" s="6">
        <v>59205</v>
      </c>
      <c r="B82" s="3"/>
      <c r="C82" s="1" t="s">
        <v>53</v>
      </c>
      <c r="D82" s="9" t="s">
        <v>54</v>
      </c>
      <c r="E82" s="1" t="s">
        <v>35</v>
      </c>
      <c r="F82" s="8">
        <v>365499</v>
      </c>
      <c r="G82" s="1" t="s">
        <v>72</v>
      </c>
      <c r="H82" s="7">
        <v>9</v>
      </c>
      <c r="I82" s="5">
        <v>45082</v>
      </c>
      <c r="J82" s="5">
        <v>45084</v>
      </c>
      <c r="K82" s="1" t="s">
        <v>29</v>
      </c>
      <c r="L82" s="224">
        <f t="shared" si="14"/>
        <v>6</v>
      </c>
      <c r="M82" s="4">
        <f t="shared" si="16"/>
        <v>1</v>
      </c>
      <c r="N82" s="233" t="s">
        <v>341</v>
      </c>
      <c r="O82" s="307">
        <v>7</v>
      </c>
      <c r="P82" s="233">
        <v>365499</v>
      </c>
      <c r="Q82" s="241" t="str">
        <f>IFERROR((VLOOKUP(P82,Padrón[[Ficha]:[Nombre]],2,FALSE)),"-")</f>
        <v>VICTOR GABRIEL KAYSER ESPINOSA</v>
      </c>
      <c r="S82" s="95" t="str">
        <f t="shared" si="15"/>
        <v>-</v>
      </c>
    </row>
    <row r="83" spans="1:19" hidden="1" x14ac:dyDescent="0.35">
      <c r="A83" s="6">
        <v>59225</v>
      </c>
      <c r="B83" s="3"/>
      <c r="C83" s="1" t="s">
        <v>53</v>
      </c>
      <c r="D83" s="9" t="s">
        <v>54</v>
      </c>
      <c r="E83" s="1" t="s">
        <v>28</v>
      </c>
      <c r="F83" s="8">
        <v>365499</v>
      </c>
      <c r="G83" s="1" t="s">
        <v>72</v>
      </c>
      <c r="H83" s="7">
        <v>8</v>
      </c>
      <c r="I83" s="5">
        <v>45085</v>
      </c>
      <c r="J83" s="5">
        <v>45086</v>
      </c>
      <c r="K83" s="1" t="s">
        <v>29</v>
      </c>
      <c r="L83" s="224">
        <f t="shared" si="14"/>
        <v>6</v>
      </c>
      <c r="M83" s="4">
        <f t="shared" si="16"/>
        <v>1</v>
      </c>
      <c r="N83" s="233" t="s">
        <v>341</v>
      </c>
      <c r="O83" s="307">
        <v>8</v>
      </c>
      <c r="P83" s="233">
        <v>365499</v>
      </c>
      <c r="Q83" s="241" t="str">
        <f>IFERROR((VLOOKUP(P83,Padrón[[Ficha]:[Nombre]],2,FALSE)),"-")</f>
        <v>VICTOR GABRIEL KAYSER ESPINOSA</v>
      </c>
      <c r="S83" s="95" t="str">
        <f t="shared" si="15"/>
        <v>-</v>
      </c>
    </row>
    <row r="84" spans="1:19" hidden="1" x14ac:dyDescent="0.35">
      <c r="A84" s="6">
        <v>55667</v>
      </c>
      <c r="B84" s="3"/>
      <c r="C84" s="1" t="s">
        <v>53</v>
      </c>
      <c r="D84" s="9" t="s">
        <v>133</v>
      </c>
      <c r="E84" s="1" t="s">
        <v>47</v>
      </c>
      <c r="F84" s="8">
        <v>507111</v>
      </c>
      <c r="G84" s="1" t="s">
        <v>149</v>
      </c>
      <c r="H84" s="7">
        <v>10</v>
      </c>
      <c r="I84" s="5">
        <v>45085</v>
      </c>
      <c r="J84" s="5">
        <v>45087</v>
      </c>
      <c r="K84" s="1" t="s">
        <v>29</v>
      </c>
      <c r="L84" s="224">
        <f t="shared" si="14"/>
        <v>6</v>
      </c>
      <c r="M84" s="4">
        <f t="shared" si="16"/>
        <v>1</v>
      </c>
      <c r="N84" s="233" t="s">
        <v>341</v>
      </c>
      <c r="O84" s="307">
        <v>10</v>
      </c>
      <c r="P84" s="233">
        <v>507111</v>
      </c>
      <c r="Q84" s="241" t="str">
        <f>IFERROR((VLOOKUP(P84,Padrón[[Ficha]:[Nombre]],2,FALSE)),"-")</f>
        <v>MIGUEL ANGEL RODRIGUEZ GOMEZ</v>
      </c>
      <c r="S84" s="95" t="str">
        <f t="shared" si="15"/>
        <v>-</v>
      </c>
    </row>
    <row r="85" spans="1:19" x14ac:dyDescent="0.35">
      <c r="A85" s="6">
        <v>59985</v>
      </c>
      <c r="B85" s="3"/>
      <c r="C85" s="1" t="s">
        <v>53</v>
      </c>
      <c r="D85" s="9" t="s">
        <v>133</v>
      </c>
      <c r="E85" s="1" t="s">
        <v>23</v>
      </c>
      <c r="F85" s="8">
        <v>505871</v>
      </c>
      <c r="G85" s="1" t="s">
        <v>159</v>
      </c>
      <c r="H85" s="7">
        <v>16</v>
      </c>
      <c r="I85" s="5">
        <v>45085</v>
      </c>
      <c r="J85" s="5">
        <v>45086</v>
      </c>
      <c r="K85" s="1" t="s">
        <v>82</v>
      </c>
      <c r="L85" s="224">
        <f t="shared" si="14"/>
        <v>6</v>
      </c>
      <c r="M85" s="4">
        <f t="shared" si="16"/>
        <v>1</v>
      </c>
      <c r="N85" s="233" t="s">
        <v>341</v>
      </c>
      <c r="O85" s="307">
        <v>15</v>
      </c>
      <c r="P85" s="233">
        <v>505871</v>
      </c>
      <c r="Q85" s="241" t="str">
        <f>IFERROR((VLOOKUP(P85,Padrón[[Ficha]:[Nombre]],2,FALSE)),"-")</f>
        <v>FRANCISCO MARTIN LOPEZ HERRERA</v>
      </c>
      <c r="R85" s="234" t="s">
        <v>424</v>
      </c>
      <c r="S85" s="95" t="str">
        <f t="shared" si="15"/>
        <v>-</v>
      </c>
    </row>
    <row r="86" spans="1:19" hidden="1" x14ac:dyDescent="0.35">
      <c r="A86" s="6">
        <v>51213</v>
      </c>
      <c r="B86" s="3"/>
      <c r="C86" s="1" t="s">
        <v>53</v>
      </c>
      <c r="D86" s="9" t="s">
        <v>147</v>
      </c>
      <c r="E86" s="1" t="s">
        <v>47</v>
      </c>
      <c r="F86" s="8">
        <v>433424</v>
      </c>
      <c r="G86" s="1" t="s">
        <v>134</v>
      </c>
      <c r="H86" s="7">
        <v>12</v>
      </c>
      <c r="I86" s="5">
        <v>45085</v>
      </c>
      <c r="J86" s="5">
        <v>45087</v>
      </c>
      <c r="K86" s="1" t="s">
        <v>85</v>
      </c>
      <c r="L86" s="224">
        <f t="shared" si="14"/>
        <v>6</v>
      </c>
      <c r="M86" s="4">
        <f t="shared" si="16"/>
        <v>1</v>
      </c>
      <c r="N86" s="233" t="s">
        <v>341</v>
      </c>
      <c r="O86" s="307">
        <v>7</v>
      </c>
      <c r="P86" s="233">
        <v>433424</v>
      </c>
      <c r="Q86" s="241" t="str">
        <f>IFERROR((VLOOKUP(P86,Padrón[[Ficha]:[Nombre]],2,FALSE)),"-")</f>
        <v>SIHNUE HERNANDEZ DOMINGUEZ</v>
      </c>
      <c r="S86" s="95" t="str">
        <f t="shared" si="15"/>
        <v>-</v>
      </c>
    </row>
    <row r="87" spans="1:19" hidden="1" x14ac:dyDescent="0.35">
      <c r="A87" s="6">
        <v>57439</v>
      </c>
      <c r="B87" s="3"/>
      <c r="C87" s="1" t="s">
        <v>53</v>
      </c>
      <c r="D87" s="9" t="s">
        <v>99</v>
      </c>
      <c r="E87" s="1" t="s">
        <v>115</v>
      </c>
      <c r="F87" s="8">
        <v>679358</v>
      </c>
      <c r="G87" s="1" t="s">
        <v>70</v>
      </c>
      <c r="H87" s="7">
        <v>9</v>
      </c>
      <c r="I87" s="5">
        <v>45087</v>
      </c>
      <c r="J87" s="5">
        <v>45087</v>
      </c>
      <c r="K87" s="1" t="s">
        <v>94</v>
      </c>
      <c r="L87" s="224">
        <f t="shared" si="14"/>
        <v>6</v>
      </c>
      <c r="M87" s="4">
        <f t="shared" si="16"/>
        <v>1</v>
      </c>
      <c r="N87" s="233" t="s">
        <v>341</v>
      </c>
      <c r="O87" s="307">
        <v>9</v>
      </c>
      <c r="P87" s="233">
        <v>679358</v>
      </c>
      <c r="Q87" s="241" t="str">
        <f>IFERROR((VLOOKUP(P87,Padrón[[Ficha]:[Nombre]],2,FALSE)),"-")</f>
        <v>JOSE ENRIQUE BERGMAN OCAMPO</v>
      </c>
      <c r="R87" s="234" t="s">
        <v>425</v>
      </c>
      <c r="S87" s="95" t="str">
        <f t="shared" si="15"/>
        <v>-</v>
      </c>
    </row>
    <row r="88" spans="1:19" hidden="1" x14ac:dyDescent="0.35">
      <c r="A88" s="6">
        <v>57162</v>
      </c>
      <c r="B88" s="3"/>
      <c r="C88" s="1" t="s">
        <v>53</v>
      </c>
      <c r="D88" s="9" t="s">
        <v>58</v>
      </c>
      <c r="E88" s="1" t="s">
        <v>17</v>
      </c>
      <c r="F88" s="8">
        <v>679358</v>
      </c>
      <c r="G88" s="1" t="s">
        <v>70</v>
      </c>
      <c r="H88" s="7">
        <v>9</v>
      </c>
      <c r="I88" s="5">
        <v>45089</v>
      </c>
      <c r="J88" s="5">
        <v>45089</v>
      </c>
      <c r="K88" s="1" t="s">
        <v>57</v>
      </c>
      <c r="L88" s="224">
        <f t="shared" si="14"/>
        <v>6</v>
      </c>
      <c r="M88" s="4">
        <f t="shared" si="16"/>
        <v>1</v>
      </c>
      <c r="N88" s="233" t="s">
        <v>341</v>
      </c>
      <c r="O88" s="307">
        <v>5</v>
      </c>
      <c r="P88" s="233">
        <v>679358</v>
      </c>
      <c r="Q88" s="241" t="str">
        <f>IFERROR((VLOOKUP(P88,Padrón[[Ficha]:[Nombre]],2,FALSE)),"-")</f>
        <v>JOSE ENRIQUE BERGMAN OCAMPO</v>
      </c>
      <c r="S88" s="95" t="str">
        <f t="shared" si="15"/>
        <v>-</v>
      </c>
    </row>
    <row r="89" spans="1:19" x14ac:dyDescent="0.35">
      <c r="A89" s="6">
        <v>59541</v>
      </c>
      <c r="B89" s="3"/>
      <c r="C89" s="1" t="s">
        <v>53</v>
      </c>
      <c r="D89" s="9" t="s">
        <v>147</v>
      </c>
      <c r="E89" s="1" t="s">
        <v>23</v>
      </c>
      <c r="F89" s="8">
        <v>507111</v>
      </c>
      <c r="G89" s="1" t="s">
        <v>149</v>
      </c>
      <c r="H89" s="7">
        <v>6</v>
      </c>
      <c r="I89" s="5">
        <v>45089</v>
      </c>
      <c r="J89" s="5">
        <v>45090</v>
      </c>
      <c r="K89" s="1" t="s">
        <v>71</v>
      </c>
      <c r="L89" s="224">
        <f t="shared" si="14"/>
        <v>6</v>
      </c>
      <c r="M89" s="4">
        <f t="shared" si="16"/>
        <v>1</v>
      </c>
      <c r="N89" s="233" t="s">
        <v>341</v>
      </c>
      <c r="O89" s="307">
        <v>3</v>
      </c>
      <c r="P89" s="233">
        <v>507111</v>
      </c>
      <c r="Q89" s="241" t="str">
        <f>IFERROR((VLOOKUP(P89,Padrón[[Ficha]:[Nombre]],2,FALSE)),"-")</f>
        <v>MIGUEL ANGEL RODRIGUEZ GOMEZ</v>
      </c>
      <c r="S89" s="95" t="str">
        <f t="shared" si="15"/>
        <v>-</v>
      </c>
    </row>
    <row r="90" spans="1:19" hidden="1" x14ac:dyDescent="0.35">
      <c r="A90" s="6">
        <v>50312</v>
      </c>
      <c r="B90" s="3"/>
      <c r="C90" s="1" t="s">
        <v>53</v>
      </c>
      <c r="D90" s="9" t="s">
        <v>133</v>
      </c>
      <c r="E90" s="1" t="s">
        <v>76</v>
      </c>
      <c r="F90" s="8">
        <v>686135</v>
      </c>
      <c r="G90" s="1" t="s">
        <v>138</v>
      </c>
      <c r="H90" s="7">
        <v>11</v>
      </c>
      <c r="I90" s="5">
        <v>45090</v>
      </c>
      <c r="J90" s="5">
        <v>45091</v>
      </c>
      <c r="K90" s="1" t="s">
        <v>19</v>
      </c>
      <c r="L90" s="224">
        <f t="shared" si="14"/>
        <v>6</v>
      </c>
      <c r="M90" s="4">
        <f t="shared" si="16"/>
        <v>1</v>
      </c>
      <c r="N90" s="233" t="s">
        <v>341</v>
      </c>
      <c r="O90" s="307">
        <v>5</v>
      </c>
      <c r="P90" s="233">
        <v>686135</v>
      </c>
      <c r="Q90" s="241" t="str">
        <f>IFERROR((VLOOKUP(P90,Padrón[[Ficha]:[Nombre]],2,FALSE)),"-")</f>
        <v>JESUS ALFREDO DURAN ENRIQUEZ</v>
      </c>
      <c r="S90" s="95" t="str">
        <f t="shared" si="15"/>
        <v>-</v>
      </c>
    </row>
    <row r="91" spans="1:19" hidden="1" x14ac:dyDescent="0.35">
      <c r="A91" s="6">
        <v>57182</v>
      </c>
      <c r="B91" s="3"/>
      <c r="C91" s="1" t="s">
        <v>53</v>
      </c>
      <c r="D91" s="9" t="s">
        <v>58</v>
      </c>
      <c r="E91" s="1" t="s">
        <v>17</v>
      </c>
      <c r="F91" s="8">
        <v>679358</v>
      </c>
      <c r="G91" s="1" t="s">
        <v>70</v>
      </c>
      <c r="H91" s="7">
        <v>10</v>
      </c>
      <c r="I91" s="5">
        <v>45092</v>
      </c>
      <c r="J91" s="5">
        <v>45092</v>
      </c>
      <c r="K91" s="1" t="s">
        <v>57</v>
      </c>
      <c r="L91" s="224">
        <f t="shared" si="14"/>
        <v>6</v>
      </c>
      <c r="M91" s="4">
        <f t="shared" si="16"/>
        <v>1</v>
      </c>
      <c r="N91" s="233" t="s">
        <v>341</v>
      </c>
      <c r="O91" s="307">
        <v>5</v>
      </c>
      <c r="P91" s="233">
        <v>679358</v>
      </c>
      <c r="Q91" s="241" t="str">
        <f>IFERROR((VLOOKUP(P91,Padrón[[Ficha]:[Nombre]],2,FALSE)),"-")</f>
        <v>JOSE ENRIQUE BERGMAN OCAMPO</v>
      </c>
      <c r="S91" s="95" t="str">
        <f t="shared" si="15"/>
        <v>-</v>
      </c>
    </row>
    <row r="92" spans="1:19" x14ac:dyDescent="0.35">
      <c r="A92" s="6">
        <v>57040</v>
      </c>
      <c r="B92" s="3"/>
      <c r="C92" s="1" t="s">
        <v>53</v>
      </c>
      <c r="D92" s="9" t="s">
        <v>147</v>
      </c>
      <c r="E92" s="1" t="s">
        <v>23</v>
      </c>
      <c r="F92" s="8">
        <v>432495</v>
      </c>
      <c r="G92" s="1" t="s">
        <v>74</v>
      </c>
      <c r="H92" s="7">
        <v>21</v>
      </c>
      <c r="I92" s="5">
        <v>45092</v>
      </c>
      <c r="J92" s="5">
        <v>45093</v>
      </c>
      <c r="K92" s="1" t="s">
        <v>51</v>
      </c>
      <c r="L92" s="224">
        <f t="shared" si="14"/>
        <v>6</v>
      </c>
      <c r="M92" s="4">
        <f t="shared" si="16"/>
        <v>1</v>
      </c>
      <c r="N92" s="233" t="s">
        <v>341</v>
      </c>
      <c r="O92" s="307">
        <v>13</v>
      </c>
      <c r="P92" s="233">
        <v>432495</v>
      </c>
      <c r="Q92" s="241" t="str">
        <f>IFERROR((VLOOKUP(P92,Padrón[[Ficha]:[Nombre]],2,FALSE)),"-")</f>
        <v>RAFAEL APOLO BECERRA CAYETANO</v>
      </c>
      <c r="S92" s="95" t="str">
        <f t="shared" si="15"/>
        <v>-</v>
      </c>
    </row>
    <row r="93" spans="1:19" hidden="1" x14ac:dyDescent="0.35">
      <c r="A93" s="6">
        <v>59159</v>
      </c>
      <c r="B93" s="3"/>
      <c r="C93" s="1" t="s">
        <v>53</v>
      </c>
      <c r="D93" s="9" t="s">
        <v>147</v>
      </c>
      <c r="E93" s="1" t="s">
        <v>47</v>
      </c>
      <c r="F93" s="8">
        <v>433424</v>
      </c>
      <c r="G93" s="1" t="s">
        <v>134</v>
      </c>
      <c r="H93" s="7">
        <v>15</v>
      </c>
      <c r="I93" s="5">
        <v>45092</v>
      </c>
      <c r="J93" s="5">
        <v>45094</v>
      </c>
      <c r="K93" s="1" t="s">
        <v>71</v>
      </c>
      <c r="L93" s="224">
        <f t="shared" si="14"/>
        <v>6</v>
      </c>
      <c r="M93" s="4">
        <f t="shared" si="16"/>
        <v>1</v>
      </c>
      <c r="N93" s="233" t="s">
        <v>341</v>
      </c>
      <c r="O93" s="307">
        <v>13</v>
      </c>
      <c r="P93" s="233">
        <v>433424</v>
      </c>
      <c r="Q93" s="241" t="str">
        <f>IFERROR((VLOOKUP(P93,Padrón[[Ficha]:[Nombre]],2,FALSE)),"-")</f>
        <v>SIHNUE HERNANDEZ DOMINGUEZ</v>
      </c>
      <c r="S93" s="95" t="str">
        <f t="shared" si="15"/>
        <v>-</v>
      </c>
    </row>
    <row r="94" spans="1:19" hidden="1" x14ac:dyDescent="0.35">
      <c r="A94" s="6">
        <v>56487</v>
      </c>
      <c r="B94" s="3"/>
      <c r="C94" s="1" t="s">
        <v>53</v>
      </c>
      <c r="D94" s="9" t="s">
        <v>133</v>
      </c>
      <c r="E94" s="1" t="s">
        <v>28</v>
      </c>
      <c r="F94" s="8">
        <v>365499</v>
      </c>
      <c r="G94" s="1" t="s">
        <v>72</v>
      </c>
      <c r="H94" s="7">
        <v>14</v>
      </c>
      <c r="I94" s="5">
        <v>45093</v>
      </c>
      <c r="J94" s="5">
        <v>45094</v>
      </c>
      <c r="K94" s="1" t="s">
        <v>85</v>
      </c>
      <c r="L94" s="224">
        <f t="shared" si="14"/>
        <v>6</v>
      </c>
      <c r="M94" s="4">
        <f t="shared" si="16"/>
        <v>1</v>
      </c>
      <c r="N94" s="233" t="s">
        <v>341</v>
      </c>
      <c r="O94" s="307">
        <v>7</v>
      </c>
      <c r="P94" s="233">
        <v>365499</v>
      </c>
      <c r="Q94" s="241" t="str">
        <f>IFERROR((VLOOKUP(P94,Padrón[[Ficha]:[Nombre]],2,FALSE)),"-")</f>
        <v>VICTOR GABRIEL KAYSER ESPINOSA</v>
      </c>
      <c r="S94" s="95" t="str">
        <f t="shared" si="15"/>
        <v>-</v>
      </c>
    </row>
    <row r="95" spans="1:19" hidden="1" x14ac:dyDescent="0.35">
      <c r="A95" s="6">
        <v>59213</v>
      </c>
      <c r="B95" s="3"/>
      <c r="C95" s="1" t="s">
        <v>53</v>
      </c>
      <c r="D95" s="9" t="s">
        <v>54</v>
      </c>
      <c r="E95" s="1" t="s">
        <v>22</v>
      </c>
      <c r="F95" s="8">
        <v>451904</v>
      </c>
      <c r="G95" s="1" t="s">
        <v>69</v>
      </c>
      <c r="H95" s="7">
        <v>9</v>
      </c>
      <c r="I95" s="5">
        <v>45096</v>
      </c>
      <c r="J95" s="5">
        <v>45098</v>
      </c>
      <c r="K95" s="1" t="s">
        <v>29</v>
      </c>
      <c r="L95" s="224">
        <f t="shared" si="14"/>
        <v>6</v>
      </c>
      <c r="M95" s="4">
        <f t="shared" si="16"/>
        <v>1</v>
      </c>
      <c r="N95" s="233" t="s">
        <v>341</v>
      </c>
      <c r="O95" s="307">
        <v>9</v>
      </c>
      <c r="P95" s="233">
        <v>451904</v>
      </c>
      <c r="Q95" s="241" t="str">
        <f>IFERROR((VLOOKUP(P95,Padrón[[Ficha]:[Nombre]],2,FALSE)),"-")</f>
        <v>ELI SOLIS GONZALEZ</v>
      </c>
      <c r="S95" s="95" t="str">
        <f t="shared" si="15"/>
        <v>-</v>
      </c>
    </row>
    <row r="96" spans="1:19" hidden="1" x14ac:dyDescent="0.35">
      <c r="A96" s="6">
        <v>60132</v>
      </c>
      <c r="B96" s="3"/>
      <c r="C96" s="1" t="s">
        <v>53</v>
      </c>
      <c r="D96" s="9" t="s">
        <v>147</v>
      </c>
      <c r="E96" s="1" t="s">
        <v>76</v>
      </c>
      <c r="F96" s="8">
        <v>510960</v>
      </c>
      <c r="G96" s="1" t="s">
        <v>62</v>
      </c>
      <c r="H96" s="7">
        <v>5</v>
      </c>
      <c r="I96" s="5">
        <v>45096</v>
      </c>
      <c r="J96" s="5">
        <v>45097</v>
      </c>
      <c r="K96" s="1" t="s">
        <v>71</v>
      </c>
      <c r="L96" s="224">
        <f t="shared" si="14"/>
        <v>6</v>
      </c>
      <c r="M96" s="4">
        <f t="shared" si="16"/>
        <v>1</v>
      </c>
      <c r="N96" s="233" t="s">
        <v>341</v>
      </c>
      <c r="O96" s="307">
        <v>5</v>
      </c>
      <c r="P96" s="233">
        <v>510960</v>
      </c>
      <c r="Q96" s="241" t="str">
        <f>IFERROR((VLOOKUP(P96,Padrón[[Ficha]:[Nombre]],2,FALSE)),"-")</f>
        <v>ROONY JOANATHAN QUEVEDO LOPEZ</v>
      </c>
      <c r="S96" s="95" t="str">
        <f t="shared" si="15"/>
        <v>-</v>
      </c>
    </row>
    <row r="97" spans="1:19" hidden="1" x14ac:dyDescent="0.35">
      <c r="A97" s="6">
        <v>60638</v>
      </c>
      <c r="B97" s="3"/>
      <c r="C97" s="1" t="s">
        <v>53</v>
      </c>
      <c r="D97" s="9" t="s">
        <v>58</v>
      </c>
      <c r="E97" s="1" t="s">
        <v>34</v>
      </c>
      <c r="F97" s="8">
        <v>626472</v>
      </c>
      <c r="G97" s="1" t="s">
        <v>59</v>
      </c>
      <c r="H97" s="7">
        <v>10</v>
      </c>
      <c r="I97" s="5">
        <v>45099</v>
      </c>
      <c r="J97" s="5">
        <v>45100</v>
      </c>
      <c r="K97" s="1" t="s">
        <v>60</v>
      </c>
      <c r="L97" s="224">
        <f t="shared" si="14"/>
        <v>6</v>
      </c>
      <c r="M97" s="4">
        <f t="shared" si="16"/>
        <v>1</v>
      </c>
      <c r="N97" s="233" t="s">
        <v>341</v>
      </c>
      <c r="O97" s="307">
        <v>5</v>
      </c>
      <c r="P97" s="233">
        <v>626472</v>
      </c>
      <c r="Q97" s="241" t="str">
        <f>IFERROR((VLOOKUP(P97,Padrón[[Ficha]:[Nombre]],2,FALSE)),"-")</f>
        <v>RUBEN DARIO ALCARAZ MEDINA</v>
      </c>
      <c r="S97" s="95" t="str">
        <f t="shared" si="15"/>
        <v>-</v>
      </c>
    </row>
    <row r="98" spans="1:19" hidden="1" x14ac:dyDescent="0.35">
      <c r="A98" s="6">
        <v>58631</v>
      </c>
      <c r="B98" s="3"/>
      <c r="C98" s="1" t="s">
        <v>53</v>
      </c>
      <c r="D98" s="9" t="s">
        <v>58</v>
      </c>
      <c r="E98" s="1" t="s">
        <v>34</v>
      </c>
      <c r="F98" s="8">
        <v>567481</v>
      </c>
      <c r="G98" s="1" t="s">
        <v>67</v>
      </c>
      <c r="H98" s="7">
        <v>7</v>
      </c>
      <c r="I98" s="5">
        <v>45099</v>
      </c>
      <c r="J98" s="5">
        <v>45100</v>
      </c>
      <c r="K98" s="1" t="s">
        <v>51</v>
      </c>
      <c r="L98" s="224">
        <f t="shared" si="14"/>
        <v>6</v>
      </c>
      <c r="M98" s="4">
        <f t="shared" si="16"/>
        <v>1</v>
      </c>
      <c r="N98" s="233" t="s">
        <v>341</v>
      </c>
      <c r="O98" s="307">
        <v>9</v>
      </c>
      <c r="P98" s="233">
        <v>567481</v>
      </c>
      <c r="Q98" s="241" t="str">
        <f>IFERROR((VLOOKUP(P98,Padrón[[Ficha]:[Nombre]],2,FALSE)),"-")</f>
        <v>FLORENTINO ALBERTO MEDINA ESPINOSA</v>
      </c>
      <c r="S98" s="95" t="str">
        <f t="shared" si="15"/>
        <v>-</v>
      </c>
    </row>
    <row r="99" spans="1:19" hidden="1" x14ac:dyDescent="0.35">
      <c r="A99" s="6">
        <v>55695</v>
      </c>
      <c r="B99" s="3"/>
      <c r="C99" s="1" t="s">
        <v>53</v>
      </c>
      <c r="D99" s="9" t="s">
        <v>133</v>
      </c>
      <c r="E99" s="1" t="s">
        <v>47</v>
      </c>
      <c r="F99" s="8">
        <v>507111</v>
      </c>
      <c r="G99" s="1" t="s">
        <v>149</v>
      </c>
      <c r="H99" s="7">
        <v>8</v>
      </c>
      <c r="I99" s="5">
        <v>45099</v>
      </c>
      <c r="J99" s="5">
        <v>45101</v>
      </c>
      <c r="K99" s="1" t="s">
        <v>29</v>
      </c>
      <c r="L99" s="224">
        <f t="shared" si="14"/>
        <v>6</v>
      </c>
      <c r="M99" s="4">
        <f t="shared" si="16"/>
        <v>1</v>
      </c>
      <c r="N99" s="233" t="s">
        <v>341</v>
      </c>
      <c r="O99" s="307">
        <v>7</v>
      </c>
      <c r="P99" s="233">
        <v>507111</v>
      </c>
      <c r="Q99" s="241" t="str">
        <f>IFERROR((VLOOKUP(P99,Padrón[[Ficha]:[Nombre]],2,FALSE)),"-")</f>
        <v>MIGUEL ANGEL RODRIGUEZ GOMEZ</v>
      </c>
      <c r="S99" s="95" t="str">
        <f t="shared" si="15"/>
        <v>-</v>
      </c>
    </row>
    <row r="100" spans="1:19" hidden="1" x14ac:dyDescent="0.35">
      <c r="A100" s="6">
        <v>58127</v>
      </c>
      <c r="B100" s="3"/>
      <c r="C100" s="1" t="s">
        <v>53</v>
      </c>
      <c r="D100" s="9" t="s">
        <v>54</v>
      </c>
      <c r="E100" s="1" t="s">
        <v>47</v>
      </c>
      <c r="F100" s="8">
        <v>510960</v>
      </c>
      <c r="G100" s="1" t="s">
        <v>62</v>
      </c>
      <c r="H100" s="7">
        <v>12</v>
      </c>
      <c r="I100" s="5">
        <v>45103</v>
      </c>
      <c r="J100" s="5">
        <v>45105</v>
      </c>
      <c r="K100" s="1" t="s">
        <v>60</v>
      </c>
      <c r="L100" s="224">
        <f t="shared" si="14"/>
        <v>6</v>
      </c>
      <c r="M100" s="4">
        <f t="shared" si="16"/>
        <v>1</v>
      </c>
      <c r="N100" s="233" t="s">
        <v>341</v>
      </c>
      <c r="O100" s="307">
        <v>9</v>
      </c>
      <c r="P100" s="233">
        <v>510960</v>
      </c>
      <c r="Q100" s="241" t="str">
        <f>IFERROR((VLOOKUP(P100,Padrón[[Ficha]:[Nombre]],2,FALSE)),"-")</f>
        <v>ROONY JOANATHAN QUEVEDO LOPEZ</v>
      </c>
      <c r="S100" s="95" t="str">
        <f t="shared" si="15"/>
        <v>-</v>
      </c>
    </row>
    <row r="101" spans="1:19" hidden="1" x14ac:dyDescent="0.35">
      <c r="A101" s="6">
        <v>58858</v>
      </c>
      <c r="B101" s="3"/>
      <c r="C101" s="1" t="s">
        <v>53</v>
      </c>
      <c r="D101" s="9" t="s">
        <v>133</v>
      </c>
      <c r="E101" s="1" t="s">
        <v>28</v>
      </c>
      <c r="F101" s="8">
        <v>365499</v>
      </c>
      <c r="G101" s="1" t="s">
        <v>72</v>
      </c>
      <c r="H101" s="7">
        <v>12</v>
      </c>
      <c r="I101" s="5">
        <v>45103</v>
      </c>
      <c r="J101" s="5">
        <v>45104</v>
      </c>
      <c r="K101" s="1" t="s">
        <v>85</v>
      </c>
      <c r="L101" s="224">
        <f t="shared" si="14"/>
        <v>6</v>
      </c>
      <c r="M101" s="4">
        <f t="shared" si="16"/>
        <v>1</v>
      </c>
      <c r="N101" s="233" t="s">
        <v>341</v>
      </c>
      <c r="O101" s="307">
        <v>7</v>
      </c>
      <c r="P101" s="233">
        <v>365499</v>
      </c>
      <c r="Q101" s="241" t="str">
        <f>IFERROR((VLOOKUP(P101,Padrón[[Ficha]:[Nombre]],2,FALSE)),"-")</f>
        <v>VICTOR GABRIEL KAYSER ESPINOSA</v>
      </c>
      <c r="S101" s="95" t="str">
        <f t="shared" si="15"/>
        <v>-</v>
      </c>
    </row>
    <row r="102" spans="1:19" hidden="1" x14ac:dyDescent="0.35">
      <c r="A102" s="6">
        <v>50393</v>
      </c>
      <c r="B102" s="3"/>
      <c r="C102" s="1" t="s">
        <v>53</v>
      </c>
      <c r="D102" s="9" t="s">
        <v>133</v>
      </c>
      <c r="E102" s="1" t="s">
        <v>76</v>
      </c>
      <c r="F102" s="8">
        <v>686135</v>
      </c>
      <c r="G102" s="1" t="s">
        <v>138</v>
      </c>
      <c r="H102" s="7">
        <v>14</v>
      </c>
      <c r="I102" s="5">
        <v>45104</v>
      </c>
      <c r="J102" s="5">
        <v>45105</v>
      </c>
      <c r="K102" s="1" t="s">
        <v>19</v>
      </c>
      <c r="L102" s="224">
        <f t="shared" si="14"/>
        <v>6</v>
      </c>
      <c r="M102" s="4">
        <f t="shared" si="16"/>
        <v>1</v>
      </c>
      <c r="N102" s="233" t="s">
        <v>341</v>
      </c>
      <c r="O102" s="307">
        <v>12</v>
      </c>
      <c r="P102" s="233">
        <v>686135</v>
      </c>
      <c r="Q102" s="241" t="str">
        <f>IFERROR((VLOOKUP(P102,Padrón[[Ficha]:[Nombre]],2,FALSE)),"-")</f>
        <v>JESUS ALFREDO DURAN ENRIQUEZ</v>
      </c>
      <c r="S102" s="95" t="str">
        <f t="shared" si="15"/>
        <v>-</v>
      </c>
    </row>
    <row r="103" spans="1:19" x14ac:dyDescent="0.35">
      <c r="A103" s="6">
        <v>60084</v>
      </c>
      <c r="B103" s="3"/>
      <c r="C103" s="1" t="s">
        <v>53</v>
      </c>
      <c r="D103" s="9" t="s">
        <v>133</v>
      </c>
      <c r="E103" s="1" t="s">
        <v>23</v>
      </c>
      <c r="F103" s="8">
        <v>228486</v>
      </c>
      <c r="G103" s="1" t="s">
        <v>142</v>
      </c>
      <c r="H103" s="7">
        <v>15</v>
      </c>
      <c r="I103" s="5">
        <v>45106</v>
      </c>
      <c r="J103" s="5">
        <v>45107</v>
      </c>
      <c r="K103" s="1" t="s">
        <v>82</v>
      </c>
      <c r="L103" s="224">
        <f t="shared" si="14"/>
        <v>6</v>
      </c>
      <c r="M103" s="4">
        <f t="shared" si="16"/>
        <v>1</v>
      </c>
      <c r="N103" s="233" t="s">
        <v>341</v>
      </c>
      <c r="O103" s="307">
        <v>12</v>
      </c>
      <c r="P103" s="233">
        <v>228486</v>
      </c>
      <c r="Q103" s="241" t="str">
        <f>IFERROR((VLOOKUP(P103,Padrón[[Ficha]:[Nombre]],2,FALSE)),"-")</f>
        <v>JORGE EDUARDO HERNANDEZ GALVAN</v>
      </c>
      <c r="S103" s="95" t="str">
        <f t="shared" si="15"/>
        <v>-</v>
      </c>
    </row>
    <row r="104" spans="1:19" hidden="1" x14ac:dyDescent="0.35">
      <c r="A104" s="6">
        <v>51188</v>
      </c>
      <c r="B104" s="3"/>
      <c r="C104" s="1" t="s">
        <v>53</v>
      </c>
      <c r="D104" s="9" t="s">
        <v>133</v>
      </c>
      <c r="E104" s="1" t="s">
        <v>35</v>
      </c>
      <c r="F104" s="8">
        <v>505871</v>
      </c>
      <c r="G104" s="1" t="s">
        <v>159</v>
      </c>
      <c r="H104" s="7">
        <v>6</v>
      </c>
      <c r="I104" s="5">
        <v>45106</v>
      </c>
      <c r="J104" s="5">
        <v>45108</v>
      </c>
      <c r="K104" s="1" t="s">
        <v>19</v>
      </c>
      <c r="L104" s="224">
        <f t="shared" si="14"/>
        <v>7</v>
      </c>
      <c r="M104" s="4">
        <f t="shared" si="16"/>
        <v>1</v>
      </c>
      <c r="N104" s="233" t="s">
        <v>341</v>
      </c>
      <c r="O104" s="293">
        <v>6</v>
      </c>
      <c r="P104" s="233">
        <v>505871</v>
      </c>
      <c r="Q104" s="241" t="str">
        <f>IFERROR((VLOOKUP(P104,Padrón[[Ficha]:[Nombre]],2,FALSE)),"-")</f>
        <v>FRANCISCO MARTIN LOPEZ HERRERA</v>
      </c>
      <c r="S104" s="95" t="str">
        <f t="shared" si="15"/>
        <v>-</v>
      </c>
    </row>
    <row r="105" spans="1:19" hidden="1" x14ac:dyDescent="0.35">
      <c r="A105" s="6">
        <v>58146</v>
      </c>
      <c r="B105" s="3"/>
      <c r="C105" s="1" t="s">
        <v>53</v>
      </c>
      <c r="D105" s="9" t="s">
        <v>54</v>
      </c>
      <c r="E105" s="1" t="s">
        <v>47</v>
      </c>
      <c r="F105" s="8">
        <v>510960</v>
      </c>
      <c r="G105" s="1" t="s">
        <v>62</v>
      </c>
      <c r="H105" s="7">
        <v>13</v>
      </c>
      <c r="I105" s="5">
        <v>45110</v>
      </c>
      <c r="J105" s="5">
        <v>45112</v>
      </c>
      <c r="K105" s="1" t="s">
        <v>60</v>
      </c>
      <c r="L105" s="224">
        <f t="shared" si="14"/>
        <v>7</v>
      </c>
      <c r="M105" s="4">
        <f t="shared" si="16"/>
        <v>1</v>
      </c>
      <c r="N105" s="233" t="s">
        <v>341</v>
      </c>
      <c r="O105" s="293">
        <v>9</v>
      </c>
      <c r="P105" s="233">
        <v>510960</v>
      </c>
      <c r="Q105" s="241" t="str">
        <f>IFERROR((VLOOKUP(P105,Padrón[[Ficha]:[Nombre]],2,FALSE)),"-")</f>
        <v>ROONY JOANATHAN QUEVEDO LOPEZ</v>
      </c>
      <c r="S105" s="95" t="str">
        <f t="shared" si="15"/>
        <v>-</v>
      </c>
    </row>
    <row r="106" spans="1:19" hidden="1" x14ac:dyDescent="0.35">
      <c r="A106" s="6">
        <v>58556</v>
      </c>
      <c r="B106" s="3"/>
      <c r="C106" s="1" t="s">
        <v>53</v>
      </c>
      <c r="D106" s="9" t="s">
        <v>58</v>
      </c>
      <c r="E106" s="1" t="s">
        <v>47</v>
      </c>
      <c r="F106" s="8">
        <v>567481</v>
      </c>
      <c r="G106" s="1" t="s">
        <v>67</v>
      </c>
      <c r="H106" s="7">
        <v>7</v>
      </c>
      <c r="I106" s="5">
        <v>45110</v>
      </c>
      <c r="J106" s="5">
        <v>45112</v>
      </c>
      <c r="K106" s="1" t="s">
        <v>51</v>
      </c>
      <c r="L106" s="224">
        <f t="shared" si="14"/>
        <v>7</v>
      </c>
      <c r="M106" s="4">
        <f t="shared" si="16"/>
        <v>1</v>
      </c>
      <c r="N106" s="233" t="s">
        <v>341</v>
      </c>
      <c r="O106" s="293">
        <v>6</v>
      </c>
      <c r="P106" s="233">
        <v>567481</v>
      </c>
      <c r="Q106" s="241" t="str">
        <f>IFERROR((VLOOKUP(P106,Padrón[[Ficha]:[Nombre]],2,FALSE)),"-")</f>
        <v>FLORENTINO ALBERTO MEDINA ESPINOSA</v>
      </c>
      <c r="R106" s="234" t="s">
        <v>426</v>
      </c>
      <c r="S106" s="95" t="str">
        <f t="shared" si="15"/>
        <v>-</v>
      </c>
    </row>
    <row r="107" spans="1:19" hidden="1" x14ac:dyDescent="0.35">
      <c r="A107" s="6">
        <v>59164</v>
      </c>
      <c r="B107" s="3"/>
      <c r="C107" s="1" t="s">
        <v>53</v>
      </c>
      <c r="D107" s="9" t="s">
        <v>147</v>
      </c>
      <c r="E107" s="1" t="s">
        <v>47</v>
      </c>
      <c r="F107" s="8">
        <v>433424</v>
      </c>
      <c r="G107" s="1" t="s">
        <v>134</v>
      </c>
      <c r="H107" s="7">
        <v>9</v>
      </c>
      <c r="I107" s="5">
        <v>45113</v>
      </c>
      <c r="J107" s="5">
        <v>45115</v>
      </c>
      <c r="K107" s="1" t="s">
        <v>71</v>
      </c>
      <c r="L107" s="224">
        <f t="shared" si="14"/>
        <v>7</v>
      </c>
      <c r="M107" s="4">
        <f t="shared" si="16"/>
        <v>1</v>
      </c>
      <c r="N107" s="233" t="s">
        <v>343</v>
      </c>
      <c r="O107" s="293"/>
      <c r="P107" s="233">
        <v>433424</v>
      </c>
      <c r="Q107" s="241" t="str">
        <f>IFERROR((VLOOKUP(P107,Padrón[[Ficha]:[Nombre]],2,FALSE)),"-")</f>
        <v>SIHNUE HERNANDEZ DOMINGUEZ</v>
      </c>
      <c r="R107" s="234" t="s">
        <v>423</v>
      </c>
      <c r="S107" s="95" t="str">
        <f t="shared" si="15"/>
        <v>◄ ◄ ◄ Favor de indicar la causa</v>
      </c>
    </row>
    <row r="108" spans="1:19" x14ac:dyDescent="0.35">
      <c r="A108" s="6">
        <v>57032</v>
      </c>
      <c r="B108" s="3"/>
      <c r="C108" s="1" t="s">
        <v>53</v>
      </c>
      <c r="D108" s="9" t="s">
        <v>147</v>
      </c>
      <c r="E108" s="1" t="s">
        <v>23</v>
      </c>
      <c r="F108" s="8">
        <v>432495</v>
      </c>
      <c r="G108" s="1" t="s">
        <v>74</v>
      </c>
      <c r="H108" s="7">
        <v>19</v>
      </c>
      <c r="I108" s="5">
        <v>45113</v>
      </c>
      <c r="J108" s="5">
        <v>45114</v>
      </c>
      <c r="K108" s="1" t="s">
        <v>51</v>
      </c>
      <c r="L108" s="224">
        <f t="shared" si="14"/>
        <v>7</v>
      </c>
      <c r="M108" s="4">
        <f t="shared" si="16"/>
        <v>1</v>
      </c>
      <c r="N108" s="233" t="s">
        <v>341</v>
      </c>
      <c r="O108" s="293">
        <v>11</v>
      </c>
      <c r="P108" s="233">
        <v>432495</v>
      </c>
      <c r="Q108" s="241" t="str">
        <f>IFERROR((VLOOKUP(P108,Padrón[[Ficha]:[Nombre]],2,FALSE)),"-")</f>
        <v>RAFAEL APOLO BECERRA CAYETANO</v>
      </c>
      <c r="S108" s="95" t="str">
        <f t="shared" si="15"/>
        <v>-</v>
      </c>
    </row>
    <row r="109" spans="1:19" hidden="1" x14ac:dyDescent="0.35">
      <c r="A109" s="6">
        <v>60152</v>
      </c>
      <c r="B109" s="3"/>
      <c r="C109" s="1" t="s">
        <v>53</v>
      </c>
      <c r="D109" s="9" t="s">
        <v>54</v>
      </c>
      <c r="E109" s="1" t="s">
        <v>28</v>
      </c>
      <c r="F109" s="8">
        <v>451904</v>
      </c>
      <c r="G109" s="1" t="s">
        <v>69</v>
      </c>
      <c r="H109" s="7">
        <v>9</v>
      </c>
      <c r="I109" s="5">
        <v>45117</v>
      </c>
      <c r="J109" s="5">
        <v>45118</v>
      </c>
      <c r="K109" s="1" t="s">
        <v>82</v>
      </c>
      <c r="L109" s="224">
        <f t="shared" si="14"/>
        <v>7</v>
      </c>
      <c r="M109" s="4">
        <f t="shared" si="16"/>
        <v>1</v>
      </c>
      <c r="N109" s="233" t="s">
        <v>341</v>
      </c>
      <c r="O109" s="293">
        <v>9</v>
      </c>
      <c r="P109" s="233">
        <v>451904</v>
      </c>
      <c r="Q109" s="241" t="str">
        <f>IFERROR((VLOOKUP(P109,Padrón[[Ficha]:[Nombre]],2,FALSE)),"-")</f>
        <v>ELI SOLIS GONZALEZ</v>
      </c>
      <c r="S109" s="95" t="str">
        <f t="shared" si="15"/>
        <v>-</v>
      </c>
    </row>
    <row r="110" spans="1:19" hidden="1" x14ac:dyDescent="0.35">
      <c r="A110" s="6">
        <v>58538</v>
      </c>
      <c r="B110" s="3"/>
      <c r="C110" s="1" t="s">
        <v>53</v>
      </c>
      <c r="D110" s="9" t="s">
        <v>133</v>
      </c>
      <c r="E110" s="1" t="s">
        <v>84</v>
      </c>
      <c r="F110" s="8">
        <v>433424</v>
      </c>
      <c r="G110" s="1" t="s">
        <v>134</v>
      </c>
      <c r="H110" s="7">
        <v>7</v>
      </c>
      <c r="I110" s="5">
        <v>45119</v>
      </c>
      <c r="J110" s="5">
        <v>45120</v>
      </c>
      <c r="K110" s="1" t="s">
        <v>85</v>
      </c>
      <c r="L110" s="224">
        <f t="shared" ref="L110:L141" si="17">MONTH(J110)</f>
        <v>7</v>
      </c>
      <c r="M110" s="4">
        <f t="shared" si="16"/>
        <v>1</v>
      </c>
      <c r="N110" s="233" t="s">
        <v>341</v>
      </c>
      <c r="O110" s="293">
        <v>5</v>
      </c>
      <c r="P110" s="233">
        <v>433424</v>
      </c>
      <c r="Q110" s="241" t="str">
        <f>IFERROR((VLOOKUP(P110,Padrón[[Ficha]:[Nombre]],2,FALSE)),"-")</f>
        <v>SIHNUE HERNANDEZ DOMINGUEZ</v>
      </c>
      <c r="S110" s="95" t="str">
        <f t="shared" ref="S110:S141" si="18">IF(N110="Cancelado","◄ ◄ ◄ Favor de indicar la causa","-")</f>
        <v>-</v>
      </c>
    </row>
    <row r="111" spans="1:19" hidden="1" x14ac:dyDescent="0.35">
      <c r="A111" s="6">
        <v>58637</v>
      </c>
      <c r="B111" s="3"/>
      <c r="C111" s="1" t="s">
        <v>53</v>
      </c>
      <c r="D111" s="9" t="s">
        <v>58</v>
      </c>
      <c r="E111" s="1" t="s">
        <v>34</v>
      </c>
      <c r="F111" s="8">
        <v>567481</v>
      </c>
      <c r="G111" s="1" t="s">
        <v>67</v>
      </c>
      <c r="H111" s="7">
        <v>7</v>
      </c>
      <c r="I111" s="5">
        <v>45120</v>
      </c>
      <c r="J111" s="5">
        <v>45121</v>
      </c>
      <c r="K111" s="1" t="s">
        <v>51</v>
      </c>
      <c r="L111" s="224">
        <f t="shared" si="17"/>
        <v>7</v>
      </c>
      <c r="M111" s="4">
        <f t="shared" si="16"/>
        <v>1</v>
      </c>
      <c r="N111" s="233" t="s">
        <v>341</v>
      </c>
      <c r="O111" s="293">
        <v>5</v>
      </c>
      <c r="P111" s="233">
        <v>567481</v>
      </c>
      <c r="Q111" s="241" t="str">
        <f>IFERROR((VLOOKUP(P111,Padrón[[Ficha]:[Nombre]],2,FALSE)),"-")</f>
        <v>FLORENTINO ALBERTO MEDINA ESPINOSA</v>
      </c>
      <c r="S111" s="95" t="str">
        <f t="shared" si="18"/>
        <v>-</v>
      </c>
    </row>
    <row r="112" spans="1:19" hidden="1" x14ac:dyDescent="0.35">
      <c r="A112" s="6">
        <v>51797</v>
      </c>
      <c r="B112" s="3"/>
      <c r="C112" s="1" t="s">
        <v>53</v>
      </c>
      <c r="D112" s="9" t="s">
        <v>147</v>
      </c>
      <c r="E112" s="1" t="s">
        <v>28</v>
      </c>
      <c r="F112" s="8">
        <v>365499</v>
      </c>
      <c r="G112" s="1" t="s">
        <v>72</v>
      </c>
      <c r="H112" s="7">
        <v>12</v>
      </c>
      <c r="I112" s="5">
        <v>45120</v>
      </c>
      <c r="J112" s="5">
        <v>45121</v>
      </c>
      <c r="K112" s="1" t="s">
        <v>85</v>
      </c>
      <c r="L112" s="224">
        <f t="shared" si="17"/>
        <v>7</v>
      </c>
      <c r="M112" s="4">
        <f t="shared" si="16"/>
        <v>1</v>
      </c>
      <c r="N112" s="233" t="s">
        <v>341</v>
      </c>
      <c r="O112" s="293">
        <v>7</v>
      </c>
      <c r="P112" s="233">
        <v>365499</v>
      </c>
      <c r="Q112" s="241" t="str">
        <f>IFERROR((VLOOKUP(P112,Padrón[[Ficha]:[Nombre]],2,FALSE)),"-")</f>
        <v>VICTOR GABRIEL KAYSER ESPINOSA</v>
      </c>
      <c r="S112" s="95" t="str">
        <f t="shared" si="18"/>
        <v>-</v>
      </c>
    </row>
    <row r="113" spans="1:19" hidden="1" x14ac:dyDescent="0.35">
      <c r="A113" s="6">
        <v>58645</v>
      </c>
      <c r="B113" s="3"/>
      <c r="C113" s="1" t="s">
        <v>53</v>
      </c>
      <c r="D113" s="9" t="s">
        <v>147</v>
      </c>
      <c r="E113" s="1" t="s">
        <v>103</v>
      </c>
      <c r="F113" s="8">
        <v>365499</v>
      </c>
      <c r="G113" s="1" t="s">
        <v>72</v>
      </c>
      <c r="H113" s="7">
        <v>10</v>
      </c>
      <c r="I113" s="5">
        <v>45122</v>
      </c>
      <c r="J113" s="5">
        <v>45123</v>
      </c>
      <c r="K113" s="1" t="s">
        <v>85</v>
      </c>
      <c r="L113" s="224">
        <f t="shared" si="17"/>
        <v>7</v>
      </c>
      <c r="M113" s="4">
        <f t="shared" si="16"/>
        <v>1</v>
      </c>
      <c r="N113" s="233" t="s">
        <v>341</v>
      </c>
      <c r="O113" s="293">
        <v>4</v>
      </c>
      <c r="P113" s="233">
        <v>365499</v>
      </c>
      <c r="Q113" s="241" t="str">
        <f>IFERROR((VLOOKUP(P113,Padrón[[Ficha]:[Nombre]],2,FALSE)),"-")</f>
        <v>VICTOR GABRIEL KAYSER ESPINOSA</v>
      </c>
      <c r="S113" s="95" t="str">
        <f t="shared" si="18"/>
        <v>-</v>
      </c>
    </row>
    <row r="114" spans="1:19" hidden="1" x14ac:dyDescent="0.35">
      <c r="A114" s="6">
        <v>58070</v>
      </c>
      <c r="B114" s="3"/>
      <c r="C114" s="1" t="s">
        <v>53</v>
      </c>
      <c r="D114" s="9" t="s">
        <v>54</v>
      </c>
      <c r="E114" s="1" t="s">
        <v>27</v>
      </c>
      <c r="F114" s="8">
        <v>679358</v>
      </c>
      <c r="G114" s="1" t="s">
        <v>70</v>
      </c>
      <c r="H114" s="7">
        <v>9</v>
      </c>
      <c r="I114" s="5">
        <v>45124</v>
      </c>
      <c r="J114" s="5">
        <v>45124</v>
      </c>
      <c r="K114" s="1" t="s">
        <v>60</v>
      </c>
      <c r="L114" s="224">
        <f t="shared" si="17"/>
        <v>7</v>
      </c>
      <c r="M114" s="4">
        <f t="shared" si="16"/>
        <v>1</v>
      </c>
      <c r="N114" s="233" t="s">
        <v>341</v>
      </c>
      <c r="O114" s="293">
        <v>7</v>
      </c>
      <c r="P114" s="233">
        <v>679358</v>
      </c>
      <c r="Q114" s="241" t="str">
        <f>IFERROR((VLOOKUP(P114,Padrón[[Ficha]:[Nombre]],2,FALSE)),"-")</f>
        <v>JOSE ENRIQUE BERGMAN OCAMPO</v>
      </c>
      <c r="S114" s="95" t="str">
        <f t="shared" si="18"/>
        <v>-</v>
      </c>
    </row>
    <row r="115" spans="1:19" hidden="1" x14ac:dyDescent="0.35">
      <c r="A115" s="6">
        <v>60613</v>
      </c>
      <c r="B115" s="3"/>
      <c r="C115" s="1" t="s">
        <v>53</v>
      </c>
      <c r="D115" s="9" t="s">
        <v>147</v>
      </c>
      <c r="E115" s="1" t="s">
        <v>30</v>
      </c>
      <c r="F115" s="8">
        <v>352720</v>
      </c>
      <c r="G115" s="1" t="s">
        <v>66</v>
      </c>
      <c r="H115" s="7">
        <v>5</v>
      </c>
      <c r="I115" s="5">
        <v>45124</v>
      </c>
      <c r="J115" s="5">
        <v>45124</v>
      </c>
      <c r="K115" s="1" t="s">
        <v>71</v>
      </c>
      <c r="L115" s="224">
        <f t="shared" si="17"/>
        <v>7</v>
      </c>
      <c r="M115" s="4">
        <f t="shared" si="16"/>
        <v>1</v>
      </c>
      <c r="N115" s="233" t="s">
        <v>343</v>
      </c>
      <c r="O115" s="293"/>
      <c r="Q115" s="241" t="str">
        <f>IFERROR((VLOOKUP(P115,Padrón[[Ficha]:[Nombre]],2,FALSE)),"-")</f>
        <v>-</v>
      </c>
      <c r="R115" s="234" t="s">
        <v>423</v>
      </c>
      <c r="S115" s="95" t="str">
        <f t="shared" si="18"/>
        <v>◄ ◄ ◄ Favor de indicar la causa</v>
      </c>
    </row>
    <row r="116" spans="1:19" hidden="1" x14ac:dyDescent="0.35">
      <c r="A116" s="6">
        <v>58563</v>
      </c>
      <c r="B116" s="3"/>
      <c r="C116" s="1" t="s">
        <v>53</v>
      </c>
      <c r="D116" s="9" t="s">
        <v>133</v>
      </c>
      <c r="E116" s="1" t="s">
        <v>84</v>
      </c>
      <c r="F116" s="8">
        <v>433424</v>
      </c>
      <c r="G116" s="1" t="s">
        <v>134</v>
      </c>
      <c r="H116" s="7">
        <v>11</v>
      </c>
      <c r="I116" s="5">
        <v>45126</v>
      </c>
      <c r="J116" s="5">
        <v>45127</v>
      </c>
      <c r="K116" s="1" t="s">
        <v>85</v>
      </c>
      <c r="L116" s="224">
        <f t="shared" si="17"/>
        <v>7</v>
      </c>
      <c r="M116" s="4">
        <f t="shared" si="16"/>
        <v>1</v>
      </c>
      <c r="N116" s="233" t="s">
        <v>341</v>
      </c>
      <c r="O116" s="293">
        <v>5</v>
      </c>
      <c r="P116" s="233">
        <v>433424</v>
      </c>
      <c r="Q116" s="241" t="str">
        <f>IFERROR((VLOOKUP(P116,Padrón[[Ficha]:[Nombre]],2,FALSE)),"-")</f>
        <v>SIHNUE HERNANDEZ DOMINGUEZ</v>
      </c>
      <c r="S116" s="95" t="str">
        <f t="shared" si="18"/>
        <v>-</v>
      </c>
    </row>
    <row r="117" spans="1:19" hidden="1" x14ac:dyDescent="0.35">
      <c r="A117" s="6">
        <v>52397</v>
      </c>
      <c r="B117" s="3"/>
      <c r="C117" s="1" t="s">
        <v>53</v>
      </c>
      <c r="D117" s="9" t="s">
        <v>147</v>
      </c>
      <c r="E117" s="1" t="s">
        <v>28</v>
      </c>
      <c r="F117" s="8">
        <v>365499</v>
      </c>
      <c r="G117" s="1" t="s">
        <v>72</v>
      </c>
      <c r="H117" s="7">
        <v>12</v>
      </c>
      <c r="I117" s="5">
        <v>45127</v>
      </c>
      <c r="J117" s="5">
        <v>45128</v>
      </c>
      <c r="K117" s="1" t="s">
        <v>85</v>
      </c>
      <c r="L117" s="224">
        <f t="shared" si="17"/>
        <v>7</v>
      </c>
      <c r="M117" s="4">
        <f t="shared" si="16"/>
        <v>1</v>
      </c>
      <c r="N117" s="233" t="s">
        <v>341</v>
      </c>
      <c r="O117" s="293">
        <v>7</v>
      </c>
      <c r="P117" s="233">
        <v>365499</v>
      </c>
      <c r="Q117" s="241" t="str">
        <f>IFERROR((VLOOKUP(P117,Padrón[[Ficha]:[Nombre]],2,FALSE)),"-")</f>
        <v>VICTOR GABRIEL KAYSER ESPINOSA</v>
      </c>
      <c r="S117" s="95" t="str">
        <f t="shared" si="18"/>
        <v>-</v>
      </c>
    </row>
    <row r="118" spans="1:19" hidden="1" x14ac:dyDescent="0.35">
      <c r="A118" s="6">
        <v>52786</v>
      </c>
      <c r="B118" s="3"/>
      <c r="C118" s="1" t="s">
        <v>53</v>
      </c>
      <c r="D118" s="9" t="s">
        <v>133</v>
      </c>
      <c r="E118" s="1" t="s">
        <v>47</v>
      </c>
      <c r="F118" s="8">
        <v>433424</v>
      </c>
      <c r="G118" s="1" t="s">
        <v>134</v>
      </c>
      <c r="H118" s="7">
        <v>12</v>
      </c>
      <c r="I118" s="5">
        <v>45128</v>
      </c>
      <c r="J118" s="5">
        <v>45130</v>
      </c>
      <c r="K118" s="1" t="s">
        <v>85</v>
      </c>
      <c r="L118" s="224">
        <f t="shared" si="17"/>
        <v>7</v>
      </c>
      <c r="M118" s="4">
        <f t="shared" si="16"/>
        <v>1</v>
      </c>
      <c r="N118" s="233" t="s">
        <v>341</v>
      </c>
      <c r="O118" s="293">
        <v>5</v>
      </c>
      <c r="P118" s="233">
        <v>433424</v>
      </c>
      <c r="Q118" s="241" t="str">
        <f>IFERROR((VLOOKUP(P118,Padrón[[Ficha]:[Nombre]],2,FALSE)),"-")</f>
        <v>SIHNUE HERNANDEZ DOMINGUEZ</v>
      </c>
      <c r="S118" s="95" t="str">
        <f t="shared" si="18"/>
        <v>-</v>
      </c>
    </row>
    <row r="119" spans="1:19" hidden="1" x14ac:dyDescent="0.35">
      <c r="A119" s="6">
        <v>58713</v>
      </c>
      <c r="B119" s="3"/>
      <c r="C119" s="1" t="s">
        <v>53</v>
      </c>
      <c r="D119" s="9" t="s">
        <v>147</v>
      </c>
      <c r="E119" s="1" t="s">
        <v>103</v>
      </c>
      <c r="F119" s="8">
        <v>365499</v>
      </c>
      <c r="G119" s="1" t="s">
        <v>72</v>
      </c>
      <c r="H119" s="7">
        <v>10</v>
      </c>
      <c r="I119" s="5">
        <v>45129</v>
      </c>
      <c r="J119" s="5">
        <v>45130</v>
      </c>
      <c r="K119" s="1" t="s">
        <v>85</v>
      </c>
      <c r="L119" s="224">
        <f t="shared" si="17"/>
        <v>7</v>
      </c>
      <c r="M119" s="4">
        <f t="shared" si="16"/>
        <v>1</v>
      </c>
      <c r="N119" s="233" t="s">
        <v>341</v>
      </c>
      <c r="O119" s="293">
        <v>5</v>
      </c>
      <c r="P119" s="233">
        <v>365499</v>
      </c>
      <c r="Q119" s="241" t="str">
        <f>IFERROR((VLOOKUP(P119,Padrón[[Ficha]:[Nombre]],2,FALSE)),"-")</f>
        <v>VICTOR GABRIEL KAYSER ESPINOSA</v>
      </c>
      <c r="S119" s="95" t="str">
        <f t="shared" si="18"/>
        <v>-</v>
      </c>
    </row>
    <row r="120" spans="1:19" hidden="1" x14ac:dyDescent="0.35">
      <c r="A120" s="6">
        <v>56682</v>
      </c>
      <c r="B120" s="3"/>
      <c r="C120" s="1" t="s">
        <v>53</v>
      </c>
      <c r="D120" s="9" t="s">
        <v>133</v>
      </c>
      <c r="E120" s="1" t="s">
        <v>28</v>
      </c>
      <c r="F120" s="8">
        <v>365499</v>
      </c>
      <c r="G120" s="1" t="s">
        <v>72</v>
      </c>
      <c r="H120" s="7">
        <v>13</v>
      </c>
      <c r="I120" s="5">
        <v>45142</v>
      </c>
      <c r="J120" s="5">
        <v>45143</v>
      </c>
      <c r="K120" s="1" t="s">
        <v>85</v>
      </c>
      <c r="L120" s="224">
        <f t="shared" si="17"/>
        <v>8</v>
      </c>
      <c r="M120" s="4">
        <f t="shared" si="16"/>
        <v>1</v>
      </c>
      <c r="N120" s="233" t="s">
        <v>341</v>
      </c>
      <c r="O120" s="293">
        <v>7</v>
      </c>
      <c r="P120" s="233">
        <v>365499</v>
      </c>
      <c r="Q120" s="241" t="str">
        <f>IFERROR((VLOOKUP(P120,Padrón[[Ficha]:[Nombre]],2,FALSE)),"-")</f>
        <v>VICTOR GABRIEL KAYSER ESPINOSA</v>
      </c>
      <c r="S120" s="95" t="str">
        <f t="shared" si="18"/>
        <v>-</v>
      </c>
    </row>
    <row r="121" spans="1:19" hidden="1" x14ac:dyDescent="0.35">
      <c r="A121" s="6">
        <v>60639</v>
      </c>
      <c r="B121" s="3"/>
      <c r="C121" s="1" t="s">
        <v>53</v>
      </c>
      <c r="D121" s="9" t="s">
        <v>58</v>
      </c>
      <c r="E121" s="1" t="s">
        <v>34</v>
      </c>
      <c r="F121" s="8">
        <v>626472</v>
      </c>
      <c r="G121" s="1" t="s">
        <v>59</v>
      </c>
      <c r="H121" s="7">
        <v>9</v>
      </c>
      <c r="I121" s="5">
        <v>45146</v>
      </c>
      <c r="J121" s="5">
        <v>45147</v>
      </c>
      <c r="K121" s="1" t="s">
        <v>60</v>
      </c>
      <c r="L121" s="224">
        <f t="shared" si="17"/>
        <v>8</v>
      </c>
      <c r="M121" s="4">
        <f t="shared" si="16"/>
        <v>1</v>
      </c>
      <c r="N121" s="233" t="s">
        <v>341</v>
      </c>
      <c r="O121" s="293">
        <v>6</v>
      </c>
      <c r="P121" s="233">
        <v>626472</v>
      </c>
      <c r="Q121" s="241" t="str">
        <f>IFERROR((VLOOKUP(P121,Padrón[[Ficha]:[Nombre]],2,FALSE)),"-")</f>
        <v>RUBEN DARIO ALCARAZ MEDINA</v>
      </c>
      <c r="S121" s="95" t="str">
        <f t="shared" si="18"/>
        <v>-</v>
      </c>
    </row>
    <row r="122" spans="1:19" hidden="1" x14ac:dyDescent="0.35">
      <c r="A122" s="6">
        <v>51171</v>
      </c>
      <c r="B122" s="3"/>
      <c r="C122" s="1" t="s">
        <v>53</v>
      </c>
      <c r="D122" s="9" t="s">
        <v>133</v>
      </c>
      <c r="E122" s="1" t="s">
        <v>22</v>
      </c>
      <c r="F122" s="8">
        <v>505871</v>
      </c>
      <c r="G122" s="1" t="s">
        <v>159</v>
      </c>
      <c r="H122" s="7">
        <v>11</v>
      </c>
      <c r="I122" s="5">
        <v>45146</v>
      </c>
      <c r="J122" s="5">
        <v>45148</v>
      </c>
      <c r="K122" s="1" t="s">
        <v>19</v>
      </c>
      <c r="L122" s="224">
        <f t="shared" si="17"/>
        <v>8</v>
      </c>
      <c r="M122" s="4">
        <f t="shared" si="16"/>
        <v>1</v>
      </c>
      <c r="N122" s="233" t="s">
        <v>341</v>
      </c>
      <c r="O122" s="293">
        <v>7</v>
      </c>
      <c r="P122" s="233">
        <v>505871</v>
      </c>
      <c r="Q122" s="241" t="str">
        <f>IFERROR((VLOOKUP(P122,Padrón[[Ficha]:[Nombre]],2,FALSE)),"-")</f>
        <v>FRANCISCO MARTIN LOPEZ HERRERA</v>
      </c>
      <c r="S122" s="95" t="str">
        <f t="shared" si="18"/>
        <v>-</v>
      </c>
    </row>
    <row r="123" spans="1:19" hidden="1" x14ac:dyDescent="0.35">
      <c r="A123" s="6">
        <v>59716</v>
      </c>
      <c r="B123" s="3"/>
      <c r="C123" s="1" t="s">
        <v>53</v>
      </c>
      <c r="D123" s="9" t="s">
        <v>147</v>
      </c>
      <c r="E123" s="1" t="s">
        <v>103</v>
      </c>
      <c r="F123" s="8">
        <v>365499</v>
      </c>
      <c r="G123" s="1" t="s">
        <v>72</v>
      </c>
      <c r="H123" s="7">
        <v>8</v>
      </c>
      <c r="I123" s="5">
        <v>45147</v>
      </c>
      <c r="J123" s="5">
        <v>45148</v>
      </c>
      <c r="K123" s="1" t="s">
        <v>71</v>
      </c>
      <c r="L123" s="224">
        <f t="shared" si="17"/>
        <v>8</v>
      </c>
      <c r="M123" s="4">
        <f t="shared" si="16"/>
        <v>1</v>
      </c>
      <c r="N123" s="233" t="s">
        <v>341</v>
      </c>
      <c r="O123" s="293">
        <v>3</v>
      </c>
      <c r="P123" s="233">
        <v>365499</v>
      </c>
      <c r="Q123" s="241" t="str">
        <f>IFERROR((VLOOKUP(P123,Padrón[[Ficha]:[Nombre]],2,FALSE)),"-")</f>
        <v>VICTOR GABRIEL KAYSER ESPINOSA</v>
      </c>
      <c r="S123" s="95" t="str">
        <f t="shared" si="18"/>
        <v>-</v>
      </c>
    </row>
    <row r="124" spans="1:19" x14ac:dyDescent="0.35">
      <c r="A124" s="6">
        <v>54726</v>
      </c>
      <c r="B124" s="3"/>
      <c r="C124" s="1" t="s">
        <v>53</v>
      </c>
      <c r="D124" s="9" t="s">
        <v>54</v>
      </c>
      <c r="E124" s="1" t="s">
        <v>23</v>
      </c>
      <c r="F124" s="8">
        <v>214350</v>
      </c>
      <c r="G124" s="1" t="s">
        <v>61</v>
      </c>
      <c r="H124" s="7">
        <v>7</v>
      </c>
      <c r="I124" s="5">
        <v>45152</v>
      </c>
      <c r="J124" s="5">
        <v>45153</v>
      </c>
      <c r="K124" s="1" t="s">
        <v>51</v>
      </c>
      <c r="L124" s="224">
        <f t="shared" si="17"/>
        <v>8</v>
      </c>
      <c r="M124" s="4">
        <f t="shared" si="16"/>
        <v>1</v>
      </c>
      <c r="N124" s="233" t="s">
        <v>341</v>
      </c>
      <c r="O124" s="293">
        <v>6</v>
      </c>
      <c r="P124" s="233">
        <v>214350</v>
      </c>
      <c r="Q124" s="241" t="str">
        <f>IFERROR((VLOOKUP(P124,Padrón[[Ficha]:[Nombre]],2,FALSE)),"-")</f>
        <v>IVAN RAUDELL CARBALLO CARDOZA</v>
      </c>
      <c r="S124" s="95" t="str">
        <f t="shared" si="18"/>
        <v>-</v>
      </c>
    </row>
    <row r="125" spans="1:19" hidden="1" x14ac:dyDescent="0.35">
      <c r="A125" s="6">
        <v>59722</v>
      </c>
      <c r="B125" s="3"/>
      <c r="C125" s="1" t="s">
        <v>53</v>
      </c>
      <c r="D125" s="9" t="s">
        <v>147</v>
      </c>
      <c r="E125" s="1" t="s">
        <v>103</v>
      </c>
      <c r="F125" s="8">
        <v>365499</v>
      </c>
      <c r="G125" s="1" t="s">
        <v>72</v>
      </c>
      <c r="H125" s="7">
        <v>8</v>
      </c>
      <c r="I125" s="5">
        <v>45152</v>
      </c>
      <c r="J125" s="5">
        <v>45153</v>
      </c>
      <c r="K125" s="1" t="s">
        <v>71</v>
      </c>
      <c r="L125" s="224">
        <f t="shared" si="17"/>
        <v>8</v>
      </c>
      <c r="M125" s="4">
        <f t="shared" si="16"/>
        <v>1</v>
      </c>
      <c r="N125" s="233" t="s">
        <v>341</v>
      </c>
      <c r="O125" s="293">
        <v>8</v>
      </c>
      <c r="P125" s="233">
        <v>365499</v>
      </c>
      <c r="Q125" s="241" t="str">
        <f>IFERROR((VLOOKUP(P125,Padrón[[Ficha]:[Nombre]],2,FALSE)),"-")</f>
        <v>VICTOR GABRIEL KAYSER ESPINOSA</v>
      </c>
      <c r="S125" s="95" t="str">
        <f t="shared" si="18"/>
        <v>-</v>
      </c>
    </row>
    <row r="126" spans="1:19" hidden="1" x14ac:dyDescent="0.35">
      <c r="A126" s="6">
        <v>51024</v>
      </c>
      <c r="B126" s="3"/>
      <c r="C126" s="1" t="s">
        <v>53</v>
      </c>
      <c r="D126" s="9" t="s">
        <v>133</v>
      </c>
      <c r="E126" s="1" t="s">
        <v>76</v>
      </c>
      <c r="F126" s="8">
        <v>686135</v>
      </c>
      <c r="G126" s="1" t="s">
        <v>138</v>
      </c>
      <c r="H126" s="7">
        <v>13</v>
      </c>
      <c r="I126" s="5">
        <v>45152</v>
      </c>
      <c r="J126" s="5">
        <v>45153</v>
      </c>
      <c r="K126" s="1" t="s">
        <v>19</v>
      </c>
      <c r="L126" s="224">
        <f t="shared" si="17"/>
        <v>8</v>
      </c>
      <c r="M126" s="4">
        <f t="shared" si="16"/>
        <v>1</v>
      </c>
      <c r="N126" s="233" t="s">
        <v>341</v>
      </c>
      <c r="O126" s="293">
        <v>9</v>
      </c>
      <c r="P126" s="233">
        <v>686135</v>
      </c>
      <c r="Q126" s="241" t="str">
        <f>IFERROR((VLOOKUP(P126,Padrón[[Ficha]:[Nombre]],2,FALSE)),"-")</f>
        <v>JESUS ALFREDO DURAN ENRIQUEZ</v>
      </c>
      <c r="S126" s="95" t="str">
        <f t="shared" si="18"/>
        <v>-</v>
      </c>
    </row>
    <row r="127" spans="1:19" hidden="1" x14ac:dyDescent="0.35">
      <c r="A127" s="6">
        <v>58410</v>
      </c>
      <c r="B127" s="3"/>
      <c r="C127" s="1" t="s">
        <v>53</v>
      </c>
      <c r="D127" s="9" t="s">
        <v>54</v>
      </c>
      <c r="E127" s="1" t="s">
        <v>55</v>
      </c>
      <c r="F127" s="8">
        <v>510745</v>
      </c>
      <c r="G127" s="1" t="s">
        <v>56</v>
      </c>
      <c r="H127" s="7">
        <v>4</v>
      </c>
      <c r="I127" s="5">
        <v>45159</v>
      </c>
      <c r="J127" s="5">
        <v>45160</v>
      </c>
      <c r="K127" s="1" t="s">
        <v>57</v>
      </c>
      <c r="L127" s="224">
        <f t="shared" si="17"/>
        <v>8</v>
      </c>
      <c r="M127" s="4">
        <f t="shared" si="16"/>
        <v>1</v>
      </c>
      <c r="N127" s="233" t="s">
        <v>341</v>
      </c>
      <c r="O127" s="294">
        <v>4</v>
      </c>
      <c r="P127" s="233">
        <v>510745</v>
      </c>
      <c r="Q127" s="241" t="str">
        <f>IFERROR((VLOOKUP(P127,Padrón[[Ficha]:[Nombre]],2,FALSE)),"-")</f>
        <v>CESAR IVAN CHULINES GRANADOS</v>
      </c>
      <c r="S127" s="95" t="str">
        <f t="shared" si="18"/>
        <v>-</v>
      </c>
    </row>
    <row r="128" spans="1:19" hidden="1" x14ac:dyDescent="0.35">
      <c r="A128" s="6">
        <v>59730</v>
      </c>
      <c r="B128" s="3"/>
      <c r="C128" s="1" t="s">
        <v>53</v>
      </c>
      <c r="D128" s="9" t="s">
        <v>147</v>
      </c>
      <c r="E128" s="1" t="s">
        <v>103</v>
      </c>
      <c r="F128" s="8">
        <v>365499</v>
      </c>
      <c r="G128" s="1" t="s">
        <v>72</v>
      </c>
      <c r="H128" s="7">
        <v>6</v>
      </c>
      <c r="I128" s="5">
        <v>45161</v>
      </c>
      <c r="J128" s="5">
        <v>45162</v>
      </c>
      <c r="K128" s="1" t="s">
        <v>71</v>
      </c>
      <c r="L128" s="224">
        <f t="shared" si="17"/>
        <v>8</v>
      </c>
      <c r="M128" s="4">
        <f t="shared" si="16"/>
        <v>1</v>
      </c>
      <c r="N128" s="233" t="s">
        <v>341</v>
      </c>
      <c r="O128" s="293">
        <v>6</v>
      </c>
      <c r="P128" s="233">
        <v>365499</v>
      </c>
      <c r="Q128" s="241" t="str">
        <f>IFERROR((VLOOKUP(P128,Padrón[[Ficha]:[Nombre]],2,FALSE)),"-")</f>
        <v>VICTOR GABRIEL KAYSER ESPINOSA</v>
      </c>
      <c r="S128" s="95" t="str">
        <f t="shared" si="18"/>
        <v>-</v>
      </c>
    </row>
    <row r="129" spans="1:19" hidden="1" x14ac:dyDescent="0.35">
      <c r="A129" s="6">
        <v>50449</v>
      </c>
      <c r="B129" s="3"/>
      <c r="C129" s="1" t="s">
        <v>53</v>
      </c>
      <c r="D129" s="9" t="s">
        <v>133</v>
      </c>
      <c r="E129" s="1" t="s">
        <v>76</v>
      </c>
      <c r="F129" s="8">
        <v>686135</v>
      </c>
      <c r="G129" s="1" t="s">
        <v>138</v>
      </c>
      <c r="H129" s="7">
        <v>13</v>
      </c>
      <c r="I129" s="5">
        <v>45162</v>
      </c>
      <c r="J129" s="5">
        <v>45163</v>
      </c>
      <c r="K129" s="1" t="s">
        <v>19</v>
      </c>
      <c r="L129" s="224">
        <f t="shared" si="17"/>
        <v>8</v>
      </c>
      <c r="M129" s="4">
        <f t="shared" si="16"/>
        <v>1</v>
      </c>
      <c r="N129" s="233" t="s">
        <v>341</v>
      </c>
      <c r="O129" s="293">
        <v>6</v>
      </c>
      <c r="P129" s="233">
        <v>686135</v>
      </c>
      <c r="Q129" s="241" t="str">
        <f>IFERROR((VLOOKUP(P129,Padrón[[Ficha]:[Nombre]],2,FALSE)),"-")</f>
        <v>JESUS ALFREDO DURAN ENRIQUEZ</v>
      </c>
      <c r="S129" s="95" t="str">
        <f t="shared" si="18"/>
        <v>-</v>
      </c>
    </row>
    <row r="130" spans="1:19" hidden="1" x14ac:dyDescent="0.35">
      <c r="A130" s="6">
        <v>58496</v>
      </c>
      <c r="B130" s="3"/>
      <c r="C130" s="1" t="s">
        <v>53</v>
      </c>
      <c r="D130" s="9" t="s">
        <v>54</v>
      </c>
      <c r="E130" s="1" t="s">
        <v>34</v>
      </c>
      <c r="F130" s="8">
        <v>432495</v>
      </c>
      <c r="G130" s="1" t="s">
        <v>74</v>
      </c>
      <c r="H130" s="7">
        <v>6</v>
      </c>
      <c r="I130" s="5">
        <v>45166</v>
      </c>
      <c r="J130" s="5">
        <v>45167</v>
      </c>
      <c r="K130" s="1" t="s">
        <v>57</v>
      </c>
      <c r="L130" s="224">
        <f t="shared" si="17"/>
        <v>8</v>
      </c>
      <c r="M130" s="4">
        <f t="shared" si="16"/>
        <v>1</v>
      </c>
      <c r="N130" s="233" t="s">
        <v>341</v>
      </c>
      <c r="O130" s="293">
        <v>5</v>
      </c>
      <c r="P130" s="233">
        <v>432495</v>
      </c>
      <c r="Q130" s="241" t="str">
        <f>IFERROR((VLOOKUP(P130,Padrón[[Ficha]:[Nombre]],2,FALSE)),"-")</f>
        <v>RAFAEL APOLO BECERRA CAYETANO</v>
      </c>
      <c r="S130" s="95" t="str">
        <f t="shared" si="18"/>
        <v>-</v>
      </c>
    </row>
    <row r="131" spans="1:19" hidden="1" x14ac:dyDescent="0.35">
      <c r="A131" s="6">
        <v>57949</v>
      </c>
      <c r="B131" s="3"/>
      <c r="C131" s="1" t="s">
        <v>53</v>
      </c>
      <c r="D131" s="9" t="s">
        <v>54</v>
      </c>
      <c r="E131" s="1" t="s">
        <v>47</v>
      </c>
      <c r="F131" s="8">
        <v>380292</v>
      </c>
      <c r="G131" s="1" t="s">
        <v>75</v>
      </c>
      <c r="H131" s="7">
        <v>9</v>
      </c>
      <c r="I131" s="5">
        <v>45166</v>
      </c>
      <c r="J131" s="5">
        <v>45168</v>
      </c>
      <c r="K131" s="1" t="s">
        <v>73</v>
      </c>
      <c r="L131" s="224">
        <f t="shared" si="17"/>
        <v>8</v>
      </c>
      <c r="M131" s="4">
        <f t="shared" si="16"/>
        <v>1</v>
      </c>
      <c r="N131" s="233" t="s">
        <v>341</v>
      </c>
      <c r="O131" s="293">
        <v>8</v>
      </c>
      <c r="P131" s="233">
        <v>380292</v>
      </c>
      <c r="Q131" s="241" t="str">
        <f>IFERROR((VLOOKUP(P131,Padrón[[Ficha]:[Nombre]],2,FALSE)),"-")</f>
        <v>JUAN PIÑON MOHENO</v>
      </c>
      <c r="S131" s="95" t="str">
        <f t="shared" si="18"/>
        <v>-</v>
      </c>
    </row>
    <row r="132" spans="1:19" hidden="1" x14ac:dyDescent="0.35">
      <c r="A132" s="6">
        <v>58187</v>
      </c>
      <c r="B132" s="3"/>
      <c r="C132" s="1" t="s">
        <v>53</v>
      </c>
      <c r="D132" s="9" t="s">
        <v>54</v>
      </c>
      <c r="E132" s="1" t="s">
        <v>27</v>
      </c>
      <c r="F132" s="8">
        <v>567481</v>
      </c>
      <c r="G132" s="1" t="s">
        <v>67</v>
      </c>
      <c r="H132" s="7">
        <v>14</v>
      </c>
      <c r="I132" s="5">
        <v>45173</v>
      </c>
      <c r="J132" s="5">
        <v>45173</v>
      </c>
      <c r="K132" s="1" t="s">
        <v>57</v>
      </c>
      <c r="L132" s="224">
        <f t="shared" si="17"/>
        <v>9</v>
      </c>
      <c r="M132" s="4">
        <f t="shared" si="16"/>
        <v>1</v>
      </c>
      <c r="N132" s="233" t="s">
        <v>341</v>
      </c>
      <c r="O132" s="234">
        <v>7</v>
      </c>
      <c r="P132" s="233">
        <v>567481</v>
      </c>
      <c r="Q132" s="241" t="str">
        <f>IFERROR((VLOOKUP(P132,Padrón[[Ficha]:[Nombre]],2,FALSE)),"-")</f>
        <v>FLORENTINO ALBERTO MEDINA ESPINOSA</v>
      </c>
      <c r="S132" s="95" t="str">
        <f t="shared" si="18"/>
        <v>-</v>
      </c>
    </row>
    <row r="133" spans="1:19" hidden="1" x14ac:dyDescent="0.35">
      <c r="A133" s="6">
        <v>51311</v>
      </c>
      <c r="B133" s="3"/>
      <c r="C133" s="1" t="s">
        <v>53</v>
      </c>
      <c r="D133" s="9" t="s">
        <v>133</v>
      </c>
      <c r="E133" s="1" t="s">
        <v>28</v>
      </c>
      <c r="F133" s="8">
        <v>505871</v>
      </c>
      <c r="G133" s="1" t="s">
        <v>159</v>
      </c>
      <c r="H133" s="7">
        <v>8</v>
      </c>
      <c r="I133" s="5">
        <v>45174</v>
      </c>
      <c r="J133" s="5">
        <v>45175</v>
      </c>
      <c r="K133" s="1" t="s">
        <v>19</v>
      </c>
      <c r="L133" s="224">
        <f t="shared" si="17"/>
        <v>9</v>
      </c>
      <c r="M133" s="4">
        <f t="shared" si="16"/>
        <v>1</v>
      </c>
      <c r="N133" s="233" t="s">
        <v>341</v>
      </c>
      <c r="O133" s="234">
        <v>4</v>
      </c>
      <c r="P133" s="233">
        <v>505871</v>
      </c>
      <c r="Q133" s="241" t="str">
        <f>IFERROR((VLOOKUP(P133,Padrón[[Ficha]:[Nombre]],2,FALSE)),"-")</f>
        <v>FRANCISCO MARTIN LOPEZ HERRERA</v>
      </c>
      <c r="R133" s="234" t="s">
        <v>427</v>
      </c>
      <c r="S133" s="95" t="str">
        <f t="shared" si="18"/>
        <v>-</v>
      </c>
    </row>
    <row r="134" spans="1:19" hidden="1" x14ac:dyDescent="0.35">
      <c r="A134" s="6">
        <v>54747</v>
      </c>
      <c r="B134" s="3"/>
      <c r="C134" s="1" t="s">
        <v>53</v>
      </c>
      <c r="D134" s="9" t="s">
        <v>147</v>
      </c>
      <c r="E134" s="1" t="s">
        <v>47</v>
      </c>
      <c r="F134" s="8">
        <v>507111</v>
      </c>
      <c r="G134" s="1" t="s">
        <v>149</v>
      </c>
      <c r="H134" s="7">
        <v>8</v>
      </c>
      <c r="I134" s="5">
        <v>45176</v>
      </c>
      <c r="J134" s="5">
        <v>45178</v>
      </c>
      <c r="K134" s="1" t="s">
        <v>29</v>
      </c>
      <c r="L134" s="224">
        <f t="shared" si="17"/>
        <v>9</v>
      </c>
      <c r="M134" s="4">
        <f t="shared" si="16"/>
        <v>1</v>
      </c>
      <c r="N134" s="233" t="s">
        <v>341</v>
      </c>
      <c r="O134" s="234">
        <v>6</v>
      </c>
      <c r="P134" s="233">
        <v>507111</v>
      </c>
      <c r="Q134" s="241" t="str">
        <f>IFERROR((VLOOKUP(P134,Padrón[[Ficha]:[Nombre]],2,FALSE)),"-")</f>
        <v>MIGUEL ANGEL RODRIGUEZ GOMEZ</v>
      </c>
      <c r="S134" s="95" t="str">
        <f t="shared" si="18"/>
        <v>-</v>
      </c>
    </row>
    <row r="135" spans="1:19" hidden="1" x14ac:dyDescent="0.35">
      <c r="A135" s="6">
        <v>59736</v>
      </c>
      <c r="B135" s="3"/>
      <c r="C135" s="1" t="s">
        <v>53</v>
      </c>
      <c r="D135" s="9" t="s">
        <v>147</v>
      </c>
      <c r="E135" s="1" t="s">
        <v>103</v>
      </c>
      <c r="F135" s="8">
        <v>365499</v>
      </c>
      <c r="G135" s="1" t="s">
        <v>72</v>
      </c>
      <c r="H135" s="7">
        <v>4</v>
      </c>
      <c r="I135" s="5">
        <v>45176</v>
      </c>
      <c r="J135" s="5">
        <v>45177</v>
      </c>
      <c r="K135" s="1" t="s">
        <v>71</v>
      </c>
      <c r="L135" s="224">
        <f t="shared" si="17"/>
        <v>9</v>
      </c>
      <c r="M135" s="4">
        <f t="shared" si="16"/>
        <v>1</v>
      </c>
      <c r="N135" s="233" t="s">
        <v>341</v>
      </c>
      <c r="O135" s="234">
        <v>3</v>
      </c>
      <c r="P135" s="233">
        <v>365499</v>
      </c>
      <c r="Q135" s="241" t="str">
        <f>IFERROR((VLOOKUP(P135,Padrón[[Ficha]:[Nombre]],2,FALSE)),"-")</f>
        <v>VICTOR GABRIEL KAYSER ESPINOSA</v>
      </c>
      <c r="S135" s="95" t="str">
        <f t="shared" si="18"/>
        <v>-</v>
      </c>
    </row>
    <row r="136" spans="1:19" hidden="1" x14ac:dyDescent="0.35">
      <c r="A136" s="6">
        <v>60030</v>
      </c>
      <c r="B136" s="3"/>
      <c r="C136" s="1" t="s">
        <v>53</v>
      </c>
      <c r="D136" s="9" t="s">
        <v>133</v>
      </c>
      <c r="E136" s="1" t="s">
        <v>27</v>
      </c>
      <c r="F136" s="8">
        <v>396482</v>
      </c>
      <c r="G136" s="1" t="s">
        <v>165</v>
      </c>
      <c r="H136" s="7">
        <v>15</v>
      </c>
      <c r="I136" s="5">
        <v>45176</v>
      </c>
      <c r="J136" s="5">
        <v>45176</v>
      </c>
      <c r="K136" s="1" t="s">
        <v>82</v>
      </c>
      <c r="L136" s="224">
        <f t="shared" si="17"/>
        <v>9</v>
      </c>
      <c r="M136" s="4">
        <f t="shared" si="16"/>
        <v>1</v>
      </c>
      <c r="N136" s="233" t="s">
        <v>341</v>
      </c>
      <c r="O136" s="234">
        <v>9</v>
      </c>
      <c r="P136" s="233">
        <v>396482</v>
      </c>
      <c r="Q136" s="241" t="str">
        <f>IFERROR((VLOOKUP(P136,Padrón[[Ficha]:[Nombre]],2,FALSE)),"-")</f>
        <v>JOSE CUITLAHUAC ESTRADA ARRAS</v>
      </c>
      <c r="S136" s="95" t="str">
        <f t="shared" si="18"/>
        <v>-</v>
      </c>
    </row>
    <row r="137" spans="1:19" hidden="1" x14ac:dyDescent="0.35">
      <c r="A137" s="6">
        <v>58514</v>
      </c>
      <c r="B137" s="3"/>
      <c r="C137" s="1" t="s">
        <v>53</v>
      </c>
      <c r="D137" s="9" t="s">
        <v>54</v>
      </c>
      <c r="E137" s="1" t="s">
        <v>47</v>
      </c>
      <c r="F137" s="8">
        <v>432495</v>
      </c>
      <c r="G137" s="1" t="s">
        <v>74</v>
      </c>
      <c r="H137" s="7">
        <v>6</v>
      </c>
      <c r="I137" s="5">
        <v>45180</v>
      </c>
      <c r="J137" s="5">
        <v>45182</v>
      </c>
      <c r="K137" s="1" t="s">
        <v>57</v>
      </c>
      <c r="L137" s="224">
        <f t="shared" si="17"/>
        <v>9</v>
      </c>
      <c r="M137" s="4">
        <f t="shared" si="16"/>
        <v>1</v>
      </c>
      <c r="N137" s="233" t="s">
        <v>341</v>
      </c>
      <c r="O137" s="234">
        <v>6</v>
      </c>
      <c r="P137" s="233">
        <v>432495</v>
      </c>
      <c r="Q137" s="241" t="str">
        <f>IFERROR((VLOOKUP(P137,Padrón[[Ficha]:[Nombre]],2,FALSE)),"-")</f>
        <v>RAFAEL APOLO BECERRA CAYETANO</v>
      </c>
      <c r="S137" s="95" t="str">
        <f t="shared" si="18"/>
        <v>-</v>
      </c>
    </row>
    <row r="138" spans="1:19" hidden="1" x14ac:dyDescent="0.35">
      <c r="A138" s="6">
        <v>51368</v>
      </c>
      <c r="B138" s="3"/>
      <c r="C138" s="1" t="s">
        <v>53</v>
      </c>
      <c r="D138" s="9" t="s">
        <v>133</v>
      </c>
      <c r="E138" s="1" t="s">
        <v>28</v>
      </c>
      <c r="F138" s="8">
        <v>505871</v>
      </c>
      <c r="G138" s="1" t="s">
        <v>159</v>
      </c>
      <c r="H138" s="7">
        <v>10</v>
      </c>
      <c r="I138" s="5">
        <v>45180</v>
      </c>
      <c r="J138" s="5">
        <v>45181</v>
      </c>
      <c r="K138" s="1" t="s">
        <v>19</v>
      </c>
      <c r="L138" s="224">
        <f t="shared" si="17"/>
        <v>9</v>
      </c>
      <c r="M138" s="4">
        <f t="shared" si="16"/>
        <v>1</v>
      </c>
      <c r="N138" s="233" t="s">
        <v>341</v>
      </c>
      <c r="O138" s="234">
        <v>5</v>
      </c>
      <c r="P138" s="233">
        <v>505871</v>
      </c>
      <c r="Q138" s="241" t="str">
        <f>IFERROR((VLOOKUP(P138,Padrón[[Ficha]:[Nombre]],2,FALSE)),"-")</f>
        <v>FRANCISCO MARTIN LOPEZ HERRERA</v>
      </c>
      <c r="S138" s="95" t="str">
        <f t="shared" si="18"/>
        <v>-</v>
      </c>
    </row>
    <row r="139" spans="1:19" x14ac:dyDescent="0.35">
      <c r="A139" s="6">
        <v>54799</v>
      </c>
      <c r="B139" s="3"/>
      <c r="C139" s="1" t="s">
        <v>53</v>
      </c>
      <c r="D139" s="9" t="s">
        <v>54</v>
      </c>
      <c r="E139" s="1" t="s">
        <v>23</v>
      </c>
      <c r="F139" s="8">
        <v>214350</v>
      </c>
      <c r="G139" s="1" t="s">
        <v>61</v>
      </c>
      <c r="H139" s="7">
        <v>11</v>
      </c>
      <c r="I139" s="5">
        <v>45181</v>
      </c>
      <c r="J139" s="5">
        <v>45182</v>
      </c>
      <c r="K139" s="1" t="s">
        <v>80</v>
      </c>
      <c r="L139" s="224">
        <f t="shared" si="17"/>
        <v>9</v>
      </c>
      <c r="M139" s="4">
        <f t="shared" si="16"/>
        <v>1</v>
      </c>
      <c r="N139" s="233" t="s">
        <v>341</v>
      </c>
      <c r="O139" s="234">
        <v>10</v>
      </c>
      <c r="P139" s="233">
        <v>214350</v>
      </c>
      <c r="Q139" s="241" t="str">
        <f>IFERROR((VLOOKUP(P139,Padrón[[Ficha]:[Nombre]],2,FALSE)),"-")</f>
        <v>IVAN RAUDELL CARBALLO CARDOZA</v>
      </c>
      <c r="S139" s="95" t="str">
        <f t="shared" si="18"/>
        <v>-</v>
      </c>
    </row>
    <row r="140" spans="1:19" hidden="1" x14ac:dyDescent="0.35">
      <c r="A140" s="6">
        <v>55213</v>
      </c>
      <c r="B140" s="3"/>
      <c r="C140" s="1" t="s">
        <v>53</v>
      </c>
      <c r="D140" s="9" t="s">
        <v>133</v>
      </c>
      <c r="E140" s="1" t="s">
        <v>28</v>
      </c>
      <c r="F140" s="8">
        <v>365499</v>
      </c>
      <c r="G140" s="1" t="s">
        <v>72</v>
      </c>
      <c r="H140" s="7">
        <v>13</v>
      </c>
      <c r="I140" s="5">
        <v>45181</v>
      </c>
      <c r="J140" s="5">
        <v>45182</v>
      </c>
      <c r="K140" s="1" t="s">
        <v>85</v>
      </c>
      <c r="L140" s="224">
        <f t="shared" si="17"/>
        <v>9</v>
      </c>
      <c r="M140" s="4">
        <f t="shared" si="16"/>
        <v>1</v>
      </c>
      <c r="N140" s="233" t="s">
        <v>341</v>
      </c>
      <c r="O140" s="234">
        <v>4</v>
      </c>
      <c r="P140" s="233">
        <v>365499</v>
      </c>
      <c r="Q140" s="241" t="str">
        <f>IFERROR((VLOOKUP(P140,Padrón[[Ficha]:[Nombre]],2,FALSE)),"-")</f>
        <v>VICTOR GABRIEL KAYSER ESPINOSA</v>
      </c>
      <c r="R140" s="234" t="s">
        <v>428</v>
      </c>
      <c r="S140" s="95" t="str">
        <f t="shared" si="18"/>
        <v>-</v>
      </c>
    </row>
    <row r="141" spans="1:19" hidden="1" x14ac:dyDescent="0.35">
      <c r="A141" s="6">
        <v>60054</v>
      </c>
      <c r="B141" s="3"/>
      <c r="C141" s="1" t="s">
        <v>53</v>
      </c>
      <c r="D141" s="9" t="s">
        <v>133</v>
      </c>
      <c r="E141" s="1" t="s">
        <v>27</v>
      </c>
      <c r="F141" s="8">
        <v>396482</v>
      </c>
      <c r="G141" s="1" t="s">
        <v>165</v>
      </c>
      <c r="H141" s="7">
        <v>14</v>
      </c>
      <c r="I141" s="5">
        <v>45183</v>
      </c>
      <c r="J141" s="5">
        <v>45183</v>
      </c>
      <c r="K141" s="1" t="s">
        <v>82</v>
      </c>
      <c r="L141" s="224">
        <f t="shared" si="17"/>
        <v>9</v>
      </c>
      <c r="M141" s="4">
        <f t="shared" si="16"/>
        <v>1</v>
      </c>
      <c r="N141" s="233" t="s">
        <v>341</v>
      </c>
      <c r="O141" s="234">
        <v>15</v>
      </c>
      <c r="P141" s="233">
        <v>365499</v>
      </c>
      <c r="Q141" s="241" t="str">
        <f>IFERROR((VLOOKUP(P141,Padrón[[Ficha]:[Nombre]],2,FALSE)),"-")</f>
        <v>VICTOR GABRIEL KAYSER ESPINOSA</v>
      </c>
      <c r="S141" s="95" t="str">
        <f t="shared" si="18"/>
        <v>-</v>
      </c>
    </row>
    <row r="142" spans="1:19" hidden="1" x14ac:dyDescent="0.35">
      <c r="A142" s="6">
        <v>60642</v>
      </c>
      <c r="B142" s="3"/>
      <c r="C142" s="1" t="s">
        <v>53</v>
      </c>
      <c r="D142" s="9" t="s">
        <v>58</v>
      </c>
      <c r="E142" s="1" t="s">
        <v>34</v>
      </c>
      <c r="F142" s="8">
        <v>626472</v>
      </c>
      <c r="G142" s="1" t="s">
        <v>59</v>
      </c>
      <c r="H142" s="7">
        <v>10</v>
      </c>
      <c r="I142" s="5">
        <v>45188</v>
      </c>
      <c r="J142" s="5">
        <v>45189</v>
      </c>
      <c r="K142" s="1" t="s">
        <v>60</v>
      </c>
      <c r="L142" s="224">
        <f t="shared" ref="L142:L171" si="19">MONTH(J142)</f>
        <v>9</v>
      </c>
      <c r="M142" s="4">
        <f t="shared" si="16"/>
        <v>1</v>
      </c>
      <c r="N142" s="233" t="s">
        <v>341</v>
      </c>
      <c r="O142" s="234">
        <v>7</v>
      </c>
      <c r="Q142" s="241" t="str">
        <f>IFERROR((VLOOKUP(P142,Padrón[[Ficha]:[Nombre]],2,FALSE)),"-")</f>
        <v>-</v>
      </c>
      <c r="S142" s="95" t="str">
        <f t="shared" ref="S142:S171" si="20">IF(N142="Cancelado","◄ ◄ ◄ Favor de indicar la causa","-")</f>
        <v>-</v>
      </c>
    </row>
    <row r="143" spans="1:19" hidden="1" x14ac:dyDescent="0.35">
      <c r="A143" s="6">
        <v>58503</v>
      </c>
      <c r="B143" s="3"/>
      <c r="C143" s="1" t="s">
        <v>53</v>
      </c>
      <c r="D143" s="9" t="s">
        <v>133</v>
      </c>
      <c r="E143" s="1" t="s">
        <v>28</v>
      </c>
      <c r="F143" s="8">
        <v>365499</v>
      </c>
      <c r="G143" s="1" t="s">
        <v>72</v>
      </c>
      <c r="H143" s="7">
        <v>11</v>
      </c>
      <c r="I143" s="5">
        <v>45188</v>
      </c>
      <c r="J143" s="5">
        <v>45189</v>
      </c>
      <c r="K143" s="1" t="s">
        <v>85</v>
      </c>
      <c r="L143" s="224">
        <f t="shared" si="19"/>
        <v>9</v>
      </c>
      <c r="M143" s="4">
        <f t="shared" ref="M143:M171" si="21">IF(AND(J143&gt;=$B$2,J143&lt;=$C$2),1,0)</f>
        <v>1</v>
      </c>
      <c r="N143" s="233" t="s">
        <v>341</v>
      </c>
      <c r="O143" s="234">
        <v>5</v>
      </c>
      <c r="Q143" s="241" t="str">
        <f>IFERROR((VLOOKUP(P143,Padrón[[Ficha]:[Nombre]],2,FALSE)),"-")</f>
        <v>-</v>
      </c>
      <c r="S143" s="95" t="str">
        <f t="shared" si="20"/>
        <v>-</v>
      </c>
    </row>
    <row r="144" spans="1:19" hidden="1" x14ac:dyDescent="0.35">
      <c r="A144" s="6">
        <v>51199</v>
      </c>
      <c r="B144" s="3"/>
      <c r="C144" s="1" t="s">
        <v>53</v>
      </c>
      <c r="D144" s="9" t="s">
        <v>133</v>
      </c>
      <c r="E144" s="1" t="s">
        <v>28</v>
      </c>
      <c r="F144" s="8">
        <v>505871</v>
      </c>
      <c r="G144" s="1" t="s">
        <v>159</v>
      </c>
      <c r="H144" s="7">
        <v>11</v>
      </c>
      <c r="I144" s="5">
        <v>45188</v>
      </c>
      <c r="J144" s="5">
        <v>45189</v>
      </c>
      <c r="K144" s="1" t="s">
        <v>19</v>
      </c>
      <c r="L144" s="224">
        <f t="shared" si="19"/>
        <v>9</v>
      </c>
      <c r="M144" s="4">
        <f t="shared" si="21"/>
        <v>1</v>
      </c>
      <c r="N144" s="233" t="s">
        <v>341</v>
      </c>
      <c r="O144" s="234">
        <v>4</v>
      </c>
      <c r="Q144" s="241" t="str">
        <f>IFERROR((VLOOKUP(P144,Padrón[[Ficha]:[Nombre]],2,FALSE)),"-")</f>
        <v>-</v>
      </c>
      <c r="S144" s="95" t="str">
        <f t="shared" si="20"/>
        <v>-</v>
      </c>
    </row>
    <row r="145" spans="1:19" x14ac:dyDescent="0.35">
      <c r="A145" s="6">
        <v>54845</v>
      </c>
      <c r="B145" s="3"/>
      <c r="C145" s="1" t="s">
        <v>53</v>
      </c>
      <c r="D145" s="9" t="s">
        <v>147</v>
      </c>
      <c r="E145" s="1" t="s">
        <v>23</v>
      </c>
      <c r="F145" s="8">
        <v>505871</v>
      </c>
      <c r="G145" s="1" t="s">
        <v>159</v>
      </c>
      <c r="H145" s="7">
        <v>11</v>
      </c>
      <c r="I145" s="5">
        <v>45194</v>
      </c>
      <c r="J145" s="5">
        <v>45195</v>
      </c>
      <c r="K145" s="1" t="s">
        <v>29</v>
      </c>
      <c r="L145" s="224">
        <f t="shared" si="19"/>
        <v>9</v>
      </c>
      <c r="M145" s="4">
        <f t="shared" si="21"/>
        <v>1</v>
      </c>
      <c r="N145" s="233" t="s">
        <v>341</v>
      </c>
      <c r="O145" s="234">
        <v>6</v>
      </c>
      <c r="Q145" s="241" t="str">
        <f>IFERROR((VLOOKUP(P145,Padrón[[Ficha]:[Nombre]],2,FALSE)),"-")</f>
        <v>-</v>
      </c>
      <c r="S145" s="95" t="str">
        <f t="shared" si="20"/>
        <v>-</v>
      </c>
    </row>
    <row r="146" spans="1:19" x14ac:dyDescent="0.35">
      <c r="A146" s="6">
        <v>58807</v>
      </c>
      <c r="B146" s="3"/>
      <c r="C146" s="1" t="s">
        <v>53</v>
      </c>
      <c r="D146" s="9" t="s">
        <v>133</v>
      </c>
      <c r="E146" s="1" t="s">
        <v>23</v>
      </c>
      <c r="F146" s="8">
        <v>228486</v>
      </c>
      <c r="G146" s="1" t="s">
        <v>142</v>
      </c>
      <c r="H146" s="7">
        <v>6</v>
      </c>
      <c r="I146" s="5">
        <v>45197</v>
      </c>
      <c r="J146" s="5">
        <v>45198</v>
      </c>
      <c r="K146" s="1" t="s">
        <v>85</v>
      </c>
      <c r="L146" s="224">
        <f t="shared" si="19"/>
        <v>9</v>
      </c>
      <c r="M146" s="4">
        <f t="shared" si="21"/>
        <v>1</v>
      </c>
      <c r="N146" s="233" t="s">
        <v>341</v>
      </c>
      <c r="O146" s="234">
        <v>5</v>
      </c>
      <c r="Q146" s="241" t="str">
        <f>IFERROR((VLOOKUP(P146,Padrón[[Ficha]:[Nombre]],2,FALSE)),"-")</f>
        <v>-</v>
      </c>
      <c r="S146" s="95" t="str">
        <f t="shared" si="20"/>
        <v>-</v>
      </c>
    </row>
    <row r="147" spans="1:19" hidden="1" x14ac:dyDescent="0.35">
      <c r="A147" s="6">
        <v>54785</v>
      </c>
      <c r="B147" s="3"/>
      <c r="C147" s="1" t="s">
        <v>53</v>
      </c>
      <c r="D147" s="9" t="s">
        <v>147</v>
      </c>
      <c r="E147" s="1" t="s">
        <v>47</v>
      </c>
      <c r="F147" s="8">
        <v>507111</v>
      </c>
      <c r="G147" s="1" t="s">
        <v>149</v>
      </c>
      <c r="H147" s="7">
        <v>13</v>
      </c>
      <c r="I147" s="5">
        <v>45197</v>
      </c>
      <c r="J147" s="5">
        <v>45199</v>
      </c>
      <c r="K147" s="1" t="s">
        <v>29</v>
      </c>
      <c r="L147" s="224">
        <f t="shared" si="19"/>
        <v>9</v>
      </c>
      <c r="M147" s="4">
        <f t="shared" si="21"/>
        <v>1</v>
      </c>
      <c r="N147" s="233" t="s">
        <v>341</v>
      </c>
      <c r="O147" s="234">
        <v>8</v>
      </c>
      <c r="Q147" s="241" t="str">
        <f>IFERROR((VLOOKUP(P147,Padrón[[Ficha]:[Nombre]],2,FALSE)),"-")</f>
        <v>-</v>
      </c>
      <c r="S147" s="95" t="str">
        <f t="shared" si="20"/>
        <v>-</v>
      </c>
    </row>
    <row r="148" spans="1:19" hidden="1" x14ac:dyDescent="0.35">
      <c r="A148" s="6">
        <v>57473</v>
      </c>
      <c r="B148" s="3"/>
      <c r="C148" s="1" t="s">
        <v>53</v>
      </c>
      <c r="D148" s="9" t="s">
        <v>54</v>
      </c>
      <c r="E148" s="1" t="s">
        <v>20</v>
      </c>
      <c r="F148" s="8">
        <v>510960</v>
      </c>
      <c r="G148" s="1" t="s">
        <v>62</v>
      </c>
      <c r="H148" s="7">
        <v>9</v>
      </c>
      <c r="I148" s="5">
        <v>45201</v>
      </c>
      <c r="J148" s="5">
        <v>45202</v>
      </c>
      <c r="K148" s="1" t="s">
        <v>60</v>
      </c>
      <c r="L148" s="224">
        <f t="shared" si="19"/>
        <v>10</v>
      </c>
      <c r="M148" s="4">
        <f t="shared" si="21"/>
        <v>1</v>
      </c>
      <c r="N148" s="233" t="s">
        <v>341</v>
      </c>
      <c r="O148" s="262">
        <v>10</v>
      </c>
      <c r="Q148" s="241" t="str">
        <f>IFERROR((VLOOKUP(P148,Padrón[[Ficha]:[Nombre]],2,FALSE)),"-")</f>
        <v>-</v>
      </c>
      <c r="S148" s="95" t="str">
        <f t="shared" si="20"/>
        <v>-</v>
      </c>
    </row>
    <row r="149" spans="1:19" x14ac:dyDescent="0.35">
      <c r="A149" s="6">
        <v>56514</v>
      </c>
      <c r="B149" s="3"/>
      <c r="C149" s="1" t="s">
        <v>53</v>
      </c>
      <c r="D149" s="9" t="s">
        <v>147</v>
      </c>
      <c r="E149" s="1" t="s">
        <v>23</v>
      </c>
      <c r="F149" s="8">
        <v>365499</v>
      </c>
      <c r="G149" s="1" t="s">
        <v>72</v>
      </c>
      <c r="H149" s="7">
        <v>5</v>
      </c>
      <c r="I149" s="5">
        <v>45201</v>
      </c>
      <c r="J149" s="5">
        <v>45202</v>
      </c>
      <c r="K149" s="1" t="s">
        <v>73</v>
      </c>
      <c r="L149" s="224">
        <f t="shared" si="19"/>
        <v>10</v>
      </c>
      <c r="M149" s="4">
        <f t="shared" si="21"/>
        <v>1</v>
      </c>
      <c r="N149" s="233" t="s">
        <v>341</v>
      </c>
      <c r="O149" s="262">
        <v>5</v>
      </c>
      <c r="Q149" s="241" t="str">
        <f>IFERROR((VLOOKUP(P149,Padrón[[Ficha]:[Nombre]],2,FALSE)),"-")</f>
        <v>-</v>
      </c>
      <c r="S149" s="95" t="str">
        <f t="shared" si="20"/>
        <v>-</v>
      </c>
    </row>
    <row r="150" spans="1:19" x14ac:dyDescent="0.35">
      <c r="A150" s="6">
        <v>59048</v>
      </c>
      <c r="B150" s="3"/>
      <c r="C150" s="1" t="s">
        <v>53</v>
      </c>
      <c r="D150" s="9" t="s">
        <v>147</v>
      </c>
      <c r="E150" s="1" t="s">
        <v>23</v>
      </c>
      <c r="F150" s="8">
        <v>510960</v>
      </c>
      <c r="G150" s="1" t="s">
        <v>62</v>
      </c>
      <c r="H150" s="7">
        <v>6</v>
      </c>
      <c r="I150" s="5">
        <v>45205</v>
      </c>
      <c r="J150" s="5">
        <v>45206</v>
      </c>
      <c r="K150" s="1" t="s">
        <v>57</v>
      </c>
      <c r="L150" s="224">
        <f t="shared" si="19"/>
        <v>10</v>
      </c>
      <c r="M150" s="4">
        <f t="shared" si="21"/>
        <v>1</v>
      </c>
      <c r="N150" s="233" t="s">
        <v>341</v>
      </c>
      <c r="O150" s="262">
        <v>5</v>
      </c>
      <c r="Q150" s="241" t="str">
        <f>IFERROR((VLOOKUP(P150,Padrón[[Ficha]:[Nombre]],2,FALSE)),"-")</f>
        <v>-</v>
      </c>
      <c r="S150" s="95" t="str">
        <f t="shared" si="20"/>
        <v>-</v>
      </c>
    </row>
    <row r="151" spans="1:19" hidden="1" x14ac:dyDescent="0.35">
      <c r="A151" s="6">
        <v>58060</v>
      </c>
      <c r="B151" s="3"/>
      <c r="C151" s="1" t="s">
        <v>53</v>
      </c>
      <c r="D151" s="9" t="s">
        <v>54</v>
      </c>
      <c r="E151" s="1" t="s">
        <v>20</v>
      </c>
      <c r="F151" s="8">
        <v>510960</v>
      </c>
      <c r="G151" s="1" t="s">
        <v>62</v>
      </c>
      <c r="H151" s="7">
        <v>9</v>
      </c>
      <c r="I151" s="5">
        <v>45208</v>
      </c>
      <c r="J151" s="5">
        <v>45209</v>
      </c>
      <c r="K151" s="1" t="s">
        <v>60</v>
      </c>
      <c r="L151" s="224">
        <f t="shared" si="19"/>
        <v>10</v>
      </c>
      <c r="M151" s="4">
        <f t="shared" si="21"/>
        <v>1</v>
      </c>
      <c r="N151" s="233" t="s">
        <v>343</v>
      </c>
      <c r="O151" s="262">
        <v>8</v>
      </c>
      <c r="Q151" s="241" t="str">
        <f>IFERROR((VLOOKUP(P151,Padrón[[Ficha]:[Nombre]],2,FALSE)),"-")</f>
        <v>-</v>
      </c>
      <c r="R151" s="234" t="s">
        <v>429</v>
      </c>
      <c r="S151" s="95" t="str">
        <f t="shared" si="20"/>
        <v>◄ ◄ ◄ Favor de indicar la causa</v>
      </c>
    </row>
    <row r="152" spans="1:19" hidden="1" x14ac:dyDescent="0.35">
      <c r="A152" s="6">
        <v>57407</v>
      </c>
      <c r="B152" s="3"/>
      <c r="C152" s="1" t="s">
        <v>53</v>
      </c>
      <c r="D152" s="9" t="s">
        <v>54</v>
      </c>
      <c r="E152" s="1" t="s">
        <v>47</v>
      </c>
      <c r="F152" s="8">
        <v>510960</v>
      </c>
      <c r="G152" s="1" t="s">
        <v>62</v>
      </c>
      <c r="H152" s="7">
        <v>12</v>
      </c>
      <c r="I152" s="5">
        <v>45210</v>
      </c>
      <c r="J152" s="5">
        <v>45212</v>
      </c>
      <c r="K152" s="1" t="s">
        <v>60</v>
      </c>
      <c r="L152" s="224">
        <f t="shared" si="19"/>
        <v>10</v>
      </c>
      <c r="M152" s="4">
        <f t="shared" si="21"/>
        <v>1</v>
      </c>
      <c r="N152" s="233" t="s">
        <v>341</v>
      </c>
      <c r="O152" s="262">
        <v>12</v>
      </c>
      <c r="Q152" s="241" t="str">
        <f>IFERROR((VLOOKUP(P152,Padrón[[Ficha]:[Nombre]],2,FALSE)),"-")</f>
        <v>-</v>
      </c>
      <c r="S152" s="95" t="str">
        <f t="shared" si="20"/>
        <v>-</v>
      </c>
    </row>
    <row r="153" spans="1:19" hidden="1" x14ac:dyDescent="0.35">
      <c r="A153" s="6">
        <v>60158</v>
      </c>
      <c r="B153" s="3"/>
      <c r="C153" s="1" t="s">
        <v>53</v>
      </c>
      <c r="D153" s="9" t="s">
        <v>54</v>
      </c>
      <c r="E153" s="1" t="s">
        <v>28</v>
      </c>
      <c r="F153" s="8">
        <v>451904</v>
      </c>
      <c r="G153" s="1" t="s">
        <v>69</v>
      </c>
      <c r="H153" s="7">
        <v>10</v>
      </c>
      <c r="I153" s="5">
        <v>45211</v>
      </c>
      <c r="J153" s="5">
        <v>45212</v>
      </c>
      <c r="K153" s="1" t="s">
        <v>82</v>
      </c>
      <c r="L153" s="224">
        <f t="shared" si="19"/>
        <v>10</v>
      </c>
      <c r="M153" s="4">
        <f t="shared" si="21"/>
        <v>1</v>
      </c>
      <c r="N153" s="233" t="s">
        <v>341</v>
      </c>
      <c r="O153" s="262">
        <v>9</v>
      </c>
      <c r="Q153" s="241" t="str">
        <f>IFERROR((VLOOKUP(P153,Padrón[[Ficha]:[Nombre]],2,FALSE)),"-")</f>
        <v>-</v>
      </c>
      <c r="S153" s="95" t="str">
        <f t="shared" si="20"/>
        <v>-</v>
      </c>
    </row>
    <row r="154" spans="1:19" hidden="1" x14ac:dyDescent="0.35">
      <c r="A154" s="6">
        <v>59041</v>
      </c>
      <c r="B154" s="3"/>
      <c r="C154" s="1" t="s">
        <v>53</v>
      </c>
      <c r="D154" s="9" t="s">
        <v>133</v>
      </c>
      <c r="E154" s="1" t="s">
        <v>47</v>
      </c>
      <c r="F154" s="8">
        <v>433424</v>
      </c>
      <c r="G154" s="1" t="s">
        <v>134</v>
      </c>
      <c r="H154" s="7">
        <v>6</v>
      </c>
      <c r="I154" s="5">
        <v>45217</v>
      </c>
      <c r="J154" s="5">
        <v>45219</v>
      </c>
      <c r="K154" s="1" t="s">
        <v>85</v>
      </c>
      <c r="L154" s="224">
        <f t="shared" si="19"/>
        <v>10</v>
      </c>
      <c r="M154" s="4">
        <f t="shared" si="21"/>
        <v>1</v>
      </c>
      <c r="N154" s="233" t="s">
        <v>341</v>
      </c>
      <c r="O154" s="293">
        <v>4</v>
      </c>
      <c r="Q154" s="241" t="str">
        <f>IFERROR((VLOOKUP(P154,Padrón[[Ficha]:[Nombre]],2,FALSE)),"-")</f>
        <v>-</v>
      </c>
      <c r="S154" s="95" t="str">
        <f t="shared" si="20"/>
        <v>-</v>
      </c>
    </row>
    <row r="155" spans="1:19" hidden="1" x14ac:dyDescent="0.35">
      <c r="A155" s="6">
        <v>60193</v>
      </c>
      <c r="B155" s="3"/>
      <c r="C155" s="1" t="s">
        <v>53</v>
      </c>
      <c r="D155" s="9" t="s">
        <v>147</v>
      </c>
      <c r="E155" s="1" t="s">
        <v>47</v>
      </c>
      <c r="F155" s="8">
        <v>679358</v>
      </c>
      <c r="G155" s="1" t="s">
        <v>70</v>
      </c>
      <c r="H155" s="7">
        <v>8</v>
      </c>
      <c r="I155" s="5">
        <v>45222</v>
      </c>
      <c r="J155" s="5">
        <v>45224</v>
      </c>
      <c r="K155" s="1" t="s">
        <v>71</v>
      </c>
      <c r="L155" s="224">
        <f t="shared" si="19"/>
        <v>10</v>
      </c>
      <c r="M155" s="4">
        <f t="shared" si="21"/>
        <v>1</v>
      </c>
      <c r="N155" s="233" t="s">
        <v>343</v>
      </c>
      <c r="O155" s="293"/>
      <c r="Q155" s="241" t="str">
        <f>IFERROR((VLOOKUP(P155,Padrón[[Ficha]:[Nombre]],2,FALSE)),"-")</f>
        <v>-</v>
      </c>
      <c r="R155" s="234" t="s">
        <v>429</v>
      </c>
      <c r="S155" s="95" t="str">
        <f t="shared" si="20"/>
        <v>◄ ◄ ◄ Favor de indicar la causa</v>
      </c>
    </row>
    <row r="156" spans="1:19" hidden="1" x14ac:dyDescent="0.35">
      <c r="A156" s="6">
        <v>52616</v>
      </c>
      <c r="B156" s="3"/>
      <c r="C156" s="1" t="s">
        <v>53</v>
      </c>
      <c r="D156" s="9" t="s">
        <v>133</v>
      </c>
      <c r="E156" s="1" t="s">
        <v>84</v>
      </c>
      <c r="F156" s="8">
        <v>520919</v>
      </c>
      <c r="G156" s="1" t="s">
        <v>77</v>
      </c>
      <c r="H156" s="7">
        <v>6</v>
      </c>
      <c r="I156" s="5">
        <v>45225</v>
      </c>
      <c r="J156" s="5">
        <v>45226</v>
      </c>
      <c r="K156" s="1" t="s">
        <v>19</v>
      </c>
      <c r="L156" s="224">
        <f t="shared" si="19"/>
        <v>10</v>
      </c>
      <c r="M156" s="4">
        <f t="shared" si="21"/>
        <v>1</v>
      </c>
      <c r="N156" s="233" t="s">
        <v>343</v>
      </c>
      <c r="O156" s="293"/>
      <c r="Q156" s="241" t="str">
        <f>IFERROR((VLOOKUP(P156,Padrón[[Ficha]:[Nombre]],2,FALSE)),"-")</f>
        <v>-</v>
      </c>
      <c r="S156" s="95" t="str">
        <f t="shared" si="20"/>
        <v>◄ ◄ ◄ Favor de indicar la causa</v>
      </c>
    </row>
    <row r="157" spans="1:19" hidden="1" x14ac:dyDescent="0.35">
      <c r="A157" s="6">
        <v>59162</v>
      </c>
      <c r="B157" s="3"/>
      <c r="C157" s="1" t="s">
        <v>53</v>
      </c>
      <c r="D157" s="9" t="s">
        <v>147</v>
      </c>
      <c r="E157" s="1" t="s">
        <v>47</v>
      </c>
      <c r="F157" s="8">
        <v>510960</v>
      </c>
      <c r="G157" s="1" t="s">
        <v>62</v>
      </c>
      <c r="H157" s="7">
        <v>10</v>
      </c>
      <c r="I157" s="5">
        <v>45226</v>
      </c>
      <c r="J157" s="5">
        <v>45228</v>
      </c>
      <c r="K157" s="1" t="s">
        <v>57</v>
      </c>
      <c r="L157" s="224">
        <f t="shared" si="19"/>
        <v>10</v>
      </c>
      <c r="M157" s="4">
        <f t="shared" si="21"/>
        <v>1</v>
      </c>
      <c r="N157" s="233" t="s">
        <v>341</v>
      </c>
      <c r="O157" s="293">
        <v>7</v>
      </c>
      <c r="Q157" s="241" t="str">
        <f>IFERROR((VLOOKUP(P157,Padrón[[Ficha]:[Nombre]],2,FALSE)),"-")</f>
        <v>-</v>
      </c>
      <c r="S157" s="95" t="str">
        <f t="shared" si="20"/>
        <v>-</v>
      </c>
    </row>
    <row r="158" spans="1:19" hidden="1" x14ac:dyDescent="0.35">
      <c r="A158" s="6">
        <v>57056</v>
      </c>
      <c r="B158" s="3"/>
      <c r="C158" s="1" t="s">
        <v>53</v>
      </c>
      <c r="D158" s="9" t="s">
        <v>58</v>
      </c>
      <c r="E158" s="1" t="s">
        <v>47</v>
      </c>
      <c r="F158" s="8">
        <v>510960</v>
      </c>
      <c r="G158" s="1" t="s">
        <v>62</v>
      </c>
      <c r="H158" s="7">
        <v>9</v>
      </c>
      <c r="I158" s="5">
        <v>45229</v>
      </c>
      <c r="J158" s="5">
        <v>45231</v>
      </c>
      <c r="K158" s="1" t="s">
        <v>57</v>
      </c>
      <c r="L158" s="224">
        <f t="shared" si="19"/>
        <v>11</v>
      </c>
      <c r="M158" s="4">
        <f t="shared" si="21"/>
        <v>1</v>
      </c>
      <c r="N158" s="233" t="s">
        <v>341</v>
      </c>
      <c r="O158" s="293">
        <v>3</v>
      </c>
      <c r="Q158" s="241" t="str">
        <f>IFERROR((VLOOKUP(P158,Padrón[[Ficha]:[Nombre]],2,FALSE)),"-")</f>
        <v>-</v>
      </c>
      <c r="S158" s="95" t="str">
        <f t="shared" si="20"/>
        <v>-</v>
      </c>
    </row>
    <row r="159" spans="1:19" hidden="1" x14ac:dyDescent="0.35">
      <c r="A159" s="6">
        <v>60660</v>
      </c>
      <c r="B159" s="3"/>
      <c r="C159" s="1" t="s">
        <v>53</v>
      </c>
      <c r="D159" s="9" t="s">
        <v>58</v>
      </c>
      <c r="E159" s="1" t="s">
        <v>47</v>
      </c>
      <c r="F159" s="8">
        <v>626472</v>
      </c>
      <c r="G159" s="1" t="s">
        <v>59</v>
      </c>
      <c r="H159" s="7">
        <v>7</v>
      </c>
      <c r="I159" s="5">
        <v>45229</v>
      </c>
      <c r="J159" s="5">
        <v>45231</v>
      </c>
      <c r="K159" s="1" t="s">
        <v>71</v>
      </c>
      <c r="L159" s="224">
        <f t="shared" si="19"/>
        <v>11</v>
      </c>
      <c r="M159" s="4">
        <f t="shared" si="21"/>
        <v>1</v>
      </c>
      <c r="N159" s="233" t="s">
        <v>341</v>
      </c>
      <c r="O159" s="293">
        <v>6</v>
      </c>
      <c r="Q159" s="241" t="str">
        <f>IFERROR((VLOOKUP(P159,Padrón[[Ficha]:[Nombre]],2,FALSE)),"-")</f>
        <v>-</v>
      </c>
      <c r="S159" s="95" t="str">
        <f t="shared" si="20"/>
        <v>-</v>
      </c>
    </row>
    <row r="160" spans="1:19" hidden="1" x14ac:dyDescent="0.35">
      <c r="A160" s="6">
        <v>60523</v>
      </c>
      <c r="B160" s="3"/>
      <c r="C160" s="1" t="s">
        <v>53</v>
      </c>
      <c r="D160" s="9" t="s">
        <v>147</v>
      </c>
      <c r="E160" s="1" t="s">
        <v>47</v>
      </c>
      <c r="F160" s="8">
        <v>679358</v>
      </c>
      <c r="G160" s="1" t="s">
        <v>70</v>
      </c>
      <c r="H160" s="7">
        <v>7</v>
      </c>
      <c r="I160" s="5">
        <v>45229</v>
      </c>
      <c r="J160" s="5">
        <v>45231</v>
      </c>
      <c r="K160" s="1" t="s">
        <v>71</v>
      </c>
      <c r="L160" s="224">
        <f t="shared" si="19"/>
        <v>11</v>
      </c>
      <c r="M160" s="4">
        <f t="shared" si="21"/>
        <v>1</v>
      </c>
      <c r="N160" s="233" t="s">
        <v>341</v>
      </c>
      <c r="O160" s="293">
        <v>6</v>
      </c>
      <c r="Q160" s="241" t="str">
        <f>IFERROR((VLOOKUP(P160,Padrón[[Ficha]:[Nombre]],2,FALSE)),"-")</f>
        <v>-</v>
      </c>
      <c r="S160" s="95" t="str">
        <f t="shared" si="20"/>
        <v>-</v>
      </c>
    </row>
    <row r="161" spans="1:19" hidden="1" x14ac:dyDescent="0.35">
      <c r="A161" s="6">
        <v>58010</v>
      </c>
      <c r="B161" s="3"/>
      <c r="C161" s="1" t="s">
        <v>53</v>
      </c>
      <c r="D161" s="9" t="s">
        <v>147</v>
      </c>
      <c r="E161" s="1" t="s">
        <v>76</v>
      </c>
      <c r="F161" s="8">
        <v>510960</v>
      </c>
      <c r="G161" s="1" t="s">
        <v>62</v>
      </c>
      <c r="H161" s="7">
        <v>15</v>
      </c>
      <c r="I161" s="5">
        <v>45238</v>
      </c>
      <c r="J161" s="5">
        <v>45239</v>
      </c>
      <c r="K161" s="1" t="s">
        <v>57</v>
      </c>
      <c r="L161" s="224">
        <f t="shared" si="19"/>
        <v>11</v>
      </c>
      <c r="M161" s="4">
        <f t="shared" si="21"/>
        <v>1</v>
      </c>
      <c r="N161" s="233" t="s">
        <v>341</v>
      </c>
      <c r="O161" s="293">
        <v>10</v>
      </c>
      <c r="S161" s="95" t="str">
        <f t="shared" si="20"/>
        <v>-</v>
      </c>
    </row>
    <row r="162" spans="1:19" hidden="1" x14ac:dyDescent="0.35">
      <c r="A162" s="6">
        <v>60529</v>
      </c>
      <c r="B162" s="3"/>
      <c r="C162" s="1" t="s">
        <v>53</v>
      </c>
      <c r="D162" s="9" t="s">
        <v>147</v>
      </c>
      <c r="E162" s="1" t="s">
        <v>47</v>
      </c>
      <c r="F162" s="8">
        <v>679358</v>
      </c>
      <c r="G162" s="1" t="s">
        <v>70</v>
      </c>
      <c r="H162" s="7">
        <v>8</v>
      </c>
      <c r="I162" s="5">
        <v>45238</v>
      </c>
      <c r="J162" s="5">
        <v>45240</v>
      </c>
      <c r="K162" s="1" t="s">
        <v>71</v>
      </c>
      <c r="L162" s="224">
        <f t="shared" si="19"/>
        <v>11</v>
      </c>
      <c r="M162" s="4">
        <f t="shared" si="21"/>
        <v>1</v>
      </c>
      <c r="N162" s="233" t="s">
        <v>341</v>
      </c>
      <c r="O162" s="293">
        <v>8</v>
      </c>
      <c r="S162" s="95" t="str">
        <f t="shared" si="20"/>
        <v>-</v>
      </c>
    </row>
    <row r="163" spans="1:19" hidden="1" x14ac:dyDescent="0.35">
      <c r="A163" s="6">
        <v>52920</v>
      </c>
      <c r="B163" s="3"/>
      <c r="C163" s="1" t="s">
        <v>53</v>
      </c>
      <c r="D163" s="9" t="s">
        <v>147</v>
      </c>
      <c r="E163" s="1" t="s">
        <v>47</v>
      </c>
      <c r="F163" s="8">
        <v>433424</v>
      </c>
      <c r="G163" s="1" t="s">
        <v>134</v>
      </c>
      <c r="H163" s="7">
        <v>11</v>
      </c>
      <c r="I163" s="5">
        <v>45239</v>
      </c>
      <c r="J163" s="5">
        <v>45241</v>
      </c>
      <c r="K163" s="1" t="s">
        <v>85</v>
      </c>
      <c r="L163" s="224">
        <f t="shared" si="19"/>
        <v>11</v>
      </c>
      <c r="M163" s="4">
        <f t="shared" si="21"/>
        <v>1</v>
      </c>
      <c r="N163" s="233" t="s">
        <v>341</v>
      </c>
      <c r="O163" s="293">
        <v>10</v>
      </c>
      <c r="S163" s="95" t="str">
        <f t="shared" si="20"/>
        <v>-</v>
      </c>
    </row>
    <row r="164" spans="1:19" hidden="1" x14ac:dyDescent="0.35">
      <c r="A164" s="6">
        <v>57749</v>
      </c>
      <c r="B164" s="3"/>
      <c r="C164" s="1" t="s">
        <v>53</v>
      </c>
      <c r="D164" s="9" t="s">
        <v>147</v>
      </c>
      <c r="E164" s="1" t="s">
        <v>47</v>
      </c>
      <c r="F164" s="8">
        <v>510960</v>
      </c>
      <c r="G164" s="1" t="s">
        <v>62</v>
      </c>
      <c r="H164" s="7">
        <v>10</v>
      </c>
      <c r="I164" s="5">
        <v>45243</v>
      </c>
      <c r="J164" s="5">
        <v>45245</v>
      </c>
      <c r="K164" s="1" t="s">
        <v>57</v>
      </c>
      <c r="L164" s="224">
        <f t="shared" si="19"/>
        <v>11</v>
      </c>
      <c r="M164" s="4">
        <f t="shared" si="21"/>
        <v>1</v>
      </c>
      <c r="N164" s="233" t="s">
        <v>341</v>
      </c>
      <c r="O164" s="293">
        <v>9</v>
      </c>
      <c r="S164" s="95" t="str">
        <f t="shared" si="20"/>
        <v>-</v>
      </c>
    </row>
    <row r="165" spans="1:19" hidden="1" x14ac:dyDescent="0.35">
      <c r="A165" s="6">
        <v>60537</v>
      </c>
      <c r="B165" s="3"/>
      <c r="C165" s="1" t="s">
        <v>53</v>
      </c>
      <c r="D165" s="9" t="s">
        <v>147</v>
      </c>
      <c r="E165" s="1" t="s">
        <v>47</v>
      </c>
      <c r="F165" s="8">
        <v>679358</v>
      </c>
      <c r="G165" s="1" t="s">
        <v>70</v>
      </c>
      <c r="H165" s="7">
        <v>8</v>
      </c>
      <c r="I165" s="5">
        <v>45245</v>
      </c>
      <c r="J165" s="5">
        <v>45247</v>
      </c>
      <c r="K165" s="1" t="s">
        <v>71</v>
      </c>
      <c r="L165" s="224">
        <f t="shared" si="19"/>
        <v>11</v>
      </c>
      <c r="M165" s="4">
        <f t="shared" si="21"/>
        <v>1</v>
      </c>
      <c r="N165" s="233" t="s">
        <v>341</v>
      </c>
      <c r="O165" s="293">
        <v>7</v>
      </c>
      <c r="S165" s="95" t="str">
        <f t="shared" si="20"/>
        <v>-</v>
      </c>
    </row>
    <row r="166" spans="1:19" hidden="1" x14ac:dyDescent="0.35">
      <c r="A166" s="6">
        <v>58997</v>
      </c>
      <c r="B166" s="3"/>
      <c r="C166" s="1" t="s">
        <v>53</v>
      </c>
      <c r="D166" s="9" t="s">
        <v>147</v>
      </c>
      <c r="E166" s="1" t="s">
        <v>47</v>
      </c>
      <c r="F166" s="8">
        <v>510960</v>
      </c>
      <c r="G166" s="1" t="s">
        <v>62</v>
      </c>
      <c r="H166" s="7">
        <v>10</v>
      </c>
      <c r="I166" s="5">
        <v>45246</v>
      </c>
      <c r="J166" s="5">
        <v>45248</v>
      </c>
      <c r="K166" s="1" t="s">
        <v>57</v>
      </c>
      <c r="L166" s="224">
        <f t="shared" si="19"/>
        <v>11</v>
      </c>
      <c r="M166" s="4">
        <f t="shared" si="21"/>
        <v>1</v>
      </c>
      <c r="N166" s="233" t="s">
        <v>341</v>
      </c>
      <c r="O166" s="293">
        <v>8</v>
      </c>
      <c r="S166" s="95" t="str">
        <f t="shared" si="20"/>
        <v>-</v>
      </c>
    </row>
    <row r="167" spans="1:19" x14ac:dyDescent="0.35">
      <c r="A167" s="6">
        <v>54172</v>
      </c>
      <c r="B167" s="3"/>
      <c r="C167" s="1" t="s">
        <v>53</v>
      </c>
      <c r="D167" s="9" t="s">
        <v>147</v>
      </c>
      <c r="E167" s="1" t="s">
        <v>23</v>
      </c>
      <c r="F167" s="8">
        <v>505871</v>
      </c>
      <c r="G167" s="1" t="s">
        <v>159</v>
      </c>
      <c r="H167" s="7">
        <v>4</v>
      </c>
      <c r="I167" s="5">
        <v>45250</v>
      </c>
      <c r="J167" s="5">
        <v>45251</v>
      </c>
      <c r="K167" s="1" t="s">
        <v>29</v>
      </c>
      <c r="L167" s="224">
        <f t="shared" si="19"/>
        <v>11</v>
      </c>
      <c r="M167" s="4">
        <f t="shared" si="21"/>
        <v>1</v>
      </c>
      <c r="N167" s="233" t="s">
        <v>341</v>
      </c>
      <c r="O167" s="234">
        <v>4</v>
      </c>
      <c r="S167" s="95" t="str">
        <f t="shared" si="20"/>
        <v>-</v>
      </c>
    </row>
    <row r="168" spans="1:19" hidden="1" x14ac:dyDescent="0.35">
      <c r="A168" s="6">
        <v>58859</v>
      </c>
      <c r="B168" s="3"/>
      <c r="C168" s="1" t="s">
        <v>53</v>
      </c>
      <c r="D168" s="9" t="s">
        <v>147</v>
      </c>
      <c r="E168" s="1" t="s">
        <v>47</v>
      </c>
      <c r="F168" s="8">
        <v>510960</v>
      </c>
      <c r="G168" s="1" t="s">
        <v>62</v>
      </c>
      <c r="H168" s="7">
        <v>12</v>
      </c>
      <c r="I168" s="5">
        <v>45251</v>
      </c>
      <c r="J168" s="5">
        <v>45253</v>
      </c>
      <c r="K168" s="1" t="s">
        <v>57</v>
      </c>
      <c r="L168" s="224">
        <f t="shared" si="19"/>
        <v>11</v>
      </c>
      <c r="M168" s="4">
        <f t="shared" si="21"/>
        <v>1</v>
      </c>
      <c r="N168" s="233" t="s">
        <v>341</v>
      </c>
      <c r="O168" s="234">
        <v>10</v>
      </c>
      <c r="S168" s="95" t="str">
        <f t="shared" si="20"/>
        <v>-</v>
      </c>
    </row>
    <row r="169" spans="1:19" hidden="1" x14ac:dyDescent="0.35">
      <c r="A169" s="6">
        <v>59115</v>
      </c>
      <c r="B169" s="3"/>
      <c r="C169" s="1" t="s">
        <v>53</v>
      </c>
      <c r="D169" s="9" t="s">
        <v>147</v>
      </c>
      <c r="E169" s="1" t="s">
        <v>47</v>
      </c>
      <c r="F169" s="8">
        <v>679358</v>
      </c>
      <c r="G169" s="1" t="s">
        <v>70</v>
      </c>
      <c r="H169" s="7">
        <v>9</v>
      </c>
      <c r="I169" s="5">
        <v>45253</v>
      </c>
      <c r="J169" s="5">
        <v>45255</v>
      </c>
      <c r="K169" s="1" t="s">
        <v>71</v>
      </c>
      <c r="L169" s="224">
        <f t="shared" si="19"/>
        <v>11</v>
      </c>
      <c r="M169" s="4">
        <f t="shared" si="21"/>
        <v>1</v>
      </c>
      <c r="N169" s="233" t="s">
        <v>341</v>
      </c>
      <c r="O169" s="234">
        <v>7</v>
      </c>
      <c r="S169" s="95" t="str">
        <f t="shared" si="20"/>
        <v>-</v>
      </c>
    </row>
    <row r="170" spans="1:19" hidden="1" x14ac:dyDescent="0.35">
      <c r="A170" s="6">
        <v>60555</v>
      </c>
      <c r="B170" s="3"/>
      <c r="C170" s="1" t="s">
        <v>53</v>
      </c>
      <c r="D170" s="9" t="s">
        <v>147</v>
      </c>
      <c r="E170" s="1" t="s">
        <v>47</v>
      </c>
      <c r="F170" s="8">
        <v>679358</v>
      </c>
      <c r="G170" s="1" t="s">
        <v>70</v>
      </c>
      <c r="H170" s="7">
        <v>7</v>
      </c>
      <c r="I170" s="5">
        <v>45257</v>
      </c>
      <c r="J170" s="5">
        <v>45259</v>
      </c>
      <c r="K170" s="1" t="s">
        <v>71</v>
      </c>
      <c r="L170" s="224">
        <f t="shared" si="19"/>
        <v>11</v>
      </c>
      <c r="M170" s="4">
        <f t="shared" si="21"/>
        <v>1</v>
      </c>
      <c r="N170" s="233" t="s">
        <v>341</v>
      </c>
      <c r="O170" s="234">
        <v>7</v>
      </c>
      <c r="S170" s="95" t="str">
        <f t="shared" si="20"/>
        <v>-</v>
      </c>
    </row>
    <row r="171" spans="1:19" x14ac:dyDescent="0.35">
      <c r="A171" s="6">
        <v>58045</v>
      </c>
      <c r="B171" s="3"/>
      <c r="C171" s="1" t="s">
        <v>53</v>
      </c>
      <c r="D171" s="9" t="s">
        <v>54</v>
      </c>
      <c r="E171" s="1" t="s">
        <v>23</v>
      </c>
      <c r="F171" s="8">
        <v>214350</v>
      </c>
      <c r="G171" s="1" t="s">
        <v>61</v>
      </c>
      <c r="H171" s="7">
        <v>13</v>
      </c>
      <c r="I171" s="5">
        <v>45264</v>
      </c>
      <c r="J171" s="5">
        <v>45265</v>
      </c>
      <c r="K171" s="1" t="s">
        <v>60</v>
      </c>
      <c r="L171" s="224">
        <f t="shared" si="19"/>
        <v>12</v>
      </c>
      <c r="M171" s="4">
        <f t="shared" si="21"/>
        <v>1</v>
      </c>
      <c r="N171" s="233" t="s">
        <v>341</v>
      </c>
      <c r="O171" s="234">
        <v>10</v>
      </c>
      <c r="S171" s="95" t="str">
        <f t="shared" si="20"/>
        <v>-</v>
      </c>
    </row>
    <row r="172" spans="1:19" x14ac:dyDescent="0.35">
      <c r="N172" s="233"/>
    </row>
    <row r="173" spans="1:19" x14ac:dyDescent="0.35">
      <c r="N173" s="233"/>
    </row>
    <row r="174" spans="1:19" x14ac:dyDescent="0.35">
      <c r="N174" s="233"/>
    </row>
    <row r="175" spans="1:19" x14ac:dyDescent="0.35">
      <c r="N175" s="233"/>
    </row>
    <row r="176" spans="1:19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71" xr:uid="{F4352053-9603-40C3-9421-60A4E0F003C4}">
    <filterColumn colId="4">
      <filters>
        <filter val="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171">
    <sortCondition ref="I14:I171"/>
  </sortState>
  <mergeCells count="1">
    <mergeCell ref="H3:I3"/>
  </mergeCells>
  <conditionalFormatting sqref="N14:N171">
    <cfRule type="containsText" dxfId="103" priority="3" operator="containsText" text="Diferido">
      <formula>NOT(ISERROR(SEARCH("Diferido",N14)))</formula>
    </cfRule>
    <cfRule type="containsText" dxfId="102" priority="4" operator="containsText" text="Realizado">
      <formula>NOT(ISERROR(SEARCH("Realizado",N14)))</formula>
    </cfRule>
    <cfRule type="containsText" dxfId="101" priority="5" operator="containsText" text="Cancelado">
      <formula>NOT(ISERROR(SEARCH("Cancelado",N14)))</formula>
    </cfRule>
  </conditionalFormatting>
  <conditionalFormatting sqref="S14:S171">
    <cfRule type="containsText" dxfId="100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129F8E-1302-4927-AB71-F991B10FA3B6}">
          <x14:formula1>
            <xm:f>Hoja20!$C$6:$C$8</xm:f>
          </x14:formula1>
          <xm:sqref>N14:N78 N81:N454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3620-667F-485D-BABA-B680CBA74DA2}">
  <sheetPr codeName="Hoja14" filterMode="1">
    <tabColor rgb="FFFFFF00"/>
  </sheetPr>
  <dimension ref="A1:AH176"/>
  <sheetViews>
    <sheetView topLeftCell="E1" workbookViewId="0">
      <selection activeCell="G137" sqref="G137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47" style="226" customWidth="1"/>
    <col min="5" max="5" width="50" style="226" customWidth="1"/>
    <col min="6" max="6" width="11.42578125" style="226" customWidth="1"/>
    <col min="7" max="7" width="37.140625" style="226" customWidth="1"/>
    <col min="8" max="10" width="11.42578125" style="226"/>
    <col min="11" max="11" width="15.42578125" style="226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0" style="226" hidden="1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Seguimiento!E6</f>
        <v>44927</v>
      </c>
      <c r="C2" s="17">
        <f>Seguimiento!J6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78"/>
      <c r="O4" s="78"/>
      <c r="P4" s="18" t="s">
        <v>237</v>
      </c>
      <c r="Q4" s="220" t="s">
        <v>231</v>
      </c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G5" s="83" t="s">
        <v>274</v>
      </c>
      <c r="H5" s="19">
        <f>COUNT(A14:A21)</f>
        <v>8</v>
      </c>
      <c r="I5" s="20">
        <f>SUM(H14:H21)</f>
        <v>62</v>
      </c>
      <c r="J5" s="19">
        <f>COUNTIF(M14:M21,1)</f>
        <v>8</v>
      </c>
      <c r="K5" s="19">
        <f>COUNTIFS(M14:M21,1,N14:N21,"Realizado")</f>
        <v>8</v>
      </c>
      <c r="L5" s="19">
        <f>COUNTIFS(M14:M21,1,N14:N21,"Cancelado")</f>
        <v>0</v>
      </c>
      <c r="M5" s="16"/>
      <c r="N5" s="78"/>
      <c r="O5" s="78"/>
      <c r="P5" s="21">
        <f>+SUMIF(M14:M21,1,H14:H21)</f>
        <v>62</v>
      </c>
      <c r="Q5" s="239">
        <f>+SUMIF(M14:M21,1,O14:O21)</f>
        <v>59</v>
      </c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0</v>
      </c>
    </row>
    <row r="6" spans="1:34" customFormat="1" ht="15" x14ac:dyDescent="0.25">
      <c r="G6" s="83" t="s">
        <v>273</v>
      </c>
      <c r="H6" s="19">
        <f>COUNT(A25:A176)</f>
        <v>152</v>
      </c>
      <c r="I6" s="20">
        <f>SUM(H25:H176)</f>
        <v>2037</v>
      </c>
      <c r="J6" s="19">
        <f>COUNTIF(M25:M176,1)</f>
        <v>152</v>
      </c>
      <c r="K6" s="19">
        <f>COUNTIFS(M25:M176,1,N25:N176,"Realizado")</f>
        <v>151</v>
      </c>
      <c r="L6" s="19">
        <f>COUNTIFS(M25:M176,1,N25:N176,"Cancelado")</f>
        <v>1</v>
      </c>
      <c r="M6" s="16"/>
      <c r="N6" s="78"/>
      <c r="O6" s="78"/>
      <c r="P6" s="21">
        <f>+SUMIF(M25:M176,1,H25:H176)</f>
        <v>2037</v>
      </c>
      <c r="Q6" s="239">
        <f>+SUMIF(M25:M176,1,O25:O176)</f>
        <v>1479</v>
      </c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x14ac:dyDescent="0.25">
      <c r="L7" s="15"/>
      <c r="M7" s="16"/>
      <c r="N7" s="78"/>
      <c r="O7" s="78"/>
      <c r="P7" s="15"/>
      <c r="Q7" s="240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20</v>
      </c>
      <c r="Z7" s="143">
        <f t="shared" si="0"/>
        <v>25</v>
      </c>
      <c r="AA7" s="143">
        <f t="shared" si="0"/>
        <v>27</v>
      </c>
      <c r="AB7" s="143">
        <f t="shared" si="0"/>
        <v>21</v>
      </c>
      <c r="AC7" s="143">
        <f t="shared" si="0"/>
        <v>12</v>
      </c>
      <c r="AD7" s="143">
        <f t="shared" si="0"/>
        <v>16</v>
      </c>
      <c r="AE7" s="143">
        <f t="shared" si="0"/>
        <v>13</v>
      </c>
      <c r="AF7" s="143">
        <f t="shared" si="0"/>
        <v>20</v>
      </c>
      <c r="AG7" s="143">
        <f t="shared" si="0"/>
        <v>6</v>
      </c>
      <c r="AH7" s="143">
        <f t="shared" si="1"/>
        <v>160</v>
      </c>
    </row>
    <row r="8" spans="1:34" customFormat="1" ht="15" x14ac:dyDescent="0.25">
      <c r="G8" s="83" t="s">
        <v>430</v>
      </c>
      <c r="H8" s="21">
        <f>SUM(H5:H6)</f>
        <v>160</v>
      </c>
      <c r="I8" s="21">
        <f t="shared" ref="I8:L8" si="2">SUM(I5:I6)</f>
        <v>2099</v>
      </c>
      <c r="J8" s="21">
        <f t="shared" si="2"/>
        <v>160</v>
      </c>
      <c r="K8" s="21">
        <f t="shared" si="2"/>
        <v>159</v>
      </c>
      <c r="L8" s="21">
        <f t="shared" si="2"/>
        <v>1</v>
      </c>
      <c r="M8" s="16"/>
      <c r="N8" s="78"/>
      <c r="O8" s="78"/>
      <c r="P8" s="21">
        <f t="shared" ref="P8:Q8" si="3">SUM(P5:P6)</f>
        <v>2099</v>
      </c>
      <c r="Q8" s="239">
        <f t="shared" si="3"/>
        <v>1538</v>
      </c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H9" s="15"/>
      <c r="I9" s="15"/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0</v>
      </c>
    </row>
    <row r="13" spans="1:34" s="1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4">SUM(W2:W12)</f>
        <v>0</v>
      </c>
      <c r="X13" s="143">
        <f t="shared" si="4"/>
        <v>0</v>
      </c>
      <c r="Y13" s="143">
        <f t="shared" si="4"/>
        <v>20</v>
      </c>
      <c r="Z13" s="143">
        <f t="shared" si="4"/>
        <v>25</v>
      </c>
      <c r="AA13" s="143">
        <f t="shared" si="4"/>
        <v>27</v>
      </c>
      <c r="AB13" s="143">
        <f t="shared" si="4"/>
        <v>21</v>
      </c>
      <c r="AC13" s="143">
        <f t="shared" si="4"/>
        <v>12</v>
      </c>
      <c r="AD13" s="143">
        <f t="shared" si="4"/>
        <v>16</v>
      </c>
      <c r="AE13" s="143">
        <f t="shared" si="4"/>
        <v>13</v>
      </c>
      <c r="AF13" s="143">
        <f t="shared" si="4"/>
        <v>20</v>
      </c>
      <c r="AG13" s="143">
        <f t="shared" si="4"/>
        <v>6</v>
      </c>
      <c r="AH13" s="146">
        <f t="shared" si="4"/>
        <v>160</v>
      </c>
    </row>
    <row r="14" spans="1:34" hidden="1" x14ac:dyDescent="0.35">
      <c r="A14" s="6">
        <v>53324</v>
      </c>
      <c r="B14" s="3"/>
      <c r="C14" s="1" t="s">
        <v>53</v>
      </c>
      <c r="D14" s="9" t="s">
        <v>147</v>
      </c>
      <c r="E14" s="1" t="s">
        <v>47</v>
      </c>
      <c r="F14" s="8">
        <v>507111</v>
      </c>
      <c r="G14" s="1" t="s">
        <v>149</v>
      </c>
      <c r="H14" s="7">
        <v>10</v>
      </c>
      <c r="I14" s="5">
        <v>45033</v>
      </c>
      <c r="J14" s="5">
        <v>45035</v>
      </c>
      <c r="K14" s="1" t="s">
        <v>274</v>
      </c>
      <c r="L14" s="224">
        <v>4</v>
      </c>
      <c r="M14" s="4">
        <f t="shared" ref="M14:M21" si="5">IF(AND(J14&gt;=$B$2,J14&lt;=$C$2),1,0)</f>
        <v>1</v>
      </c>
      <c r="N14" s="233" t="s">
        <v>341</v>
      </c>
      <c r="O14" s="234">
        <v>9</v>
      </c>
      <c r="P14" s="233">
        <v>507111</v>
      </c>
      <c r="Q14" s="241" t="str">
        <f>IFERROR((VLOOKUP(P14,Padrón[[Ficha]:[Nombre]],2,FALSE)),"-")</f>
        <v>MIGUEL ANGEL RODRIGUEZ GOMEZ</v>
      </c>
      <c r="R14" s="234" t="s">
        <v>431</v>
      </c>
      <c r="S14" s="95" t="s">
        <v>432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x14ac:dyDescent="0.35">
      <c r="A15" s="6">
        <v>53300</v>
      </c>
      <c r="B15" s="3"/>
      <c r="C15" s="1" t="s">
        <v>53</v>
      </c>
      <c r="D15" s="9" t="s">
        <v>147</v>
      </c>
      <c r="E15" s="1" t="s">
        <v>43</v>
      </c>
      <c r="F15" s="8">
        <v>600496</v>
      </c>
      <c r="G15" s="1" t="s">
        <v>63</v>
      </c>
      <c r="H15" s="7">
        <v>7</v>
      </c>
      <c r="I15" s="5">
        <v>45089</v>
      </c>
      <c r="J15" s="5">
        <v>45091</v>
      </c>
      <c r="K15" s="1" t="s">
        <v>274</v>
      </c>
      <c r="L15" s="224">
        <v>6</v>
      </c>
      <c r="M15" s="4">
        <f t="shared" si="5"/>
        <v>1</v>
      </c>
      <c r="N15" s="233" t="s">
        <v>341</v>
      </c>
      <c r="O15" s="234">
        <v>13</v>
      </c>
      <c r="P15" s="233">
        <v>415202</v>
      </c>
      <c r="Q15" s="241" t="str">
        <f>IFERROR((VLOOKUP(P15,Padrón[[Ficha]:[Nombre]],2,FALSE)),"-")</f>
        <v>HERMILO VAZQUEZ HERNANDEZ</v>
      </c>
      <c r="S15" s="95" t="s">
        <v>432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58734</v>
      </c>
      <c r="B16" s="3"/>
      <c r="C16" s="1" t="s">
        <v>53</v>
      </c>
      <c r="D16" s="9" t="s">
        <v>147</v>
      </c>
      <c r="E16" s="1" t="s">
        <v>28</v>
      </c>
      <c r="F16" s="8">
        <v>365499</v>
      </c>
      <c r="G16" s="1" t="s">
        <v>72</v>
      </c>
      <c r="H16" s="7">
        <v>7</v>
      </c>
      <c r="I16" s="5">
        <v>45089</v>
      </c>
      <c r="J16" s="5">
        <v>45090</v>
      </c>
      <c r="K16" s="1" t="s">
        <v>274</v>
      </c>
      <c r="L16" s="224">
        <v>6</v>
      </c>
      <c r="M16" s="4">
        <f t="shared" si="5"/>
        <v>1</v>
      </c>
      <c r="N16" s="233" t="s">
        <v>341</v>
      </c>
      <c r="O16" s="234">
        <v>6</v>
      </c>
      <c r="P16" s="233">
        <v>415202</v>
      </c>
      <c r="Q16" s="241" t="str">
        <f>IFERROR((VLOOKUP(P16,Padrón[[Ficha]:[Nombre]],2,FALSE)),"-")</f>
        <v>HERMILO VAZQUEZ HERNANDEZ</v>
      </c>
      <c r="R16" s="234" t="s">
        <v>433</v>
      </c>
      <c r="S16" s="95" t="s">
        <v>432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53327</v>
      </c>
      <c r="B17" s="3"/>
      <c r="C17" s="1" t="s">
        <v>53</v>
      </c>
      <c r="D17" s="9" t="s">
        <v>147</v>
      </c>
      <c r="E17" s="1" t="s">
        <v>47</v>
      </c>
      <c r="F17" s="8">
        <v>507111</v>
      </c>
      <c r="G17" s="1" t="s">
        <v>149</v>
      </c>
      <c r="H17" s="7">
        <v>7</v>
      </c>
      <c r="I17" s="5">
        <v>45096</v>
      </c>
      <c r="J17" s="5">
        <v>45098</v>
      </c>
      <c r="K17" s="1" t="s">
        <v>274</v>
      </c>
      <c r="L17" s="224">
        <v>6</v>
      </c>
      <c r="M17" s="4">
        <f t="shared" si="5"/>
        <v>1</v>
      </c>
      <c r="N17" s="233" t="s">
        <v>341</v>
      </c>
      <c r="O17" s="234">
        <v>5</v>
      </c>
      <c r="P17" s="233">
        <v>419491</v>
      </c>
      <c r="Q17" s="241" t="str">
        <f>IFERROR((VLOOKUP(P17,Padrón[[Ficha]:[Nombre]],2,FALSE)),"-")</f>
        <v>JULIO ANDRES BARRIOS ALMAZAN</v>
      </c>
      <c r="S17" s="95" t="s">
        <v>432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58819</v>
      </c>
      <c r="B18" s="3"/>
      <c r="C18" s="1" t="s">
        <v>53</v>
      </c>
      <c r="D18" s="9" t="s">
        <v>147</v>
      </c>
      <c r="E18" s="1" t="s">
        <v>35</v>
      </c>
      <c r="F18" s="8">
        <v>679358</v>
      </c>
      <c r="G18" s="1" t="s">
        <v>70</v>
      </c>
      <c r="H18" s="7">
        <v>6</v>
      </c>
      <c r="I18" s="5">
        <v>45104</v>
      </c>
      <c r="J18" s="5">
        <v>45106</v>
      </c>
      <c r="K18" s="1" t="s">
        <v>274</v>
      </c>
      <c r="L18" s="224">
        <v>6</v>
      </c>
      <c r="M18" s="4">
        <f t="shared" si="5"/>
        <v>1</v>
      </c>
      <c r="N18" s="233" t="s">
        <v>341</v>
      </c>
      <c r="O18" s="234">
        <v>6</v>
      </c>
      <c r="P18" s="233">
        <v>415202</v>
      </c>
      <c r="Q18" s="241" t="str">
        <f>IFERROR((VLOOKUP(P18,Padrón[[Ficha]:[Nombre]],2,FALSE)),"-")</f>
        <v>HERMILO VAZQUEZ HERNANDEZ</v>
      </c>
      <c r="R18" s="234" t="s">
        <v>434</v>
      </c>
      <c r="S18" s="95" t="s">
        <v>432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x14ac:dyDescent="0.35">
      <c r="A19" s="6">
        <v>53292</v>
      </c>
      <c r="B19" s="3"/>
      <c r="C19" s="1" t="s">
        <v>53</v>
      </c>
      <c r="D19" s="9" t="s">
        <v>147</v>
      </c>
      <c r="E19" s="1" t="s">
        <v>43</v>
      </c>
      <c r="F19" s="8">
        <v>600496</v>
      </c>
      <c r="G19" s="1" t="s">
        <v>63</v>
      </c>
      <c r="H19" s="7">
        <v>12</v>
      </c>
      <c r="I19" s="5">
        <v>45110</v>
      </c>
      <c r="J19" s="5">
        <v>45112</v>
      </c>
      <c r="K19" s="1" t="s">
        <v>274</v>
      </c>
      <c r="L19" s="224">
        <v>7</v>
      </c>
      <c r="M19" s="4">
        <f t="shared" si="5"/>
        <v>1</v>
      </c>
      <c r="N19" s="233" t="s">
        <v>341</v>
      </c>
      <c r="O19" s="234">
        <v>9</v>
      </c>
      <c r="P19" s="233">
        <v>415202</v>
      </c>
      <c r="Q19" s="241" t="str">
        <f>IFERROR((VLOOKUP(P19,Padrón[[Ficha]:[Nombre]],2,FALSE)),"-")</f>
        <v>HERMILO VAZQUEZ HERNANDEZ</v>
      </c>
      <c r="R19" s="234" t="s">
        <v>435</v>
      </c>
      <c r="S19" s="95" t="s">
        <v>432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0</v>
      </c>
    </row>
    <row r="20" spans="1:34" hidden="1" x14ac:dyDescent="0.35">
      <c r="A20" s="6">
        <v>53334</v>
      </c>
      <c r="B20" s="3"/>
      <c r="C20" s="1" t="s">
        <v>53</v>
      </c>
      <c r="D20" s="9" t="s">
        <v>147</v>
      </c>
      <c r="E20" s="1" t="s">
        <v>47</v>
      </c>
      <c r="F20" s="8">
        <v>507111</v>
      </c>
      <c r="G20" s="1" t="s">
        <v>149</v>
      </c>
      <c r="H20" s="7">
        <v>7</v>
      </c>
      <c r="I20" s="5">
        <v>45201</v>
      </c>
      <c r="J20" s="5">
        <v>45203</v>
      </c>
      <c r="K20" s="1" t="s">
        <v>274</v>
      </c>
      <c r="L20" s="224">
        <v>10</v>
      </c>
      <c r="M20" s="4">
        <f t="shared" si="5"/>
        <v>1</v>
      </c>
      <c r="N20" s="233" t="s">
        <v>341</v>
      </c>
      <c r="O20" s="234">
        <v>8</v>
      </c>
      <c r="P20" s="233">
        <v>415202</v>
      </c>
      <c r="Q20" s="241" t="str">
        <f>IFERROR((VLOOKUP(P20,Padrón[[Ficha]:[Nombre]],2,FALSE)),"-")</f>
        <v>HERMILO VAZQUEZ HERNANDEZ</v>
      </c>
      <c r="S20" s="95" t="s">
        <v>432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58843</v>
      </c>
      <c r="B21" s="3"/>
      <c r="C21" s="1" t="s">
        <v>53</v>
      </c>
      <c r="D21" s="9" t="s">
        <v>147</v>
      </c>
      <c r="E21" s="1" t="s">
        <v>22</v>
      </c>
      <c r="F21" s="8">
        <v>365499</v>
      </c>
      <c r="G21" s="1" t="s">
        <v>72</v>
      </c>
      <c r="H21" s="7">
        <v>6</v>
      </c>
      <c r="I21" s="5">
        <v>45257</v>
      </c>
      <c r="J21" s="5">
        <v>45259</v>
      </c>
      <c r="K21" s="1" t="s">
        <v>274</v>
      </c>
      <c r="L21" s="224">
        <v>11</v>
      </c>
      <c r="M21" s="4">
        <f t="shared" si="5"/>
        <v>1</v>
      </c>
      <c r="N21" s="233" t="s">
        <v>341</v>
      </c>
      <c r="O21" s="234">
        <v>3</v>
      </c>
      <c r="P21" s="233">
        <v>365499</v>
      </c>
      <c r="Q21" s="241" t="str">
        <f>IFERROR((VLOOKUP(P21,Padrón[[Ficha]:[Nombre]],2,FALSE)),"-")</f>
        <v>VICTOR GABRIEL KAYSER ESPINOSA</v>
      </c>
      <c r="R21" s="234" t="s">
        <v>436</v>
      </c>
      <c r="S21" s="95" t="s">
        <v>432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19</v>
      </c>
      <c r="Z21" s="228">
        <f t="shared" si="6"/>
        <v>25</v>
      </c>
      <c r="AA21" s="228">
        <f t="shared" si="6"/>
        <v>27</v>
      </c>
      <c r="AB21" s="228">
        <f t="shared" si="6"/>
        <v>21</v>
      </c>
      <c r="AC21" s="228">
        <f t="shared" si="6"/>
        <v>12</v>
      </c>
      <c r="AD21" s="228">
        <f t="shared" si="6"/>
        <v>16</v>
      </c>
      <c r="AE21" s="228">
        <f t="shared" si="6"/>
        <v>13</v>
      </c>
      <c r="AF21" s="228">
        <f t="shared" si="6"/>
        <v>20</v>
      </c>
      <c r="AG21" s="228">
        <f t="shared" si="6"/>
        <v>6</v>
      </c>
      <c r="AH21" s="228">
        <f t="shared" si="7"/>
        <v>159</v>
      </c>
    </row>
    <row r="22" spans="1:34" hidden="1" x14ac:dyDescent="0.35">
      <c r="L22" s="224"/>
      <c r="M22" s="232"/>
      <c r="N22" s="233"/>
      <c r="O22" s="233"/>
      <c r="Q22" s="241" t="str">
        <f>IFERROR((VLOOKUP(P22,Padrón[[Ficha]:[Nombre]],2,FALSE)),"-")</f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L23" s="224"/>
      <c r="M23" s="232"/>
      <c r="N23" s="233"/>
      <c r="O23" s="233"/>
      <c r="Q23" s="241" t="str">
        <f>IFERROR((VLOOKUP(P23,Padrón[[Ficha]:[Nombre]],2,FALSE)),"-")</f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10" t="s">
        <v>3</v>
      </c>
      <c r="B24" s="11" t="s">
        <v>4</v>
      </c>
      <c r="C24" s="10" t="s">
        <v>5</v>
      </c>
      <c r="D24" s="10" t="s">
        <v>6</v>
      </c>
      <c r="E24" s="10" t="s">
        <v>7</v>
      </c>
      <c r="F24" s="12" t="s">
        <v>8</v>
      </c>
      <c r="G24" s="10" t="s">
        <v>9</v>
      </c>
      <c r="H24" s="13" t="s">
        <v>10</v>
      </c>
      <c r="I24" s="10" t="s">
        <v>11</v>
      </c>
      <c r="J24" s="10" t="s">
        <v>12</v>
      </c>
      <c r="K24" s="10" t="s">
        <v>13</v>
      </c>
      <c r="L24" s="10" t="s">
        <v>14</v>
      </c>
      <c r="M24" s="10" t="s">
        <v>226</v>
      </c>
      <c r="N24" s="236" t="s">
        <v>350</v>
      </c>
      <c r="O24" s="236" t="s">
        <v>231</v>
      </c>
      <c r="P24" s="236" t="s">
        <v>351</v>
      </c>
      <c r="Q24" s="238" t="s">
        <v>289</v>
      </c>
      <c r="R24" s="236" t="s">
        <v>292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53321</v>
      </c>
      <c r="B25" s="3"/>
      <c r="C25" s="1" t="s">
        <v>53</v>
      </c>
      <c r="D25" s="9" t="s">
        <v>64</v>
      </c>
      <c r="E25" s="1" t="s">
        <v>27</v>
      </c>
      <c r="F25" s="8">
        <v>491912</v>
      </c>
      <c r="G25" s="1" t="s">
        <v>65</v>
      </c>
      <c r="H25" s="7">
        <v>13</v>
      </c>
      <c r="I25" s="5">
        <v>45019</v>
      </c>
      <c r="J25" s="5">
        <v>45019</v>
      </c>
      <c r="K25" s="1" t="s">
        <v>273</v>
      </c>
      <c r="L25" s="224">
        <v>4</v>
      </c>
      <c r="M25" s="4">
        <f t="shared" ref="M25:M56" si="8">IF(AND(J25&gt;=$B$2,J25&lt;=$C$2),1,0)</f>
        <v>1</v>
      </c>
      <c r="N25" s="233" t="s">
        <v>341</v>
      </c>
      <c r="O25" s="234">
        <v>9</v>
      </c>
      <c r="P25" s="233">
        <v>411339</v>
      </c>
      <c r="Q25" s="241" t="str">
        <f>IFERROR((VLOOKUP(P25,Padrón[[Ficha]:[Nombre]],2,FALSE)),"-")</f>
        <v>CARLOS ALFREDO RAMIREZ BARRENECHEA</v>
      </c>
      <c r="S25" s="95" t="s">
        <v>432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57092</v>
      </c>
      <c r="B26" s="3"/>
      <c r="C26" s="1" t="s">
        <v>53</v>
      </c>
      <c r="D26" s="9" t="s">
        <v>64</v>
      </c>
      <c r="E26" s="1" t="s">
        <v>47</v>
      </c>
      <c r="F26" s="8">
        <v>491912</v>
      </c>
      <c r="G26" s="1" t="s">
        <v>65</v>
      </c>
      <c r="H26" s="7">
        <v>10</v>
      </c>
      <c r="I26" s="5">
        <v>45022</v>
      </c>
      <c r="J26" s="5">
        <v>45024</v>
      </c>
      <c r="K26" s="1" t="s">
        <v>273</v>
      </c>
      <c r="L26" s="224">
        <v>4</v>
      </c>
      <c r="M26" s="4">
        <f t="shared" si="8"/>
        <v>1</v>
      </c>
      <c r="N26" s="233" t="s">
        <v>341</v>
      </c>
      <c r="O26" s="234">
        <v>6</v>
      </c>
      <c r="P26" s="233">
        <v>332706</v>
      </c>
      <c r="Q26" s="241" t="str">
        <f>IFERROR((VLOOKUP(P26,Padrón[[Ficha]:[Nombre]],2,FALSE)),"-")</f>
        <v>DAMIAN CELIS CRUZ</v>
      </c>
      <c r="S26" s="95" t="s">
        <v>432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0</v>
      </c>
    </row>
    <row r="27" spans="1:34" hidden="1" x14ac:dyDescent="0.35">
      <c r="A27" s="6">
        <v>55118</v>
      </c>
      <c r="B27" s="3"/>
      <c r="C27" s="1" t="s">
        <v>53</v>
      </c>
      <c r="D27" s="9" t="s">
        <v>64</v>
      </c>
      <c r="E27" s="1" t="s">
        <v>47</v>
      </c>
      <c r="F27" s="8">
        <v>489671</v>
      </c>
      <c r="G27" s="1" t="s">
        <v>79</v>
      </c>
      <c r="H27" s="7">
        <v>15</v>
      </c>
      <c r="I27" s="5">
        <v>45022</v>
      </c>
      <c r="J27" s="5">
        <v>45024</v>
      </c>
      <c r="K27" s="1" t="s">
        <v>273</v>
      </c>
      <c r="L27" s="224">
        <v>4</v>
      </c>
      <c r="M27" s="4">
        <f t="shared" si="8"/>
        <v>1</v>
      </c>
      <c r="N27" s="233" t="s">
        <v>341</v>
      </c>
      <c r="O27" s="234">
        <v>11</v>
      </c>
      <c r="P27" s="233">
        <v>489671</v>
      </c>
      <c r="Q27" s="241" t="str">
        <f>IFERROR((VLOOKUP(P27,Padrón[[Ficha]:[Nombre]],2,FALSE)),"-")</f>
        <v>PEDRO ZACARIAS ALCOCER</v>
      </c>
      <c r="S27" s="95" t="s">
        <v>432</v>
      </c>
      <c r="U27" s="230" t="s">
        <v>276</v>
      </c>
      <c r="V27" s="228">
        <f>SUM(V16:V26)</f>
        <v>0</v>
      </c>
      <c r="W27" s="228">
        <f t="shared" ref="W27:AH27" si="9">SUM(W16:W26)</f>
        <v>0</v>
      </c>
      <c r="X27" s="228">
        <f t="shared" si="9"/>
        <v>0</v>
      </c>
      <c r="Y27" s="228">
        <f t="shared" si="9"/>
        <v>19</v>
      </c>
      <c r="Z27" s="228">
        <f t="shared" si="9"/>
        <v>25</v>
      </c>
      <c r="AA27" s="228">
        <f t="shared" si="9"/>
        <v>27</v>
      </c>
      <c r="AB27" s="228">
        <f t="shared" si="9"/>
        <v>21</v>
      </c>
      <c r="AC27" s="228">
        <f t="shared" si="9"/>
        <v>12</v>
      </c>
      <c r="AD27" s="228">
        <f t="shared" si="9"/>
        <v>16</v>
      </c>
      <c r="AE27" s="228">
        <f t="shared" si="9"/>
        <v>13</v>
      </c>
      <c r="AF27" s="228">
        <f t="shared" si="9"/>
        <v>20</v>
      </c>
      <c r="AG27" s="228">
        <f t="shared" si="9"/>
        <v>6</v>
      </c>
      <c r="AH27" s="231">
        <f t="shared" si="9"/>
        <v>159</v>
      </c>
    </row>
    <row r="28" spans="1:34" hidden="1" x14ac:dyDescent="0.35">
      <c r="A28" s="6">
        <v>48390</v>
      </c>
      <c r="B28" s="3"/>
      <c r="C28" s="1" t="s">
        <v>53</v>
      </c>
      <c r="D28" s="9" t="s">
        <v>147</v>
      </c>
      <c r="E28" s="1" t="s">
        <v>47</v>
      </c>
      <c r="F28" s="8">
        <v>451904</v>
      </c>
      <c r="G28" s="1" t="s">
        <v>69</v>
      </c>
      <c r="H28" s="7">
        <v>6</v>
      </c>
      <c r="I28" s="5">
        <v>45023</v>
      </c>
      <c r="J28" s="5">
        <v>45025</v>
      </c>
      <c r="K28" s="1" t="s">
        <v>273</v>
      </c>
      <c r="L28" s="224">
        <v>4</v>
      </c>
      <c r="M28" s="4">
        <f t="shared" si="8"/>
        <v>1</v>
      </c>
      <c r="N28" s="233" t="s">
        <v>343</v>
      </c>
      <c r="Q28" s="241" t="str">
        <f>IFERROR((VLOOKUP(P28,Padrón[[Ficha]:[Nombre]],2,FALSE)),"-")</f>
        <v>-</v>
      </c>
      <c r="R28" s="234" t="s">
        <v>437</v>
      </c>
      <c r="S28" s="95" t="s">
        <v>432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48396</v>
      </c>
      <c r="B29" s="3"/>
      <c r="C29" s="1" t="s">
        <v>53</v>
      </c>
      <c r="D29" s="9" t="s">
        <v>147</v>
      </c>
      <c r="E29" s="1" t="s">
        <v>47</v>
      </c>
      <c r="F29" s="8">
        <v>507111</v>
      </c>
      <c r="G29" s="1" t="s">
        <v>149</v>
      </c>
      <c r="H29" s="7">
        <v>11</v>
      </c>
      <c r="I29" s="5">
        <v>45023</v>
      </c>
      <c r="J29" s="5">
        <v>45025</v>
      </c>
      <c r="K29" s="1" t="s">
        <v>273</v>
      </c>
      <c r="L29" s="224">
        <v>4</v>
      </c>
      <c r="M29" s="4">
        <f t="shared" si="8"/>
        <v>1</v>
      </c>
      <c r="N29" s="233" t="s">
        <v>341</v>
      </c>
      <c r="O29" s="234">
        <v>9</v>
      </c>
      <c r="P29" s="233">
        <v>411339</v>
      </c>
      <c r="Q29" s="241" t="str">
        <f>IFERROR((VLOOKUP(P29,Padrón[[Ficha]:[Nombre]],2,FALSE)),"-")</f>
        <v>CARLOS ALFREDO RAMIREZ BARRENECHEA</v>
      </c>
      <c r="S29" s="95" t="s">
        <v>432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x14ac:dyDescent="0.35">
      <c r="A30" s="6">
        <v>49286</v>
      </c>
      <c r="B30" s="3"/>
      <c r="C30" s="1" t="s">
        <v>53</v>
      </c>
      <c r="D30" s="9" t="s">
        <v>147</v>
      </c>
      <c r="E30" s="1" t="s">
        <v>43</v>
      </c>
      <c r="F30" s="8">
        <v>600496</v>
      </c>
      <c r="G30" s="1" t="s">
        <v>63</v>
      </c>
      <c r="H30" s="7">
        <v>15</v>
      </c>
      <c r="I30" s="5">
        <v>45026</v>
      </c>
      <c r="J30" s="5">
        <v>45028</v>
      </c>
      <c r="K30" s="1" t="s">
        <v>273</v>
      </c>
      <c r="L30" s="224">
        <v>4</v>
      </c>
      <c r="M30" s="4">
        <f t="shared" si="8"/>
        <v>1</v>
      </c>
      <c r="N30" s="233" t="s">
        <v>341</v>
      </c>
      <c r="O30" s="234">
        <v>8</v>
      </c>
      <c r="P30" s="233">
        <v>600496</v>
      </c>
      <c r="Q30" s="241" t="str">
        <f>IFERROR((VLOOKUP(P30,Padrón[[Ficha]:[Nombre]],2,FALSE)),"-")</f>
        <v>LUIS ALEXANDRO ORTEGA MORENO</v>
      </c>
      <c r="S30" s="95" t="s">
        <v>432</v>
      </c>
      <c r="U30" s="230" t="s">
        <v>211</v>
      </c>
      <c r="V30" s="228">
        <f t="shared" ref="V30:AG40" si="10">COUNTIFS($L$14:$L$300,V$15,$C$14:$C$300,$U30,$N$14:$N$300,"Cancelado")</f>
        <v>0</v>
      </c>
      <c r="W30" s="228">
        <f t="shared" si="10"/>
        <v>0</v>
      </c>
      <c r="X30" s="228">
        <f t="shared" si="10"/>
        <v>0</v>
      </c>
      <c r="Y30" s="228">
        <f t="shared" si="10"/>
        <v>0</v>
      </c>
      <c r="Z30" s="228">
        <f t="shared" si="10"/>
        <v>0</v>
      </c>
      <c r="AA30" s="228">
        <f t="shared" si="10"/>
        <v>0</v>
      </c>
      <c r="AB30" s="228">
        <f t="shared" si="10"/>
        <v>0</v>
      </c>
      <c r="AC30" s="228">
        <f t="shared" si="10"/>
        <v>0</v>
      </c>
      <c r="AD30" s="228">
        <f t="shared" si="10"/>
        <v>0</v>
      </c>
      <c r="AE30" s="228">
        <f t="shared" si="10"/>
        <v>0</v>
      </c>
      <c r="AF30" s="228">
        <f t="shared" si="10"/>
        <v>0</v>
      </c>
      <c r="AG30" s="228">
        <f t="shared" si="10"/>
        <v>0</v>
      </c>
      <c r="AH30" s="228">
        <f>SUM(V30:AG30)</f>
        <v>0</v>
      </c>
    </row>
    <row r="31" spans="1:34" x14ac:dyDescent="0.35">
      <c r="A31" s="6">
        <v>48379</v>
      </c>
      <c r="B31" s="3"/>
      <c r="C31" s="1" t="s">
        <v>53</v>
      </c>
      <c r="D31" s="9" t="s">
        <v>147</v>
      </c>
      <c r="E31" s="1" t="s">
        <v>43</v>
      </c>
      <c r="F31" s="8">
        <v>329117</v>
      </c>
      <c r="G31" s="1" t="s">
        <v>154</v>
      </c>
      <c r="H31" s="7">
        <v>10</v>
      </c>
      <c r="I31" s="5">
        <v>45026</v>
      </c>
      <c r="J31" s="5">
        <v>45028</v>
      </c>
      <c r="K31" s="1" t="s">
        <v>273</v>
      </c>
      <c r="L31" s="224">
        <v>4</v>
      </c>
      <c r="M31" s="4">
        <f t="shared" si="8"/>
        <v>1</v>
      </c>
      <c r="N31" s="233" t="s">
        <v>341</v>
      </c>
      <c r="O31" s="234">
        <v>5</v>
      </c>
      <c r="P31" s="233">
        <v>329117</v>
      </c>
      <c r="Q31" s="241" t="str">
        <f>IFERROR((VLOOKUP(P31,Padrón[[Ficha]:[Nombre]],2,FALSE)),"-")</f>
        <v>DANIEL DIAMANTIS GONZALEZ PEREZ</v>
      </c>
      <c r="S31" s="95" t="s">
        <v>432</v>
      </c>
      <c r="U31" s="230" t="s">
        <v>183</v>
      </c>
      <c r="V31" s="228">
        <f t="shared" si="10"/>
        <v>0</v>
      </c>
      <c r="W31" s="228">
        <f t="shared" si="10"/>
        <v>0</v>
      </c>
      <c r="X31" s="228">
        <f t="shared" si="10"/>
        <v>0</v>
      </c>
      <c r="Y31" s="228">
        <f t="shared" si="10"/>
        <v>0</v>
      </c>
      <c r="Z31" s="228">
        <f t="shared" si="10"/>
        <v>0</v>
      </c>
      <c r="AA31" s="228">
        <f t="shared" si="10"/>
        <v>0</v>
      </c>
      <c r="AB31" s="228">
        <f t="shared" si="10"/>
        <v>0</v>
      </c>
      <c r="AC31" s="228">
        <f t="shared" si="10"/>
        <v>0</v>
      </c>
      <c r="AD31" s="228">
        <f t="shared" si="10"/>
        <v>0</v>
      </c>
      <c r="AE31" s="228">
        <f t="shared" si="10"/>
        <v>0</v>
      </c>
      <c r="AF31" s="228">
        <f t="shared" si="10"/>
        <v>0</v>
      </c>
      <c r="AG31" s="228">
        <f t="shared" si="10"/>
        <v>0</v>
      </c>
      <c r="AH31" s="228">
        <f t="shared" ref="AH31:AH40" si="11">SUM(V31:AG31)</f>
        <v>0</v>
      </c>
    </row>
    <row r="32" spans="1:34" hidden="1" x14ac:dyDescent="0.35">
      <c r="A32" s="6">
        <v>56249</v>
      </c>
      <c r="B32" s="3"/>
      <c r="C32" s="1" t="s">
        <v>53</v>
      </c>
      <c r="D32" s="9" t="s">
        <v>64</v>
      </c>
      <c r="E32" s="1" t="s">
        <v>47</v>
      </c>
      <c r="F32" s="8">
        <v>451904</v>
      </c>
      <c r="G32" s="1" t="s">
        <v>69</v>
      </c>
      <c r="H32" s="7">
        <v>12</v>
      </c>
      <c r="I32" s="5">
        <v>45027</v>
      </c>
      <c r="J32" s="5">
        <v>45029</v>
      </c>
      <c r="K32" s="1" t="s">
        <v>273</v>
      </c>
      <c r="L32" s="224">
        <v>4</v>
      </c>
      <c r="M32" s="4">
        <f t="shared" si="8"/>
        <v>1</v>
      </c>
      <c r="N32" s="233" t="s">
        <v>341</v>
      </c>
      <c r="O32" s="234">
        <v>10</v>
      </c>
      <c r="P32" s="233">
        <v>332706</v>
      </c>
      <c r="Q32" s="241" t="str">
        <f>IFERROR((VLOOKUP(P32,Padrón[[Ficha]:[Nombre]],2,FALSE)),"-")</f>
        <v>DAMIAN CELIS CRUZ</v>
      </c>
      <c r="S32" s="95" t="s">
        <v>432</v>
      </c>
      <c r="U32" s="230" t="s">
        <v>179</v>
      </c>
      <c r="V32" s="228">
        <f t="shared" si="10"/>
        <v>0</v>
      </c>
      <c r="W32" s="228">
        <f t="shared" si="10"/>
        <v>0</v>
      </c>
      <c r="X32" s="228">
        <f t="shared" si="10"/>
        <v>0</v>
      </c>
      <c r="Y32" s="228">
        <f t="shared" si="10"/>
        <v>0</v>
      </c>
      <c r="Z32" s="228">
        <f t="shared" si="10"/>
        <v>0</v>
      </c>
      <c r="AA32" s="228">
        <f t="shared" si="10"/>
        <v>0</v>
      </c>
      <c r="AB32" s="228">
        <f t="shared" si="10"/>
        <v>0</v>
      </c>
      <c r="AC32" s="228">
        <f t="shared" si="10"/>
        <v>0</v>
      </c>
      <c r="AD32" s="228">
        <f t="shared" si="10"/>
        <v>0</v>
      </c>
      <c r="AE32" s="228">
        <f t="shared" si="10"/>
        <v>0</v>
      </c>
      <c r="AF32" s="228">
        <f t="shared" si="10"/>
        <v>0</v>
      </c>
      <c r="AG32" s="228">
        <f t="shared" si="10"/>
        <v>0</v>
      </c>
      <c r="AH32" s="228">
        <f t="shared" si="11"/>
        <v>0</v>
      </c>
    </row>
    <row r="33" spans="1:34" hidden="1" x14ac:dyDescent="0.35">
      <c r="A33" s="6">
        <v>56280</v>
      </c>
      <c r="B33" s="3"/>
      <c r="C33" s="1" t="s">
        <v>53</v>
      </c>
      <c r="D33" s="9" t="s">
        <v>64</v>
      </c>
      <c r="E33" s="1" t="s">
        <v>47</v>
      </c>
      <c r="F33" s="8">
        <v>419491</v>
      </c>
      <c r="G33" s="1" t="s">
        <v>148</v>
      </c>
      <c r="H33" s="7">
        <v>11</v>
      </c>
      <c r="I33" s="5">
        <v>45028</v>
      </c>
      <c r="J33" s="5">
        <v>45030</v>
      </c>
      <c r="K33" s="1" t="s">
        <v>273</v>
      </c>
      <c r="L33" s="224">
        <v>4</v>
      </c>
      <c r="M33" s="4">
        <f t="shared" si="8"/>
        <v>1</v>
      </c>
      <c r="N33" s="233" t="s">
        <v>341</v>
      </c>
      <c r="O33" s="234">
        <v>5</v>
      </c>
      <c r="P33" s="233">
        <v>316048</v>
      </c>
      <c r="Q33" s="241" t="str">
        <f>IFERROR((VLOOKUP(P33,Padrón[[Ficha]:[Nombre]],2,FALSE)),"-")</f>
        <v>FRANCISCO CARVALLO USCANGA</v>
      </c>
      <c r="S33" s="95" t="s">
        <v>432</v>
      </c>
      <c r="U33" s="230" t="s">
        <v>215</v>
      </c>
      <c r="V33" s="228">
        <f t="shared" si="10"/>
        <v>0</v>
      </c>
      <c r="W33" s="228">
        <f t="shared" si="10"/>
        <v>0</v>
      </c>
      <c r="X33" s="228">
        <f t="shared" si="10"/>
        <v>0</v>
      </c>
      <c r="Y33" s="228">
        <f t="shared" si="10"/>
        <v>0</v>
      </c>
      <c r="Z33" s="228">
        <f t="shared" si="10"/>
        <v>0</v>
      </c>
      <c r="AA33" s="228">
        <f t="shared" si="10"/>
        <v>0</v>
      </c>
      <c r="AB33" s="228">
        <f t="shared" si="10"/>
        <v>0</v>
      </c>
      <c r="AC33" s="228">
        <f t="shared" si="10"/>
        <v>0</v>
      </c>
      <c r="AD33" s="228">
        <f t="shared" si="10"/>
        <v>0</v>
      </c>
      <c r="AE33" s="228">
        <f t="shared" si="10"/>
        <v>0</v>
      </c>
      <c r="AF33" s="228">
        <f t="shared" si="10"/>
        <v>0</v>
      </c>
      <c r="AG33" s="228">
        <f t="shared" si="10"/>
        <v>0</v>
      </c>
      <c r="AH33" s="228">
        <f t="shared" si="11"/>
        <v>0</v>
      </c>
    </row>
    <row r="34" spans="1:34" hidden="1" x14ac:dyDescent="0.35">
      <c r="A34" s="6">
        <v>48389</v>
      </c>
      <c r="B34" s="3"/>
      <c r="C34" s="1" t="s">
        <v>53</v>
      </c>
      <c r="D34" s="9" t="s">
        <v>147</v>
      </c>
      <c r="E34" s="1" t="s">
        <v>47</v>
      </c>
      <c r="F34" s="8">
        <v>451904</v>
      </c>
      <c r="G34" s="1" t="s">
        <v>69</v>
      </c>
      <c r="H34" s="7">
        <v>19</v>
      </c>
      <c r="I34" s="5">
        <v>45030</v>
      </c>
      <c r="J34" s="5">
        <v>45032</v>
      </c>
      <c r="K34" s="1" t="s">
        <v>273</v>
      </c>
      <c r="L34" s="224">
        <v>4</v>
      </c>
      <c r="M34" s="4">
        <f t="shared" si="8"/>
        <v>1</v>
      </c>
      <c r="N34" s="233" t="s">
        <v>341</v>
      </c>
      <c r="O34" s="234">
        <v>17</v>
      </c>
      <c r="P34" s="233">
        <v>451904</v>
      </c>
      <c r="Q34" s="241" t="str">
        <f>IFERROR((VLOOKUP(P34,Padrón[[Ficha]:[Nombre]],2,FALSE)),"-")</f>
        <v>ELI SOLIS GONZALEZ</v>
      </c>
      <c r="S34" s="95" t="s">
        <v>432</v>
      </c>
      <c r="U34" s="230" t="s">
        <v>109</v>
      </c>
      <c r="V34" s="228">
        <f t="shared" si="10"/>
        <v>0</v>
      </c>
      <c r="W34" s="228">
        <f t="shared" si="10"/>
        <v>0</v>
      </c>
      <c r="X34" s="228">
        <f t="shared" si="10"/>
        <v>0</v>
      </c>
      <c r="Y34" s="228">
        <f t="shared" si="10"/>
        <v>0</v>
      </c>
      <c r="Z34" s="228">
        <f t="shared" si="10"/>
        <v>0</v>
      </c>
      <c r="AA34" s="228">
        <f t="shared" si="10"/>
        <v>0</v>
      </c>
      <c r="AB34" s="228">
        <f t="shared" si="10"/>
        <v>0</v>
      </c>
      <c r="AC34" s="228">
        <f t="shared" si="10"/>
        <v>0</v>
      </c>
      <c r="AD34" s="228">
        <f t="shared" si="10"/>
        <v>0</v>
      </c>
      <c r="AE34" s="228">
        <f t="shared" si="10"/>
        <v>0</v>
      </c>
      <c r="AF34" s="228">
        <f t="shared" si="10"/>
        <v>0</v>
      </c>
      <c r="AG34" s="228">
        <f t="shared" si="10"/>
        <v>0</v>
      </c>
      <c r="AH34" s="228">
        <f t="shared" si="11"/>
        <v>0</v>
      </c>
    </row>
    <row r="35" spans="1:34" hidden="1" x14ac:dyDescent="0.35">
      <c r="A35" s="6">
        <v>56297</v>
      </c>
      <c r="B35" s="3"/>
      <c r="C35" s="1" t="s">
        <v>53</v>
      </c>
      <c r="D35" s="9" t="s">
        <v>64</v>
      </c>
      <c r="E35" s="1" t="s">
        <v>47</v>
      </c>
      <c r="F35" s="8">
        <v>489671</v>
      </c>
      <c r="G35" s="1" t="s">
        <v>79</v>
      </c>
      <c r="H35" s="7">
        <v>11</v>
      </c>
      <c r="I35" s="5">
        <v>45030</v>
      </c>
      <c r="J35" s="5">
        <v>45032</v>
      </c>
      <c r="K35" s="1" t="s">
        <v>273</v>
      </c>
      <c r="L35" s="224">
        <v>4</v>
      </c>
      <c r="M35" s="4">
        <f t="shared" si="8"/>
        <v>1</v>
      </c>
      <c r="N35" s="233" t="s">
        <v>341</v>
      </c>
      <c r="O35" s="234">
        <v>4</v>
      </c>
      <c r="P35" s="233">
        <v>419491</v>
      </c>
      <c r="Q35" s="241" t="str">
        <f>IFERROR((VLOOKUP(P35,Padrón[[Ficha]:[Nombre]],2,FALSE)),"-")</f>
        <v>JULIO ANDRES BARRIOS ALMAZAN</v>
      </c>
      <c r="S35" s="95" t="s">
        <v>432</v>
      </c>
      <c r="U35" s="230" t="s">
        <v>53</v>
      </c>
      <c r="V35" s="228">
        <f t="shared" si="10"/>
        <v>0</v>
      </c>
      <c r="W35" s="228">
        <f t="shared" si="10"/>
        <v>0</v>
      </c>
      <c r="X35" s="228">
        <f t="shared" si="10"/>
        <v>0</v>
      </c>
      <c r="Y35" s="228">
        <f t="shared" si="10"/>
        <v>1</v>
      </c>
      <c r="Z35" s="228">
        <f t="shared" si="10"/>
        <v>0</v>
      </c>
      <c r="AA35" s="228">
        <f t="shared" si="10"/>
        <v>0</v>
      </c>
      <c r="AB35" s="228">
        <f t="shared" si="10"/>
        <v>0</v>
      </c>
      <c r="AC35" s="228">
        <f t="shared" si="10"/>
        <v>0</v>
      </c>
      <c r="AD35" s="228">
        <f t="shared" si="10"/>
        <v>0</v>
      </c>
      <c r="AE35" s="228">
        <f t="shared" si="10"/>
        <v>0</v>
      </c>
      <c r="AF35" s="228">
        <f t="shared" si="10"/>
        <v>0</v>
      </c>
      <c r="AG35" s="228">
        <f t="shared" si="10"/>
        <v>0</v>
      </c>
      <c r="AH35" s="228">
        <f t="shared" si="11"/>
        <v>1</v>
      </c>
    </row>
    <row r="36" spans="1:34" hidden="1" x14ac:dyDescent="0.35">
      <c r="A36" s="6">
        <v>56314</v>
      </c>
      <c r="B36" s="3"/>
      <c r="C36" s="1" t="s">
        <v>53</v>
      </c>
      <c r="D36" s="9" t="s">
        <v>64</v>
      </c>
      <c r="E36" s="1" t="s">
        <v>47</v>
      </c>
      <c r="F36" s="8">
        <v>491912</v>
      </c>
      <c r="G36" s="1" t="s">
        <v>65</v>
      </c>
      <c r="H36" s="7">
        <v>16</v>
      </c>
      <c r="I36" s="5">
        <v>45031</v>
      </c>
      <c r="J36" s="5">
        <v>45033</v>
      </c>
      <c r="K36" s="1" t="s">
        <v>273</v>
      </c>
      <c r="L36" s="224">
        <v>4</v>
      </c>
      <c r="M36" s="4">
        <f t="shared" si="8"/>
        <v>1</v>
      </c>
      <c r="N36" s="233" t="s">
        <v>341</v>
      </c>
      <c r="O36" s="234">
        <v>9</v>
      </c>
      <c r="P36" s="233">
        <v>316048</v>
      </c>
      <c r="Q36" s="241" t="str">
        <f>IFERROR((VLOOKUP(P36,Padrón[[Ficha]:[Nombre]],2,FALSE)),"-")</f>
        <v>FRANCISCO CARVALLO USCANGA</v>
      </c>
      <c r="S36" s="95" t="s">
        <v>432</v>
      </c>
      <c r="U36" s="230" t="s">
        <v>37</v>
      </c>
      <c r="V36" s="228">
        <f t="shared" si="10"/>
        <v>0</v>
      </c>
      <c r="W36" s="228">
        <f t="shared" si="10"/>
        <v>0</v>
      </c>
      <c r="X36" s="228">
        <f t="shared" si="10"/>
        <v>0</v>
      </c>
      <c r="Y36" s="228">
        <f t="shared" si="10"/>
        <v>0</v>
      </c>
      <c r="Z36" s="228">
        <f t="shared" si="10"/>
        <v>0</v>
      </c>
      <c r="AA36" s="228">
        <f t="shared" si="10"/>
        <v>0</v>
      </c>
      <c r="AB36" s="228">
        <f t="shared" si="10"/>
        <v>0</v>
      </c>
      <c r="AC36" s="228">
        <f t="shared" si="10"/>
        <v>0</v>
      </c>
      <c r="AD36" s="228">
        <f t="shared" si="10"/>
        <v>0</v>
      </c>
      <c r="AE36" s="228">
        <f t="shared" si="10"/>
        <v>0</v>
      </c>
      <c r="AF36" s="228">
        <f t="shared" si="10"/>
        <v>0</v>
      </c>
      <c r="AG36" s="228">
        <f t="shared" si="10"/>
        <v>0</v>
      </c>
      <c r="AH36" s="228">
        <f t="shared" si="11"/>
        <v>0</v>
      </c>
    </row>
    <row r="37" spans="1:34" x14ac:dyDescent="0.35">
      <c r="A37" s="6">
        <v>48377</v>
      </c>
      <c r="B37" s="3"/>
      <c r="C37" s="1" t="s">
        <v>53</v>
      </c>
      <c r="D37" s="9" t="s">
        <v>147</v>
      </c>
      <c r="E37" s="1" t="s">
        <v>43</v>
      </c>
      <c r="F37" s="8">
        <v>329117</v>
      </c>
      <c r="G37" s="1" t="s">
        <v>154</v>
      </c>
      <c r="H37" s="7">
        <v>15</v>
      </c>
      <c r="I37" s="5">
        <v>45033</v>
      </c>
      <c r="J37" s="5">
        <v>45035</v>
      </c>
      <c r="K37" s="1" t="s">
        <v>273</v>
      </c>
      <c r="L37" s="224">
        <v>4</v>
      </c>
      <c r="M37" s="4">
        <f t="shared" si="8"/>
        <v>1</v>
      </c>
      <c r="N37" s="233" t="s">
        <v>341</v>
      </c>
      <c r="O37" s="234">
        <v>9</v>
      </c>
      <c r="P37" s="233">
        <v>329117</v>
      </c>
      <c r="Q37" s="241" t="str">
        <f>IFERROR((VLOOKUP(P37,Padrón[[Ficha]:[Nombre]],2,FALSE)),"-")</f>
        <v>DANIEL DIAMANTIS GONZALEZ PEREZ</v>
      </c>
      <c r="S37" s="95" t="s">
        <v>432</v>
      </c>
      <c r="U37" s="230" t="s">
        <v>121</v>
      </c>
      <c r="V37" s="228">
        <f t="shared" si="10"/>
        <v>0</v>
      </c>
      <c r="W37" s="228">
        <f t="shared" si="10"/>
        <v>0</v>
      </c>
      <c r="X37" s="228">
        <f t="shared" si="10"/>
        <v>0</v>
      </c>
      <c r="Y37" s="228">
        <f t="shared" si="10"/>
        <v>0</v>
      </c>
      <c r="Z37" s="228">
        <f t="shared" si="10"/>
        <v>0</v>
      </c>
      <c r="AA37" s="228">
        <f t="shared" si="10"/>
        <v>0</v>
      </c>
      <c r="AB37" s="228">
        <f t="shared" si="10"/>
        <v>0</v>
      </c>
      <c r="AC37" s="228">
        <f t="shared" si="10"/>
        <v>0</v>
      </c>
      <c r="AD37" s="228">
        <f t="shared" si="10"/>
        <v>0</v>
      </c>
      <c r="AE37" s="228">
        <f t="shared" si="10"/>
        <v>0</v>
      </c>
      <c r="AF37" s="228">
        <f t="shared" si="10"/>
        <v>0</v>
      </c>
      <c r="AG37" s="228">
        <f t="shared" si="10"/>
        <v>0</v>
      </c>
      <c r="AH37" s="228">
        <f t="shared" si="11"/>
        <v>0</v>
      </c>
    </row>
    <row r="38" spans="1:34" x14ac:dyDescent="0.35">
      <c r="A38" s="6">
        <v>50654</v>
      </c>
      <c r="B38" s="3"/>
      <c r="C38" s="1" t="s">
        <v>53</v>
      </c>
      <c r="D38" s="9" t="s">
        <v>54</v>
      </c>
      <c r="E38" s="1" t="s">
        <v>43</v>
      </c>
      <c r="F38" s="8">
        <v>600496</v>
      </c>
      <c r="G38" s="1" t="s">
        <v>63</v>
      </c>
      <c r="H38" s="7">
        <v>24</v>
      </c>
      <c r="I38" s="5">
        <v>45034</v>
      </c>
      <c r="J38" s="5">
        <v>45036</v>
      </c>
      <c r="K38" s="1" t="s">
        <v>273</v>
      </c>
      <c r="L38" s="224">
        <v>4</v>
      </c>
      <c r="M38" s="4">
        <f t="shared" si="8"/>
        <v>1</v>
      </c>
      <c r="N38" s="233" t="s">
        <v>341</v>
      </c>
      <c r="O38" s="234">
        <v>22</v>
      </c>
      <c r="P38" s="233">
        <v>451904</v>
      </c>
      <c r="Q38" s="241" t="str">
        <f>IFERROR((VLOOKUP(P38,Padrón[[Ficha]:[Nombre]],2,FALSE)),"-")</f>
        <v>ELI SOLIS GONZALEZ</v>
      </c>
      <c r="S38" s="95" t="s">
        <v>432</v>
      </c>
      <c r="U38" s="230" t="s">
        <v>15</v>
      </c>
      <c r="V38" s="228">
        <f t="shared" si="10"/>
        <v>0</v>
      </c>
      <c r="W38" s="228">
        <f t="shared" si="10"/>
        <v>0</v>
      </c>
      <c r="X38" s="228">
        <f t="shared" si="10"/>
        <v>0</v>
      </c>
      <c r="Y38" s="228">
        <f t="shared" si="10"/>
        <v>0</v>
      </c>
      <c r="Z38" s="228">
        <f t="shared" si="10"/>
        <v>0</v>
      </c>
      <c r="AA38" s="228">
        <f t="shared" si="10"/>
        <v>0</v>
      </c>
      <c r="AB38" s="228">
        <f t="shared" si="10"/>
        <v>0</v>
      </c>
      <c r="AC38" s="228">
        <f t="shared" si="10"/>
        <v>0</v>
      </c>
      <c r="AD38" s="228">
        <f t="shared" si="10"/>
        <v>0</v>
      </c>
      <c r="AE38" s="228">
        <f t="shared" si="10"/>
        <v>0</v>
      </c>
      <c r="AF38" s="228">
        <f t="shared" si="10"/>
        <v>0</v>
      </c>
      <c r="AG38" s="228">
        <f t="shared" si="10"/>
        <v>0</v>
      </c>
      <c r="AH38" s="228">
        <f t="shared" si="11"/>
        <v>0</v>
      </c>
    </row>
    <row r="39" spans="1:34" hidden="1" x14ac:dyDescent="0.35">
      <c r="A39" s="6">
        <v>56336</v>
      </c>
      <c r="B39" s="3"/>
      <c r="C39" s="1" t="s">
        <v>53</v>
      </c>
      <c r="D39" s="9" t="s">
        <v>64</v>
      </c>
      <c r="E39" s="1" t="s">
        <v>47</v>
      </c>
      <c r="F39" s="8">
        <v>419491</v>
      </c>
      <c r="G39" s="1" t="s">
        <v>148</v>
      </c>
      <c r="H39" s="7">
        <v>14</v>
      </c>
      <c r="I39" s="5">
        <v>45034</v>
      </c>
      <c r="J39" s="5">
        <v>45036</v>
      </c>
      <c r="K39" s="1" t="s">
        <v>273</v>
      </c>
      <c r="L39" s="224">
        <v>4</v>
      </c>
      <c r="M39" s="4">
        <f t="shared" si="8"/>
        <v>1</v>
      </c>
      <c r="N39" s="233" t="s">
        <v>341</v>
      </c>
      <c r="O39" s="234">
        <v>13</v>
      </c>
      <c r="P39" s="233">
        <v>419491</v>
      </c>
      <c r="Q39" s="241" t="str">
        <f>IFERROR((VLOOKUP(P39,Padrón[[Ficha]:[Nombre]],2,FALSE)),"-")</f>
        <v>JULIO ANDRES BARRIOS ALMAZAN</v>
      </c>
      <c r="S39" s="95" t="s">
        <v>432</v>
      </c>
      <c r="U39" s="230" t="s">
        <v>48</v>
      </c>
      <c r="V39" s="228">
        <f t="shared" si="10"/>
        <v>0</v>
      </c>
      <c r="W39" s="228">
        <f t="shared" si="10"/>
        <v>0</v>
      </c>
      <c r="X39" s="228">
        <f t="shared" si="10"/>
        <v>0</v>
      </c>
      <c r="Y39" s="228">
        <f t="shared" si="10"/>
        <v>0</v>
      </c>
      <c r="Z39" s="228">
        <f t="shared" si="10"/>
        <v>0</v>
      </c>
      <c r="AA39" s="228">
        <f t="shared" si="10"/>
        <v>0</v>
      </c>
      <c r="AB39" s="228">
        <f t="shared" si="10"/>
        <v>0</v>
      </c>
      <c r="AC39" s="228">
        <f t="shared" si="10"/>
        <v>0</v>
      </c>
      <c r="AD39" s="228">
        <f t="shared" si="10"/>
        <v>0</v>
      </c>
      <c r="AE39" s="228">
        <f t="shared" si="10"/>
        <v>0</v>
      </c>
      <c r="AF39" s="228">
        <f t="shared" si="10"/>
        <v>0</v>
      </c>
      <c r="AG39" s="228">
        <f t="shared" si="10"/>
        <v>0</v>
      </c>
      <c r="AH39" s="228">
        <f t="shared" si="11"/>
        <v>0</v>
      </c>
    </row>
    <row r="40" spans="1:34" hidden="1" x14ac:dyDescent="0.35">
      <c r="A40" s="6">
        <v>48393</v>
      </c>
      <c r="B40" s="3"/>
      <c r="C40" s="1" t="s">
        <v>53</v>
      </c>
      <c r="D40" s="9" t="s">
        <v>147</v>
      </c>
      <c r="E40" s="1" t="s">
        <v>47</v>
      </c>
      <c r="F40" s="8">
        <v>451904</v>
      </c>
      <c r="G40" s="1" t="s">
        <v>69</v>
      </c>
      <c r="H40" s="7">
        <v>14</v>
      </c>
      <c r="I40" s="5">
        <v>45037</v>
      </c>
      <c r="J40" s="5">
        <v>45039</v>
      </c>
      <c r="K40" s="1" t="s">
        <v>273</v>
      </c>
      <c r="L40" s="224">
        <v>4</v>
      </c>
      <c r="M40" s="4">
        <f t="shared" si="8"/>
        <v>1</v>
      </c>
      <c r="N40" s="233" t="s">
        <v>341</v>
      </c>
      <c r="O40" s="234">
        <v>11</v>
      </c>
      <c r="P40" s="233">
        <v>451904</v>
      </c>
      <c r="Q40" s="241" t="str">
        <f>IFERROR((VLOOKUP(P40,Padrón[[Ficha]:[Nombre]],2,FALSE)),"-")</f>
        <v>ELI SOLIS GONZALEZ</v>
      </c>
      <c r="S40" s="95" t="s">
        <v>432</v>
      </c>
      <c r="U40" s="230" t="s">
        <v>196</v>
      </c>
      <c r="V40" s="228">
        <f t="shared" si="10"/>
        <v>0</v>
      </c>
      <c r="W40" s="228">
        <f t="shared" si="10"/>
        <v>0</v>
      </c>
      <c r="X40" s="228">
        <f t="shared" si="10"/>
        <v>0</v>
      </c>
      <c r="Y40" s="228">
        <f t="shared" si="10"/>
        <v>0</v>
      </c>
      <c r="Z40" s="228">
        <f t="shared" si="10"/>
        <v>0</v>
      </c>
      <c r="AA40" s="228">
        <f t="shared" si="10"/>
        <v>0</v>
      </c>
      <c r="AB40" s="228">
        <f t="shared" si="10"/>
        <v>0</v>
      </c>
      <c r="AC40" s="228">
        <f t="shared" si="10"/>
        <v>0</v>
      </c>
      <c r="AD40" s="228">
        <f t="shared" si="10"/>
        <v>0</v>
      </c>
      <c r="AE40" s="228">
        <f t="shared" si="10"/>
        <v>0</v>
      </c>
      <c r="AF40" s="228">
        <f t="shared" si="10"/>
        <v>0</v>
      </c>
      <c r="AG40" s="228">
        <f t="shared" si="10"/>
        <v>0</v>
      </c>
      <c r="AH40" s="228">
        <f t="shared" si="11"/>
        <v>0</v>
      </c>
    </row>
    <row r="41" spans="1:34" hidden="1" x14ac:dyDescent="0.35">
      <c r="A41" s="6">
        <v>56349</v>
      </c>
      <c r="B41" s="3"/>
      <c r="C41" s="1" t="s">
        <v>53</v>
      </c>
      <c r="D41" s="9" t="s">
        <v>64</v>
      </c>
      <c r="E41" s="1" t="s">
        <v>47</v>
      </c>
      <c r="F41" s="8">
        <v>329117</v>
      </c>
      <c r="G41" s="1" t="s">
        <v>154</v>
      </c>
      <c r="H41" s="7">
        <v>7</v>
      </c>
      <c r="I41" s="5">
        <v>45037</v>
      </c>
      <c r="J41" s="5">
        <v>45039</v>
      </c>
      <c r="K41" s="1" t="s">
        <v>273</v>
      </c>
      <c r="L41" s="224">
        <v>4</v>
      </c>
      <c r="M41" s="4">
        <f t="shared" si="8"/>
        <v>1</v>
      </c>
      <c r="N41" s="233" t="s">
        <v>341</v>
      </c>
      <c r="O41" s="234">
        <v>4</v>
      </c>
      <c r="P41" s="233">
        <v>329117</v>
      </c>
      <c r="Q41" s="241" t="str">
        <f>IFERROR((VLOOKUP(P41,Padrón[[Ficha]:[Nombre]],2,FALSE)),"-")</f>
        <v>DANIEL DIAMANTIS GONZALEZ PEREZ</v>
      </c>
      <c r="S41" s="95" t="s">
        <v>432</v>
      </c>
      <c r="U41" s="230" t="s">
        <v>276</v>
      </c>
      <c r="V41" s="228">
        <f>SUM(V30:V40)</f>
        <v>0</v>
      </c>
      <c r="W41" s="228">
        <f t="shared" ref="W41:AH41" si="12">SUM(W30:W40)</f>
        <v>0</v>
      </c>
      <c r="X41" s="228">
        <f t="shared" si="12"/>
        <v>0</v>
      </c>
      <c r="Y41" s="228">
        <f t="shared" si="12"/>
        <v>1</v>
      </c>
      <c r="Z41" s="228">
        <f t="shared" si="12"/>
        <v>0</v>
      </c>
      <c r="AA41" s="228">
        <f t="shared" si="12"/>
        <v>0</v>
      </c>
      <c r="AB41" s="228">
        <f t="shared" si="12"/>
        <v>0</v>
      </c>
      <c r="AC41" s="228">
        <f t="shared" si="12"/>
        <v>0</v>
      </c>
      <c r="AD41" s="228">
        <f t="shared" si="12"/>
        <v>0</v>
      </c>
      <c r="AE41" s="228">
        <f t="shared" si="12"/>
        <v>0</v>
      </c>
      <c r="AF41" s="228">
        <f t="shared" si="12"/>
        <v>0</v>
      </c>
      <c r="AG41" s="228">
        <f t="shared" si="12"/>
        <v>0</v>
      </c>
      <c r="AH41" s="231">
        <f t="shared" si="12"/>
        <v>1</v>
      </c>
    </row>
    <row r="42" spans="1:34" x14ac:dyDescent="0.35">
      <c r="A42" s="6">
        <v>48383</v>
      </c>
      <c r="B42" s="3"/>
      <c r="C42" s="1" t="s">
        <v>53</v>
      </c>
      <c r="D42" s="9" t="s">
        <v>147</v>
      </c>
      <c r="E42" s="1" t="s">
        <v>43</v>
      </c>
      <c r="F42" s="8">
        <v>329117</v>
      </c>
      <c r="G42" s="1" t="s">
        <v>154</v>
      </c>
      <c r="H42" s="7">
        <v>16</v>
      </c>
      <c r="I42" s="5">
        <v>45040</v>
      </c>
      <c r="J42" s="5">
        <v>45042</v>
      </c>
      <c r="K42" s="1" t="s">
        <v>273</v>
      </c>
      <c r="L42" s="224">
        <v>4</v>
      </c>
      <c r="M42" s="4">
        <f t="shared" si="8"/>
        <v>1</v>
      </c>
      <c r="N42" s="233" t="s">
        <v>341</v>
      </c>
      <c r="O42" s="234">
        <v>13</v>
      </c>
      <c r="P42" s="233">
        <v>329117</v>
      </c>
      <c r="Q42" s="241" t="str">
        <f>IFERROR((VLOOKUP(P42,Padrón[[Ficha]:[Nombre]],2,FALSE)),"-")</f>
        <v>DANIEL DIAMANTIS GONZALEZ PEREZ</v>
      </c>
      <c r="S42" s="95" t="s">
        <v>432</v>
      </c>
    </row>
    <row r="43" spans="1:34" hidden="1" x14ac:dyDescent="0.35">
      <c r="A43" s="6">
        <v>55867</v>
      </c>
      <c r="B43" s="3"/>
      <c r="C43" s="1" t="s">
        <v>53</v>
      </c>
      <c r="D43" s="9" t="s">
        <v>64</v>
      </c>
      <c r="E43" s="1" t="s">
        <v>47</v>
      </c>
      <c r="F43" s="8">
        <v>489671</v>
      </c>
      <c r="G43" s="1" t="s">
        <v>79</v>
      </c>
      <c r="H43" s="7">
        <v>9</v>
      </c>
      <c r="I43" s="5">
        <v>45043</v>
      </c>
      <c r="J43" s="5">
        <v>45045</v>
      </c>
      <c r="K43" s="1" t="s">
        <v>273</v>
      </c>
      <c r="L43" s="224">
        <v>4</v>
      </c>
      <c r="M43" s="4">
        <f t="shared" si="8"/>
        <v>1</v>
      </c>
      <c r="N43" s="233" t="s">
        <v>341</v>
      </c>
      <c r="O43" s="234">
        <v>9</v>
      </c>
      <c r="P43" s="233">
        <v>489671</v>
      </c>
      <c r="Q43" s="241" t="str">
        <f>IFERROR((VLOOKUP(P43,Padrón[[Ficha]:[Nombre]],2,FALSE)),"-")</f>
        <v>PEDRO ZACARIAS ALCOCER</v>
      </c>
      <c r="S43" s="95" t="s">
        <v>432</v>
      </c>
    </row>
    <row r="44" spans="1:34" hidden="1" x14ac:dyDescent="0.35">
      <c r="A44" s="6">
        <v>56392</v>
      </c>
      <c r="B44" s="3"/>
      <c r="C44" s="1" t="s">
        <v>53</v>
      </c>
      <c r="D44" s="9" t="s">
        <v>64</v>
      </c>
      <c r="E44" s="1" t="s">
        <v>47</v>
      </c>
      <c r="F44" s="8">
        <v>491912</v>
      </c>
      <c r="G44" s="1" t="s">
        <v>65</v>
      </c>
      <c r="H44" s="7">
        <v>9</v>
      </c>
      <c r="I44" s="5">
        <v>45045</v>
      </c>
      <c r="J44" s="5">
        <v>45047</v>
      </c>
      <c r="K44" s="1" t="s">
        <v>273</v>
      </c>
      <c r="L44" s="224">
        <v>5</v>
      </c>
      <c r="M44" s="4">
        <f t="shared" si="8"/>
        <v>1</v>
      </c>
      <c r="N44" s="233" t="s">
        <v>341</v>
      </c>
      <c r="O44" s="234">
        <v>7</v>
      </c>
      <c r="P44" s="233">
        <v>491912</v>
      </c>
      <c r="Q44" s="241" t="str">
        <f>IFERROR((VLOOKUP(P44,Padrón[[Ficha]:[Nombre]],2,FALSE)),"-")</f>
        <v>JOSE ATAHUALPA DIAZ NUÑEZ</v>
      </c>
      <c r="S44" s="95" t="s">
        <v>432</v>
      </c>
    </row>
    <row r="45" spans="1:34" hidden="1" x14ac:dyDescent="0.35">
      <c r="A45" s="6">
        <v>54309</v>
      </c>
      <c r="B45" s="3"/>
      <c r="C45" s="1" t="s">
        <v>53</v>
      </c>
      <c r="D45" s="9" t="s">
        <v>64</v>
      </c>
      <c r="E45" s="1" t="s">
        <v>22</v>
      </c>
      <c r="F45" s="8">
        <v>354951</v>
      </c>
      <c r="G45" s="1" t="s">
        <v>39</v>
      </c>
      <c r="H45" s="7">
        <v>16</v>
      </c>
      <c r="I45" s="5">
        <v>45046</v>
      </c>
      <c r="J45" s="5">
        <v>45048</v>
      </c>
      <c r="K45" s="1" t="s">
        <v>273</v>
      </c>
      <c r="L45" s="224">
        <v>5</v>
      </c>
      <c r="M45" s="4">
        <f t="shared" si="8"/>
        <v>1</v>
      </c>
      <c r="N45" s="233" t="s">
        <v>341</v>
      </c>
      <c r="O45" s="234">
        <v>8</v>
      </c>
      <c r="P45" s="233">
        <v>411339</v>
      </c>
      <c r="Q45" s="241" t="str">
        <f>IFERROR((VLOOKUP(P45,Padrón[[Ficha]:[Nombre]],2,FALSE)),"-")</f>
        <v>CARLOS ALFREDO RAMIREZ BARRENECHEA</v>
      </c>
      <c r="R45" s="234" t="s">
        <v>438</v>
      </c>
      <c r="S45" s="95" t="s">
        <v>432</v>
      </c>
    </row>
    <row r="46" spans="1:34" hidden="1" x14ac:dyDescent="0.35">
      <c r="A46" s="6">
        <v>55870</v>
      </c>
      <c r="B46" s="3"/>
      <c r="C46" s="1" t="s">
        <v>53</v>
      </c>
      <c r="D46" s="9" t="s">
        <v>64</v>
      </c>
      <c r="E46" s="1" t="s">
        <v>47</v>
      </c>
      <c r="F46" s="8">
        <v>489671</v>
      </c>
      <c r="G46" s="1" t="s">
        <v>79</v>
      </c>
      <c r="H46" s="7">
        <v>9</v>
      </c>
      <c r="I46" s="5">
        <v>45048</v>
      </c>
      <c r="J46" s="5">
        <v>45050</v>
      </c>
      <c r="K46" s="1" t="s">
        <v>273</v>
      </c>
      <c r="L46" s="224">
        <v>5</v>
      </c>
      <c r="M46" s="4">
        <f t="shared" si="8"/>
        <v>1</v>
      </c>
      <c r="N46" s="233" t="s">
        <v>341</v>
      </c>
      <c r="O46" s="234">
        <v>7</v>
      </c>
      <c r="P46" s="233">
        <v>489671</v>
      </c>
      <c r="Q46" s="241" t="str">
        <f>IFERROR((VLOOKUP(P46,Padrón[[Ficha]:[Nombre]],2,FALSE)),"-")</f>
        <v>PEDRO ZACARIAS ALCOCER</v>
      </c>
      <c r="S46" s="95" t="s">
        <v>432</v>
      </c>
    </row>
    <row r="47" spans="1:34" x14ac:dyDescent="0.35">
      <c r="A47" s="6">
        <v>54390</v>
      </c>
      <c r="B47" s="3"/>
      <c r="C47" s="1" t="s">
        <v>53</v>
      </c>
      <c r="D47" s="9" t="s">
        <v>64</v>
      </c>
      <c r="E47" s="1" t="s">
        <v>43</v>
      </c>
      <c r="F47" s="8">
        <v>491912</v>
      </c>
      <c r="G47" s="1" t="s">
        <v>65</v>
      </c>
      <c r="H47" s="7">
        <v>14</v>
      </c>
      <c r="I47" s="5">
        <v>45048</v>
      </c>
      <c r="J47" s="5">
        <v>45050</v>
      </c>
      <c r="K47" s="1" t="s">
        <v>273</v>
      </c>
      <c r="L47" s="224">
        <v>5</v>
      </c>
      <c r="M47" s="4">
        <f t="shared" si="8"/>
        <v>1</v>
      </c>
      <c r="N47" s="233" t="s">
        <v>341</v>
      </c>
      <c r="O47" s="234">
        <v>15</v>
      </c>
      <c r="P47" s="233">
        <v>491912</v>
      </c>
      <c r="Q47" s="241" t="str">
        <f>IFERROR((VLOOKUP(P47,Padrón[[Ficha]:[Nombre]],2,FALSE)),"-")</f>
        <v>JOSE ATAHUALPA DIAZ NUÑEZ</v>
      </c>
      <c r="S47" s="95" t="s">
        <v>432</v>
      </c>
    </row>
    <row r="48" spans="1:34" hidden="1" x14ac:dyDescent="0.35">
      <c r="A48" s="6">
        <v>54433</v>
      </c>
      <c r="B48" s="3"/>
      <c r="C48" s="1" t="s">
        <v>53</v>
      </c>
      <c r="D48" s="9" t="s">
        <v>64</v>
      </c>
      <c r="E48" s="1" t="s">
        <v>22</v>
      </c>
      <c r="F48" s="8">
        <v>451904</v>
      </c>
      <c r="G48" s="1" t="s">
        <v>69</v>
      </c>
      <c r="H48" s="7">
        <v>16</v>
      </c>
      <c r="I48" s="5">
        <v>45050</v>
      </c>
      <c r="J48" s="5">
        <v>45052</v>
      </c>
      <c r="K48" s="1" t="s">
        <v>273</v>
      </c>
      <c r="L48" s="224">
        <v>5</v>
      </c>
      <c r="M48" s="4">
        <f t="shared" si="8"/>
        <v>1</v>
      </c>
      <c r="N48" s="233" t="s">
        <v>341</v>
      </c>
      <c r="O48" s="234">
        <v>11</v>
      </c>
      <c r="P48" s="233">
        <v>451904</v>
      </c>
      <c r="Q48" s="241" t="str">
        <f>IFERROR((VLOOKUP(P48,Padrón[[Ficha]:[Nombre]],2,FALSE)),"-")</f>
        <v>ELI SOLIS GONZALEZ</v>
      </c>
      <c r="R48" s="234" t="s">
        <v>439</v>
      </c>
      <c r="S48" s="95" t="s">
        <v>432</v>
      </c>
    </row>
    <row r="49" spans="1:19" x14ac:dyDescent="0.35">
      <c r="A49" s="6">
        <v>54474</v>
      </c>
      <c r="B49" s="3"/>
      <c r="C49" s="1" t="s">
        <v>53</v>
      </c>
      <c r="D49" s="9" t="s">
        <v>64</v>
      </c>
      <c r="E49" s="1" t="s">
        <v>43</v>
      </c>
      <c r="F49" s="8">
        <v>491912</v>
      </c>
      <c r="G49" s="1" t="s">
        <v>65</v>
      </c>
      <c r="H49" s="7">
        <v>10</v>
      </c>
      <c r="I49" s="5">
        <v>45052</v>
      </c>
      <c r="J49" s="5">
        <v>45054</v>
      </c>
      <c r="K49" s="1" t="s">
        <v>273</v>
      </c>
      <c r="L49" s="224">
        <v>5</v>
      </c>
      <c r="M49" s="4">
        <f t="shared" si="8"/>
        <v>1</v>
      </c>
      <c r="N49" s="233" t="s">
        <v>341</v>
      </c>
      <c r="O49" s="234">
        <v>7</v>
      </c>
      <c r="P49" s="233">
        <v>491912</v>
      </c>
      <c r="Q49" s="241" t="str">
        <f>IFERROR((VLOOKUP(P49,Padrón[[Ficha]:[Nombre]],2,FALSE)),"-")</f>
        <v>JOSE ATAHUALPA DIAZ NUÑEZ</v>
      </c>
      <c r="S49" s="95" t="s">
        <v>432</v>
      </c>
    </row>
    <row r="50" spans="1:19" hidden="1" x14ac:dyDescent="0.35">
      <c r="A50" s="6">
        <v>55873</v>
      </c>
      <c r="B50" s="3"/>
      <c r="C50" s="1" t="s">
        <v>53</v>
      </c>
      <c r="D50" s="9" t="s">
        <v>64</v>
      </c>
      <c r="E50" s="1" t="s">
        <v>47</v>
      </c>
      <c r="F50" s="8">
        <v>489671</v>
      </c>
      <c r="G50" s="1" t="s">
        <v>79</v>
      </c>
      <c r="H50" s="7">
        <v>13</v>
      </c>
      <c r="I50" s="5">
        <v>45052</v>
      </c>
      <c r="J50" s="5">
        <v>45054</v>
      </c>
      <c r="K50" s="1" t="s">
        <v>273</v>
      </c>
      <c r="L50" s="224">
        <v>5</v>
      </c>
      <c r="M50" s="4">
        <f t="shared" si="8"/>
        <v>1</v>
      </c>
      <c r="N50" s="233" t="s">
        <v>341</v>
      </c>
      <c r="O50" s="234">
        <v>9</v>
      </c>
      <c r="P50" s="233">
        <v>489671</v>
      </c>
      <c r="Q50" s="241" t="str">
        <f>IFERROR((VLOOKUP(P50,Padrón[[Ficha]:[Nombre]],2,FALSE)),"-")</f>
        <v>PEDRO ZACARIAS ALCOCER</v>
      </c>
      <c r="S50" s="95" t="s">
        <v>432</v>
      </c>
    </row>
    <row r="51" spans="1:19" x14ac:dyDescent="0.35">
      <c r="A51" s="6">
        <v>50864</v>
      </c>
      <c r="B51" s="3"/>
      <c r="C51" s="1" t="s">
        <v>53</v>
      </c>
      <c r="D51" s="9" t="s">
        <v>54</v>
      </c>
      <c r="E51" s="1" t="s">
        <v>43</v>
      </c>
      <c r="F51" s="8">
        <v>600496</v>
      </c>
      <c r="G51" s="1" t="s">
        <v>63</v>
      </c>
      <c r="H51" s="7">
        <v>24</v>
      </c>
      <c r="I51" s="5">
        <v>45054</v>
      </c>
      <c r="J51" s="5">
        <v>45056</v>
      </c>
      <c r="K51" s="1" t="s">
        <v>273</v>
      </c>
      <c r="L51" s="224">
        <v>5</v>
      </c>
      <c r="M51" s="4">
        <f t="shared" si="8"/>
        <v>1</v>
      </c>
      <c r="N51" s="233" t="s">
        <v>341</v>
      </c>
      <c r="O51" s="234">
        <v>17</v>
      </c>
      <c r="P51" s="233">
        <v>415202</v>
      </c>
      <c r="Q51" s="241" t="str">
        <f>IFERROR((VLOOKUP(P51,Padrón[[Ficha]:[Nombre]],2,FALSE)),"-")</f>
        <v>HERMILO VAZQUEZ HERNANDEZ</v>
      </c>
      <c r="S51" s="95" t="s">
        <v>432</v>
      </c>
    </row>
    <row r="52" spans="1:19" hidden="1" x14ac:dyDescent="0.35">
      <c r="A52" s="6">
        <v>56424</v>
      </c>
      <c r="B52" s="3"/>
      <c r="C52" s="1" t="s">
        <v>53</v>
      </c>
      <c r="D52" s="9" t="s">
        <v>64</v>
      </c>
      <c r="E52" s="1" t="s">
        <v>47</v>
      </c>
      <c r="F52" s="8">
        <v>316048</v>
      </c>
      <c r="G52" s="1" t="s">
        <v>155</v>
      </c>
      <c r="H52" s="7">
        <v>9</v>
      </c>
      <c r="I52" s="5">
        <v>45056</v>
      </c>
      <c r="J52" s="5">
        <v>45058</v>
      </c>
      <c r="K52" s="1" t="s">
        <v>273</v>
      </c>
      <c r="L52" s="224">
        <v>5</v>
      </c>
      <c r="M52" s="4">
        <f t="shared" si="8"/>
        <v>1</v>
      </c>
      <c r="N52" s="233" t="s">
        <v>341</v>
      </c>
      <c r="O52" s="234">
        <v>9</v>
      </c>
      <c r="P52" s="233">
        <v>316048</v>
      </c>
      <c r="Q52" s="241" t="str">
        <f>IFERROR((VLOOKUP(P52,Padrón[[Ficha]:[Nombre]],2,FALSE)),"-")</f>
        <v>FRANCISCO CARVALLO USCANGA</v>
      </c>
      <c r="S52" s="95" t="s">
        <v>432</v>
      </c>
    </row>
    <row r="53" spans="1:19" x14ac:dyDescent="0.35">
      <c r="A53" s="6">
        <v>47535</v>
      </c>
      <c r="B53" s="3"/>
      <c r="C53" s="1" t="s">
        <v>53</v>
      </c>
      <c r="D53" s="9" t="s">
        <v>147</v>
      </c>
      <c r="E53" s="1" t="s">
        <v>43</v>
      </c>
      <c r="F53" s="8">
        <v>329117</v>
      </c>
      <c r="G53" s="1" t="s">
        <v>154</v>
      </c>
      <c r="H53" s="7">
        <v>15</v>
      </c>
      <c r="I53" s="5">
        <v>45056</v>
      </c>
      <c r="J53" s="5">
        <v>45058</v>
      </c>
      <c r="K53" s="1" t="s">
        <v>273</v>
      </c>
      <c r="L53" s="224">
        <v>5</v>
      </c>
      <c r="M53" s="4">
        <f t="shared" si="8"/>
        <v>1</v>
      </c>
      <c r="N53" s="233" t="s">
        <v>341</v>
      </c>
      <c r="O53" s="234">
        <v>11</v>
      </c>
      <c r="P53" s="233">
        <v>600496</v>
      </c>
      <c r="Q53" s="241" t="str">
        <f>IFERROR((VLOOKUP(P53,Padrón[[Ficha]:[Nombre]],2,FALSE)),"-")</f>
        <v>LUIS ALEXANDRO ORTEGA MORENO</v>
      </c>
      <c r="S53" s="95" t="s">
        <v>432</v>
      </c>
    </row>
    <row r="54" spans="1:19" x14ac:dyDescent="0.35">
      <c r="A54" s="6">
        <v>54554</v>
      </c>
      <c r="B54" s="3"/>
      <c r="C54" s="1" t="s">
        <v>53</v>
      </c>
      <c r="D54" s="9" t="s">
        <v>64</v>
      </c>
      <c r="E54" s="1" t="s">
        <v>43</v>
      </c>
      <c r="F54" s="8">
        <v>491912</v>
      </c>
      <c r="G54" s="1" t="s">
        <v>65</v>
      </c>
      <c r="H54" s="7">
        <v>13</v>
      </c>
      <c r="I54" s="5">
        <v>45057</v>
      </c>
      <c r="J54" s="5">
        <v>45059</v>
      </c>
      <c r="K54" s="1" t="s">
        <v>273</v>
      </c>
      <c r="L54" s="224">
        <v>5</v>
      </c>
      <c r="M54" s="4">
        <f t="shared" si="8"/>
        <v>1</v>
      </c>
      <c r="N54" s="233" t="s">
        <v>341</v>
      </c>
      <c r="O54" s="234">
        <v>11</v>
      </c>
      <c r="P54" s="233">
        <v>329117</v>
      </c>
      <c r="Q54" s="241" t="str">
        <f>IFERROR((VLOOKUP(P54,Padrón[[Ficha]:[Nombre]],2,FALSE)),"-")</f>
        <v>DANIEL DIAMANTIS GONZALEZ PEREZ</v>
      </c>
      <c r="S54" s="95" t="s">
        <v>432</v>
      </c>
    </row>
    <row r="55" spans="1:19" hidden="1" x14ac:dyDescent="0.35">
      <c r="A55" s="6">
        <v>47533</v>
      </c>
      <c r="B55" s="3"/>
      <c r="C55" s="1" t="s">
        <v>53</v>
      </c>
      <c r="D55" s="9" t="s">
        <v>147</v>
      </c>
      <c r="E55" s="1" t="s">
        <v>47</v>
      </c>
      <c r="F55" s="8">
        <v>451904</v>
      </c>
      <c r="G55" s="1" t="s">
        <v>69</v>
      </c>
      <c r="H55" s="7">
        <v>14</v>
      </c>
      <c r="I55" s="5">
        <v>45058</v>
      </c>
      <c r="J55" s="5">
        <v>45060</v>
      </c>
      <c r="K55" s="1" t="s">
        <v>273</v>
      </c>
      <c r="L55" s="224">
        <v>5</v>
      </c>
      <c r="M55" s="4">
        <f t="shared" si="8"/>
        <v>1</v>
      </c>
      <c r="N55" s="233" t="s">
        <v>341</v>
      </c>
      <c r="O55" s="234">
        <v>11</v>
      </c>
      <c r="P55" s="233">
        <v>316048</v>
      </c>
      <c r="Q55" s="241" t="str">
        <f>IFERROR((VLOOKUP(P55,Padrón[[Ficha]:[Nombre]],2,FALSE)),"-")</f>
        <v>FRANCISCO CARVALLO USCANGA</v>
      </c>
      <c r="R55" s="234" t="s">
        <v>440</v>
      </c>
      <c r="S55" s="95" t="s">
        <v>432</v>
      </c>
    </row>
    <row r="56" spans="1:19" hidden="1" x14ac:dyDescent="0.35">
      <c r="A56" s="6">
        <v>56451</v>
      </c>
      <c r="B56" s="3"/>
      <c r="C56" s="1" t="s">
        <v>53</v>
      </c>
      <c r="D56" s="9" t="s">
        <v>64</v>
      </c>
      <c r="E56" s="1" t="s">
        <v>47</v>
      </c>
      <c r="F56" s="8">
        <v>419491</v>
      </c>
      <c r="G56" s="1" t="s">
        <v>148</v>
      </c>
      <c r="H56" s="7">
        <v>12</v>
      </c>
      <c r="I56" s="5">
        <v>45058</v>
      </c>
      <c r="J56" s="5">
        <v>45060</v>
      </c>
      <c r="K56" s="1" t="s">
        <v>273</v>
      </c>
      <c r="L56" s="224">
        <v>5</v>
      </c>
      <c r="M56" s="4">
        <f t="shared" si="8"/>
        <v>1</v>
      </c>
      <c r="N56" s="233" t="s">
        <v>341</v>
      </c>
      <c r="O56" s="234">
        <v>11</v>
      </c>
      <c r="P56" s="233">
        <v>419491</v>
      </c>
      <c r="Q56" s="241" t="str">
        <f>IFERROR((VLOOKUP(P56,Padrón[[Ficha]:[Nombre]],2,FALSE)),"-")</f>
        <v>JULIO ANDRES BARRIOS ALMAZAN</v>
      </c>
      <c r="S56" s="95" t="s">
        <v>432</v>
      </c>
    </row>
    <row r="57" spans="1:19" hidden="1" x14ac:dyDescent="0.35">
      <c r="A57" s="6">
        <v>47537</v>
      </c>
      <c r="B57" s="3"/>
      <c r="C57" s="1" t="s">
        <v>53</v>
      </c>
      <c r="D57" s="9" t="s">
        <v>147</v>
      </c>
      <c r="E57" s="1" t="s">
        <v>47</v>
      </c>
      <c r="F57" s="8">
        <v>507111</v>
      </c>
      <c r="G57" s="1" t="s">
        <v>149</v>
      </c>
      <c r="H57" s="7">
        <v>14</v>
      </c>
      <c r="I57" s="5">
        <v>45059</v>
      </c>
      <c r="J57" s="5">
        <v>45061</v>
      </c>
      <c r="K57" s="1" t="s">
        <v>273</v>
      </c>
      <c r="L57" s="224">
        <v>5</v>
      </c>
      <c r="M57" s="4">
        <f t="shared" ref="M57:M88" si="13">IF(AND(J57&gt;=$B$2,J57&lt;=$C$2),1,0)</f>
        <v>1</v>
      </c>
      <c r="N57" s="233" t="s">
        <v>341</v>
      </c>
      <c r="O57" s="234">
        <v>13</v>
      </c>
      <c r="P57" s="233">
        <v>316048</v>
      </c>
      <c r="Q57" s="241" t="str">
        <f>IFERROR((VLOOKUP(P57,Padrón[[Ficha]:[Nombre]],2,FALSE)),"-")</f>
        <v>FRANCISCO CARVALLO USCANGA</v>
      </c>
      <c r="R57" s="234" t="s">
        <v>441</v>
      </c>
      <c r="S57" s="95" t="s">
        <v>432</v>
      </c>
    </row>
    <row r="58" spans="1:19" x14ac:dyDescent="0.35">
      <c r="A58" s="6">
        <v>47534</v>
      </c>
      <c r="B58" s="3"/>
      <c r="C58" s="1" t="s">
        <v>53</v>
      </c>
      <c r="D58" s="9" t="s">
        <v>147</v>
      </c>
      <c r="E58" s="1" t="s">
        <v>43</v>
      </c>
      <c r="F58" s="8">
        <v>329117</v>
      </c>
      <c r="G58" s="1" t="s">
        <v>154</v>
      </c>
      <c r="H58" s="7">
        <v>15</v>
      </c>
      <c r="I58" s="5">
        <v>45061</v>
      </c>
      <c r="J58" s="5">
        <v>45063</v>
      </c>
      <c r="K58" s="1" t="s">
        <v>273</v>
      </c>
      <c r="L58" s="224">
        <v>5</v>
      </c>
      <c r="M58" s="4">
        <f t="shared" si="13"/>
        <v>1</v>
      </c>
      <c r="N58" s="233" t="s">
        <v>341</v>
      </c>
      <c r="O58" s="234">
        <v>7</v>
      </c>
      <c r="P58" s="233">
        <v>451904</v>
      </c>
      <c r="Q58" s="241" t="str">
        <f>IFERROR((VLOOKUP(P58,Padrón[[Ficha]:[Nombre]],2,FALSE)),"-")</f>
        <v>ELI SOLIS GONZALEZ</v>
      </c>
      <c r="R58" s="234" t="s">
        <v>441</v>
      </c>
      <c r="S58" s="95" t="s">
        <v>432</v>
      </c>
    </row>
    <row r="59" spans="1:19" x14ac:dyDescent="0.35">
      <c r="A59" s="6">
        <v>54665</v>
      </c>
      <c r="B59" s="3"/>
      <c r="C59" s="1" t="s">
        <v>53</v>
      </c>
      <c r="D59" s="9" t="s">
        <v>64</v>
      </c>
      <c r="E59" s="1" t="s">
        <v>43</v>
      </c>
      <c r="F59" s="8">
        <v>491912</v>
      </c>
      <c r="G59" s="1" t="s">
        <v>65</v>
      </c>
      <c r="H59" s="7">
        <v>16</v>
      </c>
      <c r="I59" s="5">
        <v>45062</v>
      </c>
      <c r="J59" s="5">
        <v>45064</v>
      </c>
      <c r="K59" s="1" t="s">
        <v>273</v>
      </c>
      <c r="L59" s="224">
        <v>5</v>
      </c>
      <c r="M59" s="4">
        <f t="shared" si="13"/>
        <v>1</v>
      </c>
      <c r="N59" s="233" t="s">
        <v>341</v>
      </c>
      <c r="O59" s="234">
        <v>14</v>
      </c>
      <c r="P59" s="233">
        <v>329117</v>
      </c>
      <c r="Q59" s="241" t="str">
        <f>IFERROR((VLOOKUP(P59,Padrón[[Ficha]:[Nombre]],2,FALSE)),"-")</f>
        <v>DANIEL DIAMANTIS GONZALEZ PEREZ</v>
      </c>
      <c r="S59" s="95" t="s">
        <v>432</v>
      </c>
    </row>
    <row r="60" spans="1:19" hidden="1" x14ac:dyDescent="0.35">
      <c r="A60" s="6">
        <v>56470</v>
      </c>
      <c r="B60" s="3"/>
      <c r="C60" s="1" t="s">
        <v>53</v>
      </c>
      <c r="D60" s="9" t="s">
        <v>64</v>
      </c>
      <c r="E60" s="1" t="s">
        <v>47</v>
      </c>
      <c r="F60" s="8">
        <v>419491</v>
      </c>
      <c r="G60" s="1" t="s">
        <v>148</v>
      </c>
      <c r="H60" s="7">
        <v>10</v>
      </c>
      <c r="I60" s="5">
        <v>45062</v>
      </c>
      <c r="J60" s="5">
        <v>45064</v>
      </c>
      <c r="K60" s="1" t="s">
        <v>273</v>
      </c>
      <c r="L60" s="224">
        <v>5</v>
      </c>
      <c r="M60" s="4">
        <f t="shared" si="13"/>
        <v>1</v>
      </c>
      <c r="N60" s="233" t="s">
        <v>341</v>
      </c>
      <c r="O60" s="234">
        <v>8</v>
      </c>
      <c r="P60" s="233">
        <v>419491</v>
      </c>
      <c r="Q60" s="241" t="str">
        <f>IFERROR((VLOOKUP(P60,Padrón[[Ficha]:[Nombre]],2,FALSE)),"-")</f>
        <v>JULIO ANDRES BARRIOS ALMAZAN</v>
      </c>
      <c r="S60" s="95" t="s">
        <v>432</v>
      </c>
    </row>
    <row r="61" spans="1:19" hidden="1" x14ac:dyDescent="0.35">
      <c r="A61" s="6">
        <v>56507</v>
      </c>
      <c r="B61" s="3"/>
      <c r="C61" s="1" t="s">
        <v>53</v>
      </c>
      <c r="D61" s="9" t="s">
        <v>64</v>
      </c>
      <c r="E61" s="1" t="s">
        <v>47</v>
      </c>
      <c r="F61" s="8">
        <v>451904</v>
      </c>
      <c r="G61" s="1" t="s">
        <v>69</v>
      </c>
      <c r="H61" s="7">
        <v>9</v>
      </c>
      <c r="I61" s="5">
        <v>45065</v>
      </c>
      <c r="J61" s="5">
        <v>45067</v>
      </c>
      <c r="K61" s="1" t="s">
        <v>273</v>
      </c>
      <c r="L61" s="224">
        <v>5</v>
      </c>
      <c r="M61" s="4">
        <f t="shared" si="13"/>
        <v>1</v>
      </c>
      <c r="N61" s="233" t="s">
        <v>341</v>
      </c>
      <c r="O61" s="234">
        <v>5</v>
      </c>
      <c r="P61" s="233">
        <v>451904</v>
      </c>
      <c r="Q61" s="241" t="str">
        <f>IFERROR((VLOOKUP(P61,Padrón[[Ficha]:[Nombre]],2,FALSE)),"-")</f>
        <v>ELI SOLIS GONZALEZ</v>
      </c>
      <c r="S61" s="95" t="s">
        <v>432</v>
      </c>
    </row>
    <row r="62" spans="1:19" x14ac:dyDescent="0.35">
      <c r="A62" s="6">
        <v>55217</v>
      </c>
      <c r="B62" s="3"/>
      <c r="C62" s="1" t="s">
        <v>53</v>
      </c>
      <c r="D62" s="9" t="s">
        <v>64</v>
      </c>
      <c r="E62" s="1" t="s">
        <v>43</v>
      </c>
      <c r="F62" s="8">
        <v>329117</v>
      </c>
      <c r="G62" s="1" t="s">
        <v>154</v>
      </c>
      <c r="H62" s="7">
        <v>9</v>
      </c>
      <c r="I62" s="5">
        <v>45065</v>
      </c>
      <c r="J62" s="5">
        <v>45067</v>
      </c>
      <c r="K62" s="1" t="s">
        <v>273</v>
      </c>
      <c r="L62" s="224">
        <v>5</v>
      </c>
      <c r="M62" s="4">
        <f t="shared" si="13"/>
        <v>1</v>
      </c>
      <c r="N62" s="233" t="s">
        <v>341</v>
      </c>
      <c r="O62" s="234">
        <v>7</v>
      </c>
      <c r="P62" s="233">
        <v>329117</v>
      </c>
      <c r="Q62" s="241" t="str">
        <f>IFERROR((VLOOKUP(P62,Padrón[[Ficha]:[Nombre]],2,FALSE)),"-")</f>
        <v>DANIEL DIAMANTIS GONZALEZ PEREZ</v>
      </c>
      <c r="S62" s="95" t="s">
        <v>432</v>
      </c>
    </row>
    <row r="63" spans="1:19" x14ac:dyDescent="0.35">
      <c r="A63" s="6">
        <v>47536</v>
      </c>
      <c r="B63" s="3"/>
      <c r="C63" s="1" t="s">
        <v>53</v>
      </c>
      <c r="D63" s="9" t="s">
        <v>147</v>
      </c>
      <c r="E63" s="1" t="s">
        <v>43</v>
      </c>
      <c r="F63" s="8">
        <v>329117</v>
      </c>
      <c r="G63" s="1" t="s">
        <v>154</v>
      </c>
      <c r="H63" s="7">
        <v>16</v>
      </c>
      <c r="I63" s="5">
        <v>45070</v>
      </c>
      <c r="J63" s="5">
        <v>45072</v>
      </c>
      <c r="K63" s="1" t="s">
        <v>273</v>
      </c>
      <c r="L63" s="224">
        <v>5</v>
      </c>
      <c r="M63" s="4">
        <f t="shared" si="13"/>
        <v>1</v>
      </c>
      <c r="N63" s="233" t="s">
        <v>341</v>
      </c>
      <c r="O63" s="234">
        <v>12</v>
      </c>
      <c r="P63" s="233">
        <v>600496</v>
      </c>
      <c r="Q63" s="241" t="str">
        <f>IFERROR((VLOOKUP(P63,Padrón[[Ficha]:[Nombre]],2,FALSE)),"-")</f>
        <v>LUIS ALEXANDRO ORTEGA MORENO</v>
      </c>
      <c r="R63" s="234" t="s">
        <v>442</v>
      </c>
      <c r="S63" s="95" t="s">
        <v>432</v>
      </c>
    </row>
    <row r="64" spans="1:19" hidden="1" x14ac:dyDescent="0.35">
      <c r="A64" s="6">
        <v>55879</v>
      </c>
      <c r="B64" s="3"/>
      <c r="C64" s="1" t="s">
        <v>53</v>
      </c>
      <c r="D64" s="9" t="s">
        <v>64</v>
      </c>
      <c r="E64" s="1" t="s">
        <v>47</v>
      </c>
      <c r="F64" s="8">
        <v>489671</v>
      </c>
      <c r="G64" s="1" t="s">
        <v>79</v>
      </c>
      <c r="H64" s="7">
        <v>10</v>
      </c>
      <c r="I64" s="5">
        <v>45071</v>
      </c>
      <c r="J64" s="5">
        <v>45073</v>
      </c>
      <c r="K64" s="1" t="s">
        <v>273</v>
      </c>
      <c r="L64" s="224">
        <v>5</v>
      </c>
      <c r="M64" s="4">
        <f t="shared" si="13"/>
        <v>1</v>
      </c>
      <c r="N64" s="233" t="s">
        <v>341</v>
      </c>
      <c r="O64" s="234">
        <v>8</v>
      </c>
      <c r="P64" s="233">
        <v>489671</v>
      </c>
      <c r="Q64" s="241" t="str">
        <f>IFERROR((VLOOKUP(P64,Padrón[[Ficha]:[Nombre]],2,FALSE)),"-")</f>
        <v>PEDRO ZACARIAS ALCOCER</v>
      </c>
      <c r="S64" s="95" t="s">
        <v>432</v>
      </c>
    </row>
    <row r="65" spans="1:19" x14ac:dyDescent="0.35">
      <c r="A65" s="6">
        <v>55287</v>
      </c>
      <c r="B65" s="3"/>
      <c r="C65" s="1" t="s">
        <v>53</v>
      </c>
      <c r="D65" s="9" t="s">
        <v>64</v>
      </c>
      <c r="E65" s="1" t="s">
        <v>43</v>
      </c>
      <c r="F65" s="8">
        <v>411339</v>
      </c>
      <c r="G65" s="1" t="s">
        <v>68</v>
      </c>
      <c r="H65" s="7">
        <v>19</v>
      </c>
      <c r="I65" s="5">
        <v>45071</v>
      </c>
      <c r="J65" s="5">
        <v>45073</v>
      </c>
      <c r="K65" s="1" t="s">
        <v>273</v>
      </c>
      <c r="L65" s="224">
        <v>5</v>
      </c>
      <c r="M65" s="4">
        <f t="shared" si="13"/>
        <v>1</v>
      </c>
      <c r="N65" s="233" t="s">
        <v>341</v>
      </c>
      <c r="O65" s="234">
        <v>16</v>
      </c>
      <c r="P65" s="233">
        <v>411339</v>
      </c>
      <c r="Q65" s="241" t="str">
        <f>IFERROR((VLOOKUP(P65,Padrón[[Ficha]:[Nombre]],2,FALSE)),"-")</f>
        <v>CARLOS ALFREDO RAMIREZ BARRENECHEA</v>
      </c>
      <c r="S65" s="95" t="s">
        <v>432</v>
      </c>
    </row>
    <row r="66" spans="1:19" hidden="1" x14ac:dyDescent="0.35">
      <c r="A66" s="6">
        <v>56548</v>
      </c>
      <c r="B66" s="3"/>
      <c r="C66" s="1" t="s">
        <v>53</v>
      </c>
      <c r="D66" s="9" t="s">
        <v>64</v>
      </c>
      <c r="E66" s="1" t="s">
        <v>47</v>
      </c>
      <c r="F66" s="8">
        <v>491912</v>
      </c>
      <c r="G66" s="1" t="s">
        <v>65</v>
      </c>
      <c r="H66" s="7">
        <v>14</v>
      </c>
      <c r="I66" s="5">
        <v>45073</v>
      </c>
      <c r="J66" s="5">
        <v>45075</v>
      </c>
      <c r="K66" s="1" t="s">
        <v>273</v>
      </c>
      <c r="L66" s="224">
        <v>5</v>
      </c>
      <c r="M66" s="4">
        <f t="shared" si="13"/>
        <v>1</v>
      </c>
      <c r="N66" s="233" t="s">
        <v>341</v>
      </c>
      <c r="O66" s="234">
        <v>11</v>
      </c>
      <c r="P66" s="233">
        <v>491912</v>
      </c>
      <c r="Q66" s="241" t="str">
        <f>IFERROR((VLOOKUP(P66,Padrón[[Ficha]:[Nombre]],2,FALSE)),"-")</f>
        <v>JOSE ATAHUALPA DIAZ NUÑEZ</v>
      </c>
      <c r="S66" s="95" t="s">
        <v>432</v>
      </c>
    </row>
    <row r="67" spans="1:19" hidden="1" x14ac:dyDescent="0.35">
      <c r="A67" s="6">
        <v>47538</v>
      </c>
      <c r="B67" s="3"/>
      <c r="C67" s="1" t="s">
        <v>53</v>
      </c>
      <c r="D67" s="9" t="s">
        <v>147</v>
      </c>
      <c r="E67" s="1" t="s">
        <v>47</v>
      </c>
      <c r="F67" s="8">
        <v>451904</v>
      </c>
      <c r="G67" s="1" t="s">
        <v>69</v>
      </c>
      <c r="H67" s="7">
        <v>23</v>
      </c>
      <c r="I67" s="5">
        <v>45073</v>
      </c>
      <c r="J67" s="5">
        <v>45075</v>
      </c>
      <c r="K67" s="1" t="s">
        <v>273</v>
      </c>
      <c r="L67" s="224">
        <v>5</v>
      </c>
      <c r="M67" s="4">
        <f t="shared" si="13"/>
        <v>1</v>
      </c>
      <c r="N67" s="233" t="s">
        <v>341</v>
      </c>
      <c r="O67" s="234">
        <v>12</v>
      </c>
      <c r="P67" s="233">
        <v>332706</v>
      </c>
      <c r="Q67" s="241" t="str">
        <f>IFERROR((VLOOKUP(P67,Padrón[[Ficha]:[Nombre]],2,FALSE)),"-")</f>
        <v>DAMIAN CELIS CRUZ</v>
      </c>
      <c r="R67" s="234" t="s">
        <v>443</v>
      </c>
      <c r="S67" s="95" t="s">
        <v>432</v>
      </c>
    </row>
    <row r="68" spans="1:19" hidden="1" x14ac:dyDescent="0.35">
      <c r="A68" s="6">
        <v>47916</v>
      </c>
      <c r="B68" s="3"/>
      <c r="C68" s="1" t="s">
        <v>53</v>
      </c>
      <c r="D68" s="9" t="s">
        <v>147</v>
      </c>
      <c r="E68" s="1" t="s">
        <v>47</v>
      </c>
      <c r="F68" s="8">
        <v>507111</v>
      </c>
      <c r="G68" s="1" t="s">
        <v>149</v>
      </c>
      <c r="H68" s="7">
        <v>14</v>
      </c>
      <c r="I68" s="5">
        <v>45075</v>
      </c>
      <c r="J68" s="5">
        <v>45077</v>
      </c>
      <c r="K68" s="1" t="s">
        <v>273</v>
      </c>
      <c r="L68" s="224">
        <v>5</v>
      </c>
      <c r="M68" s="4">
        <f t="shared" si="13"/>
        <v>1</v>
      </c>
      <c r="N68" s="233" t="s">
        <v>341</v>
      </c>
      <c r="O68" s="234">
        <v>8</v>
      </c>
      <c r="P68" s="233">
        <v>332706</v>
      </c>
      <c r="Q68" s="241" t="str">
        <f>IFERROR((VLOOKUP(P68,Padrón[[Ficha]:[Nombre]],2,FALSE)),"-")</f>
        <v>DAMIAN CELIS CRUZ</v>
      </c>
      <c r="S68" s="95" t="s">
        <v>432</v>
      </c>
    </row>
    <row r="69" spans="1:19" hidden="1" x14ac:dyDescent="0.35">
      <c r="A69" s="6">
        <v>55889</v>
      </c>
      <c r="B69" s="3"/>
      <c r="C69" s="1" t="s">
        <v>53</v>
      </c>
      <c r="D69" s="9" t="s">
        <v>64</v>
      </c>
      <c r="E69" s="1" t="s">
        <v>47</v>
      </c>
      <c r="F69" s="8">
        <v>489671</v>
      </c>
      <c r="G69" s="1" t="s">
        <v>79</v>
      </c>
      <c r="H69" s="7">
        <v>11</v>
      </c>
      <c r="I69" s="5">
        <v>45076</v>
      </c>
      <c r="J69" s="5">
        <v>45078</v>
      </c>
      <c r="K69" s="1" t="s">
        <v>273</v>
      </c>
      <c r="L69" s="224">
        <v>6</v>
      </c>
      <c r="M69" s="4">
        <f t="shared" si="13"/>
        <v>1</v>
      </c>
      <c r="N69" s="233" t="s">
        <v>341</v>
      </c>
      <c r="O69" s="234">
        <v>10</v>
      </c>
      <c r="P69" s="233">
        <v>489671</v>
      </c>
      <c r="Q69" s="241" t="str">
        <f>IFERROR((VLOOKUP(P69,Padrón[[Ficha]:[Nombre]],2,FALSE)),"-")</f>
        <v>PEDRO ZACARIAS ALCOCER</v>
      </c>
      <c r="S69" s="95" t="s">
        <v>432</v>
      </c>
    </row>
    <row r="70" spans="1:19" x14ac:dyDescent="0.35">
      <c r="A70" s="6">
        <v>55292</v>
      </c>
      <c r="B70" s="3"/>
      <c r="C70" s="1" t="s">
        <v>53</v>
      </c>
      <c r="D70" s="9" t="s">
        <v>64</v>
      </c>
      <c r="E70" s="1" t="s">
        <v>43</v>
      </c>
      <c r="F70" s="8">
        <v>411339</v>
      </c>
      <c r="G70" s="1" t="s">
        <v>68</v>
      </c>
      <c r="H70" s="7">
        <v>16</v>
      </c>
      <c r="I70" s="5">
        <v>45077</v>
      </c>
      <c r="J70" s="5">
        <v>45079</v>
      </c>
      <c r="K70" s="1" t="s">
        <v>273</v>
      </c>
      <c r="L70" s="224">
        <v>6</v>
      </c>
      <c r="M70" s="4">
        <f t="shared" si="13"/>
        <v>1</v>
      </c>
      <c r="N70" s="233" t="s">
        <v>341</v>
      </c>
      <c r="O70" s="234">
        <v>13</v>
      </c>
      <c r="P70" s="233">
        <v>411339</v>
      </c>
      <c r="Q70" s="241" t="str">
        <f>IFERROR((VLOOKUP(P70,Padrón[[Ficha]:[Nombre]],2,FALSE)),"-")</f>
        <v>CARLOS ALFREDO RAMIREZ BARRENECHEA</v>
      </c>
      <c r="S70" s="95" t="s">
        <v>432</v>
      </c>
    </row>
    <row r="71" spans="1:19" x14ac:dyDescent="0.35">
      <c r="A71" s="6">
        <v>55299</v>
      </c>
      <c r="B71" s="3"/>
      <c r="C71" s="1" t="s">
        <v>53</v>
      </c>
      <c r="D71" s="9" t="s">
        <v>64</v>
      </c>
      <c r="E71" s="1" t="s">
        <v>43</v>
      </c>
      <c r="F71" s="8">
        <v>491912</v>
      </c>
      <c r="G71" s="1" t="s">
        <v>65</v>
      </c>
      <c r="H71" s="7">
        <v>9</v>
      </c>
      <c r="I71" s="5">
        <v>45078</v>
      </c>
      <c r="J71" s="5">
        <v>45080</v>
      </c>
      <c r="K71" s="1" t="s">
        <v>273</v>
      </c>
      <c r="L71" s="224">
        <v>6</v>
      </c>
      <c r="M71" s="4">
        <f t="shared" si="13"/>
        <v>1</v>
      </c>
      <c r="N71" s="233" t="s">
        <v>341</v>
      </c>
      <c r="O71" s="234">
        <v>8</v>
      </c>
      <c r="P71" s="233">
        <v>491912</v>
      </c>
      <c r="Q71" s="241" t="str">
        <f>IFERROR((VLOOKUP(P71,Padrón[[Ficha]:[Nombre]],2,FALSE)),"-")</f>
        <v>JOSE ATAHUALPA DIAZ NUÑEZ</v>
      </c>
      <c r="S71" s="95" t="s">
        <v>432</v>
      </c>
    </row>
    <row r="72" spans="1:19" hidden="1" x14ac:dyDescent="0.35">
      <c r="A72" s="6">
        <v>53997</v>
      </c>
      <c r="B72" s="3"/>
      <c r="C72" s="1" t="s">
        <v>53</v>
      </c>
      <c r="D72" s="9" t="s">
        <v>64</v>
      </c>
      <c r="E72" s="1" t="s">
        <v>35</v>
      </c>
      <c r="F72" s="8">
        <v>489671</v>
      </c>
      <c r="G72" s="1" t="s">
        <v>79</v>
      </c>
      <c r="H72" s="7">
        <v>9</v>
      </c>
      <c r="I72" s="5">
        <v>45080</v>
      </c>
      <c r="J72" s="5">
        <v>45082</v>
      </c>
      <c r="K72" s="1" t="s">
        <v>273</v>
      </c>
      <c r="L72" s="224">
        <v>6</v>
      </c>
      <c r="M72" s="4">
        <f t="shared" si="13"/>
        <v>1</v>
      </c>
      <c r="N72" s="233" t="s">
        <v>341</v>
      </c>
      <c r="O72" s="234">
        <v>6</v>
      </c>
      <c r="P72" s="233">
        <v>489671</v>
      </c>
      <c r="Q72" s="241" t="str">
        <f>IFERROR((VLOOKUP(P72,Padrón[[Ficha]:[Nombre]],2,FALSE)),"-")</f>
        <v>PEDRO ZACARIAS ALCOCER</v>
      </c>
      <c r="S72" s="95" t="s">
        <v>432</v>
      </c>
    </row>
    <row r="73" spans="1:19" x14ac:dyDescent="0.35">
      <c r="A73" s="6">
        <v>50871</v>
      </c>
      <c r="B73" s="3"/>
      <c r="C73" s="1" t="s">
        <v>53</v>
      </c>
      <c r="D73" s="9" t="s">
        <v>54</v>
      </c>
      <c r="E73" s="1" t="s">
        <v>43</v>
      </c>
      <c r="F73" s="8">
        <v>600496</v>
      </c>
      <c r="G73" s="1" t="s">
        <v>63</v>
      </c>
      <c r="H73" s="7">
        <v>17</v>
      </c>
      <c r="I73" s="5">
        <v>45082</v>
      </c>
      <c r="J73" s="5">
        <v>45084</v>
      </c>
      <c r="K73" s="1" t="s">
        <v>273</v>
      </c>
      <c r="L73" s="224">
        <v>6</v>
      </c>
      <c r="M73" s="4">
        <f t="shared" si="13"/>
        <v>1</v>
      </c>
      <c r="N73" s="233" t="s">
        <v>341</v>
      </c>
      <c r="O73" s="234">
        <v>16</v>
      </c>
      <c r="P73" s="233">
        <v>411339</v>
      </c>
      <c r="Q73" s="241" t="str">
        <f>IFERROR((VLOOKUP(P73,Padrón[[Ficha]:[Nombre]],2,FALSE)),"-")</f>
        <v>CARLOS ALFREDO RAMIREZ BARRENECHEA</v>
      </c>
      <c r="S73" s="95" t="s">
        <v>432</v>
      </c>
    </row>
    <row r="74" spans="1:19" hidden="1" x14ac:dyDescent="0.35">
      <c r="A74" s="6">
        <v>55328</v>
      </c>
      <c r="B74" s="3"/>
      <c r="C74" s="1" t="s">
        <v>53</v>
      </c>
      <c r="D74" s="9" t="s">
        <v>99</v>
      </c>
      <c r="E74" s="1" t="s">
        <v>84</v>
      </c>
      <c r="F74" s="8">
        <v>324620</v>
      </c>
      <c r="G74" s="1" t="s">
        <v>100</v>
      </c>
      <c r="H74" s="7">
        <v>7</v>
      </c>
      <c r="I74" s="5">
        <v>45082</v>
      </c>
      <c r="J74" s="5">
        <v>45083</v>
      </c>
      <c r="K74" s="1" t="s">
        <v>273</v>
      </c>
      <c r="L74" s="224">
        <v>6</v>
      </c>
      <c r="M74" s="4">
        <f t="shared" si="13"/>
        <v>1</v>
      </c>
      <c r="N74" s="233" t="s">
        <v>341</v>
      </c>
      <c r="O74" s="234">
        <v>7</v>
      </c>
      <c r="P74" s="233">
        <v>324620</v>
      </c>
      <c r="Q74" s="241" t="str">
        <f>IFERROR((VLOOKUP(P74,Padrón[[Ficha]:[Nombre]],2,FALSE)),"-")</f>
        <v>GUSTAVO ALBERTO ROMERO MANZANO</v>
      </c>
      <c r="R74" s="234" t="s">
        <v>444</v>
      </c>
      <c r="S74" s="95" t="s">
        <v>432</v>
      </c>
    </row>
    <row r="75" spans="1:19" x14ac:dyDescent="0.35">
      <c r="A75" s="6">
        <v>55301</v>
      </c>
      <c r="B75" s="3"/>
      <c r="C75" s="1" t="s">
        <v>53</v>
      </c>
      <c r="D75" s="9" t="s">
        <v>64</v>
      </c>
      <c r="E75" s="1" t="s">
        <v>43</v>
      </c>
      <c r="F75" s="8">
        <v>491912</v>
      </c>
      <c r="G75" s="1" t="s">
        <v>65</v>
      </c>
      <c r="H75" s="7">
        <v>12</v>
      </c>
      <c r="I75" s="5">
        <v>45083</v>
      </c>
      <c r="J75" s="5">
        <v>45085</v>
      </c>
      <c r="K75" s="1" t="s">
        <v>273</v>
      </c>
      <c r="L75" s="224">
        <v>6</v>
      </c>
      <c r="M75" s="4">
        <f t="shared" si="13"/>
        <v>1</v>
      </c>
      <c r="N75" s="233" t="s">
        <v>341</v>
      </c>
      <c r="O75" s="234">
        <v>6</v>
      </c>
      <c r="P75" s="233">
        <v>491912</v>
      </c>
      <c r="Q75" s="241" t="str">
        <f>IFERROR((VLOOKUP(P75,Padrón[[Ficha]:[Nombre]],2,FALSE)),"-")</f>
        <v>JOSE ATAHUALPA DIAZ NUÑEZ</v>
      </c>
      <c r="S75" s="95" t="s">
        <v>432</v>
      </c>
    </row>
    <row r="76" spans="1:19" x14ac:dyDescent="0.35">
      <c r="A76" s="6">
        <v>55312</v>
      </c>
      <c r="B76" s="3"/>
      <c r="C76" s="1" t="s">
        <v>53</v>
      </c>
      <c r="D76" s="9" t="s">
        <v>64</v>
      </c>
      <c r="E76" s="1" t="s">
        <v>43</v>
      </c>
      <c r="F76" s="8">
        <v>451904</v>
      </c>
      <c r="G76" s="1" t="s">
        <v>69</v>
      </c>
      <c r="H76" s="7">
        <v>12</v>
      </c>
      <c r="I76" s="5">
        <v>45084</v>
      </c>
      <c r="J76" s="5">
        <v>45086</v>
      </c>
      <c r="K76" s="1" t="s">
        <v>273</v>
      </c>
      <c r="L76" s="224">
        <v>6</v>
      </c>
      <c r="M76" s="4">
        <f t="shared" si="13"/>
        <v>1</v>
      </c>
      <c r="N76" s="233" t="s">
        <v>341</v>
      </c>
      <c r="O76" s="234">
        <v>13</v>
      </c>
      <c r="P76" s="233">
        <v>451904</v>
      </c>
      <c r="Q76" s="241" t="str">
        <f>IFERROR((VLOOKUP(P76,Padrón[[Ficha]:[Nombre]],2,FALSE)),"-")</f>
        <v>ELI SOLIS GONZALEZ</v>
      </c>
      <c r="S76" s="95" t="s">
        <v>432</v>
      </c>
    </row>
    <row r="77" spans="1:19" hidden="1" x14ac:dyDescent="0.35">
      <c r="A77" s="6">
        <v>56228</v>
      </c>
      <c r="B77" s="3"/>
      <c r="C77" s="1" t="s">
        <v>53</v>
      </c>
      <c r="D77" s="9" t="s">
        <v>64</v>
      </c>
      <c r="E77" s="1" t="s">
        <v>132</v>
      </c>
      <c r="F77" s="8">
        <v>419491</v>
      </c>
      <c r="G77" s="1" t="s">
        <v>148</v>
      </c>
      <c r="H77" s="7">
        <v>9</v>
      </c>
      <c r="I77" s="5">
        <v>45085</v>
      </c>
      <c r="J77" s="5">
        <v>45087</v>
      </c>
      <c r="K77" s="1" t="s">
        <v>273</v>
      </c>
      <c r="L77" s="224">
        <v>6</v>
      </c>
      <c r="M77" s="4">
        <f t="shared" si="13"/>
        <v>1</v>
      </c>
      <c r="N77" s="233" t="s">
        <v>341</v>
      </c>
      <c r="O77" s="234">
        <v>7</v>
      </c>
      <c r="P77" s="233">
        <v>415202</v>
      </c>
      <c r="Q77" s="241" t="str">
        <f>IFERROR((VLOOKUP(P77,Padrón[[Ficha]:[Nombre]],2,FALSE)),"-")</f>
        <v>HERMILO VAZQUEZ HERNANDEZ</v>
      </c>
      <c r="R77" s="234" t="s">
        <v>445</v>
      </c>
      <c r="S77" s="95" t="s">
        <v>432</v>
      </c>
    </row>
    <row r="78" spans="1:19" x14ac:dyDescent="0.35">
      <c r="A78" s="6">
        <v>55321</v>
      </c>
      <c r="B78" s="3"/>
      <c r="C78" s="1" t="s">
        <v>53</v>
      </c>
      <c r="D78" s="9" t="s">
        <v>64</v>
      </c>
      <c r="E78" s="1" t="s">
        <v>43</v>
      </c>
      <c r="F78" s="8">
        <v>329117</v>
      </c>
      <c r="G78" s="1" t="s">
        <v>154</v>
      </c>
      <c r="H78" s="7">
        <v>25</v>
      </c>
      <c r="I78" s="5">
        <v>45085</v>
      </c>
      <c r="J78" s="5">
        <v>45087</v>
      </c>
      <c r="K78" s="1" t="s">
        <v>273</v>
      </c>
      <c r="L78" s="224">
        <v>6</v>
      </c>
      <c r="M78" s="4">
        <f t="shared" si="13"/>
        <v>1</v>
      </c>
      <c r="N78" s="233" t="s">
        <v>341</v>
      </c>
      <c r="O78" s="234">
        <v>14</v>
      </c>
      <c r="P78" s="233">
        <v>329117</v>
      </c>
      <c r="Q78" s="241" t="str">
        <f>IFERROR((VLOOKUP(P78,Padrón[[Ficha]:[Nombre]],2,FALSE)),"-")</f>
        <v>DANIEL DIAMANTIS GONZALEZ PEREZ</v>
      </c>
      <c r="S78" s="95" t="s">
        <v>432</v>
      </c>
    </row>
    <row r="79" spans="1:19" hidden="1" x14ac:dyDescent="0.35">
      <c r="A79" s="6">
        <v>57069</v>
      </c>
      <c r="B79" s="3"/>
      <c r="C79" s="1" t="s">
        <v>53</v>
      </c>
      <c r="D79" s="9" t="s">
        <v>64</v>
      </c>
      <c r="E79" s="1" t="s">
        <v>47</v>
      </c>
      <c r="F79" s="8">
        <v>491912</v>
      </c>
      <c r="G79" s="1" t="s">
        <v>65</v>
      </c>
      <c r="H79" s="7">
        <v>9</v>
      </c>
      <c r="I79" s="5">
        <v>45086</v>
      </c>
      <c r="J79" s="5">
        <v>45088</v>
      </c>
      <c r="K79" s="1" t="s">
        <v>273</v>
      </c>
      <c r="L79" s="224">
        <v>6</v>
      </c>
      <c r="M79" s="4">
        <f t="shared" si="13"/>
        <v>1</v>
      </c>
      <c r="N79" s="233" t="s">
        <v>341</v>
      </c>
      <c r="O79" s="234">
        <v>8</v>
      </c>
      <c r="P79" s="233">
        <v>419491</v>
      </c>
      <c r="Q79" s="241" t="str">
        <f>IFERROR((VLOOKUP(P79,Padrón[[Ficha]:[Nombre]],2,FALSE)),"-")</f>
        <v>JULIO ANDRES BARRIOS ALMAZAN</v>
      </c>
      <c r="S79" s="95" t="s">
        <v>432</v>
      </c>
    </row>
    <row r="80" spans="1:19" hidden="1" x14ac:dyDescent="0.35">
      <c r="A80" s="6">
        <v>53375</v>
      </c>
      <c r="B80" s="3"/>
      <c r="C80" s="1" t="s">
        <v>53</v>
      </c>
      <c r="D80" s="9" t="s">
        <v>64</v>
      </c>
      <c r="E80" s="1" t="s">
        <v>27</v>
      </c>
      <c r="F80" s="8">
        <v>316048</v>
      </c>
      <c r="G80" s="1" t="s">
        <v>155</v>
      </c>
      <c r="H80" s="7">
        <v>12</v>
      </c>
      <c r="I80" s="5">
        <v>45087</v>
      </c>
      <c r="J80" s="5">
        <v>45087</v>
      </c>
      <c r="K80" s="1" t="s">
        <v>273</v>
      </c>
      <c r="L80" s="224">
        <v>6</v>
      </c>
      <c r="M80" s="4">
        <f t="shared" si="13"/>
        <v>1</v>
      </c>
      <c r="N80" s="233" t="s">
        <v>341</v>
      </c>
      <c r="O80" s="234">
        <v>10</v>
      </c>
      <c r="P80" s="233">
        <v>316048</v>
      </c>
      <c r="Q80" s="241" t="str">
        <f>IFERROR((VLOOKUP(P80,Padrón[[Ficha]:[Nombre]],2,FALSE)),"-")</f>
        <v>FRANCISCO CARVALLO USCANGA</v>
      </c>
      <c r="S80" s="95" t="s">
        <v>432</v>
      </c>
    </row>
    <row r="81" spans="1:19" x14ac:dyDescent="0.35">
      <c r="A81" s="6">
        <v>55329</v>
      </c>
      <c r="B81" s="3"/>
      <c r="C81" s="1" t="s">
        <v>53</v>
      </c>
      <c r="D81" s="9" t="s">
        <v>64</v>
      </c>
      <c r="E81" s="1" t="s">
        <v>43</v>
      </c>
      <c r="F81" s="8">
        <v>451904</v>
      </c>
      <c r="G81" s="1" t="s">
        <v>69</v>
      </c>
      <c r="H81" s="7">
        <v>18</v>
      </c>
      <c r="I81" s="5">
        <v>45087</v>
      </c>
      <c r="J81" s="5">
        <v>45089</v>
      </c>
      <c r="K81" s="1" t="s">
        <v>273</v>
      </c>
      <c r="L81" s="224">
        <v>6</v>
      </c>
      <c r="M81" s="4">
        <f t="shared" si="13"/>
        <v>1</v>
      </c>
      <c r="N81" s="233" t="s">
        <v>341</v>
      </c>
      <c r="O81" s="234">
        <v>17</v>
      </c>
      <c r="P81" s="233">
        <v>451904</v>
      </c>
      <c r="Q81" s="241" t="str">
        <f>IFERROR((VLOOKUP(P81,Padrón[[Ficha]:[Nombre]],2,FALSE)),"-")</f>
        <v>ELI SOLIS GONZALEZ</v>
      </c>
      <c r="S81" s="95" t="s">
        <v>432</v>
      </c>
    </row>
    <row r="82" spans="1:19" x14ac:dyDescent="0.35">
      <c r="A82" s="6">
        <v>47909</v>
      </c>
      <c r="B82" s="3"/>
      <c r="C82" s="1" t="s">
        <v>53</v>
      </c>
      <c r="D82" s="9" t="s">
        <v>147</v>
      </c>
      <c r="E82" s="1" t="s">
        <v>43</v>
      </c>
      <c r="F82" s="8">
        <v>329117</v>
      </c>
      <c r="G82" s="1" t="s">
        <v>154</v>
      </c>
      <c r="H82" s="7">
        <v>16</v>
      </c>
      <c r="I82" s="5">
        <v>45089</v>
      </c>
      <c r="J82" s="5">
        <v>45091</v>
      </c>
      <c r="K82" s="1" t="s">
        <v>273</v>
      </c>
      <c r="L82" s="224">
        <v>6</v>
      </c>
      <c r="M82" s="4">
        <f t="shared" si="13"/>
        <v>1</v>
      </c>
      <c r="N82" s="233" t="s">
        <v>341</v>
      </c>
      <c r="O82" s="234">
        <v>9</v>
      </c>
      <c r="P82" s="233">
        <v>329117</v>
      </c>
      <c r="Q82" s="241" t="str">
        <f>IFERROR((VLOOKUP(P82,Padrón[[Ficha]:[Nombre]],2,FALSE)),"-")</f>
        <v>DANIEL DIAMANTIS GONZALEZ PEREZ</v>
      </c>
      <c r="S82" s="95" t="s">
        <v>432</v>
      </c>
    </row>
    <row r="83" spans="1:19" hidden="1" x14ac:dyDescent="0.35">
      <c r="A83" s="6">
        <v>47912</v>
      </c>
      <c r="B83" s="3"/>
      <c r="C83" s="1" t="s">
        <v>53</v>
      </c>
      <c r="D83" s="9" t="s">
        <v>147</v>
      </c>
      <c r="E83" s="1" t="s">
        <v>47</v>
      </c>
      <c r="F83" s="8">
        <v>451904</v>
      </c>
      <c r="G83" s="1" t="s">
        <v>69</v>
      </c>
      <c r="H83" s="7">
        <v>22</v>
      </c>
      <c r="I83" s="5">
        <v>45090</v>
      </c>
      <c r="J83" s="5">
        <v>45092</v>
      </c>
      <c r="K83" s="1" t="s">
        <v>273</v>
      </c>
      <c r="L83" s="224">
        <v>6</v>
      </c>
      <c r="M83" s="4">
        <f t="shared" si="13"/>
        <v>1</v>
      </c>
      <c r="N83" s="233" t="s">
        <v>341</v>
      </c>
      <c r="O83" s="234">
        <v>10</v>
      </c>
      <c r="P83" s="233">
        <v>451904</v>
      </c>
      <c r="Q83" s="241" t="str">
        <f>IFERROR((VLOOKUP(P83,Padrón[[Ficha]:[Nombre]],2,FALSE)),"-")</f>
        <v>ELI SOLIS GONZALEZ</v>
      </c>
      <c r="S83" s="95" t="s">
        <v>432</v>
      </c>
    </row>
    <row r="84" spans="1:19" hidden="1" x14ac:dyDescent="0.35">
      <c r="A84" s="6">
        <v>56591</v>
      </c>
      <c r="B84" s="3"/>
      <c r="C84" s="1" t="s">
        <v>53</v>
      </c>
      <c r="D84" s="9" t="s">
        <v>64</v>
      </c>
      <c r="E84" s="1" t="s">
        <v>47</v>
      </c>
      <c r="F84" s="8">
        <v>316048</v>
      </c>
      <c r="G84" s="1" t="s">
        <v>155</v>
      </c>
      <c r="H84" s="7">
        <v>12</v>
      </c>
      <c r="I84" s="5">
        <v>45090</v>
      </c>
      <c r="J84" s="5">
        <v>45092</v>
      </c>
      <c r="K84" s="1" t="s">
        <v>273</v>
      </c>
      <c r="L84" s="224">
        <v>6</v>
      </c>
      <c r="M84" s="4">
        <f t="shared" si="13"/>
        <v>1</v>
      </c>
      <c r="N84" s="233" t="s">
        <v>341</v>
      </c>
      <c r="O84" s="234">
        <v>9</v>
      </c>
      <c r="P84" s="233">
        <v>316048</v>
      </c>
      <c r="Q84" s="241" t="str">
        <f>IFERROR((VLOOKUP(P84,Padrón[[Ficha]:[Nombre]],2,FALSE)),"-")</f>
        <v>FRANCISCO CARVALLO USCANGA</v>
      </c>
      <c r="S84" s="95" t="s">
        <v>432</v>
      </c>
    </row>
    <row r="85" spans="1:19" x14ac:dyDescent="0.35">
      <c r="A85" s="6">
        <v>55333</v>
      </c>
      <c r="B85" s="3"/>
      <c r="C85" s="1" t="s">
        <v>53</v>
      </c>
      <c r="D85" s="9" t="s">
        <v>64</v>
      </c>
      <c r="E85" s="1" t="s">
        <v>43</v>
      </c>
      <c r="F85" s="8">
        <v>329117</v>
      </c>
      <c r="G85" s="1" t="s">
        <v>154</v>
      </c>
      <c r="H85" s="7">
        <v>8</v>
      </c>
      <c r="I85" s="5">
        <v>45094</v>
      </c>
      <c r="J85" s="5">
        <v>45096</v>
      </c>
      <c r="K85" s="1" t="s">
        <v>273</v>
      </c>
      <c r="L85" s="224">
        <v>6</v>
      </c>
      <c r="M85" s="4">
        <f t="shared" si="13"/>
        <v>1</v>
      </c>
      <c r="N85" s="233" t="s">
        <v>341</v>
      </c>
      <c r="O85" s="234">
        <v>10</v>
      </c>
      <c r="P85" s="233">
        <v>329117</v>
      </c>
      <c r="Q85" s="241" t="str">
        <f>IFERROR((VLOOKUP(P85,Padrón[[Ficha]:[Nombre]],2,FALSE)),"-")</f>
        <v>DANIEL DIAMANTIS GONZALEZ PEREZ</v>
      </c>
      <c r="S85" s="95" t="s">
        <v>432</v>
      </c>
    </row>
    <row r="86" spans="1:19" hidden="1" x14ac:dyDescent="0.35">
      <c r="A86" s="6">
        <v>56990</v>
      </c>
      <c r="B86" s="3"/>
      <c r="C86" s="1" t="s">
        <v>53</v>
      </c>
      <c r="D86" s="9" t="s">
        <v>64</v>
      </c>
      <c r="E86" s="1" t="s">
        <v>47</v>
      </c>
      <c r="F86" s="8">
        <v>491912</v>
      </c>
      <c r="G86" s="1" t="s">
        <v>65</v>
      </c>
      <c r="H86" s="7">
        <v>8</v>
      </c>
      <c r="I86" s="5">
        <v>45097</v>
      </c>
      <c r="J86" s="5">
        <v>45099</v>
      </c>
      <c r="K86" s="1" t="s">
        <v>273</v>
      </c>
      <c r="L86" s="224">
        <v>6</v>
      </c>
      <c r="M86" s="4">
        <f t="shared" si="13"/>
        <v>1</v>
      </c>
      <c r="N86" s="233" t="s">
        <v>341</v>
      </c>
      <c r="O86" s="234">
        <v>8</v>
      </c>
      <c r="P86" s="233">
        <v>406470</v>
      </c>
      <c r="Q86" s="241" t="str">
        <f>IFERROR((VLOOKUP(P86,Padrón[[Ficha]:[Nombre]],2,FALSE)),"-")</f>
        <v>NELSON ESCOBAR RIOS</v>
      </c>
      <c r="S86" s="95" t="s">
        <v>432</v>
      </c>
    </row>
    <row r="87" spans="1:19" x14ac:dyDescent="0.35">
      <c r="A87" s="6">
        <v>55358</v>
      </c>
      <c r="B87" s="3"/>
      <c r="C87" s="1" t="s">
        <v>53</v>
      </c>
      <c r="D87" s="9" t="s">
        <v>64</v>
      </c>
      <c r="E87" s="1" t="s">
        <v>43</v>
      </c>
      <c r="F87" s="8">
        <v>267366</v>
      </c>
      <c r="G87" s="1" t="s">
        <v>158</v>
      </c>
      <c r="H87" s="7">
        <v>11</v>
      </c>
      <c r="I87" s="5">
        <v>45097</v>
      </c>
      <c r="J87" s="5">
        <v>45099</v>
      </c>
      <c r="K87" s="1" t="s">
        <v>273</v>
      </c>
      <c r="L87" s="224">
        <v>6</v>
      </c>
      <c r="M87" s="4">
        <f t="shared" si="13"/>
        <v>1</v>
      </c>
      <c r="N87" s="233" t="s">
        <v>341</v>
      </c>
      <c r="O87" s="234">
        <v>9</v>
      </c>
      <c r="P87" s="233">
        <v>354951</v>
      </c>
      <c r="Q87" s="241" t="str">
        <f>IFERROR((VLOOKUP(P87,Padrón[[Ficha]:[Nombre]],2,FALSE)),"-")</f>
        <v>RAUL ARMANDO GARZA TORRE</v>
      </c>
      <c r="S87" s="95" t="s">
        <v>432</v>
      </c>
    </row>
    <row r="88" spans="1:19" x14ac:dyDescent="0.35">
      <c r="A88" s="6">
        <v>55361</v>
      </c>
      <c r="B88" s="3"/>
      <c r="C88" s="1" t="s">
        <v>53</v>
      </c>
      <c r="D88" s="9" t="s">
        <v>64</v>
      </c>
      <c r="E88" s="1" t="s">
        <v>43</v>
      </c>
      <c r="F88" s="8">
        <v>411339</v>
      </c>
      <c r="G88" s="1" t="s">
        <v>68</v>
      </c>
      <c r="H88" s="7">
        <v>18</v>
      </c>
      <c r="I88" s="5">
        <v>45099</v>
      </c>
      <c r="J88" s="5">
        <v>45101</v>
      </c>
      <c r="K88" s="1" t="s">
        <v>273</v>
      </c>
      <c r="L88" s="224">
        <v>6</v>
      </c>
      <c r="M88" s="4">
        <f t="shared" si="13"/>
        <v>1</v>
      </c>
      <c r="N88" s="233" t="s">
        <v>341</v>
      </c>
      <c r="O88" s="234">
        <v>16</v>
      </c>
      <c r="P88" s="233">
        <v>411339</v>
      </c>
      <c r="Q88" s="241" t="str">
        <f>IFERROR((VLOOKUP(P88,Padrón[[Ficha]:[Nombre]],2,FALSE)),"-")</f>
        <v>CARLOS ALFREDO RAMIREZ BARRENECHEA</v>
      </c>
      <c r="S88" s="95" t="s">
        <v>432</v>
      </c>
    </row>
    <row r="89" spans="1:19" hidden="1" x14ac:dyDescent="0.35">
      <c r="A89" s="6">
        <v>55896</v>
      </c>
      <c r="B89" s="3"/>
      <c r="C89" s="1" t="s">
        <v>53</v>
      </c>
      <c r="D89" s="9" t="s">
        <v>64</v>
      </c>
      <c r="E89" s="1" t="s">
        <v>47</v>
      </c>
      <c r="F89" s="8">
        <v>489671</v>
      </c>
      <c r="G89" s="1" t="s">
        <v>79</v>
      </c>
      <c r="H89" s="7">
        <v>11</v>
      </c>
      <c r="I89" s="5">
        <v>45099</v>
      </c>
      <c r="J89" s="5">
        <v>45101</v>
      </c>
      <c r="K89" s="1" t="s">
        <v>273</v>
      </c>
      <c r="L89" s="224">
        <v>6</v>
      </c>
      <c r="M89" s="4">
        <f t="shared" ref="M89:M120" si="14">IF(AND(J89&gt;=$B$2,J89&lt;=$C$2),1,0)</f>
        <v>1</v>
      </c>
      <c r="N89" s="233" t="s">
        <v>341</v>
      </c>
      <c r="O89" s="234">
        <v>11</v>
      </c>
      <c r="P89" s="233">
        <v>489671</v>
      </c>
      <c r="Q89" s="241" t="str">
        <f>IFERROR((VLOOKUP(P89,Padrón[[Ficha]:[Nombre]],2,FALSE)),"-")</f>
        <v>PEDRO ZACARIAS ALCOCER</v>
      </c>
      <c r="S89" s="95" t="s">
        <v>432</v>
      </c>
    </row>
    <row r="90" spans="1:19" hidden="1" x14ac:dyDescent="0.35">
      <c r="A90" s="6">
        <v>55899</v>
      </c>
      <c r="B90" s="3"/>
      <c r="C90" s="1" t="s">
        <v>53</v>
      </c>
      <c r="D90" s="9" t="s">
        <v>64</v>
      </c>
      <c r="E90" s="1" t="s">
        <v>47</v>
      </c>
      <c r="F90" s="8">
        <v>489671</v>
      </c>
      <c r="G90" s="1" t="s">
        <v>79</v>
      </c>
      <c r="H90" s="7">
        <v>13</v>
      </c>
      <c r="I90" s="5">
        <v>45104</v>
      </c>
      <c r="J90" s="5">
        <v>45106</v>
      </c>
      <c r="K90" s="1" t="s">
        <v>273</v>
      </c>
      <c r="L90" s="224">
        <v>6</v>
      </c>
      <c r="M90" s="4">
        <f t="shared" si="14"/>
        <v>1</v>
      </c>
      <c r="N90" s="233" t="s">
        <v>341</v>
      </c>
      <c r="O90" s="234">
        <v>14</v>
      </c>
      <c r="P90" s="233">
        <v>489671</v>
      </c>
      <c r="Q90" s="241" t="str">
        <f>IFERROR((VLOOKUP(P90,Padrón[[Ficha]:[Nombre]],2,FALSE)),"-")</f>
        <v>PEDRO ZACARIAS ALCOCER</v>
      </c>
      <c r="R90" s="234" t="s">
        <v>446</v>
      </c>
      <c r="S90" s="95" t="s">
        <v>432</v>
      </c>
    </row>
    <row r="91" spans="1:19" hidden="1" x14ac:dyDescent="0.35">
      <c r="A91" s="6">
        <v>53813</v>
      </c>
      <c r="B91" s="3"/>
      <c r="C91" s="1" t="s">
        <v>53</v>
      </c>
      <c r="D91" s="9" t="s">
        <v>64</v>
      </c>
      <c r="E91" s="1" t="s">
        <v>41</v>
      </c>
      <c r="F91" s="8">
        <v>324620</v>
      </c>
      <c r="G91" s="1" t="s">
        <v>100</v>
      </c>
      <c r="H91" s="7">
        <v>14</v>
      </c>
      <c r="I91" s="5">
        <v>45104</v>
      </c>
      <c r="J91" s="5">
        <v>45105</v>
      </c>
      <c r="K91" s="1" t="s">
        <v>273</v>
      </c>
      <c r="L91" s="224">
        <v>6</v>
      </c>
      <c r="M91" s="4">
        <f t="shared" si="14"/>
        <v>1</v>
      </c>
      <c r="N91" s="233" t="s">
        <v>341</v>
      </c>
      <c r="O91" s="234">
        <v>11</v>
      </c>
      <c r="P91" s="233">
        <v>411339</v>
      </c>
      <c r="Q91" s="241" t="str">
        <f>IFERROR((VLOOKUP(P91,Padrón[[Ficha]:[Nombre]],2,FALSE)),"-")</f>
        <v>CARLOS ALFREDO RAMIREZ BARRENECHEA</v>
      </c>
      <c r="S91" s="95" t="s">
        <v>432</v>
      </c>
    </row>
    <row r="92" spans="1:19" hidden="1" x14ac:dyDescent="0.35">
      <c r="A92" s="6">
        <v>55347</v>
      </c>
      <c r="B92" s="3"/>
      <c r="C92" s="1" t="s">
        <v>53</v>
      </c>
      <c r="D92" s="9" t="s">
        <v>99</v>
      </c>
      <c r="E92" s="1" t="s">
        <v>17</v>
      </c>
      <c r="F92" s="8">
        <v>324620</v>
      </c>
      <c r="G92" s="1" t="s">
        <v>100</v>
      </c>
      <c r="H92" s="7">
        <v>6</v>
      </c>
      <c r="I92" s="5">
        <v>45110</v>
      </c>
      <c r="J92" s="5">
        <v>45110</v>
      </c>
      <c r="K92" s="1" t="s">
        <v>273</v>
      </c>
      <c r="L92" s="224">
        <v>7</v>
      </c>
      <c r="M92" s="4">
        <f t="shared" si="14"/>
        <v>1</v>
      </c>
      <c r="N92" s="233" t="s">
        <v>341</v>
      </c>
      <c r="O92" s="234">
        <v>6</v>
      </c>
      <c r="P92" s="233">
        <v>324620</v>
      </c>
      <c r="Q92" s="241" t="str">
        <f>IFERROR((VLOOKUP(P92,Padrón[[Ficha]:[Nombre]],2,FALSE)),"-")</f>
        <v>GUSTAVO ALBERTO ROMERO MANZANO</v>
      </c>
      <c r="R92" s="234" t="s">
        <v>447</v>
      </c>
      <c r="S92" s="95" t="s">
        <v>432</v>
      </c>
    </row>
    <row r="93" spans="1:19" x14ac:dyDescent="0.35">
      <c r="A93" s="6">
        <v>55363</v>
      </c>
      <c r="B93" s="3"/>
      <c r="C93" s="1" t="s">
        <v>53</v>
      </c>
      <c r="D93" s="9" t="s">
        <v>64</v>
      </c>
      <c r="E93" s="1" t="s">
        <v>43</v>
      </c>
      <c r="F93" s="8">
        <v>491912</v>
      </c>
      <c r="G93" s="1" t="s">
        <v>65</v>
      </c>
      <c r="H93" s="7">
        <v>15</v>
      </c>
      <c r="I93" s="5">
        <v>45112</v>
      </c>
      <c r="J93" s="5">
        <v>45114</v>
      </c>
      <c r="K93" s="1" t="s">
        <v>273</v>
      </c>
      <c r="L93" s="224">
        <v>7</v>
      </c>
      <c r="M93" s="4">
        <f t="shared" si="14"/>
        <v>1</v>
      </c>
      <c r="N93" s="233" t="s">
        <v>341</v>
      </c>
      <c r="O93" s="234">
        <v>9</v>
      </c>
      <c r="P93" s="233">
        <v>451904</v>
      </c>
      <c r="Q93" s="241" t="str">
        <f>IFERROR((VLOOKUP(P93,Padrón[[Ficha]:[Nombre]],2,FALSE)),"-")</f>
        <v>ELI SOLIS GONZALEZ</v>
      </c>
      <c r="S93" s="95" t="s">
        <v>432</v>
      </c>
    </row>
    <row r="94" spans="1:19" hidden="1" x14ac:dyDescent="0.35">
      <c r="A94" s="6">
        <v>57468</v>
      </c>
      <c r="B94" s="3"/>
      <c r="C94" s="1" t="s">
        <v>53</v>
      </c>
      <c r="D94" s="9" t="s">
        <v>99</v>
      </c>
      <c r="E94" s="1" t="s">
        <v>113</v>
      </c>
      <c r="F94" s="8">
        <v>413600</v>
      </c>
      <c r="G94" s="1" t="s">
        <v>114</v>
      </c>
      <c r="H94" s="7">
        <v>7</v>
      </c>
      <c r="I94" s="5">
        <v>45113</v>
      </c>
      <c r="J94" s="5">
        <v>45114</v>
      </c>
      <c r="K94" s="1" t="s">
        <v>273</v>
      </c>
      <c r="L94" s="224">
        <v>7</v>
      </c>
      <c r="M94" s="4">
        <f t="shared" si="14"/>
        <v>1</v>
      </c>
      <c r="N94" s="233" t="s">
        <v>341</v>
      </c>
      <c r="O94" s="234">
        <v>7</v>
      </c>
      <c r="P94" s="233">
        <v>415202</v>
      </c>
      <c r="Q94" s="241" t="str">
        <f>IFERROR((VLOOKUP(P94,Padrón[[Ficha]:[Nombre]],2,FALSE)),"-")</f>
        <v>HERMILO VAZQUEZ HERNANDEZ</v>
      </c>
      <c r="S94" s="95" t="s">
        <v>432</v>
      </c>
    </row>
    <row r="95" spans="1:19" x14ac:dyDescent="0.35">
      <c r="A95" s="6">
        <v>55366</v>
      </c>
      <c r="B95" s="3"/>
      <c r="C95" s="1" t="s">
        <v>53</v>
      </c>
      <c r="D95" s="9" t="s">
        <v>64</v>
      </c>
      <c r="E95" s="1" t="s">
        <v>43</v>
      </c>
      <c r="F95" s="8">
        <v>329117</v>
      </c>
      <c r="G95" s="1" t="s">
        <v>154</v>
      </c>
      <c r="H95" s="7">
        <v>16</v>
      </c>
      <c r="I95" s="5">
        <v>45113</v>
      </c>
      <c r="J95" s="5">
        <v>45115</v>
      </c>
      <c r="K95" s="1" t="s">
        <v>273</v>
      </c>
      <c r="L95" s="224">
        <v>7</v>
      </c>
      <c r="M95" s="4">
        <f t="shared" si="14"/>
        <v>1</v>
      </c>
      <c r="N95" s="233" t="s">
        <v>341</v>
      </c>
      <c r="O95" s="234">
        <v>9</v>
      </c>
      <c r="P95" s="233">
        <v>329117</v>
      </c>
      <c r="Q95" s="241" t="str">
        <f>IFERROR((VLOOKUP(P95,Padrón[[Ficha]:[Nombre]],2,FALSE)),"-")</f>
        <v>DANIEL DIAMANTIS GONZALEZ PEREZ</v>
      </c>
      <c r="S95" s="95" t="s">
        <v>432</v>
      </c>
    </row>
    <row r="96" spans="1:19" hidden="1" x14ac:dyDescent="0.35">
      <c r="A96" s="6">
        <v>54979</v>
      </c>
      <c r="B96" s="3"/>
      <c r="C96" s="1" t="s">
        <v>53</v>
      </c>
      <c r="D96" s="9" t="s">
        <v>64</v>
      </c>
      <c r="E96" s="1" t="s">
        <v>20</v>
      </c>
      <c r="F96" s="8">
        <v>419491</v>
      </c>
      <c r="G96" s="1" t="s">
        <v>148</v>
      </c>
      <c r="H96" s="7">
        <v>10</v>
      </c>
      <c r="I96" s="5">
        <v>45114</v>
      </c>
      <c r="J96" s="5">
        <v>45115</v>
      </c>
      <c r="K96" s="1" t="s">
        <v>273</v>
      </c>
      <c r="L96" s="224">
        <v>7</v>
      </c>
      <c r="M96" s="4">
        <f t="shared" si="14"/>
        <v>1</v>
      </c>
      <c r="N96" s="233" t="s">
        <v>341</v>
      </c>
      <c r="O96" s="234">
        <v>7</v>
      </c>
      <c r="P96" s="233">
        <v>419491</v>
      </c>
      <c r="Q96" s="241" t="str">
        <f>IFERROR((VLOOKUP(P96,Padrón[[Ficha]:[Nombre]],2,FALSE)),"-")</f>
        <v>JULIO ANDRES BARRIOS ALMAZAN</v>
      </c>
      <c r="R96" s="234" t="s">
        <v>448</v>
      </c>
      <c r="S96" s="95" t="s">
        <v>432</v>
      </c>
    </row>
    <row r="97" spans="1:19" x14ac:dyDescent="0.35">
      <c r="A97" s="6">
        <v>55368</v>
      </c>
      <c r="B97" s="3"/>
      <c r="C97" s="1" t="s">
        <v>53</v>
      </c>
      <c r="D97" s="9" t="s">
        <v>64</v>
      </c>
      <c r="E97" s="1" t="s">
        <v>43</v>
      </c>
      <c r="F97" s="8">
        <v>329117</v>
      </c>
      <c r="G97" s="1" t="s">
        <v>154</v>
      </c>
      <c r="H97" s="7">
        <v>14</v>
      </c>
      <c r="I97" s="5">
        <v>45118</v>
      </c>
      <c r="J97" s="5">
        <v>45120</v>
      </c>
      <c r="K97" s="1" t="s">
        <v>273</v>
      </c>
      <c r="L97" s="224">
        <v>7</v>
      </c>
      <c r="M97" s="4">
        <f t="shared" si="14"/>
        <v>1</v>
      </c>
      <c r="N97" s="233" t="s">
        <v>341</v>
      </c>
      <c r="O97" s="234">
        <v>7</v>
      </c>
      <c r="P97" s="233">
        <v>329117</v>
      </c>
      <c r="Q97" s="241" t="str">
        <f>IFERROR((VLOOKUP(P97,Padrón[[Ficha]:[Nombre]],2,FALSE)),"-")</f>
        <v>DANIEL DIAMANTIS GONZALEZ PEREZ</v>
      </c>
      <c r="S97" s="95" t="s">
        <v>432</v>
      </c>
    </row>
    <row r="98" spans="1:19" hidden="1" x14ac:dyDescent="0.35">
      <c r="A98" s="6">
        <v>56629</v>
      </c>
      <c r="B98" s="3"/>
      <c r="C98" s="1" t="s">
        <v>53</v>
      </c>
      <c r="D98" s="9" t="s">
        <v>64</v>
      </c>
      <c r="E98" s="1" t="s">
        <v>47</v>
      </c>
      <c r="F98" s="8">
        <v>419491</v>
      </c>
      <c r="G98" s="1" t="s">
        <v>148</v>
      </c>
      <c r="H98" s="7">
        <v>9</v>
      </c>
      <c r="I98" s="5">
        <v>45118</v>
      </c>
      <c r="J98" s="5">
        <v>45120</v>
      </c>
      <c r="K98" s="1" t="s">
        <v>273</v>
      </c>
      <c r="L98" s="224">
        <v>7</v>
      </c>
      <c r="M98" s="4">
        <f t="shared" si="14"/>
        <v>1</v>
      </c>
      <c r="N98" s="233" t="s">
        <v>341</v>
      </c>
      <c r="O98" s="234">
        <v>7</v>
      </c>
      <c r="P98" s="233">
        <v>419491</v>
      </c>
      <c r="Q98" s="241" t="str">
        <f>IFERROR((VLOOKUP(P98,Padrón[[Ficha]:[Nombre]],2,FALSE)),"-")</f>
        <v>JULIO ANDRES BARRIOS ALMAZAN</v>
      </c>
      <c r="S98" s="95" t="s">
        <v>432</v>
      </c>
    </row>
    <row r="99" spans="1:19" x14ac:dyDescent="0.35">
      <c r="A99" s="6">
        <v>55371</v>
      </c>
      <c r="B99" s="3"/>
      <c r="C99" s="1" t="s">
        <v>53</v>
      </c>
      <c r="D99" s="9" t="s">
        <v>64</v>
      </c>
      <c r="E99" s="1" t="s">
        <v>43</v>
      </c>
      <c r="F99" s="8">
        <v>491912</v>
      </c>
      <c r="G99" s="1" t="s">
        <v>65</v>
      </c>
      <c r="H99" s="7">
        <v>11</v>
      </c>
      <c r="I99" s="5">
        <v>45118</v>
      </c>
      <c r="J99" s="5">
        <v>45120</v>
      </c>
      <c r="K99" s="1" t="s">
        <v>273</v>
      </c>
      <c r="L99" s="224">
        <v>7</v>
      </c>
      <c r="M99" s="4">
        <f t="shared" si="14"/>
        <v>1</v>
      </c>
      <c r="N99" s="233" t="s">
        <v>341</v>
      </c>
      <c r="O99" s="234">
        <v>8</v>
      </c>
      <c r="P99" s="233">
        <v>415202</v>
      </c>
      <c r="Q99" s="241" t="str">
        <f>IFERROR((VLOOKUP(P99,Padrón[[Ficha]:[Nombre]],2,FALSE)),"-")</f>
        <v>HERMILO VAZQUEZ HERNANDEZ</v>
      </c>
      <c r="S99" s="95" t="s">
        <v>432</v>
      </c>
    </row>
    <row r="100" spans="1:19" hidden="1" x14ac:dyDescent="0.35">
      <c r="A100" s="6">
        <v>49346</v>
      </c>
      <c r="B100" s="3"/>
      <c r="C100" s="1" t="s">
        <v>53</v>
      </c>
      <c r="D100" s="9" t="s">
        <v>147</v>
      </c>
      <c r="E100" s="1" t="s">
        <v>47</v>
      </c>
      <c r="F100" s="8">
        <v>451904</v>
      </c>
      <c r="G100" s="1" t="s">
        <v>69</v>
      </c>
      <c r="H100" s="7">
        <v>14</v>
      </c>
      <c r="I100" s="5">
        <v>45120</v>
      </c>
      <c r="J100" s="5">
        <v>45122</v>
      </c>
      <c r="K100" s="1" t="s">
        <v>273</v>
      </c>
      <c r="L100" s="224">
        <v>7</v>
      </c>
      <c r="M100" s="4">
        <f t="shared" si="14"/>
        <v>1</v>
      </c>
      <c r="N100" s="233" t="s">
        <v>341</v>
      </c>
      <c r="O100" s="234">
        <v>7</v>
      </c>
      <c r="P100" s="233">
        <v>316048</v>
      </c>
      <c r="Q100" s="241" t="str">
        <f>IFERROR((VLOOKUP(P100,Padrón[[Ficha]:[Nombre]],2,FALSE)),"-")</f>
        <v>FRANCISCO CARVALLO USCANGA</v>
      </c>
      <c r="S100" s="95" t="s">
        <v>432</v>
      </c>
    </row>
    <row r="101" spans="1:19" hidden="1" x14ac:dyDescent="0.35">
      <c r="A101" s="6">
        <v>56668</v>
      </c>
      <c r="B101" s="3"/>
      <c r="C101" s="1" t="s">
        <v>53</v>
      </c>
      <c r="D101" s="9" t="s">
        <v>64</v>
      </c>
      <c r="E101" s="1" t="s">
        <v>47</v>
      </c>
      <c r="F101" s="8">
        <v>419491</v>
      </c>
      <c r="G101" s="1" t="s">
        <v>148</v>
      </c>
      <c r="H101" s="7">
        <v>7</v>
      </c>
      <c r="I101" s="5">
        <v>45121</v>
      </c>
      <c r="J101" s="5">
        <v>45123</v>
      </c>
      <c r="K101" s="1" t="s">
        <v>273</v>
      </c>
      <c r="L101" s="224">
        <v>7</v>
      </c>
      <c r="M101" s="4">
        <f t="shared" si="14"/>
        <v>1</v>
      </c>
      <c r="N101" s="233" t="s">
        <v>341</v>
      </c>
      <c r="O101" s="234">
        <v>5</v>
      </c>
      <c r="P101" s="233">
        <v>419491</v>
      </c>
      <c r="Q101" s="241" t="str">
        <f>IFERROR((VLOOKUP(P101,Padrón[[Ficha]:[Nombre]],2,FALSE)),"-")</f>
        <v>JULIO ANDRES BARRIOS ALMAZAN</v>
      </c>
      <c r="S101" s="95" t="s">
        <v>432</v>
      </c>
    </row>
    <row r="102" spans="1:19" hidden="1" x14ac:dyDescent="0.35">
      <c r="A102" s="6">
        <v>51088</v>
      </c>
      <c r="B102" s="3"/>
      <c r="C102" s="1" t="s">
        <v>53</v>
      </c>
      <c r="D102" s="9" t="s">
        <v>54</v>
      </c>
      <c r="E102" s="1" t="s">
        <v>47</v>
      </c>
      <c r="F102" s="8">
        <v>451904</v>
      </c>
      <c r="G102" s="1" t="s">
        <v>69</v>
      </c>
      <c r="H102" s="7">
        <v>25</v>
      </c>
      <c r="I102" s="5">
        <v>45123</v>
      </c>
      <c r="J102" s="5">
        <v>45125</v>
      </c>
      <c r="K102" s="1" t="s">
        <v>273</v>
      </c>
      <c r="L102" s="224">
        <v>7</v>
      </c>
      <c r="M102" s="4">
        <f t="shared" si="14"/>
        <v>1</v>
      </c>
      <c r="N102" s="233" t="s">
        <v>341</v>
      </c>
      <c r="O102" s="234">
        <v>20</v>
      </c>
      <c r="P102" s="233">
        <v>329117</v>
      </c>
      <c r="Q102" s="241" t="str">
        <f>IFERROR((VLOOKUP(P102,Padrón[[Ficha]:[Nombre]],2,FALSE)),"-")</f>
        <v>DANIEL DIAMANTIS GONZALEZ PEREZ</v>
      </c>
      <c r="S102" s="95" t="s">
        <v>432</v>
      </c>
    </row>
    <row r="103" spans="1:19" x14ac:dyDescent="0.35">
      <c r="A103" s="6">
        <v>55375</v>
      </c>
      <c r="B103" s="3"/>
      <c r="C103" s="1" t="s">
        <v>53</v>
      </c>
      <c r="D103" s="9" t="s">
        <v>64</v>
      </c>
      <c r="E103" s="1" t="s">
        <v>43</v>
      </c>
      <c r="F103" s="8">
        <v>267366</v>
      </c>
      <c r="G103" s="1" t="s">
        <v>158</v>
      </c>
      <c r="H103" s="7">
        <v>11</v>
      </c>
      <c r="I103" s="5">
        <v>45125</v>
      </c>
      <c r="J103" s="5">
        <v>45127</v>
      </c>
      <c r="K103" s="1" t="s">
        <v>273</v>
      </c>
      <c r="L103" s="224">
        <v>7</v>
      </c>
      <c r="M103" s="4">
        <f t="shared" si="14"/>
        <v>1</v>
      </c>
      <c r="N103" s="233" t="s">
        <v>341</v>
      </c>
      <c r="O103" s="234">
        <v>8</v>
      </c>
      <c r="P103" s="233">
        <v>446147</v>
      </c>
      <c r="Q103" s="241" t="str">
        <f>IFERROR((VLOOKUP(P103,Padrón[[Ficha]:[Nombre]],2,FALSE)),"-")</f>
        <v>JESUS RAFAEL TERAN MORENO</v>
      </c>
      <c r="S103" s="95" t="s">
        <v>432</v>
      </c>
    </row>
    <row r="104" spans="1:19" hidden="1" x14ac:dyDescent="0.35">
      <c r="A104" s="6">
        <v>56707</v>
      </c>
      <c r="B104" s="3"/>
      <c r="C104" s="1" t="s">
        <v>53</v>
      </c>
      <c r="D104" s="9" t="s">
        <v>64</v>
      </c>
      <c r="E104" s="1" t="s">
        <v>47</v>
      </c>
      <c r="F104" s="8">
        <v>491912</v>
      </c>
      <c r="G104" s="1" t="s">
        <v>65</v>
      </c>
      <c r="H104" s="7">
        <v>8</v>
      </c>
      <c r="I104" s="5">
        <v>45125</v>
      </c>
      <c r="J104" s="5">
        <v>45127</v>
      </c>
      <c r="K104" s="1" t="s">
        <v>273</v>
      </c>
      <c r="L104" s="224">
        <v>7</v>
      </c>
      <c r="M104" s="4">
        <f t="shared" si="14"/>
        <v>1</v>
      </c>
      <c r="N104" s="233" t="s">
        <v>341</v>
      </c>
      <c r="O104" s="234">
        <v>6</v>
      </c>
      <c r="P104" s="233">
        <v>406470</v>
      </c>
      <c r="Q104" s="241" t="str">
        <f>IFERROR((VLOOKUP(P104,Padrón[[Ficha]:[Nombre]],2,FALSE)),"-")</f>
        <v>NELSON ESCOBAR RIOS</v>
      </c>
      <c r="S104" s="95" t="s">
        <v>432</v>
      </c>
    </row>
    <row r="105" spans="1:19" x14ac:dyDescent="0.35">
      <c r="A105" s="6">
        <v>47908</v>
      </c>
      <c r="B105" s="3"/>
      <c r="C105" s="1" t="s">
        <v>53</v>
      </c>
      <c r="D105" s="9" t="s">
        <v>147</v>
      </c>
      <c r="E105" s="1" t="s">
        <v>43</v>
      </c>
      <c r="F105" s="8">
        <v>600496</v>
      </c>
      <c r="G105" s="1" t="s">
        <v>63</v>
      </c>
      <c r="H105" s="7">
        <v>14</v>
      </c>
      <c r="I105" s="5">
        <v>45127</v>
      </c>
      <c r="J105" s="5">
        <v>45129</v>
      </c>
      <c r="K105" s="1" t="s">
        <v>273</v>
      </c>
      <c r="L105" s="224">
        <v>7</v>
      </c>
      <c r="M105" s="4">
        <f t="shared" si="14"/>
        <v>1</v>
      </c>
      <c r="N105" s="233" t="s">
        <v>341</v>
      </c>
      <c r="O105" s="234">
        <v>5</v>
      </c>
      <c r="P105" s="233">
        <v>600496</v>
      </c>
      <c r="Q105" s="241" t="str">
        <f>IFERROR((VLOOKUP(P105,Padrón[[Ficha]:[Nombre]],2,FALSE)),"-")</f>
        <v>LUIS ALEXANDRO ORTEGA MORENO</v>
      </c>
      <c r="R105" s="234" t="s">
        <v>449</v>
      </c>
      <c r="S105" s="95" t="s">
        <v>432</v>
      </c>
    </row>
    <row r="106" spans="1:19" hidden="1" x14ac:dyDescent="0.35">
      <c r="A106" s="6">
        <v>55903</v>
      </c>
      <c r="B106" s="3"/>
      <c r="C106" s="1" t="s">
        <v>53</v>
      </c>
      <c r="D106" s="9" t="s">
        <v>64</v>
      </c>
      <c r="E106" s="1" t="s">
        <v>47</v>
      </c>
      <c r="F106" s="8">
        <v>489671</v>
      </c>
      <c r="G106" s="1" t="s">
        <v>79</v>
      </c>
      <c r="H106" s="7">
        <v>9</v>
      </c>
      <c r="I106" s="5">
        <v>45127</v>
      </c>
      <c r="J106" s="5">
        <v>45129</v>
      </c>
      <c r="K106" s="1" t="s">
        <v>273</v>
      </c>
      <c r="L106" s="224">
        <v>7</v>
      </c>
      <c r="M106" s="4">
        <f t="shared" si="14"/>
        <v>1</v>
      </c>
      <c r="N106" s="233" t="s">
        <v>341</v>
      </c>
      <c r="O106" s="234">
        <v>4</v>
      </c>
      <c r="P106" s="233">
        <v>489671</v>
      </c>
      <c r="Q106" s="241" t="str">
        <f>IFERROR((VLOOKUP(P106,Padrón[[Ficha]:[Nombre]],2,FALSE)),"-")</f>
        <v>PEDRO ZACARIAS ALCOCER</v>
      </c>
      <c r="S106" s="95" t="s">
        <v>432</v>
      </c>
    </row>
    <row r="107" spans="1:19" x14ac:dyDescent="0.35">
      <c r="A107" s="6">
        <v>55377</v>
      </c>
      <c r="B107" s="3"/>
      <c r="C107" s="1" t="s">
        <v>53</v>
      </c>
      <c r="D107" s="9" t="s">
        <v>64</v>
      </c>
      <c r="E107" s="1" t="s">
        <v>43</v>
      </c>
      <c r="F107" s="8">
        <v>411339</v>
      </c>
      <c r="G107" s="1" t="s">
        <v>68</v>
      </c>
      <c r="H107" s="7">
        <v>18</v>
      </c>
      <c r="I107" s="5">
        <v>45127</v>
      </c>
      <c r="J107" s="5">
        <v>45129</v>
      </c>
      <c r="K107" s="1" t="s">
        <v>273</v>
      </c>
      <c r="L107" s="224">
        <v>7</v>
      </c>
      <c r="M107" s="4">
        <f t="shared" si="14"/>
        <v>1</v>
      </c>
      <c r="N107" s="233" t="s">
        <v>341</v>
      </c>
      <c r="O107" s="234">
        <v>16</v>
      </c>
      <c r="P107" s="233">
        <v>411339</v>
      </c>
      <c r="Q107" s="241" t="str">
        <f>IFERROR((VLOOKUP(P107,Padrón[[Ficha]:[Nombre]],2,FALSE)),"-")</f>
        <v>CARLOS ALFREDO RAMIREZ BARRENECHEA</v>
      </c>
      <c r="S107" s="95" t="s">
        <v>432</v>
      </c>
    </row>
    <row r="108" spans="1:19" x14ac:dyDescent="0.35">
      <c r="A108" s="6">
        <v>55379</v>
      </c>
      <c r="B108" s="3"/>
      <c r="C108" s="1" t="s">
        <v>53</v>
      </c>
      <c r="D108" s="9" t="s">
        <v>64</v>
      </c>
      <c r="E108" s="1" t="s">
        <v>43</v>
      </c>
      <c r="F108" s="8">
        <v>491912</v>
      </c>
      <c r="G108" s="1" t="s">
        <v>65</v>
      </c>
      <c r="H108" s="7">
        <v>15</v>
      </c>
      <c r="I108" s="5">
        <v>45129</v>
      </c>
      <c r="J108" s="5">
        <v>45131</v>
      </c>
      <c r="K108" s="1" t="s">
        <v>273</v>
      </c>
      <c r="L108" s="224">
        <v>7</v>
      </c>
      <c r="M108" s="4">
        <f t="shared" si="14"/>
        <v>1</v>
      </c>
      <c r="N108" s="233" t="s">
        <v>341</v>
      </c>
      <c r="O108" s="234">
        <v>11</v>
      </c>
      <c r="P108" s="233">
        <v>491912</v>
      </c>
      <c r="Q108" s="241" t="str">
        <f>IFERROR((VLOOKUP(P108,Padrón[[Ficha]:[Nombre]],2,FALSE)),"-")</f>
        <v>JOSE ATAHUALPA DIAZ NUÑEZ</v>
      </c>
      <c r="S108" s="95" t="s">
        <v>432</v>
      </c>
    </row>
    <row r="109" spans="1:19" hidden="1" x14ac:dyDescent="0.35">
      <c r="A109" s="6">
        <v>53848</v>
      </c>
      <c r="B109" s="3"/>
      <c r="C109" s="1" t="s">
        <v>53</v>
      </c>
      <c r="D109" s="9" t="s">
        <v>64</v>
      </c>
      <c r="E109" s="1" t="s">
        <v>41</v>
      </c>
      <c r="F109" s="8">
        <v>312394</v>
      </c>
      <c r="G109" s="1" t="s">
        <v>167</v>
      </c>
      <c r="H109" s="7">
        <v>15</v>
      </c>
      <c r="I109" s="5">
        <v>45132</v>
      </c>
      <c r="J109" s="5">
        <v>45133</v>
      </c>
      <c r="K109" s="1" t="s">
        <v>273</v>
      </c>
      <c r="L109" s="224">
        <v>7</v>
      </c>
      <c r="M109" s="4">
        <f t="shared" si="14"/>
        <v>1</v>
      </c>
      <c r="N109" s="233" t="s">
        <v>341</v>
      </c>
      <c r="O109" s="234">
        <v>9</v>
      </c>
      <c r="P109" s="233">
        <v>411339</v>
      </c>
      <c r="Q109" s="241" t="str">
        <f>IFERROR((VLOOKUP(P109,Padrón[[Ficha]:[Nombre]],2,FALSE)),"-")</f>
        <v>CARLOS ALFREDO RAMIREZ BARRENECHEA</v>
      </c>
      <c r="S109" s="95" t="s">
        <v>432</v>
      </c>
    </row>
    <row r="110" spans="1:19" hidden="1" x14ac:dyDescent="0.35">
      <c r="A110" s="6">
        <v>55908</v>
      </c>
      <c r="B110" s="3"/>
      <c r="C110" s="1" t="s">
        <v>53</v>
      </c>
      <c r="D110" s="9" t="s">
        <v>64</v>
      </c>
      <c r="E110" s="1" t="s">
        <v>47</v>
      </c>
      <c r="F110" s="8">
        <v>489671</v>
      </c>
      <c r="G110" s="1" t="s">
        <v>79</v>
      </c>
      <c r="H110" s="7">
        <v>9</v>
      </c>
      <c r="I110" s="5">
        <v>45132</v>
      </c>
      <c r="J110" s="5">
        <v>45134</v>
      </c>
      <c r="K110" s="1" t="s">
        <v>273</v>
      </c>
      <c r="L110" s="224">
        <v>7</v>
      </c>
      <c r="M110" s="4">
        <f t="shared" si="14"/>
        <v>1</v>
      </c>
      <c r="N110" s="233" t="s">
        <v>341</v>
      </c>
      <c r="O110" s="234">
        <v>8</v>
      </c>
      <c r="P110" s="233">
        <v>489671</v>
      </c>
      <c r="Q110" s="241" t="str">
        <f>IFERROR((VLOOKUP(P110,Padrón[[Ficha]:[Nombre]],2,FALSE)),"-")</f>
        <v>PEDRO ZACARIAS ALCOCER</v>
      </c>
      <c r="S110" s="95" t="s">
        <v>432</v>
      </c>
    </row>
    <row r="111" spans="1:19" x14ac:dyDescent="0.35">
      <c r="A111" s="6">
        <v>55381</v>
      </c>
      <c r="B111" s="3"/>
      <c r="C111" s="1" t="s">
        <v>53</v>
      </c>
      <c r="D111" s="9" t="s">
        <v>64</v>
      </c>
      <c r="E111" s="1" t="s">
        <v>43</v>
      </c>
      <c r="F111" s="8">
        <v>491912</v>
      </c>
      <c r="G111" s="1" t="s">
        <v>65</v>
      </c>
      <c r="H111" s="7">
        <v>7</v>
      </c>
      <c r="I111" s="5">
        <v>45132</v>
      </c>
      <c r="J111" s="5">
        <v>45134</v>
      </c>
      <c r="K111" s="1" t="s">
        <v>273</v>
      </c>
      <c r="L111" s="224">
        <v>7</v>
      </c>
      <c r="M111" s="4">
        <f t="shared" si="14"/>
        <v>1</v>
      </c>
      <c r="N111" s="233" t="s">
        <v>341</v>
      </c>
      <c r="O111" s="234">
        <v>6</v>
      </c>
      <c r="P111" s="233">
        <v>491912</v>
      </c>
      <c r="Q111" s="241" t="str">
        <f>IFERROR((VLOOKUP(P111,Padrón[[Ficha]:[Nombre]],2,FALSE)),"-")</f>
        <v>JOSE ATAHUALPA DIAZ NUÑEZ</v>
      </c>
      <c r="S111" s="95" t="s">
        <v>432</v>
      </c>
    </row>
    <row r="112" spans="1:19" x14ac:dyDescent="0.35">
      <c r="A112" s="6">
        <v>49368</v>
      </c>
      <c r="B112" s="3"/>
      <c r="C112" s="1" t="s">
        <v>53</v>
      </c>
      <c r="D112" s="9" t="s">
        <v>147</v>
      </c>
      <c r="E112" s="1" t="s">
        <v>43</v>
      </c>
      <c r="F112" s="8">
        <v>329117</v>
      </c>
      <c r="G112" s="1" t="s">
        <v>154</v>
      </c>
      <c r="H112" s="7">
        <v>13</v>
      </c>
      <c r="I112" s="5">
        <v>45137</v>
      </c>
      <c r="J112" s="5">
        <v>45139</v>
      </c>
      <c r="K112" s="1" t="s">
        <v>273</v>
      </c>
      <c r="L112" s="224">
        <v>8</v>
      </c>
      <c r="M112" s="4">
        <f t="shared" si="14"/>
        <v>1</v>
      </c>
      <c r="N112" s="233" t="s">
        <v>341</v>
      </c>
      <c r="O112" s="234">
        <v>8</v>
      </c>
      <c r="P112" s="233">
        <v>415202</v>
      </c>
      <c r="Q112" s="241" t="str">
        <f>IFERROR((VLOOKUP(P112,Padrón[[Ficha]:[Nombre]],2,FALSE)),"-")</f>
        <v>HERMILO VAZQUEZ HERNANDEZ</v>
      </c>
      <c r="S112" s="95" t="s">
        <v>432</v>
      </c>
    </row>
    <row r="113" spans="1:19" x14ac:dyDescent="0.35">
      <c r="A113" s="6">
        <v>55382</v>
      </c>
      <c r="B113" s="3"/>
      <c r="C113" s="1" t="s">
        <v>53</v>
      </c>
      <c r="D113" s="9" t="s">
        <v>64</v>
      </c>
      <c r="E113" s="1" t="s">
        <v>43</v>
      </c>
      <c r="F113" s="8">
        <v>491912</v>
      </c>
      <c r="G113" s="1" t="s">
        <v>65</v>
      </c>
      <c r="H113" s="7">
        <v>12</v>
      </c>
      <c r="I113" s="5">
        <v>45139</v>
      </c>
      <c r="J113" s="5">
        <v>45141</v>
      </c>
      <c r="K113" s="1" t="s">
        <v>273</v>
      </c>
      <c r="L113" s="224">
        <v>8</v>
      </c>
      <c r="M113" s="4">
        <f t="shared" si="14"/>
        <v>1</v>
      </c>
      <c r="N113" s="233" t="s">
        <v>341</v>
      </c>
      <c r="O113" s="234">
        <v>10</v>
      </c>
      <c r="P113" s="233">
        <v>491912</v>
      </c>
      <c r="Q113" s="241" t="str">
        <f>IFERROR((VLOOKUP(P113,Padrón[[Ficha]:[Nombre]],2,FALSE)),"-")</f>
        <v>JOSE ATAHUALPA DIAZ NUÑEZ</v>
      </c>
      <c r="S113" s="95" t="s">
        <v>432</v>
      </c>
    </row>
    <row r="114" spans="1:19" x14ac:dyDescent="0.35">
      <c r="A114" s="6">
        <v>55384</v>
      </c>
      <c r="B114" s="3"/>
      <c r="C114" s="1" t="s">
        <v>53</v>
      </c>
      <c r="D114" s="9" t="s">
        <v>64</v>
      </c>
      <c r="E114" s="1" t="s">
        <v>43</v>
      </c>
      <c r="F114" s="8">
        <v>329117</v>
      </c>
      <c r="G114" s="1" t="s">
        <v>154</v>
      </c>
      <c r="H114" s="7">
        <v>15</v>
      </c>
      <c r="I114" s="5">
        <v>45140</v>
      </c>
      <c r="J114" s="5">
        <v>45142</v>
      </c>
      <c r="K114" s="1" t="s">
        <v>273</v>
      </c>
      <c r="L114" s="224">
        <v>8</v>
      </c>
      <c r="M114" s="4">
        <f t="shared" si="14"/>
        <v>1</v>
      </c>
      <c r="N114" s="233" t="s">
        <v>341</v>
      </c>
      <c r="O114" s="234">
        <v>12</v>
      </c>
      <c r="P114" s="233">
        <v>458886</v>
      </c>
      <c r="Q114" s="241" t="str">
        <f>IFERROR((VLOOKUP(P114,Padrón[[Ficha]:[Nombre]],2,FALSE)),"-")</f>
        <v>EDGAR MENDOZA RODRIGUEZ</v>
      </c>
      <c r="R114" s="234" t="s">
        <v>450</v>
      </c>
      <c r="S114" s="95" t="s">
        <v>432</v>
      </c>
    </row>
    <row r="115" spans="1:19" hidden="1" x14ac:dyDescent="0.35">
      <c r="A115" s="6">
        <v>53427</v>
      </c>
      <c r="B115" s="3"/>
      <c r="C115" s="1" t="s">
        <v>53</v>
      </c>
      <c r="D115" s="9" t="s">
        <v>64</v>
      </c>
      <c r="E115" s="1" t="s">
        <v>117</v>
      </c>
      <c r="F115" s="8">
        <v>451904</v>
      </c>
      <c r="G115" s="1" t="s">
        <v>69</v>
      </c>
      <c r="H115" s="7">
        <v>7</v>
      </c>
      <c r="I115" s="5">
        <v>45140</v>
      </c>
      <c r="J115" s="5">
        <v>45141</v>
      </c>
      <c r="K115" s="1" t="s">
        <v>273</v>
      </c>
      <c r="L115" s="224">
        <v>8</v>
      </c>
      <c r="M115" s="4">
        <f t="shared" si="14"/>
        <v>1</v>
      </c>
      <c r="N115" s="233" t="s">
        <v>341</v>
      </c>
      <c r="O115" s="234">
        <v>4</v>
      </c>
      <c r="P115" s="233">
        <v>415202</v>
      </c>
      <c r="Q115" s="241" t="str">
        <f>IFERROR((VLOOKUP(P115,Padrón[[Ficha]:[Nombre]],2,FALSE)),"-")</f>
        <v>HERMILO VAZQUEZ HERNANDEZ</v>
      </c>
      <c r="S115" s="95" t="s">
        <v>432</v>
      </c>
    </row>
    <row r="116" spans="1:19" x14ac:dyDescent="0.35">
      <c r="A116" s="6">
        <v>55386</v>
      </c>
      <c r="B116" s="3"/>
      <c r="C116" s="1" t="s">
        <v>53</v>
      </c>
      <c r="D116" s="9" t="s">
        <v>64</v>
      </c>
      <c r="E116" s="1" t="s">
        <v>43</v>
      </c>
      <c r="F116" s="8">
        <v>411339</v>
      </c>
      <c r="G116" s="1" t="s">
        <v>68</v>
      </c>
      <c r="H116" s="7">
        <v>17</v>
      </c>
      <c r="I116" s="5">
        <v>45141</v>
      </c>
      <c r="J116" s="5">
        <v>45143</v>
      </c>
      <c r="K116" s="1" t="s">
        <v>273</v>
      </c>
      <c r="L116" s="224">
        <v>8</v>
      </c>
      <c r="M116" s="4">
        <f t="shared" si="14"/>
        <v>1</v>
      </c>
      <c r="N116" s="233" t="s">
        <v>341</v>
      </c>
      <c r="O116" s="234">
        <v>12</v>
      </c>
      <c r="P116" s="233">
        <v>329117</v>
      </c>
      <c r="Q116" s="241" t="str">
        <f>IFERROR((VLOOKUP(P116,Padrón[[Ficha]:[Nombre]],2,FALSE)),"-")</f>
        <v>DANIEL DIAMANTIS GONZALEZ PEREZ</v>
      </c>
      <c r="S116" s="95" t="s">
        <v>432</v>
      </c>
    </row>
    <row r="117" spans="1:19" hidden="1" x14ac:dyDescent="0.35">
      <c r="A117" s="6">
        <v>56800</v>
      </c>
      <c r="B117" s="3"/>
      <c r="C117" s="1" t="s">
        <v>53</v>
      </c>
      <c r="D117" s="9" t="s">
        <v>64</v>
      </c>
      <c r="E117" s="1" t="s">
        <v>47</v>
      </c>
      <c r="F117" s="8">
        <v>419491</v>
      </c>
      <c r="G117" s="1" t="s">
        <v>148</v>
      </c>
      <c r="H117" s="7">
        <v>12</v>
      </c>
      <c r="I117" s="5">
        <v>45146</v>
      </c>
      <c r="J117" s="5">
        <v>45148</v>
      </c>
      <c r="K117" s="1" t="s">
        <v>273</v>
      </c>
      <c r="L117" s="224">
        <v>8</v>
      </c>
      <c r="M117" s="4">
        <f t="shared" si="14"/>
        <v>1</v>
      </c>
      <c r="N117" s="233" t="s">
        <v>341</v>
      </c>
      <c r="O117" s="234">
        <v>8</v>
      </c>
      <c r="P117" s="233">
        <v>419491</v>
      </c>
      <c r="Q117" s="241" t="str">
        <f>IFERROR((VLOOKUP(P117,Padrón[[Ficha]:[Nombre]],2,FALSE)),"-")</f>
        <v>JULIO ANDRES BARRIOS ALMAZAN</v>
      </c>
      <c r="S117" s="95" t="s">
        <v>432</v>
      </c>
    </row>
    <row r="118" spans="1:19" hidden="1" x14ac:dyDescent="0.35">
      <c r="A118" s="6">
        <v>50430</v>
      </c>
      <c r="B118" s="3"/>
      <c r="C118" s="1" t="s">
        <v>53</v>
      </c>
      <c r="D118" s="9" t="s">
        <v>54</v>
      </c>
      <c r="E118" s="1" t="s">
        <v>47</v>
      </c>
      <c r="F118" s="8">
        <v>451904</v>
      </c>
      <c r="G118" s="1" t="s">
        <v>69</v>
      </c>
      <c r="H118" s="7">
        <v>24</v>
      </c>
      <c r="I118" s="5">
        <v>45151</v>
      </c>
      <c r="J118" s="5">
        <v>45153</v>
      </c>
      <c r="K118" s="1" t="s">
        <v>273</v>
      </c>
      <c r="L118" s="224">
        <v>8</v>
      </c>
      <c r="M118" s="4">
        <f t="shared" si="14"/>
        <v>1</v>
      </c>
      <c r="N118" s="233" t="s">
        <v>341</v>
      </c>
      <c r="O118" s="234">
        <v>10</v>
      </c>
      <c r="P118" s="233">
        <v>419491</v>
      </c>
      <c r="Q118" s="241" t="str">
        <f>IFERROR((VLOOKUP(P118,Padrón[[Ficha]:[Nombre]],2,FALSE)),"-")</f>
        <v>JULIO ANDRES BARRIOS ALMAZAN</v>
      </c>
      <c r="S118" s="95" t="s">
        <v>432</v>
      </c>
    </row>
    <row r="119" spans="1:19" hidden="1" x14ac:dyDescent="0.35">
      <c r="A119" s="6">
        <v>56810</v>
      </c>
      <c r="B119" s="3"/>
      <c r="C119" s="1" t="s">
        <v>53</v>
      </c>
      <c r="D119" s="9" t="s">
        <v>64</v>
      </c>
      <c r="E119" s="1" t="s">
        <v>47</v>
      </c>
      <c r="F119" s="8">
        <v>329117</v>
      </c>
      <c r="G119" s="1" t="s">
        <v>154</v>
      </c>
      <c r="H119" s="7">
        <v>12</v>
      </c>
      <c r="I119" s="5">
        <v>45153</v>
      </c>
      <c r="J119" s="5">
        <v>45155</v>
      </c>
      <c r="K119" s="1" t="s">
        <v>273</v>
      </c>
      <c r="L119" s="224">
        <v>8</v>
      </c>
      <c r="M119" s="4">
        <f t="shared" si="14"/>
        <v>1</v>
      </c>
      <c r="N119" s="233" t="s">
        <v>341</v>
      </c>
      <c r="O119" s="234">
        <v>10</v>
      </c>
      <c r="P119" s="233">
        <v>406470</v>
      </c>
      <c r="Q119" s="241" t="str">
        <f>IFERROR((VLOOKUP(P119,Padrón[[Ficha]:[Nombre]],2,FALSE)),"-")</f>
        <v>NELSON ESCOBAR RIOS</v>
      </c>
      <c r="S119" s="95" t="s">
        <v>432</v>
      </c>
    </row>
    <row r="120" spans="1:19" hidden="1" x14ac:dyDescent="0.35">
      <c r="A120" s="6">
        <v>55911</v>
      </c>
      <c r="B120" s="3"/>
      <c r="C120" s="1" t="s">
        <v>53</v>
      </c>
      <c r="D120" s="9" t="s">
        <v>64</v>
      </c>
      <c r="E120" s="1" t="s">
        <v>47</v>
      </c>
      <c r="F120" s="8">
        <v>489671</v>
      </c>
      <c r="G120" s="1" t="s">
        <v>79</v>
      </c>
      <c r="H120" s="7">
        <v>8</v>
      </c>
      <c r="I120" s="5">
        <v>45155</v>
      </c>
      <c r="J120" s="5">
        <v>45157</v>
      </c>
      <c r="K120" s="1" t="s">
        <v>273</v>
      </c>
      <c r="L120" s="224">
        <v>8</v>
      </c>
      <c r="M120" s="4">
        <f t="shared" si="14"/>
        <v>1</v>
      </c>
      <c r="N120" s="233" t="s">
        <v>341</v>
      </c>
      <c r="O120" s="234">
        <v>5</v>
      </c>
      <c r="P120" s="233">
        <v>489671</v>
      </c>
      <c r="Q120" s="241" t="str">
        <f>IFERROR((VLOOKUP(P120,Padrón[[Ficha]:[Nombre]],2,FALSE)),"-")</f>
        <v>PEDRO ZACARIAS ALCOCER</v>
      </c>
      <c r="S120" s="95" t="s">
        <v>432</v>
      </c>
    </row>
    <row r="121" spans="1:19" x14ac:dyDescent="0.35">
      <c r="A121" s="6">
        <v>55387</v>
      </c>
      <c r="B121" s="3"/>
      <c r="C121" s="1" t="s">
        <v>53</v>
      </c>
      <c r="D121" s="9" t="s">
        <v>64</v>
      </c>
      <c r="E121" s="1" t="s">
        <v>43</v>
      </c>
      <c r="F121" s="8">
        <v>411339</v>
      </c>
      <c r="G121" s="1" t="s">
        <v>68</v>
      </c>
      <c r="H121" s="7">
        <v>11</v>
      </c>
      <c r="I121" s="5">
        <v>45155</v>
      </c>
      <c r="J121" s="5">
        <v>45157</v>
      </c>
      <c r="K121" s="1" t="s">
        <v>273</v>
      </c>
      <c r="L121" s="224">
        <v>8</v>
      </c>
      <c r="M121" s="4">
        <f t="shared" ref="M121:M152" si="15">IF(AND(J121&gt;=$B$2,J121&lt;=$C$2),1,0)</f>
        <v>1</v>
      </c>
      <c r="N121" s="233" t="s">
        <v>341</v>
      </c>
      <c r="O121" s="234">
        <v>5</v>
      </c>
      <c r="P121" s="233">
        <v>411339</v>
      </c>
      <c r="Q121" s="241" t="str">
        <f>IFERROR((VLOOKUP(P121,Padrón[[Ficha]:[Nombre]],2,FALSE)),"-")</f>
        <v>CARLOS ALFREDO RAMIREZ BARRENECHEA</v>
      </c>
      <c r="S121" s="95" t="s">
        <v>432</v>
      </c>
    </row>
    <row r="122" spans="1:19" x14ac:dyDescent="0.35">
      <c r="A122" s="6">
        <v>55388</v>
      </c>
      <c r="B122" s="3"/>
      <c r="C122" s="1" t="s">
        <v>53</v>
      </c>
      <c r="D122" s="9" t="s">
        <v>64</v>
      </c>
      <c r="E122" s="1" t="s">
        <v>43</v>
      </c>
      <c r="F122" s="8">
        <v>411339</v>
      </c>
      <c r="G122" s="1" t="s">
        <v>68</v>
      </c>
      <c r="H122" s="7">
        <v>16</v>
      </c>
      <c r="I122" s="5">
        <v>45160</v>
      </c>
      <c r="J122" s="5">
        <v>45162</v>
      </c>
      <c r="K122" s="1" t="s">
        <v>273</v>
      </c>
      <c r="L122" s="224">
        <v>8</v>
      </c>
      <c r="M122" s="4">
        <f t="shared" si="15"/>
        <v>1</v>
      </c>
      <c r="N122" s="233" t="s">
        <v>341</v>
      </c>
      <c r="O122" s="234">
        <v>10</v>
      </c>
      <c r="P122" s="233">
        <v>411339</v>
      </c>
      <c r="Q122" s="241" t="str">
        <f>IFERROR((VLOOKUP(P122,Padrón[[Ficha]:[Nombre]],2,FALSE)),"-")</f>
        <v>CARLOS ALFREDO RAMIREZ BARRENECHEA</v>
      </c>
      <c r="S122" s="95" t="s">
        <v>432</v>
      </c>
    </row>
    <row r="123" spans="1:19" hidden="1" x14ac:dyDescent="0.35">
      <c r="A123" s="6">
        <v>55917</v>
      </c>
      <c r="B123" s="3"/>
      <c r="C123" s="1" t="s">
        <v>53</v>
      </c>
      <c r="D123" s="9" t="s">
        <v>64</v>
      </c>
      <c r="E123" s="1" t="s">
        <v>47</v>
      </c>
      <c r="F123" s="8">
        <v>489671</v>
      </c>
      <c r="G123" s="1" t="s">
        <v>79</v>
      </c>
      <c r="H123" s="7">
        <v>10</v>
      </c>
      <c r="I123" s="5">
        <v>45160</v>
      </c>
      <c r="J123" s="5">
        <v>45162</v>
      </c>
      <c r="K123" s="1" t="s">
        <v>273</v>
      </c>
      <c r="L123" s="224">
        <v>8</v>
      </c>
      <c r="M123" s="4">
        <f t="shared" si="15"/>
        <v>1</v>
      </c>
      <c r="N123" s="233" t="s">
        <v>341</v>
      </c>
      <c r="O123" s="234">
        <v>11</v>
      </c>
      <c r="P123" s="233">
        <v>489671</v>
      </c>
      <c r="Q123" s="241" t="str">
        <f>IFERROR((VLOOKUP(P123,Padrón[[Ficha]:[Nombre]],2,FALSE)),"-")</f>
        <v>PEDRO ZACARIAS ALCOCER</v>
      </c>
      <c r="S123" s="95" t="s">
        <v>432</v>
      </c>
    </row>
    <row r="124" spans="1:19" x14ac:dyDescent="0.35">
      <c r="A124" s="6">
        <v>55389</v>
      </c>
      <c r="B124" s="3"/>
      <c r="C124" s="1" t="s">
        <v>53</v>
      </c>
      <c r="D124" s="9" t="s">
        <v>64</v>
      </c>
      <c r="E124" s="1" t="s">
        <v>43</v>
      </c>
      <c r="F124" s="8">
        <v>451904</v>
      </c>
      <c r="G124" s="1" t="s">
        <v>69</v>
      </c>
      <c r="H124" s="7">
        <v>15</v>
      </c>
      <c r="I124" s="5">
        <v>45168</v>
      </c>
      <c r="J124" s="5">
        <v>45170</v>
      </c>
      <c r="K124" s="1" t="s">
        <v>273</v>
      </c>
      <c r="L124" s="224">
        <v>9</v>
      </c>
      <c r="M124" s="4">
        <f t="shared" si="15"/>
        <v>1</v>
      </c>
      <c r="N124" s="233" t="s">
        <v>341</v>
      </c>
      <c r="O124" s="234">
        <v>13</v>
      </c>
      <c r="P124" s="233">
        <v>491912</v>
      </c>
      <c r="Q124" s="241" t="str">
        <f>IFERROR((VLOOKUP(P124,Padrón[[Ficha]:[Nombre]],2,FALSE)),"-")</f>
        <v>JOSE ATAHUALPA DIAZ NUÑEZ</v>
      </c>
      <c r="S124" s="95" t="s">
        <v>432</v>
      </c>
    </row>
    <row r="125" spans="1:19" x14ac:dyDescent="0.35">
      <c r="A125" s="6">
        <v>55390</v>
      </c>
      <c r="B125" s="3"/>
      <c r="C125" s="1" t="s">
        <v>53</v>
      </c>
      <c r="D125" s="9" t="s">
        <v>64</v>
      </c>
      <c r="E125" s="1" t="s">
        <v>43</v>
      </c>
      <c r="F125" s="8">
        <v>329117</v>
      </c>
      <c r="G125" s="1" t="s">
        <v>154</v>
      </c>
      <c r="H125" s="7">
        <v>16</v>
      </c>
      <c r="I125" s="5">
        <v>45170</v>
      </c>
      <c r="J125" s="5">
        <v>45172</v>
      </c>
      <c r="K125" s="1" t="s">
        <v>273</v>
      </c>
      <c r="L125" s="224">
        <v>9</v>
      </c>
      <c r="M125" s="4">
        <f t="shared" si="15"/>
        <v>1</v>
      </c>
      <c r="N125" s="233" t="s">
        <v>341</v>
      </c>
      <c r="O125" s="234">
        <v>17</v>
      </c>
      <c r="P125" s="233">
        <v>329117</v>
      </c>
      <c r="Q125" s="241" t="str">
        <f>IFERROR((VLOOKUP(P125,Padrón[[Ficha]:[Nombre]],2,FALSE)),"-")</f>
        <v>DANIEL DIAMANTIS GONZALEZ PEREZ</v>
      </c>
      <c r="S125" s="95" t="s">
        <v>432</v>
      </c>
    </row>
    <row r="126" spans="1:19" hidden="1" x14ac:dyDescent="0.35">
      <c r="A126" s="6">
        <v>54078</v>
      </c>
      <c r="B126" s="3"/>
      <c r="C126" s="1" t="s">
        <v>53</v>
      </c>
      <c r="D126" s="9" t="s">
        <v>64</v>
      </c>
      <c r="E126" s="1" t="s">
        <v>35</v>
      </c>
      <c r="F126" s="8">
        <v>451904</v>
      </c>
      <c r="G126" s="1" t="s">
        <v>69</v>
      </c>
      <c r="H126" s="7">
        <v>17</v>
      </c>
      <c r="I126" s="5">
        <v>45171</v>
      </c>
      <c r="J126" s="5">
        <v>45173</v>
      </c>
      <c r="K126" s="1" t="s">
        <v>273</v>
      </c>
      <c r="L126" s="224">
        <v>9</v>
      </c>
      <c r="M126" s="4">
        <f t="shared" si="15"/>
        <v>1</v>
      </c>
      <c r="N126" s="233" t="s">
        <v>341</v>
      </c>
      <c r="O126" s="234">
        <v>14</v>
      </c>
      <c r="P126" s="233">
        <v>415202</v>
      </c>
      <c r="Q126" s="241" t="str">
        <f>IFERROR((VLOOKUP(P126,Padrón[[Ficha]:[Nombre]],2,FALSE)),"-")</f>
        <v>HERMILO VAZQUEZ HERNANDEZ</v>
      </c>
      <c r="S126" s="95" t="s">
        <v>432</v>
      </c>
    </row>
    <row r="127" spans="1:19" hidden="1" x14ac:dyDescent="0.35">
      <c r="A127" s="6">
        <v>55002</v>
      </c>
      <c r="B127" s="3"/>
      <c r="C127" s="1" t="s">
        <v>53</v>
      </c>
      <c r="D127" s="9" t="s">
        <v>64</v>
      </c>
      <c r="E127" s="1" t="s">
        <v>20</v>
      </c>
      <c r="F127" s="8">
        <v>418421</v>
      </c>
      <c r="G127" s="1" t="s">
        <v>166</v>
      </c>
      <c r="H127" s="7">
        <v>7</v>
      </c>
      <c r="I127" s="5">
        <v>45174</v>
      </c>
      <c r="J127" s="5">
        <v>45175</v>
      </c>
      <c r="K127" s="1" t="s">
        <v>273</v>
      </c>
      <c r="L127" s="224">
        <v>9</v>
      </c>
      <c r="M127" s="4">
        <f t="shared" si="15"/>
        <v>1</v>
      </c>
      <c r="N127" s="233" t="s">
        <v>341</v>
      </c>
      <c r="O127" s="234">
        <v>7</v>
      </c>
      <c r="P127" s="233">
        <v>415202</v>
      </c>
      <c r="Q127" s="241" t="str">
        <f>IFERROR((VLOOKUP(P127,Padrón[[Ficha]:[Nombre]],2,FALSE)),"-")</f>
        <v>HERMILO VAZQUEZ HERNANDEZ</v>
      </c>
      <c r="S127" s="95" t="s">
        <v>432</v>
      </c>
    </row>
    <row r="128" spans="1:19" hidden="1" x14ac:dyDescent="0.35">
      <c r="A128" s="6">
        <v>56832</v>
      </c>
      <c r="B128" s="3"/>
      <c r="C128" s="1" t="s">
        <v>53</v>
      </c>
      <c r="D128" s="9" t="s">
        <v>64</v>
      </c>
      <c r="E128" s="1" t="s">
        <v>47</v>
      </c>
      <c r="F128" s="8">
        <v>419491</v>
      </c>
      <c r="G128" s="1" t="s">
        <v>148</v>
      </c>
      <c r="H128" s="7">
        <v>14</v>
      </c>
      <c r="I128" s="5">
        <v>45174</v>
      </c>
      <c r="J128" s="5">
        <v>45176</v>
      </c>
      <c r="K128" s="1" t="s">
        <v>273</v>
      </c>
      <c r="L128" s="224">
        <v>9</v>
      </c>
      <c r="M128" s="4">
        <f t="shared" si="15"/>
        <v>1</v>
      </c>
      <c r="N128" s="233" t="s">
        <v>341</v>
      </c>
      <c r="O128" s="234">
        <v>12</v>
      </c>
      <c r="P128" s="233">
        <v>419491</v>
      </c>
      <c r="Q128" s="241" t="str">
        <f>IFERROR((VLOOKUP(P128,Padrón[[Ficha]:[Nombre]],2,FALSE)),"-")</f>
        <v>JULIO ANDRES BARRIOS ALMAZAN</v>
      </c>
      <c r="S128" s="95" t="s">
        <v>432</v>
      </c>
    </row>
    <row r="129" spans="1:19" x14ac:dyDescent="0.35">
      <c r="A129" s="6">
        <v>50834</v>
      </c>
      <c r="B129" s="3"/>
      <c r="C129" s="1" t="s">
        <v>53</v>
      </c>
      <c r="D129" s="9" t="s">
        <v>54</v>
      </c>
      <c r="E129" s="1" t="s">
        <v>43</v>
      </c>
      <c r="F129" s="8">
        <v>451904</v>
      </c>
      <c r="G129" s="1" t="s">
        <v>69</v>
      </c>
      <c r="H129" s="7">
        <v>16</v>
      </c>
      <c r="I129" s="5">
        <v>45181</v>
      </c>
      <c r="J129" s="5">
        <v>45183</v>
      </c>
      <c r="K129" s="1" t="s">
        <v>273</v>
      </c>
      <c r="L129" s="224">
        <v>9</v>
      </c>
      <c r="M129" s="4">
        <f t="shared" si="15"/>
        <v>1</v>
      </c>
      <c r="N129" s="233" t="s">
        <v>341</v>
      </c>
      <c r="O129" s="234">
        <v>13</v>
      </c>
      <c r="P129" s="233">
        <v>329117</v>
      </c>
      <c r="Q129" s="241" t="str">
        <f>IFERROR((VLOOKUP(P129,Padrón[[Ficha]:[Nombre]],2,FALSE)),"-")</f>
        <v>DANIEL DIAMANTIS GONZALEZ PEREZ</v>
      </c>
      <c r="S129" s="95" t="s">
        <v>432</v>
      </c>
    </row>
    <row r="130" spans="1:19" x14ac:dyDescent="0.35">
      <c r="A130" s="6">
        <v>55391</v>
      </c>
      <c r="B130" s="3"/>
      <c r="C130" s="1" t="s">
        <v>53</v>
      </c>
      <c r="D130" s="9" t="s">
        <v>64</v>
      </c>
      <c r="E130" s="1" t="s">
        <v>43</v>
      </c>
      <c r="F130" s="8">
        <v>267366</v>
      </c>
      <c r="G130" s="1" t="s">
        <v>158</v>
      </c>
      <c r="H130" s="7">
        <v>13</v>
      </c>
      <c r="I130" s="5">
        <v>45181</v>
      </c>
      <c r="J130" s="5">
        <v>45183</v>
      </c>
      <c r="K130" s="1" t="s">
        <v>273</v>
      </c>
      <c r="L130" s="224">
        <v>9</v>
      </c>
      <c r="M130" s="4">
        <f t="shared" si="15"/>
        <v>1</v>
      </c>
      <c r="N130" s="233" t="s">
        <v>341</v>
      </c>
      <c r="O130" s="234">
        <v>10</v>
      </c>
      <c r="P130" s="233">
        <v>446147</v>
      </c>
      <c r="Q130" s="241" t="str">
        <f>IFERROR((VLOOKUP(P130,Padrón[[Ficha]:[Nombre]],2,FALSE)),"-")</f>
        <v>JESUS RAFAEL TERAN MORENO</v>
      </c>
      <c r="S130" s="95" t="s">
        <v>432</v>
      </c>
    </row>
    <row r="131" spans="1:19" hidden="1" x14ac:dyDescent="0.35">
      <c r="A131" s="6">
        <v>56852</v>
      </c>
      <c r="B131" s="3"/>
      <c r="C131" s="1" t="s">
        <v>53</v>
      </c>
      <c r="D131" s="9" t="s">
        <v>64</v>
      </c>
      <c r="E131" s="1" t="s">
        <v>47</v>
      </c>
      <c r="F131" s="8">
        <v>491912</v>
      </c>
      <c r="G131" s="1" t="s">
        <v>65</v>
      </c>
      <c r="H131" s="7">
        <v>7</v>
      </c>
      <c r="I131" s="5">
        <v>45181</v>
      </c>
      <c r="J131" s="5">
        <v>45183</v>
      </c>
      <c r="K131" s="1" t="s">
        <v>273</v>
      </c>
      <c r="L131" s="224">
        <v>9</v>
      </c>
      <c r="M131" s="4">
        <f t="shared" si="15"/>
        <v>1</v>
      </c>
      <c r="N131" s="233" t="s">
        <v>341</v>
      </c>
      <c r="O131" s="234">
        <v>5</v>
      </c>
      <c r="P131" s="233">
        <v>406470</v>
      </c>
      <c r="Q131" s="241" t="str">
        <f>IFERROR((VLOOKUP(P131,Padrón[[Ficha]:[Nombre]],2,FALSE)),"-")</f>
        <v>NELSON ESCOBAR RIOS</v>
      </c>
      <c r="S131" s="95" t="s">
        <v>432</v>
      </c>
    </row>
    <row r="132" spans="1:19" x14ac:dyDescent="0.35">
      <c r="A132" s="6">
        <v>55392</v>
      </c>
      <c r="B132" s="3"/>
      <c r="C132" s="1" t="s">
        <v>53</v>
      </c>
      <c r="D132" s="9" t="s">
        <v>64</v>
      </c>
      <c r="E132" s="1" t="s">
        <v>43</v>
      </c>
      <c r="F132" s="8">
        <v>411339</v>
      </c>
      <c r="G132" s="1" t="s">
        <v>68</v>
      </c>
      <c r="H132" s="7">
        <v>12</v>
      </c>
      <c r="I132" s="5">
        <v>45183</v>
      </c>
      <c r="J132" s="5">
        <v>45185</v>
      </c>
      <c r="K132" s="1" t="s">
        <v>273</v>
      </c>
      <c r="L132" s="224">
        <v>9</v>
      </c>
      <c r="M132" s="4">
        <f t="shared" si="15"/>
        <v>1</v>
      </c>
      <c r="N132" s="233" t="s">
        <v>341</v>
      </c>
      <c r="O132" s="234">
        <v>5</v>
      </c>
      <c r="P132" s="233">
        <v>411339</v>
      </c>
      <c r="Q132" s="241" t="str">
        <f>IFERROR((VLOOKUP(P132,Padrón[[Ficha]:[Nombre]],2,FALSE)),"-")</f>
        <v>CARLOS ALFREDO RAMIREZ BARRENECHEA</v>
      </c>
      <c r="S132" s="95" t="s">
        <v>432</v>
      </c>
    </row>
    <row r="133" spans="1:19" hidden="1" x14ac:dyDescent="0.35">
      <c r="A133" s="6">
        <v>54163</v>
      </c>
      <c r="B133" s="3"/>
      <c r="C133" s="1" t="s">
        <v>53</v>
      </c>
      <c r="D133" s="9" t="s">
        <v>64</v>
      </c>
      <c r="E133" s="1" t="s">
        <v>35</v>
      </c>
      <c r="F133" s="8">
        <v>489671</v>
      </c>
      <c r="G133" s="1" t="s">
        <v>79</v>
      </c>
      <c r="H133" s="7">
        <v>13</v>
      </c>
      <c r="I133" s="5">
        <v>45183</v>
      </c>
      <c r="J133" s="5">
        <v>45185</v>
      </c>
      <c r="K133" s="1" t="s">
        <v>273</v>
      </c>
      <c r="L133" s="224">
        <v>9</v>
      </c>
      <c r="M133" s="4">
        <f t="shared" si="15"/>
        <v>1</v>
      </c>
      <c r="N133" s="233" t="s">
        <v>341</v>
      </c>
      <c r="O133" s="234">
        <v>10</v>
      </c>
      <c r="P133" s="233">
        <v>489671</v>
      </c>
      <c r="Q133" s="241" t="str">
        <f>IFERROR((VLOOKUP(P133,Padrón[[Ficha]:[Nombre]],2,FALSE)),"-")</f>
        <v>PEDRO ZACARIAS ALCOCER</v>
      </c>
      <c r="S133" s="95" t="s">
        <v>432</v>
      </c>
    </row>
    <row r="134" spans="1:19" x14ac:dyDescent="0.35">
      <c r="A134" s="6">
        <v>55393</v>
      </c>
      <c r="B134" s="3"/>
      <c r="C134" s="1" t="s">
        <v>53</v>
      </c>
      <c r="D134" s="9" t="s">
        <v>64</v>
      </c>
      <c r="E134" s="1" t="s">
        <v>43</v>
      </c>
      <c r="F134" s="8">
        <v>491912</v>
      </c>
      <c r="G134" s="1" t="s">
        <v>65</v>
      </c>
      <c r="H134" s="7">
        <v>20</v>
      </c>
      <c r="I134" s="5">
        <v>45185</v>
      </c>
      <c r="J134" s="5">
        <v>45187</v>
      </c>
      <c r="K134" s="1" t="s">
        <v>273</v>
      </c>
      <c r="L134" s="224">
        <v>9</v>
      </c>
      <c r="M134" s="4">
        <f t="shared" si="15"/>
        <v>1</v>
      </c>
      <c r="N134" s="233" t="s">
        <v>341</v>
      </c>
      <c r="O134" s="234">
        <v>9</v>
      </c>
      <c r="P134" s="233">
        <v>491912</v>
      </c>
      <c r="Q134" s="241" t="str">
        <f>IFERROR((VLOOKUP(P134,Padrón[[Ficha]:[Nombre]],2,FALSE)),"-")</f>
        <v>JOSE ATAHUALPA DIAZ NUÑEZ</v>
      </c>
      <c r="S134" s="95" t="s">
        <v>432</v>
      </c>
    </row>
    <row r="135" spans="1:19" hidden="1" x14ac:dyDescent="0.35">
      <c r="A135" s="6">
        <v>56957</v>
      </c>
      <c r="B135" s="3"/>
      <c r="C135" s="1" t="s">
        <v>53</v>
      </c>
      <c r="D135" s="9" t="s">
        <v>64</v>
      </c>
      <c r="E135" s="1" t="s">
        <v>22</v>
      </c>
      <c r="F135" s="8">
        <v>354951</v>
      </c>
      <c r="G135" s="1" t="s">
        <v>39</v>
      </c>
      <c r="H135" s="7">
        <v>15</v>
      </c>
      <c r="I135" s="5">
        <v>45186</v>
      </c>
      <c r="J135" s="5">
        <v>45188</v>
      </c>
      <c r="K135" s="1" t="s">
        <v>273</v>
      </c>
      <c r="L135" s="224">
        <v>9</v>
      </c>
      <c r="M135" s="4">
        <f t="shared" si="15"/>
        <v>1</v>
      </c>
      <c r="N135" s="233" t="s">
        <v>341</v>
      </c>
      <c r="O135" s="234">
        <v>6</v>
      </c>
      <c r="P135" s="233">
        <v>411339</v>
      </c>
      <c r="Q135" s="241" t="str">
        <f>IFERROR((VLOOKUP(P135,Padrón[[Ficha]:[Nombre]],2,FALSE)),"-")</f>
        <v>CARLOS ALFREDO RAMIREZ BARRENECHEA</v>
      </c>
      <c r="S135" s="95" t="s">
        <v>432</v>
      </c>
    </row>
    <row r="136" spans="1:19" x14ac:dyDescent="0.35">
      <c r="A136" s="6">
        <v>55394</v>
      </c>
      <c r="B136" s="3"/>
      <c r="C136" s="1" t="s">
        <v>53</v>
      </c>
      <c r="D136" s="9" t="s">
        <v>64</v>
      </c>
      <c r="E136" s="1" t="s">
        <v>43</v>
      </c>
      <c r="F136" s="8">
        <v>491912</v>
      </c>
      <c r="G136" s="1" t="s">
        <v>65</v>
      </c>
      <c r="H136" s="7">
        <v>11</v>
      </c>
      <c r="I136" s="5">
        <v>45188</v>
      </c>
      <c r="J136" s="5">
        <v>45190</v>
      </c>
      <c r="K136" s="1" t="s">
        <v>273</v>
      </c>
      <c r="L136" s="224">
        <v>9</v>
      </c>
      <c r="M136" s="4">
        <f t="shared" si="15"/>
        <v>1</v>
      </c>
      <c r="N136" s="233" t="s">
        <v>341</v>
      </c>
      <c r="O136" s="234">
        <v>10</v>
      </c>
      <c r="P136" s="233">
        <v>491912</v>
      </c>
      <c r="Q136" s="241" t="str">
        <f>IFERROR((VLOOKUP(P136,Padrón[[Ficha]:[Nombre]],2,FALSE)),"-")</f>
        <v>JOSE ATAHUALPA DIAZ NUÑEZ</v>
      </c>
      <c r="S136" s="95" t="s">
        <v>432</v>
      </c>
    </row>
    <row r="137" spans="1:19" x14ac:dyDescent="0.35">
      <c r="A137" s="6">
        <v>55395</v>
      </c>
      <c r="B137" s="3"/>
      <c r="C137" s="1" t="s">
        <v>53</v>
      </c>
      <c r="D137" s="9" t="s">
        <v>64</v>
      </c>
      <c r="E137" s="1" t="s">
        <v>43</v>
      </c>
      <c r="F137" s="8">
        <v>451904</v>
      </c>
      <c r="G137" s="1" t="s">
        <v>69</v>
      </c>
      <c r="H137" s="7">
        <v>15</v>
      </c>
      <c r="I137" s="5">
        <v>45189</v>
      </c>
      <c r="J137" s="5">
        <v>45191</v>
      </c>
      <c r="K137" s="1" t="s">
        <v>273</v>
      </c>
      <c r="L137" s="224">
        <v>9</v>
      </c>
      <c r="M137" s="4">
        <f t="shared" si="15"/>
        <v>1</v>
      </c>
      <c r="N137" s="233" t="s">
        <v>341</v>
      </c>
      <c r="O137" s="234">
        <v>13</v>
      </c>
      <c r="P137" s="233">
        <v>451904</v>
      </c>
      <c r="Q137" s="241" t="str">
        <f>IFERROR((VLOOKUP(P137,Padrón[[Ficha]:[Nombre]],2,FALSE)),"-")</f>
        <v>ELI SOLIS GONZALEZ</v>
      </c>
      <c r="S137" s="95" t="s">
        <v>432</v>
      </c>
    </row>
    <row r="138" spans="1:19" x14ac:dyDescent="0.35">
      <c r="A138" s="6">
        <v>50813</v>
      </c>
      <c r="B138" s="3"/>
      <c r="C138" s="1" t="s">
        <v>53</v>
      </c>
      <c r="D138" s="9" t="s">
        <v>54</v>
      </c>
      <c r="E138" s="1" t="s">
        <v>43</v>
      </c>
      <c r="F138" s="8">
        <v>600496</v>
      </c>
      <c r="G138" s="1" t="s">
        <v>63</v>
      </c>
      <c r="H138" s="7">
        <v>16</v>
      </c>
      <c r="I138" s="5">
        <v>45195</v>
      </c>
      <c r="J138" s="5">
        <v>45197</v>
      </c>
      <c r="K138" s="1" t="s">
        <v>273</v>
      </c>
      <c r="L138" s="224">
        <v>9</v>
      </c>
      <c r="M138" s="4">
        <f t="shared" si="15"/>
        <v>1</v>
      </c>
      <c r="N138" s="233" t="s">
        <v>341</v>
      </c>
      <c r="O138" s="234">
        <v>13</v>
      </c>
      <c r="P138" s="233">
        <v>415202</v>
      </c>
      <c r="Q138" s="241" t="str">
        <f>IFERROR((VLOOKUP(P138,Padrón[[Ficha]:[Nombre]],2,FALSE)),"-")</f>
        <v>HERMILO VAZQUEZ HERNANDEZ</v>
      </c>
      <c r="S138" s="95" t="s">
        <v>432</v>
      </c>
    </row>
    <row r="139" spans="1:19" hidden="1" x14ac:dyDescent="0.35">
      <c r="A139" s="6">
        <v>53914</v>
      </c>
      <c r="B139" s="3"/>
      <c r="C139" s="1" t="s">
        <v>53</v>
      </c>
      <c r="D139" s="9" t="s">
        <v>64</v>
      </c>
      <c r="E139" s="1" t="s">
        <v>17</v>
      </c>
      <c r="F139" s="8">
        <v>418421</v>
      </c>
      <c r="G139" s="1" t="s">
        <v>166</v>
      </c>
      <c r="H139" s="7">
        <v>10</v>
      </c>
      <c r="I139" s="5">
        <v>45197</v>
      </c>
      <c r="J139" s="5">
        <v>45197</v>
      </c>
      <c r="K139" s="1" t="s">
        <v>273</v>
      </c>
      <c r="L139" s="224">
        <v>9</v>
      </c>
      <c r="M139" s="4">
        <f t="shared" si="15"/>
        <v>1</v>
      </c>
      <c r="N139" s="233" t="s">
        <v>341</v>
      </c>
      <c r="O139" s="234">
        <v>3</v>
      </c>
      <c r="P139" s="233">
        <v>489671</v>
      </c>
      <c r="Q139" s="241" t="str">
        <f>IFERROR((VLOOKUP(P139,Padrón[[Ficha]:[Nombre]],2,FALSE)),"-")</f>
        <v>PEDRO ZACARIAS ALCOCER</v>
      </c>
      <c r="R139" s="234" t="s">
        <v>451</v>
      </c>
      <c r="S139" s="95" t="s">
        <v>432</v>
      </c>
    </row>
    <row r="140" spans="1:19" x14ac:dyDescent="0.35">
      <c r="A140" s="6">
        <v>55396</v>
      </c>
      <c r="B140" s="3"/>
      <c r="C140" s="1" t="s">
        <v>53</v>
      </c>
      <c r="D140" s="9" t="s">
        <v>64</v>
      </c>
      <c r="E140" s="1" t="s">
        <v>43</v>
      </c>
      <c r="F140" s="8">
        <v>329117</v>
      </c>
      <c r="G140" s="1" t="s">
        <v>154</v>
      </c>
      <c r="H140" s="7">
        <v>19</v>
      </c>
      <c r="I140" s="5">
        <v>45198</v>
      </c>
      <c r="J140" s="5">
        <v>45200</v>
      </c>
      <c r="K140" s="1" t="s">
        <v>273</v>
      </c>
      <c r="L140" s="224">
        <v>10</v>
      </c>
      <c r="M140" s="4">
        <f t="shared" si="15"/>
        <v>1</v>
      </c>
      <c r="N140" s="233" t="s">
        <v>341</v>
      </c>
      <c r="O140" s="234">
        <v>10</v>
      </c>
      <c r="P140" s="233">
        <v>329117</v>
      </c>
      <c r="Q140" s="241" t="str">
        <f>IFERROR((VLOOKUP(P140,Padrón[[Ficha]:[Nombre]],2,FALSE)),"-")</f>
        <v>DANIEL DIAMANTIS GONZALEZ PEREZ</v>
      </c>
      <c r="S140" s="95" t="s">
        <v>432</v>
      </c>
    </row>
    <row r="141" spans="1:19" hidden="1" x14ac:dyDescent="0.35">
      <c r="A141" s="6">
        <v>54271</v>
      </c>
      <c r="B141" s="3"/>
      <c r="C141" s="1" t="s">
        <v>53</v>
      </c>
      <c r="D141" s="9" t="s">
        <v>64</v>
      </c>
      <c r="E141" s="1" t="s">
        <v>22</v>
      </c>
      <c r="F141" s="8">
        <v>451904</v>
      </c>
      <c r="G141" s="1" t="s">
        <v>69</v>
      </c>
      <c r="H141" s="7">
        <v>13</v>
      </c>
      <c r="I141" s="5">
        <v>45199</v>
      </c>
      <c r="J141" s="5">
        <v>45201</v>
      </c>
      <c r="K141" s="1" t="s">
        <v>273</v>
      </c>
      <c r="L141" s="224">
        <v>10</v>
      </c>
      <c r="M141" s="4">
        <f t="shared" si="15"/>
        <v>1</v>
      </c>
      <c r="N141" s="233" t="s">
        <v>341</v>
      </c>
      <c r="O141" s="234">
        <v>12</v>
      </c>
      <c r="P141" s="233">
        <v>451904</v>
      </c>
      <c r="Q141" s="241" t="str">
        <f>IFERROR((VLOOKUP(P141,Padrón[[Ficha]:[Nombre]],2,FALSE)),"-")</f>
        <v>ELI SOLIS GONZALEZ</v>
      </c>
      <c r="S141" s="95" t="s">
        <v>432</v>
      </c>
    </row>
    <row r="142" spans="1:19" hidden="1" x14ac:dyDescent="0.35">
      <c r="A142" s="6">
        <v>53874</v>
      </c>
      <c r="B142" s="3"/>
      <c r="C142" s="1" t="s">
        <v>53</v>
      </c>
      <c r="D142" s="9" t="s">
        <v>64</v>
      </c>
      <c r="E142" s="1" t="s">
        <v>41</v>
      </c>
      <c r="F142" s="8">
        <v>419491</v>
      </c>
      <c r="G142" s="1" t="s">
        <v>148</v>
      </c>
      <c r="H142" s="7">
        <v>16</v>
      </c>
      <c r="I142" s="5">
        <v>45202</v>
      </c>
      <c r="J142" s="5">
        <v>45203</v>
      </c>
      <c r="K142" s="1" t="s">
        <v>273</v>
      </c>
      <c r="L142" s="224">
        <v>10</v>
      </c>
      <c r="M142" s="4">
        <f t="shared" si="15"/>
        <v>1</v>
      </c>
      <c r="N142" s="233" t="s">
        <v>341</v>
      </c>
      <c r="O142" s="234">
        <v>12</v>
      </c>
      <c r="P142" s="233">
        <v>419491</v>
      </c>
      <c r="Q142" s="241" t="str">
        <f>IFERROR((VLOOKUP(P142,Padrón[[Ficha]:[Nombre]],2,FALSE)),"-")</f>
        <v>JULIO ANDRES BARRIOS ALMAZAN</v>
      </c>
      <c r="S142" s="95" t="s">
        <v>432</v>
      </c>
    </row>
    <row r="143" spans="1:19" x14ac:dyDescent="0.35">
      <c r="A143" s="6">
        <v>55397</v>
      </c>
      <c r="B143" s="3"/>
      <c r="C143" s="1" t="s">
        <v>53</v>
      </c>
      <c r="D143" s="9" t="s">
        <v>64</v>
      </c>
      <c r="E143" s="1" t="s">
        <v>43</v>
      </c>
      <c r="F143" s="8">
        <v>411339</v>
      </c>
      <c r="G143" s="1" t="s">
        <v>68</v>
      </c>
      <c r="H143" s="7">
        <v>13</v>
      </c>
      <c r="I143" s="5">
        <v>45211</v>
      </c>
      <c r="J143" s="5">
        <v>45213</v>
      </c>
      <c r="K143" s="1" t="s">
        <v>273</v>
      </c>
      <c r="L143" s="224">
        <v>10</v>
      </c>
      <c r="M143" s="4">
        <f t="shared" si="15"/>
        <v>1</v>
      </c>
      <c r="N143" s="233" t="s">
        <v>341</v>
      </c>
      <c r="O143" s="234">
        <v>10</v>
      </c>
      <c r="P143" s="233">
        <v>411339</v>
      </c>
      <c r="Q143" s="241" t="str">
        <f>IFERROR((VLOOKUP(P143,Padrón[[Ficha]:[Nombre]],2,FALSE)),"-")</f>
        <v>CARLOS ALFREDO RAMIREZ BARRENECHEA</v>
      </c>
      <c r="S143" s="95" t="s">
        <v>432</v>
      </c>
    </row>
    <row r="144" spans="1:19" hidden="1" x14ac:dyDescent="0.35">
      <c r="A144" s="6">
        <v>54598</v>
      </c>
      <c r="B144" s="3"/>
      <c r="C144" s="1" t="s">
        <v>53</v>
      </c>
      <c r="D144" s="9" t="s">
        <v>64</v>
      </c>
      <c r="E144" s="1" t="s">
        <v>35</v>
      </c>
      <c r="F144" s="8">
        <v>489671</v>
      </c>
      <c r="G144" s="1" t="s">
        <v>79</v>
      </c>
      <c r="H144" s="7">
        <v>12</v>
      </c>
      <c r="I144" s="5">
        <v>45211</v>
      </c>
      <c r="J144" s="5">
        <v>45213</v>
      </c>
      <c r="K144" s="1" t="s">
        <v>273</v>
      </c>
      <c r="L144" s="224">
        <v>10</v>
      </c>
      <c r="M144" s="4">
        <f t="shared" si="15"/>
        <v>1</v>
      </c>
      <c r="N144" s="233" t="s">
        <v>341</v>
      </c>
      <c r="O144" s="234">
        <v>11</v>
      </c>
      <c r="P144" s="233">
        <v>489671</v>
      </c>
      <c r="Q144" s="241" t="str">
        <f>IFERROR((VLOOKUP(P144,Padrón[[Ficha]:[Nombre]],2,FALSE)),"-")</f>
        <v>PEDRO ZACARIAS ALCOCER</v>
      </c>
      <c r="R144" s="234" t="s">
        <v>452</v>
      </c>
      <c r="S144" s="95" t="s">
        <v>432</v>
      </c>
    </row>
    <row r="145" spans="1:19" x14ac:dyDescent="0.35">
      <c r="A145" s="6">
        <v>55398</v>
      </c>
      <c r="B145" s="3"/>
      <c r="C145" s="1" t="s">
        <v>53</v>
      </c>
      <c r="D145" s="9" t="s">
        <v>64</v>
      </c>
      <c r="E145" s="1" t="s">
        <v>43</v>
      </c>
      <c r="F145" s="8">
        <v>491912</v>
      </c>
      <c r="G145" s="1" t="s">
        <v>65</v>
      </c>
      <c r="H145" s="7">
        <v>17</v>
      </c>
      <c r="I145" s="5">
        <v>45213</v>
      </c>
      <c r="J145" s="5">
        <v>45215</v>
      </c>
      <c r="K145" s="1" t="s">
        <v>273</v>
      </c>
      <c r="L145" s="224">
        <v>10</v>
      </c>
      <c r="M145" s="4">
        <f t="shared" si="15"/>
        <v>1</v>
      </c>
      <c r="N145" s="233" t="s">
        <v>341</v>
      </c>
      <c r="O145" s="234">
        <v>15</v>
      </c>
      <c r="P145" s="233">
        <v>491912</v>
      </c>
      <c r="Q145" s="241" t="str">
        <f>IFERROR((VLOOKUP(P145,Padrón[[Ficha]:[Nombre]],2,FALSE)),"-")</f>
        <v>JOSE ATAHUALPA DIAZ NUÑEZ</v>
      </c>
      <c r="S145" s="95" t="s">
        <v>432</v>
      </c>
    </row>
    <row r="146" spans="1:19" x14ac:dyDescent="0.35">
      <c r="A146" s="6">
        <v>50769</v>
      </c>
      <c r="B146" s="3"/>
      <c r="C146" s="1" t="s">
        <v>53</v>
      </c>
      <c r="D146" s="9" t="s">
        <v>54</v>
      </c>
      <c r="E146" s="1" t="s">
        <v>43</v>
      </c>
      <c r="F146" s="8">
        <v>600496</v>
      </c>
      <c r="G146" s="1" t="s">
        <v>63</v>
      </c>
      <c r="H146" s="7">
        <v>20</v>
      </c>
      <c r="I146" s="5">
        <v>45216</v>
      </c>
      <c r="J146" s="5">
        <v>45218</v>
      </c>
      <c r="K146" s="1" t="s">
        <v>273</v>
      </c>
      <c r="L146" s="224">
        <v>10</v>
      </c>
      <c r="M146" s="4">
        <f t="shared" si="15"/>
        <v>1</v>
      </c>
      <c r="N146" s="233" t="s">
        <v>341</v>
      </c>
      <c r="O146" s="234">
        <v>17</v>
      </c>
      <c r="P146" s="233">
        <v>411339</v>
      </c>
      <c r="Q146" s="241" t="str">
        <f>IFERROR((VLOOKUP(P146,Padrón[[Ficha]:[Nombre]],2,FALSE)),"-")</f>
        <v>CARLOS ALFREDO RAMIREZ BARRENECHEA</v>
      </c>
      <c r="S146" s="95" t="s">
        <v>432</v>
      </c>
    </row>
    <row r="147" spans="1:19" hidden="1" x14ac:dyDescent="0.35">
      <c r="A147" s="6">
        <v>55028</v>
      </c>
      <c r="B147" s="3"/>
      <c r="C147" s="1" t="s">
        <v>53</v>
      </c>
      <c r="D147" s="9" t="s">
        <v>64</v>
      </c>
      <c r="E147" s="1" t="s">
        <v>20</v>
      </c>
      <c r="F147" s="8">
        <v>489671</v>
      </c>
      <c r="G147" s="1" t="s">
        <v>79</v>
      </c>
      <c r="H147" s="7">
        <v>12</v>
      </c>
      <c r="I147" s="5">
        <v>45216</v>
      </c>
      <c r="J147" s="5">
        <v>45217</v>
      </c>
      <c r="K147" s="1" t="s">
        <v>273</v>
      </c>
      <c r="L147" s="224">
        <v>10</v>
      </c>
      <c r="M147" s="4">
        <f t="shared" si="15"/>
        <v>1</v>
      </c>
      <c r="N147" s="233" t="s">
        <v>341</v>
      </c>
      <c r="O147" s="234">
        <v>8</v>
      </c>
      <c r="P147" s="233">
        <v>489671</v>
      </c>
      <c r="Q147" s="241" t="str">
        <f>IFERROR((VLOOKUP(P147,Padrón[[Ficha]:[Nombre]],2,FALSE)),"-")</f>
        <v>PEDRO ZACARIAS ALCOCER</v>
      </c>
      <c r="S147" s="95" t="s">
        <v>432</v>
      </c>
    </row>
    <row r="148" spans="1:19" x14ac:dyDescent="0.35">
      <c r="A148" s="6">
        <v>48385</v>
      </c>
      <c r="B148" s="3"/>
      <c r="C148" s="1" t="s">
        <v>53</v>
      </c>
      <c r="D148" s="9" t="s">
        <v>147</v>
      </c>
      <c r="E148" s="1" t="s">
        <v>43</v>
      </c>
      <c r="F148" s="8">
        <v>329117</v>
      </c>
      <c r="G148" s="1" t="s">
        <v>154</v>
      </c>
      <c r="H148" s="7">
        <v>11</v>
      </c>
      <c r="I148" s="5">
        <v>45222</v>
      </c>
      <c r="J148" s="5">
        <v>45224</v>
      </c>
      <c r="K148" s="1" t="s">
        <v>273</v>
      </c>
      <c r="L148" s="224">
        <v>10</v>
      </c>
      <c r="M148" s="4">
        <f t="shared" si="15"/>
        <v>1</v>
      </c>
      <c r="N148" s="233" t="s">
        <v>341</v>
      </c>
      <c r="O148" s="234">
        <v>9</v>
      </c>
      <c r="P148" s="233">
        <v>411339</v>
      </c>
      <c r="Q148" s="241" t="str">
        <f>IFERROR((VLOOKUP(P148,Padrón[[Ficha]:[Nombre]],2,FALSE)),"-")</f>
        <v>CARLOS ALFREDO RAMIREZ BARRENECHEA</v>
      </c>
      <c r="R148" s="234" t="s">
        <v>453</v>
      </c>
      <c r="S148" s="95" t="s">
        <v>432</v>
      </c>
    </row>
    <row r="149" spans="1:19" hidden="1" x14ac:dyDescent="0.35">
      <c r="A149" s="6">
        <v>57024</v>
      </c>
      <c r="B149" s="3"/>
      <c r="C149" s="1" t="s">
        <v>53</v>
      </c>
      <c r="D149" s="9" t="s">
        <v>64</v>
      </c>
      <c r="E149" s="1" t="s">
        <v>47</v>
      </c>
      <c r="F149" s="8">
        <v>491912</v>
      </c>
      <c r="G149" s="1" t="s">
        <v>65</v>
      </c>
      <c r="H149" s="7">
        <v>11</v>
      </c>
      <c r="I149" s="5">
        <v>45223</v>
      </c>
      <c r="J149" s="5">
        <v>45225</v>
      </c>
      <c r="K149" s="1" t="s">
        <v>273</v>
      </c>
      <c r="L149" s="224">
        <v>10</v>
      </c>
      <c r="M149" s="4">
        <f t="shared" si="15"/>
        <v>1</v>
      </c>
      <c r="N149" s="233" t="s">
        <v>341</v>
      </c>
      <c r="O149" s="234">
        <v>7</v>
      </c>
      <c r="P149" s="233">
        <v>491912</v>
      </c>
      <c r="Q149" s="241" t="str">
        <f>IFERROR((VLOOKUP(P149,Padrón[[Ficha]:[Nombre]],2,FALSE)),"-")</f>
        <v>JOSE ATAHUALPA DIAZ NUÑEZ</v>
      </c>
      <c r="S149" s="95" t="s">
        <v>432</v>
      </c>
    </row>
    <row r="150" spans="1:19" hidden="1" x14ac:dyDescent="0.35">
      <c r="A150" s="6">
        <v>54624</v>
      </c>
      <c r="B150" s="3"/>
      <c r="C150" s="1" t="s">
        <v>53</v>
      </c>
      <c r="D150" s="9" t="s">
        <v>64</v>
      </c>
      <c r="E150" s="1" t="s">
        <v>28</v>
      </c>
      <c r="F150" s="8">
        <v>411339</v>
      </c>
      <c r="G150" s="1" t="s">
        <v>68</v>
      </c>
      <c r="H150" s="7">
        <v>16</v>
      </c>
      <c r="I150" s="5">
        <v>45224</v>
      </c>
      <c r="J150" s="5">
        <v>45226</v>
      </c>
      <c r="K150" s="1" t="s">
        <v>273</v>
      </c>
      <c r="L150" s="224">
        <v>10</v>
      </c>
      <c r="M150" s="4">
        <f t="shared" si="15"/>
        <v>1</v>
      </c>
      <c r="N150" s="233" t="s">
        <v>341</v>
      </c>
      <c r="O150" s="234">
        <v>12</v>
      </c>
      <c r="P150" s="233">
        <v>451904</v>
      </c>
      <c r="Q150" s="241" t="str">
        <f>IFERROR((VLOOKUP(P150,Padrón[[Ficha]:[Nombre]],2,FALSE)),"-")</f>
        <v>ELI SOLIS GONZALEZ</v>
      </c>
      <c r="S150" s="95" t="s">
        <v>432</v>
      </c>
    </row>
    <row r="151" spans="1:19" hidden="1" x14ac:dyDescent="0.35">
      <c r="A151" s="6">
        <v>54783</v>
      </c>
      <c r="B151" s="3"/>
      <c r="C151" s="1" t="s">
        <v>53</v>
      </c>
      <c r="D151" s="9" t="s">
        <v>64</v>
      </c>
      <c r="E151" s="1" t="s">
        <v>28</v>
      </c>
      <c r="F151" s="8">
        <v>411339</v>
      </c>
      <c r="G151" s="1" t="s">
        <v>68</v>
      </c>
      <c r="H151" s="7">
        <v>10</v>
      </c>
      <c r="I151" s="5">
        <v>45227</v>
      </c>
      <c r="J151" s="5">
        <v>45229</v>
      </c>
      <c r="K151" s="1" t="s">
        <v>273</v>
      </c>
      <c r="L151" s="224">
        <v>10</v>
      </c>
      <c r="M151" s="4">
        <f t="shared" si="15"/>
        <v>1</v>
      </c>
      <c r="N151" s="233" t="s">
        <v>341</v>
      </c>
      <c r="O151" s="234">
        <v>10</v>
      </c>
      <c r="P151" s="233">
        <v>329117</v>
      </c>
      <c r="Q151" s="241" t="str">
        <f>IFERROR((VLOOKUP(P151,Padrón[[Ficha]:[Nombre]],2,FALSE)),"-")</f>
        <v>DANIEL DIAMANTIS GONZALEZ PEREZ</v>
      </c>
      <c r="S151" s="95" t="s">
        <v>432</v>
      </c>
    </row>
    <row r="152" spans="1:19" hidden="1" x14ac:dyDescent="0.35">
      <c r="A152" s="6">
        <v>53897</v>
      </c>
      <c r="B152" s="3"/>
      <c r="C152" s="1" t="s">
        <v>53</v>
      </c>
      <c r="D152" s="9" t="s">
        <v>64</v>
      </c>
      <c r="E152" s="1" t="s">
        <v>41</v>
      </c>
      <c r="F152" s="8">
        <v>419491</v>
      </c>
      <c r="G152" s="1" t="s">
        <v>148</v>
      </c>
      <c r="H152" s="7">
        <v>16</v>
      </c>
      <c r="I152" s="5">
        <v>45230</v>
      </c>
      <c r="J152" s="5">
        <v>45231</v>
      </c>
      <c r="K152" s="1" t="s">
        <v>273</v>
      </c>
      <c r="L152" s="224">
        <v>11</v>
      </c>
      <c r="M152" s="4">
        <f t="shared" si="15"/>
        <v>1</v>
      </c>
      <c r="N152" s="233" t="s">
        <v>341</v>
      </c>
      <c r="O152" s="234">
        <v>13</v>
      </c>
      <c r="P152" s="233">
        <v>419491</v>
      </c>
      <c r="Q152" s="241" t="str">
        <f>IFERROR((VLOOKUP(P152,Padrón[[Ficha]:[Nombre]],2,FALSE)),"-")</f>
        <v>JULIO ANDRES BARRIOS ALMAZAN</v>
      </c>
      <c r="S152" s="95" t="s">
        <v>432</v>
      </c>
    </row>
    <row r="153" spans="1:19" x14ac:dyDescent="0.35">
      <c r="A153" s="6">
        <v>50696</v>
      </c>
      <c r="B153" s="3"/>
      <c r="C153" s="1" t="s">
        <v>53</v>
      </c>
      <c r="D153" s="9" t="s">
        <v>54</v>
      </c>
      <c r="E153" s="1" t="s">
        <v>43</v>
      </c>
      <c r="F153" s="8">
        <v>600496</v>
      </c>
      <c r="G153" s="1" t="s">
        <v>63</v>
      </c>
      <c r="H153" s="7">
        <v>24</v>
      </c>
      <c r="I153" s="5">
        <v>45237</v>
      </c>
      <c r="J153" s="5">
        <v>45239</v>
      </c>
      <c r="K153" s="1" t="s">
        <v>273</v>
      </c>
      <c r="L153" s="224">
        <v>11</v>
      </c>
      <c r="M153" s="4">
        <f t="shared" ref="M153:M176" si="16">IF(AND(J153&gt;=$B$2,J153&lt;=$C$2),1,0)</f>
        <v>1</v>
      </c>
      <c r="N153" s="233" t="s">
        <v>341</v>
      </c>
      <c r="O153" s="234">
        <v>17</v>
      </c>
      <c r="P153" s="233">
        <v>458886</v>
      </c>
      <c r="Q153" s="241" t="str">
        <f>IFERROR((VLOOKUP(P153,Padrón[[Ficha]:[Nombre]],2,FALSE)),"-")</f>
        <v>EDGAR MENDOZA RODRIGUEZ</v>
      </c>
      <c r="S153" s="95" t="s">
        <v>432</v>
      </c>
    </row>
    <row r="154" spans="1:19" x14ac:dyDescent="0.35">
      <c r="A154" s="6">
        <v>55399</v>
      </c>
      <c r="B154" s="3"/>
      <c r="C154" s="1" t="s">
        <v>53</v>
      </c>
      <c r="D154" s="9" t="s">
        <v>64</v>
      </c>
      <c r="E154" s="1" t="s">
        <v>43</v>
      </c>
      <c r="F154" s="8">
        <v>411339</v>
      </c>
      <c r="G154" s="1" t="s">
        <v>68</v>
      </c>
      <c r="H154" s="7">
        <v>12</v>
      </c>
      <c r="I154" s="5">
        <v>45239</v>
      </c>
      <c r="J154" s="5">
        <v>45241</v>
      </c>
      <c r="K154" s="1" t="s">
        <v>273</v>
      </c>
      <c r="L154" s="224">
        <v>11</v>
      </c>
      <c r="M154" s="4">
        <f t="shared" si="16"/>
        <v>1</v>
      </c>
      <c r="N154" s="233" t="s">
        <v>341</v>
      </c>
      <c r="O154" s="234">
        <v>9</v>
      </c>
      <c r="P154" s="233">
        <v>411339</v>
      </c>
      <c r="Q154" s="241" t="str">
        <f>IFERROR((VLOOKUP(P154,Padrón[[Ficha]:[Nombre]],2,FALSE)),"-")</f>
        <v>CARLOS ALFREDO RAMIREZ BARRENECHEA</v>
      </c>
      <c r="S154" s="95" t="s">
        <v>432</v>
      </c>
    </row>
    <row r="155" spans="1:19" x14ac:dyDescent="0.35">
      <c r="A155" s="6">
        <v>47526</v>
      </c>
      <c r="B155" s="3"/>
      <c r="C155" s="1" t="s">
        <v>53</v>
      </c>
      <c r="D155" s="9" t="s">
        <v>147</v>
      </c>
      <c r="E155" s="1" t="s">
        <v>43</v>
      </c>
      <c r="F155" s="8">
        <v>329117</v>
      </c>
      <c r="G155" s="1" t="s">
        <v>154</v>
      </c>
      <c r="H155" s="7">
        <v>17</v>
      </c>
      <c r="I155" s="5">
        <v>45240</v>
      </c>
      <c r="J155" s="5">
        <v>45242</v>
      </c>
      <c r="K155" s="1" t="s">
        <v>273</v>
      </c>
      <c r="L155" s="224">
        <v>11</v>
      </c>
      <c r="M155" s="4">
        <f t="shared" si="16"/>
        <v>1</v>
      </c>
      <c r="N155" s="233" t="s">
        <v>341</v>
      </c>
      <c r="O155" s="234">
        <v>8</v>
      </c>
      <c r="P155" s="233">
        <v>329117</v>
      </c>
      <c r="Q155" s="241" t="str">
        <f>IFERROR((VLOOKUP(P155,Padrón[[Ficha]:[Nombre]],2,FALSE)),"-")</f>
        <v>DANIEL DIAMANTIS GONZALEZ PEREZ</v>
      </c>
      <c r="R155" s="234" t="s">
        <v>454</v>
      </c>
      <c r="S155" s="95" t="s">
        <v>432</v>
      </c>
    </row>
    <row r="156" spans="1:19" hidden="1" x14ac:dyDescent="0.35">
      <c r="A156" s="6">
        <v>54664</v>
      </c>
      <c r="B156" s="3"/>
      <c r="C156" s="1" t="s">
        <v>53</v>
      </c>
      <c r="D156" s="9" t="s">
        <v>64</v>
      </c>
      <c r="E156" s="1" t="s">
        <v>28</v>
      </c>
      <c r="F156" s="8">
        <v>332706</v>
      </c>
      <c r="G156" s="1" t="s">
        <v>161</v>
      </c>
      <c r="H156" s="7">
        <v>13</v>
      </c>
      <c r="I156" s="5">
        <v>45240</v>
      </c>
      <c r="J156" s="5">
        <v>45241</v>
      </c>
      <c r="K156" s="1" t="s">
        <v>273</v>
      </c>
      <c r="L156" s="224">
        <v>11</v>
      </c>
      <c r="M156" s="4">
        <f t="shared" si="16"/>
        <v>1</v>
      </c>
      <c r="N156" s="233" t="s">
        <v>341</v>
      </c>
      <c r="O156" s="234">
        <v>9</v>
      </c>
      <c r="P156" s="233">
        <v>316048</v>
      </c>
      <c r="Q156" s="241" t="str">
        <f>IFERROR((VLOOKUP(P156,Padrón[[Ficha]:[Nombre]],2,FALSE)),"-")</f>
        <v>FRANCISCO CARVALLO USCANGA</v>
      </c>
      <c r="R156" s="234" t="s">
        <v>455</v>
      </c>
      <c r="S156" s="95" t="s">
        <v>432</v>
      </c>
    </row>
    <row r="157" spans="1:19" x14ac:dyDescent="0.35">
      <c r="A157" s="6">
        <v>47675</v>
      </c>
      <c r="B157" s="3"/>
      <c r="C157" s="1" t="s">
        <v>53</v>
      </c>
      <c r="D157" s="9" t="s">
        <v>147</v>
      </c>
      <c r="E157" s="1" t="s">
        <v>43</v>
      </c>
      <c r="F157" s="8">
        <v>600496</v>
      </c>
      <c r="G157" s="1" t="s">
        <v>63</v>
      </c>
      <c r="H157" s="7">
        <v>11</v>
      </c>
      <c r="I157" s="5">
        <v>45240</v>
      </c>
      <c r="J157" s="5">
        <v>45242</v>
      </c>
      <c r="K157" s="1" t="s">
        <v>273</v>
      </c>
      <c r="L157" s="224">
        <v>11</v>
      </c>
      <c r="M157" s="4">
        <f t="shared" si="16"/>
        <v>1</v>
      </c>
      <c r="N157" s="233" t="s">
        <v>341</v>
      </c>
      <c r="O157" s="234">
        <v>5</v>
      </c>
      <c r="P157" s="233">
        <v>451904</v>
      </c>
      <c r="Q157" s="241" t="str">
        <f>IFERROR((VLOOKUP(P157,Padrón[[Ficha]:[Nombre]],2,FALSE)),"-")</f>
        <v>ELI SOLIS GONZALEZ</v>
      </c>
      <c r="R157" s="234" t="s">
        <v>456</v>
      </c>
      <c r="S157" s="95" t="s">
        <v>432</v>
      </c>
    </row>
    <row r="158" spans="1:19" hidden="1" x14ac:dyDescent="0.35">
      <c r="A158" s="6">
        <v>54507</v>
      </c>
      <c r="B158" s="3"/>
      <c r="C158" s="1" t="s">
        <v>53</v>
      </c>
      <c r="D158" s="9" t="s">
        <v>64</v>
      </c>
      <c r="E158" s="1" t="s">
        <v>22</v>
      </c>
      <c r="F158" s="8">
        <v>451904</v>
      </c>
      <c r="G158" s="1" t="s">
        <v>69</v>
      </c>
      <c r="H158" s="7">
        <v>10</v>
      </c>
      <c r="I158" s="5">
        <v>45240</v>
      </c>
      <c r="J158" s="5">
        <v>45242</v>
      </c>
      <c r="K158" s="1" t="s">
        <v>273</v>
      </c>
      <c r="L158" s="224">
        <v>11</v>
      </c>
      <c r="M158" s="4">
        <f t="shared" si="16"/>
        <v>1</v>
      </c>
      <c r="N158" s="233" t="s">
        <v>341</v>
      </c>
      <c r="O158" s="234">
        <v>5</v>
      </c>
      <c r="P158" s="233">
        <v>451904</v>
      </c>
      <c r="Q158" s="241" t="str">
        <f>IFERROR((VLOOKUP(P158,Padrón[[Ficha]:[Nombre]],2,FALSE)),"-")</f>
        <v>ELI SOLIS GONZALEZ</v>
      </c>
      <c r="R158" s="234" t="s">
        <v>455</v>
      </c>
      <c r="S158" s="95" t="s">
        <v>432</v>
      </c>
    </row>
    <row r="159" spans="1:19" x14ac:dyDescent="0.35">
      <c r="A159" s="6">
        <v>55400</v>
      </c>
      <c r="B159" s="3"/>
      <c r="C159" s="1" t="s">
        <v>53</v>
      </c>
      <c r="D159" s="9" t="s">
        <v>64</v>
      </c>
      <c r="E159" s="1" t="s">
        <v>43</v>
      </c>
      <c r="F159" s="8">
        <v>491912</v>
      </c>
      <c r="G159" s="1" t="s">
        <v>65</v>
      </c>
      <c r="H159" s="7">
        <v>17</v>
      </c>
      <c r="I159" s="5">
        <v>45241</v>
      </c>
      <c r="J159" s="5">
        <v>45243</v>
      </c>
      <c r="K159" s="1" t="s">
        <v>273</v>
      </c>
      <c r="L159" s="224">
        <v>11</v>
      </c>
      <c r="M159" s="4">
        <f t="shared" si="16"/>
        <v>1</v>
      </c>
      <c r="N159" s="233" t="s">
        <v>341</v>
      </c>
      <c r="O159" s="234">
        <v>15</v>
      </c>
      <c r="P159" s="233">
        <v>491912</v>
      </c>
      <c r="Q159" s="241" t="str">
        <f>IFERROR((VLOOKUP(P159,Padrón[[Ficha]:[Nombre]],2,FALSE)),"-")</f>
        <v>JOSE ATAHUALPA DIAZ NUÑEZ</v>
      </c>
      <c r="S159" s="95" t="s">
        <v>432</v>
      </c>
    </row>
    <row r="160" spans="1:19" hidden="1" x14ac:dyDescent="0.35">
      <c r="A160" s="6">
        <v>55063</v>
      </c>
      <c r="B160" s="3"/>
      <c r="C160" s="1" t="s">
        <v>53</v>
      </c>
      <c r="D160" s="9" t="s">
        <v>64</v>
      </c>
      <c r="E160" s="1" t="s">
        <v>20</v>
      </c>
      <c r="F160" s="8">
        <v>489671</v>
      </c>
      <c r="G160" s="1" t="s">
        <v>79</v>
      </c>
      <c r="H160" s="7">
        <v>13</v>
      </c>
      <c r="I160" s="5">
        <v>45241</v>
      </c>
      <c r="J160" s="5">
        <v>45242</v>
      </c>
      <c r="K160" s="1" t="s">
        <v>273</v>
      </c>
      <c r="L160" s="224">
        <v>11</v>
      </c>
      <c r="M160" s="4">
        <f t="shared" si="16"/>
        <v>1</v>
      </c>
      <c r="N160" s="233" t="s">
        <v>341</v>
      </c>
      <c r="O160" s="234">
        <v>3</v>
      </c>
      <c r="P160" s="233">
        <v>489671</v>
      </c>
      <c r="Q160" s="241" t="str">
        <f>IFERROR((VLOOKUP(P160,Padrón[[Ficha]:[Nombre]],2,FALSE)),"-")</f>
        <v>PEDRO ZACARIAS ALCOCER</v>
      </c>
      <c r="S160" s="95" t="s">
        <v>432</v>
      </c>
    </row>
    <row r="161" spans="1:19" hidden="1" x14ac:dyDescent="0.35">
      <c r="A161" s="6">
        <v>47532</v>
      </c>
      <c r="B161" s="3"/>
      <c r="C161" s="1" t="s">
        <v>53</v>
      </c>
      <c r="D161" s="9" t="s">
        <v>147</v>
      </c>
      <c r="E161" s="1" t="s">
        <v>47</v>
      </c>
      <c r="F161" s="8">
        <v>507111</v>
      </c>
      <c r="G161" s="1" t="s">
        <v>149</v>
      </c>
      <c r="H161" s="7">
        <v>14</v>
      </c>
      <c r="I161" s="5">
        <v>45243</v>
      </c>
      <c r="J161" s="5">
        <v>45245</v>
      </c>
      <c r="K161" s="1" t="s">
        <v>273</v>
      </c>
      <c r="L161" s="224">
        <v>11</v>
      </c>
      <c r="M161" s="4">
        <f t="shared" si="16"/>
        <v>1</v>
      </c>
      <c r="N161" s="233" t="s">
        <v>341</v>
      </c>
      <c r="O161" s="234">
        <v>5</v>
      </c>
      <c r="P161" s="233">
        <v>329117</v>
      </c>
      <c r="R161" s="234" t="s">
        <v>456</v>
      </c>
      <c r="S161" s="95" t="s">
        <v>432</v>
      </c>
    </row>
    <row r="162" spans="1:19" hidden="1" x14ac:dyDescent="0.35">
      <c r="A162" s="6">
        <v>47527</v>
      </c>
      <c r="B162" s="3"/>
      <c r="C162" s="1" t="s">
        <v>53</v>
      </c>
      <c r="D162" s="9" t="s">
        <v>147</v>
      </c>
      <c r="E162" s="1" t="s">
        <v>47</v>
      </c>
      <c r="F162" s="8">
        <v>451904</v>
      </c>
      <c r="G162" s="1" t="s">
        <v>69</v>
      </c>
      <c r="H162" s="7">
        <v>22</v>
      </c>
      <c r="I162" s="5">
        <v>45243</v>
      </c>
      <c r="J162" s="5">
        <v>45245</v>
      </c>
      <c r="K162" s="1" t="s">
        <v>273</v>
      </c>
      <c r="L162" s="224">
        <v>11</v>
      </c>
      <c r="M162" s="4">
        <f t="shared" si="16"/>
        <v>1</v>
      </c>
      <c r="N162" s="233" t="s">
        <v>341</v>
      </c>
      <c r="O162" s="234">
        <v>15</v>
      </c>
      <c r="P162" s="233">
        <v>451904</v>
      </c>
      <c r="R162" s="234" t="s">
        <v>457</v>
      </c>
      <c r="S162" s="95" t="s">
        <v>432</v>
      </c>
    </row>
    <row r="163" spans="1:19" hidden="1" x14ac:dyDescent="0.35">
      <c r="A163" s="6">
        <v>47477</v>
      </c>
      <c r="B163" s="3"/>
      <c r="C163" s="1" t="s">
        <v>53</v>
      </c>
      <c r="D163" s="9" t="s">
        <v>147</v>
      </c>
      <c r="E163" s="1" t="s">
        <v>47</v>
      </c>
      <c r="F163" s="8">
        <v>451904</v>
      </c>
      <c r="G163" s="1" t="s">
        <v>69</v>
      </c>
      <c r="H163" s="7">
        <v>22</v>
      </c>
      <c r="I163" s="5">
        <v>45246</v>
      </c>
      <c r="J163" s="5">
        <v>45248</v>
      </c>
      <c r="K163" s="1" t="s">
        <v>273</v>
      </c>
      <c r="L163" s="224">
        <v>11</v>
      </c>
      <c r="M163" s="4">
        <f t="shared" si="16"/>
        <v>1</v>
      </c>
      <c r="N163" s="233" t="s">
        <v>341</v>
      </c>
      <c r="O163" s="234">
        <v>7</v>
      </c>
      <c r="P163" s="233">
        <v>415202</v>
      </c>
      <c r="R163" s="234" t="s">
        <v>458</v>
      </c>
      <c r="S163" s="95" t="s">
        <v>432</v>
      </c>
    </row>
    <row r="164" spans="1:19" x14ac:dyDescent="0.35">
      <c r="A164" s="6">
        <v>47496</v>
      </c>
      <c r="B164" s="3"/>
      <c r="C164" s="1" t="s">
        <v>53</v>
      </c>
      <c r="D164" s="9" t="s">
        <v>147</v>
      </c>
      <c r="E164" s="1" t="s">
        <v>43</v>
      </c>
      <c r="F164" s="8">
        <v>329117</v>
      </c>
      <c r="G164" s="1" t="s">
        <v>154</v>
      </c>
      <c r="H164" s="7">
        <v>22</v>
      </c>
      <c r="I164" s="5">
        <v>45249</v>
      </c>
      <c r="J164" s="5">
        <v>45251</v>
      </c>
      <c r="K164" s="1" t="s">
        <v>273</v>
      </c>
      <c r="L164" s="224">
        <v>11</v>
      </c>
      <c r="M164" s="4">
        <f t="shared" si="16"/>
        <v>1</v>
      </c>
      <c r="N164" s="233" t="s">
        <v>341</v>
      </c>
      <c r="O164" s="234">
        <v>13</v>
      </c>
      <c r="P164" s="233">
        <v>415202</v>
      </c>
      <c r="R164" s="314" t="s">
        <v>458</v>
      </c>
      <c r="S164" s="95" t="s">
        <v>432</v>
      </c>
    </row>
    <row r="165" spans="1:19" x14ac:dyDescent="0.35">
      <c r="A165" s="6">
        <v>50529</v>
      </c>
      <c r="B165" s="3"/>
      <c r="C165" s="1" t="s">
        <v>53</v>
      </c>
      <c r="D165" s="9" t="s">
        <v>54</v>
      </c>
      <c r="E165" s="1" t="s">
        <v>43</v>
      </c>
      <c r="F165" s="8">
        <v>600496</v>
      </c>
      <c r="G165" s="1" t="s">
        <v>63</v>
      </c>
      <c r="H165" s="7">
        <v>19</v>
      </c>
      <c r="I165" s="5">
        <v>45251</v>
      </c>
      <c r="J165" s="5">
        <v>45253</v>
      </c>
      <c r="K165" s="1" t="s">
        <v>273</v>
      </c>
      <c r="L165" s="224">
        <v>11</v>
      </c>
      <c r="M165" s="4">
        <f t="shared" si="16"/>
        <v>1</v>
      </c>
      <c r="N165" s="233" t="s">
        <v>341</v>
      </c>
      <c r="O165" s="233">
        <v>19</v>
      </c>
      <c r="P165" s="233">
        <v>491912</v>
      </c>
      <c r="R165" s="234" t="s">
        <v>459</v>
      </c>
      <c r="S165" s="95" t="s">
        <v>432</v>
      </c>
    </row>
    <row r="166" spans="1:19" hidden="1" x14ac:dyDescent="0.35">
      <c r="A166" s="6">
        <v>57036</v>
      </c>
      <c r="B166" s="3"/>
      <c r="C166" s="1" t="s">
        <v>53</v>
      </c>
      <c r="D166" s="9" t="s">
        <v>64</v>
      </c>
      <c r="E166" s="1" t="s">
        <v>47</v>
      </c>
      <c r="F166" s="8">
        <v>491912</v>
      </c>
      <c r="G166" s="1" t="s">
        <v>65</v>
      </c>
      <c r="H166" s="7">
        <v>12</v>
      </c>
      <c r="I166" s="5">
        <v>45251</v>
      </c>
      <c r="J166" s="5">
        <v>45253</v>
      </c>
      <c r="K166" s="1" t="s">
        <v>273</v>
      </c>
      <c r="L166" s="224">
        <v>11</v>
      </c>
      <c r="M166" s="4">
        <f t="shared" si="16"/>
        <v>1</v>
      </c>
      <c r="N166" s="233" t="s">
        <v>341</v>
      </c>
      <c r="O166" s="234">
        <v>8</v>
      </c>
      <c r="P166" s="233">
        <v>332706</v>
      </c>
      <c r="R166" s="234" t="s">
        <v>460</v>
      </c>
      <c r="S166" s="95" t="s">
        <v>432</v>
      </c>
    </row>
    <row r="167" spans="1:19" x14ac:dyDescent="0.35">
      <c r="A167" s="6">
        <v>47530</v>
      </c>
      <c r="B167" s="3"/>
      <c r="C167" s="1" t="s">
        <v>53</v>
      </c>
      <c r="D167" s="9" t="s">
        <v>147</v>
      </c>
      <c r="E167" s="1" t="s">
        <v>43</v>
      </c>
      <c r="F167" s="8">
        <v>600496</v>
      </c>
      <c r="G167" s="1" t="s">
        <v>63</v>
      </c>
      <c r="H167" s="7">
        <v>6</v>
      </c>
      <c r="I167" s="5">
        <v>45254</v>
      </c>
      <c r="J167" s="5">
        <v>45256</v>
      </c>
      <c r="K167" s="1" t="s">
        <v>273</v>
      </c>
      <c r="L167" s="224">
        <v>11</v>
      </c>
      <c r="M167" s="4">
        <f t="shared" si="16"/>
        <v>1</v>
      </c>
      <c r="N167" s="233" t="s">
        <v>341</v>
      </c>
      <c r="O167" s="234">
        <v>14</v>
      </c>
      <c r="P167" s="233">
        <v>415202</v>
      </c>
      <c r="R167" s="234" t="s">
        <v>458</v>
      </c>
      <c r="S167" s="95" t="s">
        <v>432</v>
      </c>
    </row>
    <row r="168" spans="1:19" x14ac:dyDescent="0.35">
      <c r="A168" s="6">
        <v>47525</v>
      </c>
      <c r="B168" s="3"/>
      <c r="C168" s="1" t="s">
        <v>53</v>
      </c>
      <c r="D168" s="9" t="s">
        <v>147</v>
      </c>
      <c r="E168" s="1" t="s">
        <v>43</v>
      </c>
      <c r="F168" s="8">
        <v>329117</v>
      </c>
      <c r="G168" s="1" t="s">
        <v>154</v>
      </c>
      <c r="H168" s="7">
        <v>18</v>
      </c>
      <c r="I168" s="5">
        <v>45255</v>
      </c>
      <c r="J168" s="5">
        <v>45257</v>
      </c>
      <c r="K168" s="1" t="s">
        <v>273</v>
      </c>
      <c r="L168" s="224">
        <v>11</v>
      </c>
      <c r="M168" s="4">
        <f t="shared" si="16"/>
        <v>1</v>
      </c>
      <c r="N168" s="233" t="s">
        <v>341</v>
      </c>
      <c r="O168" s="234">
        <v>14</v>
      </c>
      <c r="P168" s="233">
        <v>411339</v>
      </c>
      <c r="R168" s="234" t="s">
        <v>461</v>
      </c>
      <c r="S168" s="95" t="s">
        <v>432</v>
      </c>
    </row>
    <row r="169" spans="1:19" hidden="1" x14ac:dyDescent="0.35">
      <c r="A169" s="6">
        <v>47531</v>
      </c>
      <c r="B169" s="3"/>
      <c r="C169" s="1" t="s">
        <v>53</v>
      </c>
      <c r="D169" s="9" t="s">
        <v>147</v>
      </c>
      <c r="E169" s="1" t="s">
        <v>47</v>
      </c>
      <c r="F169" s="8">
        <v>451904</v>
      </c>
      <c r="G169" s="1" t="s">
        <v>69</v>
      </c>
      <c r="H169" s="7">
        <v>6</v>
      </c>
      <c r="I169" s="5">
        <v>45257</v>
      </c>
      <c r="J169" s="5">
        <v>45259</v>
      </c>
      <c r="K169" s="1" t="s">
        <v>273</v>
      </c>
      <c r="L169" s="224">
        <v>11</v>
      </c>
      <c r="M169" s="4">
        <f t="shared" si="16"/>
        <v>1</v>
      </c>
      <c r="N169" s="233" t="s">
        <v>341</v>
      </c>
      <c r="O169" s="234">
        <v>3</v>
      </c>
      <c r="P169" s="233">
        <v>451904</v>
      </c>
      <c r="R169" s="234" t="s">
        <v>462</v>
      </c>
      <c r="S169" s="95" t="s">
        <v>432</v>
      </c>
    </row>
    <row r="170" spans="1:19" hidden="1" x14ac:dyDescent="0.35">
      <c r="A170" s="6">
        <v>47528</v>
      </c>
      <c r="B170" s="3"/>
      <c r="C170" s="1" t="s">
        <v>53</v>
      </c>
      <c r="D170" s="9" t="s">
        <v>147</v>
      </c>
      <c r="E170" s="1" t="s">
        <v>47</v>
      </c>
      <c r="F170" s="8">
        <v>507111</v>
      </c>
      <c r="G170" s="1" t="s">
        <v>149</v>
      </c>
      <c r="H170" s="7">
        <v>15</v>
      </c>
      <c r="I170" s="5">
        <v>45258</v>
      </c>
      <c r="J170" s="5">
        <v>45260</v>
      </c>
      <c r="K170" s="1" t="s">
        <v>273</v>
      </c>
      <c r="L170" s="224">
        <v>11</v>
      </c>
      <c r="M170" s="4">
        <f t="shared" si="16"/>
        <v>1</v>
      </c>
      <c r="N170" s="233" t="s">
        <v>341</v>
      </c>
      <c r="O170" s="234">
        <v>6</v>
      </c>
      <c r="P170" s="233">
        <v>329117</v>
      </c>
      <c r="R170" s="234" t="s">
        <v>463</v>
      </c>
      <c r="S170" s="95" t="s">
        <v>432</v>
      </c>
    </row>
    <row r="171" spans="1:19" hidden="1" x14ac:dyDescent="0.35">
      <c r="A171" s="6">
        <v>47471</v>
      </c>
      <c r="B171" s="3"/>
      <c r="C171" s="1" t="s">
        <v>53</v>
      </c>
      <c r="D171" s="9" t="s">
        <v>147</v>
      </c>
      <c r="E171" s="1" t="s">
        <v>47</v>
      </c>
      <c r="F171" s="8">
        <v>451904</v>
      </c>
      <c r="G171" s="1" t="s">
        <v>69</v>
      </c>
      <c r="H171" s="7">
        <v>13</v>
      </c>
      <c r="I171" s="5">
        <v>45260</v>
      </c>
      <c r="J171" s="5">
        <v>45262</v>
      </c>
      <c r="K171" s="1" t="s">
        <v>273</v>
      </c>
      <c r="L171" s="224">
        <v>12</v>
      </c>
      <c r="M171" s="4">
        <f t="shared" si="16"/>
        <v>1</v>
      </c>
      <c r="N171" s="233" t="s">
        <v>341</v>
      </c>
      <c r="O171" s="234">
        <v>8</v>
      </c>
      <c r="P171" s="233">
        <v>451904</v>
      </c>
      <c r="R171" s="234" t="s">
        <v>464</v>
      </c>
      <c r="S171" s="95" t="s">
        <v>432</v>
      </c>
    </row>
    <row r="172" spans="1:19" x14ac:dyDescent="0.35">
      <c r="A172" s="6">
        <v>47488</v>
      </c>
      <c r="B172" s="3"/>
      <c r="C172" s="1" t="s">
        <v>53</v>
      </c>
      <c r="D172" s="9" t="s">
        <v>147</v>
      </c>
      <c r="E172" s="1" t="s">
        <v>43</v>
      </c>
      <c r="F172" s="8">
        <v>329117</v>
      </c>
      <c r="G172" s="1" t="s">
        <v>154</v>
      </c>
      <c r="H172" s="7">
        <v>11</v>
      </c>
      <c r="I172" s="5">
        <v>45263</v>
      </c>
      <c r="J172" s="5">
        <v>45265</v>
      </c>
      <c r="K172" s="1" t="s">
        <v>273</v>
      </c>
      <c r="L172" s="224">
        <v>12</v>
      </c>
      <c r="M172" s="4">
        <f t="shared" si="16"/>
        <v>1</v>
      </c>
      <c r="N172" s="233" t="s">
        <v>341</v>
      </c>
      <c r="O172" s="234">
        <v>14</v>
      </c>
      <c r="P172" s="233">
        <v>329117</v>
      </c>
      <c r="R172" s="234" t="s">
        <v>463</v>
      </c>
      <c r="S172" s="95" t="s">
        <v>432</v>
      </c>
    </row>
    <row r="173" spans="1:19" hidden="1" x14ac:dyDescent="0.35">
      <c r="A173" s="6">
        <v>54876</v>
      </c>
      <c r="B173" s="3"/>
      <c r="C173" s="1" t="s">
        <v>53</v>
      </c>
      <c r="D173" s="9" t="s">
        <v>64</v>
      </c>
      <c r="E173" s="1" t="s">
        <v>28</v>
      </c>
      <c r="F173" s="8">
        <v>411339</v>
      </c>
      <c r="G173" s="1" t="s">
        <v>68</v>
      </c>
      <c r="H173" s="7">
        <v>14</v>
      </c>
      <c r="I173" s="5">
        <v>45267</v>
      </c>
      <c r="J173" s="5">
        <v>45269</v>
      </c>
      <c r="K173" s="1" t="s">
        <v>273</v>
      </c>
      <c r="L173" s="224">
        <v>12</v>
      </c>
      <c r="M173" s="4">
        <f t="shared" si="16"/>
        <v>1</v>
      </c>
      <c r="N173" s="233" t="s">
        <v>341</v>
      </c>
      <c r="O173" s="234">
        <v>6</v>
      </c>
      <c r="P173" s="233">
        <v>411339</v>
      </c>
      <c r="R173" s="234" t="s">
        <v>465</v>
      </c>
      <c r="S173" s="95" t="s">
        <v>432</v>
      </c>
    </row>
    <row r="174" spans="1:19" x14ac:dyDescent="0.35">
      <c r="A174" s="6">
        <v>55401</v>
      </c>
      <c r="B174" s="3"/>
      <c r="C174" s="1" t="s">
        <v>53</v>
      </c>
      <c r="D174" s="9" t="s">
        <v>64</v>
      </c>
      <c r="E174" s="1" t="s">
        <v>43</v>
      </c>
      <c r="F174" s="8">
        <v>491912</v>
      </c>
      <c r="G174" s="1" t="s">
        <v>65</v>
      </c>
      <c r="H174" s="7">
        <v>14</v>
      </c>
      <c r="I174" s="5">
        <v>45269</v>
      </c>
      <c r="J174" s="5">
        <v>45271</v>
      </c>
      <c r="K174" s="1" t="s">
        <v>273</v>
      </c>
      <c r="L174" s="224">
        <v>12</v>
      </c>
      <c r="M174" s="4">
        <f t="shared" si="16"/>
        <v>1</v>
      </c>
      <c r="N174" s="233" t="s">
        <v>341</v>
      </c>
      <c r="O174" s="234">
        <v>15</v>
      </c>
      <c r="P174" s="233">
        <v>491912</v>
      </c>
      <c r="R174" s="234" t="s">
        <v>459</v>
      </c>
      <c r="S174" s="95" t="s">
        <v>432</v>
      </c>
    </row>
    <row r="175" spans="1:19" hidden="1" x14ac:dyDescent="0.35">
      <c r="A175" s="6">
        <v>54927</v>
      </c>
      <c r="B175" s="3"/>
      <c r="C175" s="1" t="s">
        <v>53</v>
      </c>
      <c r="D175" s="9" t="s">
        <v>64</v>
      </c>
      <c r="E175" s="1" t="s">
        <v>28</v>
      </c>
      <c r="F175" s="8">
        <v>411339</v>
      </c>
      <c r="G175" s="1" t="s">
        <v>68</v>
      </c>
      <c r="H175" s="7">
        <v>13</v>
      </c>
      <c r="I175" s="5">
        <v>45270</v>
      </c>
      <c r="J175" s="5">
        <v>45272</v>
      </c>
      <c r="K175" s="1" t="s">
        <v>273</v>
      </c>
      <c r="L175" s="224">
        <v>12</v>
      </c>
      <c r="M175" s="4">
        <f t="shared" si="16"/>
        <v>1</v>
      </c>
      <c r="N175" s="233" t="s">
        <v>341</v>
      </c>
      <c r="O175" s="234">
        <v>8</v>
      </c>
      <c r="P175" s="233">
        <v>411339</v>
      </c>
      <c r="R175" s="234" t="s">
        <v>466</v>
      </c>
      <c r="S175" s="95" t="s">
        <v>432</v>
      </c>
    </row>
    <row r="176" spans="1:19" hidden="1" x14ac:dyDescent="0.35">
      <c r="A176" s="6">
        <v>57058</v>
      </c>
      <c r="B176" s="3"/>
      <c r="C176" s="1" t="s">
        <v>53</v>
      </c>
      <c r="D176" s="9" t="s">
        <v>64</v>
      </c>
      <c r="E176" s="1" t="s">
        <v>47</v>
      </c>
      <c r="F176" s="8">
        <v>491912</v>
      </c>
      <c r="G176" s="1" t="s">
        <v>65</v>
      </c>
      <c r="H176" s="7">
        <v>9</v>
      </c>
      <c r="I176" s="5">
        <v>45279</v>
      </c>
      <c r="J176" s="5">
        <v>45281</v>
      </c>
      <c r="K176" s="1" t="s">
        <v>273</v>
      </c>
      <c r="L176" s="224">
        <v>12</v>
      </c>
      <c r="M176" s="4">
        <f t="shared" si="16"/>
        <v>1</v>
      </c>
      <c r="N176" s="233" t="s">
        <v>341</v>
      </c>
      <c r="O176" s="234">
        <v>6</v>
      </c>
      <c r="P176" s="233">
        <v>491912</v>
      </c>
      <c r="R176" s="234" t="s">
        <v>459</v>
      </c>
      <c r="S176" s="95" t="s">
        <v>432</v>
      </c>
    </row>
  </sheetData>
  <autoFilter ref="A13:S176" xr:uid="{76FA3620-667F-485D-BABA-B680CBA74DA2}">
    <filterColumn colId="4">
      <filters>
        <filter val="SEGURIDAD Y SOBREVIVENCIA COSTA AFUERA (SSCA)"/>
      </filters>
    </filterColumn>
  </autoFilter>
  <mergeCells count="1">
    <mergeCell ref="H3:I3"/>
  </mergeCells>
  <conditionalFormatting sqref="N14:N21">
    <cfRule type="containsText" dxfId="99" priority="6" operator="containsText" text="Diferido">
      <formula>NOT(ISERROR(SEARCH("Diferido",N14)))</formula>
    </cfRule>
    <cfRule type="containsText" dxfId="98" priority="7" operator="containsText" text="Realizado">
      <formula>NOT(ISERROR(SEARCH("Realizado",N14)))</formula>
    </cfRule>
    <cfRule type="containsText" dxfId="97" priority="8" operator="containsText" text="Cancelado">
      <formula>NOT(ISERROR(SEARCH("Cancelado",N14)))</formula>
    </cfRule>
  </conditionalFormatting>
  <conditionalFormatting sqref="N25:N176">
    <cfRule type="containsText" dxfId="96" priority="2" operator="containsText" text="Diferido">
      <formula>NOT(ISERROR(SEARCH("Diferido",N25)))</formula>
    </cfRule>
    <cfRule type="containsText" dxfId="95" priority="3" operator="containsText" text="Realizado">
      <formula>NOT(ISERROR(SEARCH("Realizado",N25)))</formula>
    </cfRule>
    <cfRule type="containsText" dxfId="94" priority="4" operator="containsText" text="Cancelado">
      <formula>NOT(ISERROR(SEARCH("Cancelado",N25)))</formula>
    </cfRule>
  </conditionalFormatting>
  <conditionalFormatting sqref="S14:S21">
    <cfRule type="containsText" dxfId="93" priority="5" operator="containsText" text="Favor de indicar la causa">
      <formula>NOT(ISERROR(SEARCH("Favor de indicar la causa",S14)))</formula>
    </cfRule>
  </conditionalFormatting>
  <conditionalFormatting sqref="S25:S176">
    <cfRule type="containsText" dxfId="92" priority="1" operator="containsText" text="Favor de indicar la causa">
      <formula>NOT(ISERROR(SEARCH("Favor de indicar la causa",S25)))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2947-2D1E-49D5-AD42-7BCFDDB06830}">
  <sheetPr codeName="Hoja15" filterMode="1">
    <tabColor rgb="FFFFFF00"/>
  </sheetPr>
  <dimension ref="A1:AH454"/>
  <sheetViews>
    <sheetView topLeftCell="E1" workbookViewId="0">
      <selection activeCell="P164" sqref="P164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59.85546875" style="226" bestFit="1" customWidth="1"/>
    <col min="5" max="5" width="55.7109375" style="226" bestFit="1" customWidth="1"/>
    <col min="6" max="6" width="11.42578125" style="226" customWidth="1"/>
    <col min="7" max="7" width="42.140625" style="226" bestFit="1" customWidth="1"/>
    <col min="8" max="10" width="11.42578125" style="226"/>
    <col min="11" max="11" width="15.5703125" style="226" customWidth="1"/>
    <col min="12" max="13" width="11.42578125" style="226" hidden="1" customWidth="1"/>
    <col min="14" max="14" width="11.42578125" style="234"/>
    <col min="15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5703125" style="226" customWidth="1"/>
    <col min="21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1</v>
      </c>
      <c r="W3" s="143">
        <f t="shared" si="0"/>
        <v>1</v>
      </c>
      <c r="X3" s="143">
        <f t="shared" si="0"/>
        <v>0</v>
      </c>
      <c r="Y3" s="143">
        <f t="shared" si="0"/>
        <v>0</v>
      </c>
      <c r="Z3" s="143">
        <f t="shared" si="0"/>
        <v>3</v>
      </c>
      <c r="AA3" s="143">
        <f t="shared" si="0"/>
        <v>6</v>
      </c>
      <c r="AB3" s="143">
        <f t="shared" si="0"/>
        <v>0</v>
      </c>
      <c r="AC3" s="143">
        <f t="shared" si="0"/>
        <v>1</v>
      </c>
      <c r="AD3" s="143">
        <f t="shared" si="0"/>
        <v>2</v>
      </c>
      <c r="AE3" s="143">
        <f t="shared" si="0"/>
        <v>2</v>
      </c>
      <c r="AF3" s="143">
        <f t="shared" si="0"/>
        <v>0</v>
      </c>
      <c r="AG3" s="143">
        <f t="shared" si="0"/>
        <v>2</v>
      </c>
      <c r="AH3" s="143">
        <f t="shared" ref="AH3:AH12" si="1">SUM(V3:AG3)</f>
        <v>18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1</v>
      </c>
      <c r="AA4" s="143">
        <f t="shared" si="0"/>
        <v>0</v>
      </c>
      <c r="AB4" s="143">
        <f t="shared" si="0"/>
        <v>1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2</v>
      </c>
    </row>
    <row r="5" spans="1:34" customFormat="1" ht="15" x14ac:dyDescent="0.25">
      <c r="H5" s="19">
        <f>COUNT(A14:A300)</f>
        <v>34</v>
      </c>
      <c r="I5" s="20">
        <f>SUM(H14:H300)</f>
        <v>484</v>
      </c>
      <c r="J5" s="19">
        <f>COUNTIF($M$14:$M$300,1)</f>
        <v>34</v>
      </c>
      <c r="K5" s="19">
        <f>COUNTIFS($M$14:$M$300,1,$N$14:$N$300,"Realizado")</f>
        <v>24</v>
      </c>
      <c r="L5" s="19">
        <f>COUNTIFS($M$14:$M$300,1,$N$14:$N$300,"Cancelado")</f>
        <v>10</v>
      </c>
      <c r="M5" s="16"/>
      <c r="N5" s="19">
        <f>+SUMIF($M$14:$M$300,1,$H$14:$H$300)</f>
        <v>484</v>
      </c>
      <c r="O5" s="21">
        <f>+SUMIF($M$14:$M$300,1,$O$14:$O$300)</f>
        <v>277</v>
      </c>
      <c r="P5" s="15"/>
      <c r="Q5" s="237"/>
      <c r="U5" s="145" t="s">
        <v>215</v>
      </c>
      <c r="V5" s="143">
        <f t="shared" si="0"/>
        <v>1</v>
      </c>
      <c r="W5" s="143">
        <f t="shared" si="0"/>
        <v>1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2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2</v>
      </c>
      <c r="X6" s="143">
        <f t="shared" si="0"/>
        <v>2</v>
      </c>
      <c r="Y6" s="143">
        <f t="shared" si="0"/>
        <v>1</v>
      </c>
      <c r="Z6" s="143">
        <f t="shared" si="0"/>
        <v>2</v>
      </c>
      <c r="AA6" s="143">
        <f t="shared" si="0"/>
        <v>1</v>
      </c>
      <c r="AB6" s="143">
        <f t="shared" si="0"/>
        <v>0</v>
      </c>
      <c r="AC6" s="143">
        <f t="shared" si="0"/>
        <v>0</v>
      </c>
      <c r="AD6" s="143">
        <f t="shared" si="0"/>
        <v>1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9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1</v>
      </c>
      <c r="X11" s="143">
        <f t="shared" si="0"/>
        <v>2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3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0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2</v>
      </c>
      <c r="W13" s="143">
        <f t="shared" ref="W13:AH13" si="2">SUM(W2:W12)</f>
        <v>5</v>
      </c>
      <c r="X13" s="143">
        <f t="shared" si="2"/>
        <v>4</v>
      </c>
      <c r="Y13" s="143">
        <f t="shared" si="2"/>
        <v>1</v>
      </c>
      <c r="Z13" s="143">
        <f t="shared" si="2"/>
        <v>6</v>
      </c>
      <c r="AA13" s="143">
        <f t="shared" si="2"/>
        <v>7</v>
      </c>
      <c r="AB13" s="143">
        <f t="shared" si="2"/>
        <v>1</v>
      </c>
      <c r="AC13" s="143">
        <f t="shared" si="2"/>
        <v>1</v>
      </c>
      <c r="AD13" s="143">
        <f t="shared" si="2"/>
        <v>3</v>
      </c>
      <c r="AE13" s="143">
        <f t="shared" si="2"/>
        <v>2</v>
      </c>
      <c r="AF13" s="143">
        <f t="shared" si="2"/>
        <v>0</v>
      </c>
      <c r="AG13" s="143">
        <f t="shared" si="2"/>
        <v>2</v>
      </c>
      <c r="AH13" s="146">
        <f t="shared" si="2"/>
        <v>34</v>
      </c>
    </row>
    <row r="14" spans="1:34" hidden="1" x14ac:dyDescent="0.35">
      <c r="A14" s="6">
        <v>50530</v>
      </c>
      <c r="B14" s="3"/>
      <c r="C14" s="1" t="s">
        <v>183</v>
      </c>
      <c r="D14" s="9" t="s">
        <v>195</v>
      </c>
      <c r="E14" s="1" t="s">
        <v>24</v>
      </c>
      <c r="F14" s="8">
        <v>311848</v>
      </c>
      <c r="G14" s="1" t="s">
        <v>185</v>
      </c>
      <c r="H14" s="7">
        <v>25</v>
      </c>
      <c r="I14" s="5">
        <v>44950</v>
      </c>
      <c r="J14" s="5">
        <v>44950</v>
      </c>
      <c r="K14" s="1" t="s">
        <v>467</v>
      </c>
      <c r="L14" s="224">
        <f t="shared" ref="L14:L47" si="3">MONTH(J14)</f>
        <v>1</v>
      </c>
      <c r="M14" s="4">
        <f>IF(AND(J14&gt;=$B$2,J14&lt;=$C$2),1,0)</f>
        <v>1</v>
      </c>
      <c r="N14" s="233" t="s">
        <v>341</v>
      </c>
      <c r="O14" s="233">
        <v>24</v>
      </c>
      <c r="P14" s="233">
        <v>311848</v>
      </c>
      <c r="Q14" s="241" t="str">
        <f>IFERROR((VLOOKUP(P14,Padrón[[Ficha]:[Nombre]],2,FALSE)),"-")</f>
        <v>LOBSANG DE JESUS DIAZ LOPEZ</v>
      </c>
      <c r="S14" s="95" t="str">
        <f t="shared" ref="S14:S47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50456</v>
      </c>
      <c r="B15" s="3"/>
      <c r="C15" s="1" t="s">
        <v>215</v>
      </c>
      <c r="D15" s="9" t="s">
        <v>219</v>
      </c>
      <c r="E15" s="1" t="s">
        <v>24</v>
      </c>
      <c r="F15" s="8">
        <v>322353</v>
      </c>
      <c r="G15" s="1" t="s">
        <v>126</v>
      </c>
      <c r="H15" s="7">
        <v>22</v>
      </c>
      <c r="I15" s="5">
        <v>44950</v>
      </c>
      <c r="J15" s="5">
        <v>44950</v>
      </c>
      <c r="K15" s="1" t="s">
        <v>467</v>
      </c>
      <c r="L15" s="224">
        <f t="shared" si="3"/>
        <v>1</v>
      </c>
      <c r="M15" s="4">
        <f t="shared" ref="M15:M68" si="5">IF(AND(J15&gt;=$B$2,J15&lt;=$C$2),1,0)</f>
        <v>1</v>
      </c>
      <c r="N15" s="233" t="s">
        <v>341</v>
      </c>
      <c r="O15" s="233">
        <v>16</v>
      </c>
      <c r="P15" s="233">
        <v>395269</v>
      </c>
      <c r="Q15" s="241" t="str">
        <f>IFERROR((VLOOKUP(P15,Padrón[[Ficha]:[Nombre]],2,FALSE)),"-")</f>
        <v>MAXIMILIANO JIMENEZ MARTINEZ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50548</v>
      </c>
      <c r="B16" s="3"/>
      <c r="C16" s="1" t="s">
        <v>183</v>
      </c>
      <c r="D16" s="9" t="s">
        <v>195</v>
      </c>
      <c r="E16" s="1" t="s">
        <v>24</v>
      </c>
      <c r="F16" s="8">
        <v>311848</v>
      </c>
      <c r="G16" s="1" t="s">
        <v>185</v>
      </c>
      <c r="H16" s="7">
        <v>16</v>
      </c>
      <c r="I16" s="5">
        <v>44964</v>
      </c>
      <c r="J16" s="5">
        <v>44964</v>
      </c>
      <c r="K16" s="1" t="s">
        <v>467</v>
      </c>
      <c r="L16" s="224">
        <f t="shared" si="3"/>
        <v>2</v>
      </c>
      <c r="M16" s="4">
        <f t="shared" si="5"/>
        <v>1</v>
      </c>
      <c r="N16" s="233" t="s">
        <v>341</v>
      </c>
      <c r="O16" s="233">
        <v>16</v>
      </c>
      <c r="P16" s="233">
        <v>311848</v>
      </c>
      <c r="Q16" s="241" t="str">
        <f>IFERROR((VLOOKUP(P16,Padrón[[Ficha]:[Nombre]],2,FALSE)),"-")</f>
        <v>LOBSANG DE JESUS DIAZ LOPEZ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58527</v>
      </c>
      <c r="B17" s="3"/>
      <c r="C17" s="1" t="s">
        <v>215</v>
      </c>
      <c r="D17" s="9" t="s">
        <v>219</v>
      </c>
      <c r="E17" s="1" t="s">
        <v>132</v>
      </c>
      <c r="F17" s="8">
        <v>322353</v>
      </c>
      <c r="G17" s="1" t="s">
        <v>126</v>
      </c>
      <c r="H17" s="7">
        <v>11</v>
      </c>
      <c r="I17" s="5">
        <v>44964</v>
      </c>
      <c r="J17" s="5">
        <v>44966</v>
      </c>
      <c r="K17" s="1" t="s">
        <v>467</v>
      </c>
      <c r="L17" s="224">
        <f t="shared" si="3"/>
        <v>2</v>
      </c>
      <c r="M17" s="4">
        <f t="shared" si="5"/>
        <v>1</v>
      </c>
      <c r="N17" s="233" t="s">
        <v>341</v>
      </c>
      <c r="O17" s="233">
        <v>8</v>
      </c>
      <c r="P17" s="233">
        <v>316211</v>
      </c>
      <c r="Q17" s="241" t="str">
        <f>IFERROR((VLOOKUP(P17,Padrón[[Ficha]:[Nombre]],2,FALSE)),"-")</f>
        <v>NORMA ALICIA TORRES HERNANDEZ</v>
      </c>
      <c r="S17" s="95" t="str">
        <f t="shared" si="4"/>
        <v>-</v>
      </c>
      <c r="U17" s="230" t="s">
        <v>183</v>
      </c>
      <c r="V17" s="228">
        <f t="shared" si="6"/>
        <v>1</v>
      </c>
      <c r="W17" s="228">
        <f t="shared" si="6"/>
        <v>1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3</v>
      </c>
      <c r="AB17" s="228">
        <f t="shared" si="6"/>
        <v>0</v>
      </c>
      <c r="AC17" s="228">
        <f t="shared" si="6"/>
        <v>1</v>
      </c>
      <c r="AD17" s="228">
        <f t="shared" si="6"/>
        <v>2</v>
      </c>
      <c r="AE17" s="228">
        <f t="shared" si="6"/>
        <v>1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9</v>
      </c>
    </row>
    <row r="18" spans="1:34" hidden="1" x14ac:dyDescent="0.35">
      <c r="A18" s="6">
        <v>59013</v>
      </c>
      <c r="B18" s="3"/>
      <c r="C18" s="1" t="s">
        <v>48</v>
      </c>
      <c r="D18" s="9" t="s">
        <v>139</v>
      </c>
      <c r="E18" s="1" t="s">
        <v>30</v>
      </c>
      <c r="F18" s="8">
        <v>322353</v>
      </c>
      <c r="G18" s="1" t="s">
        <v>126</v>
      </c>
      <c r="H18" s="7">
        <v>7</v>
      </c>
      <c r="I18" s="5">
        <v>44970</v>
      </c>
      <c r="J18" s="5">
        <v>44971</v>
      </c>
      <c r="K18" s="1" t="s">
        <v>467</v>
      </c>
      <c r="L18" s="224">
        <f t="shared" si="3"/>
        <v>2</v>
      </c>
      <c r="M18" s="4">
        <f t="shared" si="5"/>
        <v>1</v>
      </c>
      <c r="N18" s="233" t="s">
        <v>341</v>
      </c>
      <c r="O18" s="233">
        <v>4</v>
      </c>
      <c r="P18" s="233">
        <v>322353</v>
      </c>
      <c r="Q18" s="241" t="str">
        <f>IFERROR((VLOOKUP(P18,Padrón[[Ficha]:[Nombre]],2,FALSE)),"-")</f>
        <v>OLIVIA CANTU CURA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1</v>
      </c>
      <c r="AA18" s="228">
        <f t="shared" si="6"/>
        <v>0</v>
      </c>
      <c r="AB18" s="228">
        <f t="shared" si="6"/>
        <v>1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2</v>
      </c>
    </row>
    <row r="19" spans="1:34" hidden="1" x14ac:dyDescent="0.35">
      <c r="A19" s="6">
        <v>48284</v>
      </c>
      <c r="B19" s="3"/>
      <c r="C19" s="1" t="s">
        <v>109</v>
      </c>
      <c r="D19" s="9" t="s">
        <v>110</v>
      </c>
      <c r="E19" s="1" t="s">
        <v>47</v>
      </c>
      <c r="F19" s="8">
        <v>357383</v>
      </c>
      <c r="G19" s="1" t="s">
        <v>131</v>
      </c>
      <c r="H19" s="7">
        <v>14</v>
      </c>
      <c r="I19" s="5">
        <v>44971</v>
      </c>
      <c r="J19" s="5">
        <v>44973</v>
      </c>
      <c r="K19" s="1" t="s">
        <v>467</v>
      </c>
      <c r="L19" s="224">
        <f t="shared" si="3"/>
        <v>2</v>
      </c>
      <c r="M19" s="4">
        <f t="shared" si="5"/>
        <v>1</v>
      </c>
      <c r="N19" s="233" t="s">
        <v>341</v>
      </c>
      <c r="O19" s="233">
        <v>12</v>
      </c>
      <c r="P19" s="233">
        <v>357383</v>
      </c>
      <c r="Q19" s="241" t="str">
        <f>IFERROR((VLOOKUP(P19,Padrón[[Ficha]:[Nombre]],2,FALSE)),"-")</f>
        <v>MARITZA DEL CARMEN HERNANDEZ HERNANDEZ</v>
      </c>
      <c r="S19" s="95" t="str">
        <f t="shared" si="4"/>
        <v>-</v>
      </c>
      <c r="U19" s="230" t="s">
        <v>215</v>
      </c>
      <c r="V19" s="228">
        <f t="shared" si="6"/>
        <v>1</v>
      </c>
      <c r="W19" s="228">
        <f t="shared" si="6"/>
        <v>1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2</v>
      </c>
    </row>
    <row r="20" spans="1:34" hidden="1" x14ac:dyDescent="0.35">
      <c r="A20" s="6">
        <v>48463</v>
      </c>
      <c r="B20" s="3"/>
      <c r="C20" s="1" t="s">
        <v>109</v>
      </c>
      <c r="D20" s="9" t="s">
        <v>110</v>
      </c>
      <c r="E20" s="1" t="s">
        <v>113</v>
      </c>
      <c r="F20" s="8">
        <v>201741</v>
      </c>
      <c r="G20" s="1" t="s">
        <v>143</v>
      </c>
      <c r="H20" s="7">
        <v>18</v>
      </c>
      <c r="I20" s="5">
        <v>44979</v>
      </c>
      <c r="J20" s="5">
        <v>44980</v>
      </c>
      <c r="K20" s="1" t="s">
        <v>467</v>
      </c>
      <c r="L20" s="224">
        <f t="shared" si="3"/>
        <v>2</v>
      </c>
      <c r="M20" s="4">
        <f t="shared" si="5"/>
        <v>1</v>
      </c>
      <c r="N20" s="233" t="s">
        <v>341</v>
      </c>
      <c r="O20" s="233">
        <v>15</v>
      </c>
      <c r="P20" s="233">
        <v>316211</v>
      </c>
      <c r="Q20" s="241" t="str">
        <f>IFERROR((VLOOKUP(P20,Padrón[[Ficha]:[Nombre]],2,FALSE)),"-")</f>
        <v>NORMA ALICIA TORRES HERNANDEZ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2</v>
      </c>
      <c r="X20" s="228">
        <f t="shared" si="6"/>
        <v>2</v>
      </c>
      <c r="Y20" s="228">
        <f t="shared" si="6"/>
        <v>1</v>
      </c>
      <c r="Z20" s="228">
        <f t="shared" si="6"/>
        <v>2</v>
      </c>
      <c r="AA20" s="228">
        <f t="shared" si="6"/>
        <v>1</v>
      </c>
      <c r="AB20" s="228">
        <f t="shared" si="6"/>
        <v>0</v>
      </c>
      <c r="AC20" s="228">
        <f t="shared" si="6"/>
        <v>0</v>
      </c>
      <c r="AD20" s="228">
        <f t="shared" si="6"/>
        <v>1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9</v>
      </c>
    </row>
    <row r="21" spans="1:34" hidden="1" x14ac:dyDescent="0.35">
      <c r="A21" s="6">
        <v>59016</v>
      </c>
      <c r="B21" s="3"/>
      <c r="C21" s="1" t="s">
        <v>48</v>
      </c>
      <c r="D21" s="9" t="s">
        <v>139</v>
      </c>
      <c r="E21" s="1" t="s">
        <v>30</v>
      </c>
      <c r="F21" s="8">
        <v>322353</v>
      </c>
      <c r="G21" s="1" t="s">
        <v>126</v>
      </c>
      <c r="H21" s="7">
        <v>6</v>
      </c>
      <c r="I21" s="5">
        <v>44987</v>
      </c>
      <c r="J21" s="5">
        <v>44988</v>
      </c>
      <c r="K21" s="1" t="s">
        <v>467</v>
      </c>
      <c r="L21" s="224">
        <f t="shared" si="3"/>
        <v>3</v>
      </c>
      <c r="M21" s="4">
        <f t="shared" si="5"/>
        <v>1</v>
      </c>
      <c r="N21" s="233" t="s">
        <v>341</v>
      </c>
      <c r="O21" s="233">
        <v>6</v>
      </c>
      <c r="P21" s="233">
        <v>322353</v>
      </c>
      <c r="Q21" s="241" t="str">
        <f>IFERROR((VLOOKUP(P21,Padrón[[Ficha]:[Nombre]],2,FALSE)),"-")</f>
        <v>OLIVIA CANTU CURA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58912</v>
      </c>
      <c r="B22" s="3"/>
      <c r="C22" s="1" t="s">
        <v>48</v>
      </c>
      <c r="D22" s="9" t="s">
        <v>49</v>
      </c>
      <c r="E22" s="268" t="s">
        <v>41</v>
      </c>
      <c r="F22" s="8">
        <v>187186</v>
      </c>
      <c r="G22" s="1" t="s">
        <v>141</v>
      </c>
      <c r="H22" s="7">
        <v>6</v>
      </c>
      <c r="I22" s="5">
        <v>45000</v>
      </c>
      <c r="J22" s="5">
        <v>45001</v>
      </c>
      <c r="K22" s="1" t="s">
        <v>467</v>
      </c>
      <c r="L22" s="224">
        <f t="shared" si="3"/>
        <v>3</v>
      </c>
      <c r="M22" s="4">
        <f t="shared" si="5"/>
        <v>1</v>
      </c>
      <c r="N22" s="233" t="s">
        <v>343</v>
      </c>
      <c r="Q22" s="241" t="str">
        <f>IFERROR((VLOOKUP(P22,Padrón[[Ficha]:[Nombre]],2,FALSE)),"-")</f>
        <v>-</v>
      </c>
      <c r="R22" s="234" t="s">
        <v>468</v>
      </c>
      <c r="S22" s="95" t="str">
        <f t="shared" si="4"/>
        <v>◄ ◄ ◄ Favor de indicar la causa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48465</v>
      </c>
      <c r="B23" s="3"/>
      <c r="C23" s="1" t="s">
        <v>109</v>
      </c>
      <c r="D23" s="9" t="s">
        <v>110</v>
      </c>
      <c r="E23" s="268" t="s">
        <v>113</v>
      </c>
      <c r="F23" s="8">
        <v>201741</v>
      </c>
      <c r="G23" s="1" t="s">
        <v>143</v>
      </c>
      <c r="H23" s="7">
        <v>19</v>
      </c>
      <c r="I23" s="5">
        <v>45008</v>
      </c>
      <c r="J23" s="5">
        <v>45009</v>
      </c>
      <c r="K23" s="1" t="s">
        <v>467</v>
      </c>
      <c r="L23" s="224">
        <f t="shared" si="3"/>
        <v>3</v>
      </c>
      <c r="M23" s="4">
        <f t="shared" si="5"/>
        <v>1</v>
      </c>
      <c r="N23" s="233" t="s">
        <v>341</v>
      </c>
      <c r="O23" s="233">
        <v>17</v>
      </c>
      <c r="P23" s="233">
        <v>316211</v>
      </c>
      <c r="Q23" s="241" t="str">
        <f>IFERROR((VLOOKUP(P23,Padrón[[Ficha]:[Nombre]],2,FALSE)),"-")</f>
        <v>NORMA ALICIA TORRES HERNANDEZ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x14ac:dyDescent="0.35">
      <c r="A24" s="6">
        <v>49520</v>
      </c>
      <c r="B24" s="3"/>
      <c r="C24" s="1" t="s">
        <v>109</v>
      </c>
      <c r="D24" s="9" t="s">
        <v>110</v>
      </c>
      <c r="E24" s="268" t="s">
        <v>103</v>
      </c>
      <c r="F24" s="8">
        <v>357383</v>
      </c>
      <c r="G24" s="1" t="s">
        <v>131</v>
      </c>
      <c r="H24" s="7">
        <v>6</v>
      </c>
      <c r="I24" s="5">
        <v>45015</v>
      </c>
      <c r="J24" s="5">
        <v>45016</v>
      </c>
      <c r="K24" s="1" t="s">
        <v>467</v>
      </c>
      <c r="L24" s="224">
        <f t="shared" si="3"/>
        <v>3</v>
      </c>
      <c r="M24" s="4">
        <f t="shared" si="5"/>
        <v>1</v>
      </c>
      <c r="N24" s="233" t="s">
        <v>341</v>
      </c>
      <c r="O24" s="233">
        <v>6</v>
      </c>
      <c r="P24" s="233">
        <v>357383</v>
      </c>
      <c r="Q24" s="241" t="str">
        <f>IFERROR((VLOOKUP(P24,Padrón[[Ficha]:[Nombre]],2,FALSE)),"-")</f>
        <v>MARITZA DEL CARMEN HERNANDEZ HERNANDEZ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47025</v>
      </c>
      <c r="B25" s="3"/>
      <c r="C25" s="1" t="s">
        <v>109</v>
      </c>
      <c r="D25" s="9" t="s">
        <v>110</v>
      </c>
      <c r="E25" s="268" t="s">
        <v>47</v>
      </c>
      <c r="F25" s="8">
        <v>357383</v>
      </c>
      <c r="G25" s="1" t="s">
        <v>131</v>
      </c>
      <c r="H25" s="7">
        <v>10</v>
      </c>
      <c r="I25" s="5">
        <v>45041</v>
      </c>
      <c r="J25" s="5">
        <v>45043</v>
      </c>
      <c r="K25" s="1" t="s">
        <v>467</v>
      </c>
      <c r="L25" s="224">
        <f t="shared" si="3"/>
        <v>4</v>
      </c>
      <c r="M25" s="4">
        <f t="shared" si="5"/>
        <v>1</v>
      </c>
      <c r="N25" s="233" t="s">
        <v>341</v>
      </c>
      <c r="O25" s="233">
        <v>16</v>
      </c>
      <c r="P25" s="233">
        <v>357383</v>
      </c>
      <c r="Q25" s="241" t="str">
        <f>IFERROR((VLOOKUP(P25,Padrón[[Ficha]:[Nombre]],2,FALSE)),"-")</f>
        <v>MARITZA DEL CARMEN HERNANDEZ HERNANDEZ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1</v>
      </c>
      <c r="X25" s="228">
        <f t="shared" si="6"/>
        <v>1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2</v>
      </c>
    </row>
    <row r="26" spans="1:34" hidden="1" x14ac:dyDescent="0.35">
      <c r="A26" s="6">
        <v>50424</v>
      </c>
      <c r="B26" s="3"/>
      <c r="C26" s="1" t="s">
        <v>183</v>
      </c>
      <c r="D26" s="9" t="s">
        <v>195</v>
      </c>
      <c r="E26" s="268" t="s">
        <v>24</v>
      </c>
      <c r="F26" s="8">
        <v>311848</v>
      </c>
      <c r="G26" s="1" t="s">
        <v>185</v>
      </c>
      <c r="H26" s="7">
        <v>21</v>
      </c>
      <c r="I26" s="5">
        <v>45054</v>
      </c>
      <c r="J26" s="5">
        <v>45055</v>
      </c>
      <c r="K26" s="1" t="s">
        <v>467</v>
      </c>
      <c r="L26" s="224">
        <f t="shared" si="3"/>
        <v>5</v>
      </c>
      <c r="M26" s="4">
        <f t="shared" si="5"/>
        <v>1</v>
      </c>
      <c r="N26" s="233" t="s">
        <v>343</v>
      </c>
      <c r="Q26" s="241" t="str">
        <f>IFERROR((VLOOKUP(P26,Padrón[[Ficha]:[Nombre]],2,FALSE)),"-")</f>
        <v>-</v>
      </c>
      <c r="R26" s="234" t="s">
        <v>469</v>
      </c>
      <c r="S26" s="95" t="str">
        <f t="shared" si="4"/>
        <v>◄ ◄ ◄ Favor de indicar la causa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0</v>
      </c>
    </row>
    <row r="27" spans="1:34" hidden="1" x14ac:dyDescent="0.35">
      <c r="A27" s="6">
        <v>48553</v>
      </c>
      <c r="B27" s="3"/>
      <c r="C27" s="1" t="s">
        <v>109</v>
      </c>
      <c r="D27" s="9" t="s">
        <v>110</v>
      </c>
      <c r="E27" s="268" t="s">
        <v>84</v>
      </c>
      <c r="F27" s="8">
        <v>357383</v>
      </c>
      <c r="G27" s="1" t="s">
        <v>131</v>
      </c>
      <c r="H27" s="7">
        <v>6</v>
      </c>
      <c r="I27" s="5">
        <v>45061</v>
      </c>
      <c r="J27" s="5">
        <v>45064</v>
      </c>
      <c r="K27" s="1" t="s">
        <v>467</v>
      </c>
      <c r="L27" s="224">
        <f t="shared" si="3"/>
        <v>5</v>
      </c>
      <c r="M27" s="4">
        <f t="shared" si="5"/>
        <v>1</v>
      </c>
      <c r="N27" s="233" t="s">
        <v>341</v>
      </c>
      <c r="O27" s="233">
        <v>6</v>
      </c>
      <c r="P27" s="233">
        <v>357383</v>
      </c>
      <c r="Q27" s="241" t="str">
        <f>IFERROR((VLOOKUP(P27,Padrón[[Ficha]:[Nombre]],2,FALSE)),"-")</f>
        <v>MARITZA DEL CARMEN HERNANDEZ HERNANDEZ</v>
      </c>
      <c r="S27" s="95" t="str">
        <f t="shared" si="4"/>
        <v>-</v>
      </c>
      <c r="U27" s="230" t="s">
        <v>276</v>
      </c>
      <c r="V27" s="228">
        <f>SUM(V16:V26)</f>
        <v>2</v>
      </c>
      <c r="W27" s="228">
        <f t="shared" ref="W27:AH27" si="8">SUM(W16:W26)</f>
        <v>5</v>
      </c>
      <c r="X27" s="228">
        <f t="shared" si="8"/>
        <v>3</v>
      </c>
      <c r="Y27" s="228">
        <f t="shared" si="8"/>
        <v>1</v>
      </c>
      <c r="Z27" s="228">
        <f t="shared" si="8"/>
        <v>3</v>
      </c>
      <c r="AA27" s="228">
        <f t="shared" si="8"/>
        <v>4</v>
      </c>
      <c r="AB27" s="228">
        <f t="shared" si="8"/>
        <v>1</v>
      </c>
      <c r="AC27" s="228">
        <f t="shared" si="8"/>
        <v>1</v>
      </c>
      <c r="AD27" s="228">
        <f t="shared" si="8"/>
        <v>3</v>
      </c>
      <c r="AE27" s="228">
        <f t="shared" si="8"/>
        <v>1</v>
      </c>
      <c r="AF27" s="228">
        <f t="shared" si="8"/>
        <v>0</v>
      </c>
      <c r="AG27" s="228">
        <f t="shared" si="8"/>
        <v>0</v>
      </c>
      <c r="AH27" s="231">
        <f t="shared" si="8"/>
        <v>24</v>
      </c>
    </row>
    <row r="28" spans="1:34" hidden="1" x14ac:dyDescent="0.35">
      <c r="A28" s="6">
        <v>50078</v>
      </c>
      <c r="B28" s="3"/>
      <c r="C28" s="1" t="s">
        <v>179</v>
      </c>
      <c r="D28" s="9" t="s">
        <v>180</v>
      </c>
      <c r="E28" s="268" t="s">
        <v>84</v>
      </c>
      <c r="F28" s="8">
        <v>598519</v>
      </c>
      <c r="G28" s="1" t="s">
        <v>181</v>
      </c>
      <c r="H28" s="7">
        <v>7</v>
      </c>
      <c r="I28" s="5">
        <v>45061</v>
      </c>
      <c r="J28" s="5">
        <v>45064</v>
      </c>
      <c r="K28" s="1" t="s">
        <v>467</v>
      </c>
      <c r="L28" s="224">
        <f t="shared" si="3"/>
        <v>5</v>
      </c>
      <c r="M28" s="4">
        <f t="shared" si="5"/>
        <v>1</v>
      </c>
      <c r="N28" s="233" t="s">
        <v>341</v>
      </c>
      <c r="O28" s="233">
        <v>7</v>
      </c>
      <c r="P28" s="233">
        <v>374123</v>
      </c>
      <c r="Q28" s="241" t="str">
        <f>IFERROR((VLOOKUP(P28,Padrón[[Ficha]:[Nombre]],2,FALSE)),"-")</f>
        <v>GUSTAVO ADOLFO MIRANDA ROSAS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58981</v>
      </c>
      <c r="B29" s="3"/>
      <c r="C29" s="1" t="s">
        <v>183</v>
      </c>
      <c r="D29" s="9" t="s">
        <v>194</v>
      </c>
      <c r="E29" s="268" t="s">
        <v>24</v>
      </c>
      <c r="F29" s="8">
        <v>311848</v>
      </c>
      <c r="G29" s="1" t="s">
        <v>185</v>
      </c>
      <c r="H29" s="7">
        <v>8</v>
      </c>
      <c r="I29" s="5">
        <v>45061</v>
      </c>
      <c r="J29" s="5">
        <v>45061</v>
      </c>
      <c r="K29" s="1" t="s">
        <v>467</v>
      </c>
      <c r="L29" s="224">
        <f t="shared" si="3"/>
        <v>5</v>
      </c>
      <c r="M29" s="4">
        <f t="shared" si="5"/>
        <v>1</v>
      </c>
      <c r="N29" s="233" t="s">
        <v>343</v>
      </c>
      <c r="Q29" s="241" t="str">
        <f>IFERROR((VLOOKUP(P29,Padrón[[Ficha]:[Nombre]],2,FALSE)),"-")</f>
        <v>-</v>
      </c>
      <c r="R29" s="234" t="s">
        <v>469</v>
      </c>
      <c r="S29" s="95" t="str">
        <f t="shared" si="4"/>
        <v>◄ ◄ ◄ Favor de indicar la causa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x14ac:dyDescent="0.35">
      <c r="A30" s="6">
        <v>48446</v>
      </c>
      <c r="B30" s="3"/>
      <c r="C30" s="1" t="s">
        <v>109</v>
      </c>
      <c r="D30" s="9" t="s">
        <v>110</v>
      </c>
      <c r="E30" s="268" t="s">
        <v>103</v>
      </c>
      <c r="F30" s="8">
        <v>357383</v>
      </c>
      <c r="G30" s="1" t="s">
        <v>131</v>
      </c>
      <c r="H30" s="7">
        <v>11</v>
      </c>
      <c r="I30" s="5">
        <v>45071</v>
      </c>
      <c r="J30" s="5">
        <v>45072</v>
      </c>
      <c r="K30" s="1" t="s">
        <v>467</v>
      </c>
      <c r="L30" s="224">
        <f t="shared" si="3"/>
        <v>5</v>
      </c>
      <c r="M30" s="4">
        <f t="shared" si="5"/>
        <v>1</v>
      </c>
      <c r="N30" s="233" t="s">
        <v>341</v>
      </c>
      <c r="O30" s="233">
        <v>9</v>
      </c>
      <c r="P30" s="233">
        <v>357383</v>
      </c>
      <c r="Q30" s="241" t="str">
        <f>IFERROR((VLOOKUP(P30,Padrón[[Ficha]:[Nombre]],2,FALSE)),"-")</f>
        <v>MARITZA DEL CARMEN HERNANDEZ HERNANDEZ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50533</v>
      </c>
      <c r="B31" s="3"/>
      <c r="C31" s="1" t="s">
        <v>183</v>
      </c>
      <c r="D31" s="9" t="s">
        <v>195</v>
      </c>
      <c r="E31" s="268" t="s">
        <v>24</v>
      </c>
      <c r="F31" s="8">
        <v>311848</v>
      </c>
      <c r="G31" s="1" t="s">
        <v>185</v>
      </c>
      <c r="H31" s="7">
        <v>25</v>
      </c>
      <c r="I31" s="5">
        <v>45071</v>
      </c>
      <c r="J31" s="5">
        <v>45071</v>
      </c>
      <c r="K31" s="1" t="s">
        <v>467</v>
      </c>
      <c r="L31" s="224">
        <f t="shared" si="3"/>
        <v>5</v>
      </c>
      <c r="M31" s="4">
        <f t="shared" si="5"/>
        <v>1</v>
      </c>
      <c r="N31" s="233" t="s">
        <v>343</v>
      </c>
      <c r="Q31" s="241" t="str">
        <f>IFERROR((VLOOKUP(P31,Padrón[[Ficha]:[Nombre]],2,FALSE)),"-")</f>
        <v>-</v>
      </c>
      <c r="R31" s="234" t="s">
        <v>469</v>
      </c>
      <c r="S31" s="95" t="str">
        <f t="shared" si="4"/>
        <v>◄ ◄ ◄ Favor de indicar la causa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3</v>
      </c>
      <c r="AA31" s="228">
        <f t="shared" si="9"/>
        <v>3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1</v>
      </c>
      <c r="AF31" s="228">
        <f t="shared" si="9"/>
        <v>0</v>
      </c>
      <c r="AG31" s="228">
        <f t="shared" si="9"/>
        <v>2</v>
      </c>
      <c r="AH31" s="228">
        <f t="shared" ref="AH31:AH40" si="10">SUM(V31:AG31)</f>
        <v>9</v>
      </c>
    </row>
    <row r="32" spans="1:34" hidden="1" x14ac:dyDescent="0.35">
      <c r="A32" s="6">
        <v>50546</v>
      </c>
      <c r="B32" s="3"/>
      <c r="C32" s="1" t="s">
        <v>183</v>
      </c>
      <c r="D32" s="9" t="s">
        <v>195</v>
      </c>
      <c r="E32" s="268" t="s">
        <v>24</v>
      </c>
      <c r="F32" s="8">
        <v>311848</v>
      </c>
      <c r="G32" s="1" t="s">
        <v>185</v>
      </c>
      <c r="H32" s="7">
        <v>25</v>
      </c>
      <c r="I32" s="5">
        <v>45076</v>
      </c>
      <c r="J32" s="5">
        <v>45079</v>
      </c>
      <c r="K32" s="1" t="s">
        <v>467</v>
      </c>
      <c r="L32" s="224">
        <f t="shared" si="3"/>
        <v>6</v>
      </c>
      <c r="M32" s="4">
        <f t="shared" si="5"/>
        <v>1</v>
      </c>
      <c r="N32" s="233" t="s">
        <v>343</v>
      </c>
      <c r="Q32" s="241" t="str">
        <f>IFERROR((VLOOKUP(P32,Padrón[[Ficha]:[Nombre]],2,FALSE)),"-")</f>
        <v>-</v>
      </c>
      <c r="R32" s="234" t="s">
        <v>469</v>
      </c>
      <c r="S32" s="95" t="str">
        <f t="shared" si="4"/>
        <v>◄ ◄ ◄ Favor de indicar la causa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50587</v>
      </c>
      <c r="B33" s="3"/>
      <c r="C33" s="1" t="s">
        <v>183</v>
      </c>
      <c r="D33" s="9" t="s">
        <v>189</v>
      </c>
      <c r="E33" s="1" t="s">
        <v>17</v>
      </c>
      <c r="F33" s="8">
        <v>357383</v>
      </c>
      <c r="G33" s="1" t="s">
        <v>131</v>
      </c>
      <c r="H33" s="7">
        <v>8</v>
      </c>
      <c r="I33" s="5">
        <v>45077</v>
      </c>
      <c r="J33" s="5">
        <v>45078</v>
      </c>
      <c r="K33" s="1" t="s">
        <v>467</v>
      </c>
      <c r="L33" s="224">
        <f t="shared" si="3"/>
        <v>6</v>
      </c>
      <c r="M33" s="4">
        <f t="shared" si="5"/>
        <v>1</v>
      </c>
      <c r="N33" s="233" t="s">
        <v>341</v>
      </c>
      <c r="O33" s="233">
        <v>8</v>
      </c>
      <c r="P33" s="233">
        <v>311848</v>
      </c>
      <c r="Q33" s="241" t="str">
        <f>IFERROR((VLOOKUP(P33,Padrón[[Ficha]:[Nombre]],2,FALSE)),"-")</f>
        <v>LOBSANG DE JESUS DIAZ LOPEZ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50481</v>
      </c>
      <c r="B34" s="3"/>
      <c r="C34" s="1" t="s">
        <v>183</v>
      </c>
      <c r="D34" s="9" t="s">
        <v>139</v>
      </c>
      <c r="E34" s="1" t="s">
        <v>24</v>
      </c>
      <c r="F34" s="8">
        <v>311848</v>
      </c>
      <c r="G34" s="1" t="s">
        <v>185</v>
      </c>
      <c r="H34" s="7">
        <v>8</v>
      </c>
      <c r="I34" s="5">
        <v>45082</v>
      </c>
      <c r="J34" s="5">
        <v>45083</v>
      </c>
      <c r="K34" s="1" t="s">
        <v>467</v>
      </c>
      <c r="L34" s="224">
        <f t="shared" si="3"/>
        <v>6</v>
      </c>
      <c r="M34" s="4">
        <f t="shared" si="5"/>
        <v>1</v>
      </c>
      <c r="N34" s="233" t="s">
        <v>343</v>
      </c>
      <c r="Q34" s="241" t="str">
        <f>IFERROR((VLOOKUP(P34,Padrón[[Ficha]:[Nombre]],2,FALSE)),"-")</f>
        <v>-</v>
      </c>
      <c r="R34" s="234" t="s">
        <v>470</v>
      </c>
      <c r="S34" s="95" t="str">
        <f t="shared" si="4"/>
        <v>◄ ◄ ◄ Favor de indicar la causa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50563</v>
      </c>
      <c r="B35" s="3"/>
      <c r="C35" s="1" t="s">
        <v>183</v>
      </c>
      <c r="D35" s="9" t="s">
        <v>189</v>
      </c>
      <c r="E35" s="1" t="s">
        <v>24</v>
      </c>
      <c r="F35" s="8">
        <v>357383</v>
      </c>
      <c r="G35" s="1" t="s">
        <v>131</v>
      </c>
      <c r="H35" s="7">
        <v>8</v>
      </c>
      <c r="I35" s="5">
        <v>45084</v>
      </c>
      <c r="J35" s="5">
        <v>45085</v>
      </c>
      <c r="K35" s="1" t="s">
        <v>467</v>
      </c>
      <c r="L35" s="224">
        <f t="shared" si="3"/>
        <v>6</v>
      </c>
      <c r="M35" s="4">
        <f t="shared" si="5"/>
        <v>1</v>
      </c>
      <c r="N35" s="233" t="s">
        <v>343</v>
      </c>
      <c r="Q35" s="241" t="str">
        <f>IFERROR((VLOOKUP(P35,Padrón[[Ficha]:[Nombre]],2,FALSE)),"-")</f>
        <v>-</v>
      </c>
      <c r="R35" s="234" t="s">
        <v>471</v>
      </c>
      <c r="S35" s="95" t="str">
        <f t="shared" si="4"/>
        <v>◄ ◄ ◄ Favor de indicar la causa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x14ac:dyDescent="0.35">
      <c r="A36" s="6">
        <v>48448</v>
      </c>
      <c r="B36" s="3"/>
      <c r="C36" s="1" t="s">
        <v>109</v>
      </c>
      <c r="D36" s="9" t="s">
        <v>110</v>
      </c>
      <c r="E36" s="1" t="s">
        <v>103</v>
      </c>
      <c r="F36" s="8">
        <v>357383</v>
      </c>
      <c r="G36" s="1" t="s">
        <v>131</v>
      </c>
      <c r="H36" s="7">
        <v>13</v>
      </c>
      <c r="I36" s="5">
        <v>45092</v>
      </c>
      <c r="J36" s="5">
        <v>45093</v>
      </c>
      <c r="K36" s="1" t="s">
        <v>467</v>
      </c>
      <c r="L36" s="224">
        <f t="shared" si="3"/>
        <v>6</v>
      </c>
      <c r="M36" s="4">
        <f t="shared" si="5"/>
        <v>1</v>
      </c>
      <c r="N36" s="233" t="s">
        <v>341</v>
      </c>
      <c r="O36" s="233">
        <v>15</v>
      </c>
      <c r="P36" s="233">
        <v>357383</v>
      </c>
      <c r="Q36" s="241" t="str">
        <f>IFERROR((VLOOKUP(P36,Padrón[[Ficha]:[Nombre]],2,FALSE)),"-")</f>
        <v>MARITZA DEL CARMEN HERNANDEZ HERNANDEZ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60005</v>
      </c>
      <c r="B37" s="3"/>
      <c r="C37" s="1" t="s">
        <v>183</v>
      </c>
      <c r="D37" s="9" t="s">
        <v>184</v>
      </c>
      <c r="E37" s="1" t="s">
        <v>24</v>
      </c>
      <c r="F37" s="8">
        <v>311848</v>
      </c>
      <c r="G37" s="1" t="s">
        <v>185</v>
      </c>
      <c r="H37" s="7">
        <v>5</v>
      </c>
      <c r="I37" s="5">
        <v>45098</v>
      </c>
      <c r="J37" s="5">
        <v>45098</v>
      </c>
      <c r="K37" s="1" t="s">
        <v>467</v>
      </c>
      <c r="L37" s="224">
        <f t="shared" si="3"/>
        <v>6</v>
      </c>
      <c r="M37" s="4">
        <f t="shared" si="5"/>
        <v>1</v>
      </c>
      <c r="N37" s="233" t="s">
        <v>341</v>
      </c>
      <c r="O37" s="233">
        <v>4</v>
      </c>
      <c r="P37" s="233">
        <v>311848</v>
      </c>
      <c r="Q37" s="241" t="str">
        <f>IFERROR((VLOOKUP(P37,Padrón[[Ficha]:[Nombre]],2,FALSE)),"-")</f>
        <v>LOBSANG DE JESUS DIAZ LOPEZ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50567</v>
      </c>
      <c r="B38" s="3"/>
      <c r="C38" s="1" t="s">
        <v>183</v>
      </c>
      <c r="D38" s="9" t="s">
        <v>189</v>
      </c>
      <c r="E38" s="1" t="s">
        <v>24</v>
      </c>
      <c r="F38" s="8">
        <v>357383</v>
      </c>
      <c r="G38" s="1" t="s">
        <v>131</v>
      </c>
      <c r="H38" s="7">
        <v>6</v>
      </c>
      <c r="I38" s="5">
        <v>45105</v>
      </c>
      <c r="J38" s="5">
        <v>45106</v>
      </c>
      <c r="K38" s="1" t="s">
        <v>467</v>
      </c>
      <c r="L38" s="224">
        <f t="shared" si="3"/>
        <v>6</v>
      </c>
      <c r="M38" s="4">
        <f t="shared" si="5"/>
        <v>1</v>
      </c>
      <c r="N38" s="233" t="s">
        <v>341</v>
      </c>
      <c r="O38" s="233">
        <v>6</v>
      </c>
      <c r="P38" s="233">
        <v>311848</v>
      </c>
      <c r="Q38" s="241" t="str">
        <f>IFERROR((VLOOKUP(P38,Padrón[[Ficha]:[Nombre]],2,FALSE)),"-")</f>
        <v>LOBSANG DE JESUS DIAZ LOPEZ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50081</v>
      </c>
      <c r="B39" s="3"/>
      <c r="C39" s="1" t="s">
        <v>179</v>
      </c>
      <c r="D39" s="9" t="s">
        <v>180</v>
      </c>
      <c r="E39" s="1" t="s">
        <v>84</v>
      </c>
      <c r="F39" s="8">
        <v>598519</v>
      </c>
      <c r="G39" s="1" t="s">
        <v>181</v>
      </c>
      <c r="H39" s="7">
        <v>7</v>
      </c>
      <c r="I39" s="5">
        <v>45111</v>
      </c>
      <c r="J39" s="5">
        <v>45114</v>
      </c>
      <c r="K39" s="1" t="s">
        <v>467</v>
      </c>
      <c r="L39" s="224">
        <f t="shared" si="3"/>
        <v>7</v>
      </c>
      <c r="M39" s="4">
        <f t="shared" si="5"/>
        <v>1</v>
      </c>
      <c r="N39" s="233" t="s">
        <v>341</v>
      </c>
      <c r="O39" s="233">
        <v>6</v>
      </c>
      <c r="P39" s="233">
        <v>374123</v>
      </c>
      <c r="Q39" s="241" t="str">
        <f>IFERROR((VLOOKUP(P39,Padrón[[Ficha]:[Nombre]],2,FALSE)),"-")</f>
        <v>GUSTAVO ADOLFO MIRANDA ROSAS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1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1</v>
      </c>
    </row>
    <row r="40" spans="1:34" hidden="1" x14ac:dyDescent="0.35">
      <c r="A40" s="6">
        <v>50540</v>
      </c>
      <c r="B40" s="3"/>
      <c r="C40" s="1" t="s">
        <v>183</v>
      </c>
      <c r="D40" s="9" t="s">
        <v>195</v>
      </c>
      <c r="E40" s="1" t="s">
        <v>24</v>
      </c>
      <c r="F40" s="8">
        <v>311848</v>
      </c>
      <c r="G40" s="1" t="s">
        <v>185</v>
      </c>
      <c r="H40" s="7">
        <v>25</v>
      </c>
      <c r="I40" s="5">
        <v>45163</v>
      </c>
      <c r="J40" s="5">
        <v>45163</v>
      </c>
      <c r="K40" s="1" t="s">
        <v>467</v>
      </c>
      <c r="L40" s="224">
        <f t="shared" si="3"/>
        <v>8</v>
      </c>
      <c r="M40" s="4">
        <f t="shared" si="5"/>
        <v>1</v>
      </c>
      <c r="N40" s="233" t="s">
        <v>341</v>
      </c>
      <c r="O40" s="233">
        <v>22</v>
      </c>
      <c r="P40" s="233">
        <v>311848</v>
      </c>
      <c r="Q40" s="241" t="str">
        <f>IFERROR((VLOOKUP(P40,Padrón[[Ficha]:[Nombre]],2,FALSE)),"-")</f>
        <v>LOBSANG DE JESUS DIAZ LOPEZ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49037</v>
      </c>
      <c r="B41" s="3"/>
      <c r="C41" s="1" t="s">
        <v>109</v>
      </c>
      <c r="D41" s="9" t="s">
        <v>110</v>
      </c>
      <c r="E41" s="1" t="s">
        <v>46</v>
      </c>
      <c r="F41" s="8">
        <v>357383</v>
      </c>
      <c r="G41" s="1" t="s">
        <v>131</v>
      </c>
      <c r="H41" s="7">
        <v>11</v>
      </c>
      <c r="I41" s="5">
        <v>45176</v>
      </c>
      <c r="J41" s="5">
        <v>45176</v>
      </c>
      <c r="K41" s="1" t="s">
        <v>467</v>
      </c>
      <c r="L41" s="224">
        <f t="shared" si="3"/>
        <v>9</v>
      </c>
      <c r="M41" s="4">
        <f t="shared" si="5"/>
        <v>1</v>
      </c>
      <c r="N41" s="233" t="s">
        <v>341</v>
      </c>
      <c r="O41" s="233">
        <v>12</v>
      </c>
      <c r="P41" s="233">
        <v>357383</v>
      </c>
      <c r="Q41" s="241" t="str">
        <f>IFERROR((VLOOKUP(P41,Padrón[[Ficha]:[Nombre]],2,FALSE)),"-")</f>
        <v>MARITZA DEL CARMEN HERNANDEZ HERNANDEZ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1</v>
      </c>
      <c r="Y41" s="228">
        <f t="shared" si="11"/>
        <v>0</v>
      </c>
      <c r="Z41" s="228">
        <f t="shared" si="11"/>
        <v>3</v>
      </c>
      <c r="AA41" s="228">
        <f t="shared" si="11"/>
        <v>3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1</v>
      </c>
      <c r="AF41" s="228">
        <f t="shared" si="11"/>
        <v>0</v>
      </c>
      <c r="AG41" s="228">
        <f t="shared" si="11"/>
        <v>2</v>
      </c>
      <c r="AH41" s="231">
        <f t="shared" si="11"/>
        <v>10</v>
      </c>
    </row>
    <row r="42" spans="1:34" hidden="1" x14ac:dyDescent="0.35">
      <c r="A42" s="6">
        <v>59641</v>
      </c>
      <c r="B42" s="3"/>
      <c r="C42" s="1" t="s">
        <v>183</v>
      </c>
      <c r="D42" s="9" t="s">
        <v>184</v>
      </c>
      <c r="E42" s="1" t="s">
        <v>132</v>
      </c>
      <c r="F42" s="8">
        <v>316211</v>
      </c>
      <c r="G42" s="1" t="s">
        <v>190</v>
      </c>
      <c r="H42" s="7">
        <v>5</v>
      </c>
      <c r="I42" s="5">
        <v>45194</v>
      </c>
      <c r="J42" s="5">
        <v>45196</v>
      </c>
      <c r="K42" s="1" t="s">
        <v>467</v>
      </c>
      <c r="L42" s="224">
        <f t="shared" si="3"/>
        <v>9</v>
      </c>
      <c r="M42" s="4">
        <f t="shared" si="5"/>
        <v>1</v>
      </c>
      <c r="N42" s="233" t="s">
        <v>341</v>
      </c>
      <c r="O42" s="233">
        <v>6</v>
      </c>
      <c r="P42" s="233">
        <v>316211</v>
      </c>
      <c r="Q42" s="241" t="str">
        <f>IFERROR((VLOOKUP(P42,Padrón[[Ficha]:[Nombre]],2,FALSE)),"-")</f>
        <v>NORMA ALICIA TORRES HERNANDEZ</v>
      </c>
      <c r="S42" s="95" t="str">
        <f t="shared" si="4"/>
        <v>-</v>
      </c>
    </row>
    <row r="43" spans="1:34" hidden="1" x14ac:dyDescent="0.35">
      <c r="A43" s="6">
        <v>50522</v>
      </c>
      <c r="B43" s="3"/>
      <c r="C43" s="1" t="s">
        <v>183</v>
      </c>
      <c r="D43" s="9" t="s">
        <v>195</v>
      </c>
      <c r="E43" s="1" t="s">
        <v>24</v>
      </c>
      <c r="F43" s="8">
        <v>311848</v>
      </c>
      <c r="G43" s="1" t="s">
        <v>185</v>
      </c>
      <c r="H43" s="7">
        <v>25</v>
      </c>
      <c r="I43" s="5">
        <v>45195</v>
      </c>
      <c r="J43" s="5">
        <v>45196</v>
      </c>
      <c r="K43" s="1" t="s">
        <v>467</v>
      </c>
      <c r="L43" s="224">
        <f t="shared" si="3"/>
        <v>9</v>
      </c>
      <c r="M43" s="4">
        <f t="shared" si="5"/>
        <v>1</v>
      </c>
      <c r="N43" s="233" t="s">
        <v>341</v>
      </c>
      <c r="O43" s="233">
        <v>15</v>
      </c>
      <c r="P43" s="233">
        <v>311848</v>
      </c>
      <c r="Q43" s="241" t="str">
        <f>IFERROR((VLOOKUP(P43,Padrón[[Ficha]:[Nombre]],2,FALSE)),"-")</f>
        <v>LOBSANG DE JESUS DIAZ LOPEZ</v>
      </c>
      <c r="S43" s="95" t="str">
        <f t="shared" si="4"/>
        <v>-</v>
      </c>
    </row>
    <row r="44" spans="1:34" hidden="1" x14ac:dyDescent="0.35">
      <c r="A44" s="6">
        <v>50545</v>
      </c>
      <c r="B44" s="3"/>
      <c r="C44" s="1" t="s">
        <v>183</v>
      </c>
      <c r="D44" s="9" t="s">
        <v>195</v>
      </c>
      <c r="E44" s="1" t="s">
        <v>24</v>
      </c>
      <c r="F44" s="8">
        <v>311848</v>
      </c>
      <c r="G44" s="1" t="s">
        <v>185</v>
      </c>
      <c r="H44" s="7">
        <v>25</v>
      </c>
      <c r="I44" s="5">
        <v>45202</v>
      </c>
      <c r="J44" s="5">
        <v>45205</v>
      </c>
      <c r="K44" s="1" t="s">
        <v>467</v>
      </c>
      <c r="L44" s="224">
        <f t="shared" si="3"/>
        <v>10</v>
      </c>
      <c r="M44" s="4">
        <f t="shared" si="5"/>
        <v>1</v>
      </c>
      <c r="N44" s="233" t="s">
        <v>343</v>
      </c>
      <c r="Q44" s="241" t="str">
        <f>IFERROR((VLOOKUP(P44,Padrón[[Ficha]:[Nombre]],2,FALSE)),"-")</f>
        <v>-</v>
      </c>
      <c r="R44" s="234" t="s">
        <v>472</v>
      </c>
      <c r="S44" s="95" t="str">
        <f t="shared" si="4"/>
        <v>◄ ◄ ◄ Favor de indicar la causa</v>
      </c>
    </row>
    <row r="45" spans="1:34" hidden="1" x14ac:dyDescent="0.35">
      <c r="A45" s="6">
        <v>50542</v>
      </c>
      <c r="B45" s="3"/>
      <c r="C45" s="1" t="s">
        <v>183</v>
      </c>
      <c r="D45" s="9" t="s">
        <v>195</v>
      </c>
      <c r="E45" s="1" t="s">
        <v>24</v>
      </c>
      <c r="F45" s="8">
        <v>311848</v>
      </c>
      <c r="G45" s="1" t="s">
        <v>185</v>
      </c>
      <c r="H45" s="7">
        <v>25</v>
      </c>
      <c r="I45" s="5">
        <v>45209</v>
      </c>
      <c r="J45" s="5">
        <v>45209</v>
      </c>
      <c r="K45" s="1" t="s">
        <v>467</v>
      </c>
      <c r="L45" s="224">
        <f t="shared" si="3"/>
        <v>10</v>
      </c>
      <c r="M45" s="4">
        <f t="shared" si="5"/>
        <v>1</v>
      </c>
      <c r="N45" s="233" t="s">
        <v>341</v>
      </c>
      <c r="O45" s="233">
        <v>21</v>
      </c>
      <c r="P45" s="233">
        <v>311848</v>
      </c>
      <c r="Q45" s="241" t="str">
        <f>IFERROR((VLOOKUP(P45,Padrón[[Ficha]:[Nombre]],2,FALSE)),"-")</f>
        <v>LOBSANG DE JESUS DIAZ LOPEZ</v>
      </c>
      <c r="S45" s="95" t="str">
        <f t="shared" si="4"/>
        <v>-</v>
      </c>
    </row>
    <row r="46" spans="1:34" hidden="1" x14ac:dyDescent="0.35">
      <c r="A46" s="6">
        <v>50524</v>
      </c>
      <c r="B46" s="3"/>
      <c r="C46" s="1" t="s">
        <v>183</v>
      </c>
      <c r="D46" s="9" t="s">
        <v>195</v>
      </c>
      <c r="E46" s="1" t="s">
        <v>24</v>
      </c>
      <c r="F46" s="8">
        <v>311848</v>
      </c>
      <c r="G46" s="1" t="s">
        <v>185</v>
      </c>
      <c r="H46" s="7">
        <v>25</v>
      </c>
      <c r="I46" s="5">
        <v>45265</v>
      </c>
      <c r="J46" s="5">
        <v>45265</v>
      </c>
      <c r="K46" s="1" t="s">
        <v>467</v>
      </c>
      <c r="L46" s="224">
        <f t="shared" si="3"/>
        <v>12</v>
      </c>
      <c r="M46" s="4">
        <f t="shared" si="5"/>
        <v>1</v>
      </c>
      <c r="N46" s="233" t="s">
        <v>343</v>
      </c>
      <c r="Q46" s="241" t="str">
        <f>IFERROR((VLOOKUP(P46,Padrón[[Ficha]:[Nombre]],2,FALSE)),"-")</f>
        <v>-</v>
      </c>
      <c r="R46" s="234" t="s">
        <v>473</v>
      </c>
      <c r="S46" s="95" t="str">
        <f t="shared" si="4"/>
        <v>◄ ◄ ◄ Favor de indicar la causa</v>
      </c>
    </row>
    <row r="47" spans="1:34" hidden="1" x14ac:dyDescent="0.35">
      <c r="A47" s="6">
        <v>50528</v>
      </c>
      <c r="B47" s="3"/>
      <c r="C47" s="1" t="s">
        <v>183</v>
      </c>
      <c r="D47" s="9" t="s">
        <v>195</v>
      </c>
      <c r="E47" s="1" t="s">
        <v>24</v>
      </c>
      <c r="F47" s="8">
        <v>311848</v>
      </c>
      <c r="G47" s="1" t="s">
        <v>185</v>
      </c>
      <c r="H47" s="7">
        <v>25</v>
      </c>
      <c r="I47" s="5">
        <v>45272</v>
      </c>
      <c r="J47" s="5">
        <v>45272</v>
      </c>
      <c r="K47" s="1" t="s">
        <v>467</v>
      </c>
      <c r="L47" s="224">
        <f t="shared" si="3"/>
        <v>12</v>
      </c>
      <c r="M47" s="4">
        <f t="shared" si="5"/>
        <v>1</v>
      </c>
      <c r="N47" s="233" t="s">
        <v>343</v>
      </c>
      <c r="Q47" s="241" t="str">
        <f>IFERROR((VLOOKUP(P47,Padrón[[Ficha]:[Nombre]],2,FALSE)),"-")</f>
        <v>-</v>
      </c>
      <c r="R47" s="234" t="s">
        <v>473</v>
      </c>
      <c r="S47" s="95" t="str">
        <f t="shared" si="4"/>
        <v>◄ ◄ ◄ Favor de indicar la causa</v>
      </c>
    </row>
    <row r="48" spans="1:34" hidden="1" x14ac:dyDescent="0.35">
      <c r="L48" s="224"/>
      <c r="M48" s="4">
        <f t="shared" si="5"/>
        <v>0</v>
      </c>
      <c r="N48" s="233"/>
      <c r="Q48" s="241" t="str">
        <f>IFERROR((VLOOKUP(P48,Padrón[[Ficha]:[Nombre]],2,FALSE)),"-")</f>
        <v>-</v>
      </c>
    </row>
    <row r="49" spans="12:17" hidden="1" x14ac:dyDescent="0.35">
      <c r="L49" s="224"/>
      <c r="M49" s="4">
        <f t="shared" si="5"/>
        <v>0</v>
      </c>
      <c r="N49" s="233"/>
      <c r="Q49" s="241" t="str">
        <f>IFERROR((VLOOKUP(P49,Padrón[[Ficha]:[Nombre]],2,FALSE)),"-")</f>
        <v>-</v>
      </c>
    </row>
    <row r="50" spans="12:17" hidden="1" x14ac:dyDescent="0.35">
      <c r="L50" s="224"/>
      <c r="M50" s="4">
        <f t="shared" si="5"/>
        <v>0</v>
      </c>
      <c r="N50" s="233"/>
      <c r="Q50" s="241" t="str">
        <f>IFERROR((VLOOKUP(P50,Padrón[[Ficha]:[Nombre]],2,FALSE)),"-")</f>
        <v>-</v>
      </c>
    </row>
    <row r="51" spans="12:17" hidden="1" x14ac:dyDescent="0.35">
      <c r="L51" s="224"/>
      <c r="M51" s="4">
        <f t="shared" si="5"/>
        <v>0</v>
      </c>
      <c r="N51" s="233"/>
      <c r="Q51" s="241" t="str">
        <f>IFERROR((VLOOKUP(P51,Padrón[[Ficha]:[Nombre]],2,FALSE)),"-")</f>
        <v>-</v>
      </c>
    </row>
    <row r="52" spans="12:17" hidden="1" x14ac:dyDescent="0.35">
      <c r="L52" s="224"/>
      <c r="M52" s="4">
        <f t="shared" si="5"/>
        <v>0</v>
      </c>
      <c r="N52" s="233"/>
      <c r="Q52" s="241" t="str">
        <f>IFERROR((VLOOKUP(P52,Padrón[[Ficha]:[Nombre]],2,FALSE)),"-")</f>
        <v>-</v>
      </c>
    </row>
    <row r="53" spans="12:17" hidden="1" x14ac:dyDescent="0.35">
      <c r="L53" s="224"/>
      <c r="M53" s="4">
        <f t="shared" si="5"/>
        <v>0</v>
      </c>
      <c r="N53" s="233"/>
      <c r="Q53" s="241" t="str">
        <f>IFERROR((VLOOKUP(P53,Padrón[[Ficha]:[Nombre]],2,FALSE)),"-")</f>
        <v>-</v>
      </c>
    </row>
    <row r="54" spans="12:17" hidden="1" x14ac:dyDescent="0.35">
      <c r="L54" s="224"/>
      <c r="M54" s="4">
        <f t="shared" si="5"/>
        <v>0</v>
      </c>
      <c r="N54" s="233"/>
      <c r="Q54" s="241" t="str">
        <f>IFERROR((VLOOKUP(P54,Padrón[[Ficha]:[Nombre]],2,FALSE)),"-")</f>
        <v>-</v>
      </c>
    </row>
    <row r="55" spans="12:17" hidden="1" x14ac:dyDescent="0.35">
      <c r="L55" s="224"/>
      <c r="M55" s="4">
        <f t="shared" si="5"/>
        <v>0</v>
      </c>
      <c r="N55" s="233"/>
      <c r="Q55" s="241" t="str">
        <f>IFERROR((VLOOKUP(P55,Padrón[[Ficha]:[Nombre]],2,FALSE)),"-")</f>
        <v>-</v>
      </c>
    </row>
    <row r="56" spans="12:17" hidden="1" x14ac:dyDescent="0.35">
      <c r="L56" s="224"/>
      <c r="M56" s="4">
        <f t="shared" si="5"/>
        <v>0</v>
      </c>
      <c r="N56" s="233"/>
      <c r="Q56" s="241" t="str">
        <f>IFERROR((VLOOKUP(P56,Padrón[[Ficha]:[Nombre]],2,FALSE)),"-")</f>
        <v>-</v>
      </c>
    </row>
    <row r="57" spans="12:17" hidden="1" x14ac:dyDescent="0.35">
      <c r="L57" s="224"/>
      <c r="M57" s="4">
        <f t="shared" si="5"/>
        <v>0</v>
      </c>
      <c r="N57" s="233"/>
      <c r="Q57" s="241" t="str">
        <f>IFERROR((VLOOKUP(P57,Padrón[[Ficha]:[Nombre]],2,FALSE)),"-")</f>
        <v>-</v>
      </c>
    </row>
    <row r="58" spans="12:17" hidden="1" x14ac:dyDescent="0.35">
      <c r="L58" s="224"/>
      <c r="M58" s="4">
        <f t="shared" si="5"/>
        <v>0</v>
      </c>
      <c r="N58" s="233"/>
      <c r="Q58" s="241" t="str">
        <f>IFERROR((VLOOKUP(P58,Padrón[[Ficha]:[Nombre]],2,FALSE)),"-")</f>
        <v>-</v>
      </c>
    </row>
    <row r="59" spans="12:17" hidden="1" x14ac:dyDescent="0.35">
      <c r="L59" s="224"/>
      <c r="M59" s="4">
        <f t="shared" si="5"/>
        <v>0</v>
      </c>
      <c r="N59" s="233"/>
      <c r="Q59" s="241" t="str">
        <f>IFERROR((VLOOKUP(P59,Padrón[[Ficha]:[Nombre]],2,FALSE)),"-")</f>
        <v>-</v>
      </c>
    </row>
    <row r="60" spans="12:17" hidden="1" x14ac:dyDescent="0.35">
      <c r="L60" s="224"/>
      <c r="M60" s="4">
        <f t="shared" si="5"/>
        <v>0</v>
      </c>
      <c r="N60" s="233"/>
      <c r="Q60" s="241" t="str">
        <f>IFERROR((VLOOKUP(P60,Padrón[[Ficha]:[Nombre]],2,FALSE)),"-")</f>
        <v>-</v>
      </c>
    </row>
    <row r="61" spans="12:17" hidden="1" x14ac:dyDescent="0.35">
      <c r="L61" s="224"/>
      <c r="M61" s="4">
        <f t="shared" si="5"/>
        <v>0</v>
      </c>
      <c r="N61" s="233"/>
      <c r="Q61" s="241" t="str">
        <f>IFERROR((VLOOKUP(P61,Padrón[[Ficha]:[Nombre]],2,FALSE)),"-")</f>
        <v>-</v>
      </c>
    </row>
    <row r="62" spans="12:17" hidden="1" x14ac:dyDescent="0.35">
      <c r="L62" s="224"/>
      <c r="M62" s="4">
        <f t="shared" si="5"/>
        <v>0</v>
      </c>
      <c r="N62" s="233"/>
      <c r="Q62" s="241" t="str">
        <f>IFERROR((VLOOKUP(P62,Padrón[[Ficha]:[Nombre]],2,FALSE)),"-")</f>
        <v>-</v>
      </c>
    </row>
    <row r="63" spans="12:17" hidden="1" x14ac:dyDescent="0.35">
      <c r="L63" s="224"/>
      <c r="M63" s="4">
        <f t="shared" si="5"/>
        <v>0</v>
      </c>
      <c r="N63" s="233"/>
      <c r="Q63" s="241" t="str">
        <f>IFERROR((VLOOKUP(P63,Padrón[[Ficha]:[Nombre]],2,FALSE)),"-")</f>
        <v>-</v>
      </c>
    </row>
    <row r="64" spans="12:17" hidden="1" x14ac:dyDescent="0.35">
      <c r="L64" s="224"/>
      <c r="M64" s="4">
        <f t="shared" si="5"/>
        <v>0</v>
      </c>
      <c r="N64" s="233"/>
      <c r="Q64" s="241" t="str">
        <f>IFERROR((VLOOKUP(P64,Padrón[[Ficha]:[Nombre]],2,FALSE)),"-")</f>
        <v>-</v>
      </c>
    </row>
    <row r="65" spans="12:17" hidden="1" x14ac:dyDescent="0.35">
      <c r="L65" s="224"/>
      <c r="M65" s="4">
        <f t="shared" si="5"/>
        <v>0</v>
      </c>
      <c r="N65" s="233"/>
      <c r="Q65" s="241" t="str">
        <f>IFERROR((VLOOKUP(P65,Padrón[[Ficha]:[Nombre]],2,FALSE)),"-")</f>
        <v>-</v>
      </c>
    </row>
    <row r="66" spans="12:17" hidden="1" x14ac:dyDescent="0.35">
      <c r="L66" s="224"/>
      <c r="M66" s="4">
        <f t="shared" si="5"/>
        <v>0</v>
      </c>
      <c r="N66" s="233"/>
      <c r="Q66" s="241" t="str">
        <f>IFERROR((VLOOKUP(P66,Padrón[[Ficha]:[Nombre]],2,FALSE)),"-")</f>
        <v>-</v>
      </c>
    </row>
    <row r="67" spans="12:17" hidden="1" x14ac:dyDescent="0.35">
      <c r="L67" s="224"/>
      <c r="M67" s="4">
        <f t="shared" si="5"/>
        <v>0</v>
      </c>
      <c r="N67" s="233"/>
      <c r="Q67" s="241" t="str">
        <f>IFERROR((VLOOKUP(P67,Padrón[[Ficha]:[Nombre]],2,FALSE)),"-")</f>
        <v>-</v>
      </c>
    </row>
    <row r="68" spans="12:17" hidden="1" x14ac:dyDescent="0.35">
      <c r="L68" s="224"/>
      <c r="M68" s="4">
        <f t="shared" si="5"/>
        <v>0</v>
      </c>
      <c r="N68" s="233"/>
      <c r="Q68" s="241" t="str">
        <f>IFERROR((VLOOKUP(P68,Padrón[[Ficha]:[Nombre]],2,FALSE)),"-")</f>
        <v>-</v>
      </c>
    </row>
    <row r="69" spans="12:17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2:17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2:17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2:17" hidden="1" x14ac:dyDescent="0.35">
      <c r="L72" s="224"/>
      <c r="M72" s="4"/>
      <c r="N72" s="233"/>
      <c r="Q72" s="241" t="str">
        <f>IFERROR((VLOOKUP(P72,Padrón[[Ficha]:[Nombre]],2,FALSE)),"-")</f>
        <v>-</v>
      </c>
    </row>
    <row r="73" spans="12:17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2:17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2:17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2:17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2:17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2:17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2:17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2:17" hidden="1" x14ac:dyDescent="0.35">
      <c r="L80" s="224"/>
      <c r="M80" s="4"/>
      <c r="N80" s="233"/>
      <c r="Q80" s="241" t="str">
        <f>IFERROR((VLOOKUP(P80,Padrón[[Ficha]:[Nombre]],2,FALSE)),"-")</f>
        <v>-</v>
      </c>
    </row>
    <row r="81" spans="12:17" hidden="1" x14ac:dyDescent="0.35">
      <c r="L81" s="224"/>
      <c r="M81" s="4"/>
      <c r="N81" s="233"/>
      <c r="Q81" s="241" t="str">
        <f>IFERROR((VLOOKUP(P81,Padrón[[Ficha]:[Nombre]],2,FALSE)),"-")</f>
        <v>-</v>
      </c>
    </row>
    <row r="82" spans="12:17" hidden="1" x14ac:dyDescent="0.35">
      <c r="L82" s="224"/>
      <c r="M82" s="4"/>
      <c r="N82" s="233"/>
      <c r="Q82" s="241" t="str">
        <f>IFERROR((VLOOKUP(P82,Padrón[[Ficha]:[Nombre]],2,FALSE)),"-")</f>
        <v>-</v>
      </c>
    </row>
    <row r="83" spans="12:17" hidden="1" x14ac:dyDescent="0.35">
      <c r="L83" s="224"/>
      <c r="M83" s="4"/>
      <c r="N83" s="233"/>
      <c r="Q83" s="241" t="str">
        <f>IFERROR((VLOOKUP(P83,Padrón[[Ficha]:[Nombre]],2,FALSE)),"-")</f>
        <v>-</v>
      </c>
    </row>
    <row r="84" spans="12:17" hidden="1" x14ac:dyDescent="0.35">
      <c r="L84" s="224"/>
      <c r="M84" s="4"/>
      <c r="N84" s="233"/>
      <c r="Q84" s="241" t="str">
        <f>IFERROR((VLOOKUP(P84,Padrón[[Ficha]:[Nombre]],2,FALSE)),"-")</f>
        <v>-</v>
      </c>
    </row>
    <row r="85" spans="12:17" hidden="1" x14ac:dyDescent="0.35">
      <c r="L85" s="224"/>
      <c r="M85" s="4"/>
      <c r="N85" s="233"/>
      <c r="Q85" s="241" t="str">
        <f>IFERROR((VLOOKUP(P85,Padrón[[Ficha]:[Nombre]],2,FALSE)),"-")</f>
        <v>-</v>
      </c>
    </row>
    <row r="86" spans="12:17" hidden="1" x14ac:dyDescent="0.35">
      <c r="L86" s="224"/>
      <c r="M86" s="4"/>
      <c r="N86" s="233"/>
      <c r="Q86" s="241" t="str">
        <f>IFERROR((VLOOKUP(P86,Padrón[[Ficha]:[Nombre]],2,FALSE)),"-")</f>
        <v>-</v>
      </c>
    </row>
    <row r="87" spans="12:17" hidden="1" x14ac:dyDescent="0.35">
      <c r="L87" s="224"/>
      <c r="M87" s="4"/>
      <c r="N87" s="233"/>
      <c r="Q87" s="241" t="str">
        <f>IFERROR((VLOOKUP(P87,Padrón[[Ficha]:[Nombre]],2,FALSE)),"-")</f>
        <v>-</v>
      </c>
    </row>
    <row r="88" spans="12:17" hidden="1" x14ac:dyDescent="0.35">
      <c r="L88" s="224"/>
      <c r="M88" s="4"/>
      <c r="N88" s="233"/>
      <c r="Q88" s="241" t="str">
        <f>IFERROR((VLOOKUP(P88,Padrón[[Ficha]:[Nombre]],2,FALSE)),"-")</f>
        <v>-</v>
      </c>
    </row>
    <row r="89" spans="12:17" hidden="1" x14ac:dyDescent="0.35">
      <c r="L89" s="224"/>
      <c r="M89" s="4"/>
      <c r="N89" s="233"/>
      <c r="Q89" s="241" t="str">
        <f>IFERROR((VLOOKUP(P89,Padrón[[Ficha]:[Nombre]],2,FALSE)),"-")</f>
        <v>-</v>
      </c>
    </row>
    <row r="90" spans="12:17" hidden="1" x14ac:dyDescent="0.35">
      <c r="L90" s="224"/>
      <c r="M90" s="4"/>
      <c r="N90" s="233"/>
      <c r="Q90" s="241" t="str">
        <f>IFERROR((VLOOKUP(P90,Padrón[[Ficha]:[Nombre]],2,FALSE)),"-")</f>
        <v>-</v>
      </c>
    </row>
    <row r="91" spans="12:17" hidden="1" x14ac:dyDescent="0.35">
      <c r="L91" s="224"/>
      <c r="M91" s="4"/>
      <c r="N91" s="233"/>
      <c r="Q91" s="241" t="str">
        <f>IFERROR((VLOOKUP(P91,Padrón[[Ficha]:[Nombre]],2,FALSE)),"-")</f>
        <v>-</v>
      </c>
    </row>
    <row r="92" spans="12:17" hidden="1" x14ac:dyDescent="0.35">
      <c r="L92" s="224"/>
      <c r="M92" s="4"/>
      <c r="N92" s="233"/>
      <c r="Q92" s="241" t="str">
        <f>IFERROR((VLOOKUP(P92,Padrón[[Ficha]:[Nombre]],2,FALSE)),"-")</f>
        <v>-</v>
      </c>
    </row>
    <row r="93" spans="12:17" hidden="1" x14ac:dyDescent="0.35">
      <c r="L93" s="224"/>
      <c r="M93" s="4"/>
      <c r="N93" s="233"/>
      <c r="Q93" s="241" t="str">
        <f>IFERROR((VLOOKUP(P93,Padrón[[Ficha]:[Nombre]],2,FALSE)),"-")</f>
        <v>-</v>
      </c>
    </row>
    <row r="94" spans="12:17" hidden="1" x14ac:dyDescent="0.35">
      <c r="L94" s="224"/>
      <c r="M94" s="4"/>
      <c r="N94" s="233"/>
      <c r="Q94" s="241" t="str">
        <f>IFERROR((VLOOKUP(P94,Padrón[[Ficha]:[Nombre]],2,FALSE)),"-")</f>
        <v>-</v>
      </c>
    </row>
    <row r="95" spans="12:17" hidden="1" x14ac:dyDescent="0.35">
      <c r="L95" s="224"/>
      <c r="M95" s="4"/>
      <c r="N95" s="233"/>
      <c r="Q95" s="241" t="str">
        <f>IFERROR((VLOOKUP(P95,Padrón[[Ficha]:[Nombre]],2,FALSE)),"-")</f>
        <v>-</v>
      </c>
    </row>
    <row r="96" spans="12:17" hidden="1" x14ac:dyDescent="0.35">
      <c r="L96" s="224"/>
      <c r="M96" s="4"/>
      <c r="N96" s="233"/>
      <c r="Q96" s="241" t="str">
        <f>IFERROR((VLOOKUP(P96,Padrón[[Ficha]:[Nombre]],2,FALSE)),"-")</f>
        <v>-</v>
      </c>
    </row>
    <row r="97" spans="12:17" hidden="1" x14ac:dyDescent="0.35">
      <c r="L97" s="224"/>
      <c r="M97" s="4"/>
      <c r="N97" s="233"/>
      <c r="Q97" s="241" t="str">
        <f>IFERROR((VLOOKUP(P97,Padrón[[Ficha]:[Nombre]],2,FALSE)),"-")</f>
        <v>-</v>
      </c>
    </row>
    <row r="98" spans="12:17" hidden="1" x14ac:dyDescent="0.35">
      <c r="L98" s="224"/>
      <c r="M98" s="4"/>
      <c r="N98" s="233"/>
      <c r="Q98" s="241" t="str">
        <f>IFERROR((VLOOKUP(P98,Padrón[[Ficha]:[Nombre]],2,FALSE)),"-")</f>
        <v>-</v>
      </c>
    </row>
    <row r="99" spans="12:17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2:17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2:17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2:17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2:17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2:17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2:17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2:17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2:17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2:17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2:17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2:17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2:17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2:17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E0102947-2D1E-49D5-AD42-7BCFDDB06830}">
    <filterColumn colId="4">
      <filters>
        <filter val="PLANEACIÓN Y SUPERVISIÓN SEGURA DE LOS TRABAJOS (PSST)"/>
      </filters>
    </filterColumn>
    <filterColumn colId="13">
      <filters>
        <filter val="Realizado"/>
      </filters>
    </filterColumn>
  </autoFilter>
  <sortState xmlns:xlrd2="http://schemas.microsoft.com/office/spreadsheetml/2017/richdata2" ref="A14:S47">
    <sortCondition ref="I14:I47"/>
  </sortState>
  <mergeCells count="1">
    <mergeCell ref="H3:I3"/>
  </mergeCells>
  <conditionalFormatting sqref="N14:N47">
    <cfRule type="containsText" dxfId="91" priority="3" operator="containsText" text="Diferido">
      <formula>NOT(ISERROR(SEARCH("Diferido",N14)))</formula>
    </cfRule>
    <cfRule type="containsText" dxfId="90" priority="4" operator="containsText" text="Realizado">
      <formula>NOT(ISERROR(SEARCH("Realizado",N14)))</formula>
    </cfRule>
    <cfRule type="containsText" dxfId="89" priority="5" operator="containsText" text="Cancelado">
      <formula>NOT(ISERROR(SEARCH("Cancelado",N14)))</formula>
    </cfRule>
  </conditionalFormatting>
  <conditionalFormatting sqref="S14:S47">
    <cfRule type="containsText" dxfId="88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C44118-30C6-4BA1-8B1B-F130479710D1}">
          <x14:formula1>
            <xm:f>Hoja20!$C$6:$C$8</xm:f>
          </x14:formula1>
          <xm:sqref>N14:N454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465E-8075-4E84-94D4-034006A445C6}">
  <sheetPr codeName="Hoja16" filterMode="1">
    <tabColor rgb="FFFFFF00"/>
  </sheetPr>
  <dimension ref="A1:AH454"/>
  <sheetViews>
    <sheetView topLeftCell="D1" workbookViewId="0">
      <selection activeCell="O14" sqref="O14:O73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62.7109375" style="226" bestFit="1" customWidth="1"/>
    <col min="5" max="5" width="57.85546875" style="226" bestFit="1" customWidth="1"/>
    <col min="6" max="6" width="10.28515625" style="226" bestFit="1" customWidth="1"/>
    <col min="7" max="7" width="32.42578125" style="226" bestFit="1" customWidth="1"/>
    <col min="8" max="10" width="11.42578125" style="226"/>
    <col min="11" max="11" width="22.570312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H5" s="19">
        <f>COUNT(A14:A300)</f>
        <v>63</v>
      </c>
      <c r="I5" s="20">
        <f>SUM(H14:H300)</f>
        <v>1000</v>
      </c>
      <c r="J5" s="19">
        <f>COUNTIF($M$14:$M$300,1)</f>
        <v>63</v>
      </c>
      <c r="K5" s="19">
        <f>COUNTIFS($M$14:$M$300,1,$N$14:$N$300,"Realizado")</f>
        <v>62</v>
      </c>
      <c r="L5" s="19">
        <f>COUNTIFS($M$14:$M$300,1,$N$14:$N$300,"Cancelado")</f>
        <v>1</v>
      </c>
      <c r="M5" s="16"/>
      <c r="N5" s="19">
        <f>+SUMIF($M$14:$M$300,1,$H$14:$H$300)</f>
        <v>1000</v>
      </c>
      <c r="O5" s="21">
        <f>+SUMIF($M$14:$M$300,1,$O$14:$O$300)</f>
        <v>807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1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1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4</v>
      </c>
      <c r="W11" s="143">
        <f t="shared" si="0"/>
        <v>5</v>
      </c>
      <c r="X11" s="143">
        <f t="shared" si="0"/>
        <v>8</v>
      </c>
      <c r="Y11" s="143">
        <f t="shared" si="0"/>
        <v>6</v>
      </c>
      <c r="Z11" s="143">
        <f t="shared" si="0"/>
        <v>7</v>
      </c>
      <c r="AA11" s="143">
        <f t="shared" si="0"/>
        <v>8</v>
      </c>
      <c r="AB11" s="143">
        <f t="shared" si="0"/>
        <v>5</v>
      </c>
      <c r="AC11" s="143">
        <f t="shared" si="0"/>
        <v>4</v>
      </c>
      <c r="AD11" s="143">
        <f t="shared" si="0"/>
        <v>6</v>
      </c>
      <c r="AE11" s="143">
        <f t="shared" si="0"/>
        <v>3</v>
      </c>
      <c r="AF11" s="143">
        <f t="shared" si="0"/>
        <v>0</v>
      </c>
      <c r="AG11" s="143">
        <f t="shared" si="0"/>
        <v>0</v>
      </c>
      <c r="AH11" s="143">
        <f t="shared" si="1"/>
        <v>56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2</v>
      </c>
      <c r="X12" s="143">
        <f t="shared" si="0"/>
        <v>0</v>
      </c>
      <c r="Y12" s="143">
        <f t="shared" si="0"/>
        <v>0</v>
      </c>
      <c r="Z12" s="143">
        <f t="shared" si="0"/>
        <v>1</v>
      </c>
      <c r="AA12" s="143">
        <f t="shared" si="0"/>
        <v>1</v>
      </c>
      <c r="AB12" s="143">
        <f t="shared" si="0"/>
        <v>2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6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4</v>
      </c>
      <c r="W13" s="143">
        <f t="shared" ref="W13:AH13" si="2">SUM(W2:W12)</f>
        <v>7</v>
      </c>
      <c r="X13" s="143">
        <f t="shared" si="2"/>
        <v>8</v>
      </c>
      <c r="Y13" s="143">
        <f t="shared" si="2"/>
        <v>6</v>
      </c>
      <c r="Z13" s="143">
        <f t="shared" si="2"/>
        <v>8</v>
      </c>
      <c r="AA13" s="143">
        <f t="shared" si="2"/>
        <v>10</v>
      </c>
      <c r="AB13" s="143">
        <f t="shared" si="2"/>
        <v>7</v>
      </c>
      <c r="AC13" s="143">
        <f t="shared" si="2"/>
        <v>4</v>
      </c>
      <c r="AD13" s="143">
        <f t="shared" si="2"/>
        <v>6</v>
      </c>
      <c r="AE13" s="143">
        <f t="shared" si="2"/>
        <v>3</v>
      </c>
      <c r="AF13" s="143">
        <f t="shared" si="2"/>
        <v>0</v>
      </c>
      <c r="AG13" s="143">
        <f t="shared" si="2"/>
        <v>0</v>
      </c>
      <c r="AH13" s="146">
        <f t="shared" si="2"/>
        <v>63</v>
      </c>
    </row>
    <row r="14" spans="1:34" x14ac:dyDescent="0.35">
      <c r="A14" s="6">
        <v>47792</v>
      </c>
      <c r="B14" s="3"/>
      <c r="C14" s="1" t="s">
        <v>48</v>
      </c>
      <c r="D14" s="9" t="s">
        <v>86</v>
      </c>
      <c r="E14" s="1" t="s">
        <v>23</v>
      </c>
      <c r="F14" s="8">
        <v>435876</v>
      </c>
      <c r="G14" s="1" t="s">
        <v>105</v>
      </c>
      <c r="H14" s="7">
        <v>18</v>
      </c>
      <c r="I14" s="5">
        <v>44942</v>
      </c>
      <c r="J14" s="5">
        <v>44943</v>
      </c>
      <c r="K14" s="1" t="s">
        <v>88</v>
      </c>
      <c r="L14" s="224">
        <f t="shared" ref="L14:L45" si="3">MONTH(J14)</f>
        <v>1</v>
      </c>
      <c r="M14" s="4">
        <f>IF(AND(J14&gt;=$B$2,J14&lt;=$C$2),1,0)</f>
        <v>1</v>
      </c>
      <c r="N14" s="233" t="s">
        <v>341</v>
      </c>
      <c r="O14" s="234">
        <v>12</v>
      </c>
      <c r="P14" s="150">
        <v>435876</v>
      </c>
      <c r="Q14" s="241" t="str">
        <f>IFERROR((VLOOKUP(P14,Padrón[[Ficha]:[Nombre]],2,FALSE)),"-")</f>
        <v>BALDEMAR GARCIA DE LA O</v>
      </c>
      <c r="S14" s="95" t="str">
        <f t="shared" ref="S14:S45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51705</v>
      </c>
      <c r="B15" s="3"/>
      <c r="C15" s="1" t="s">
        <v>48</v>
      </c>
      <c r="D15" s="9" t="s">
        <v>86</v>
      </c>
      <c r="E15" s="1" t="s">
        <v>78</v>
      </c>
      <c r="F15" s="8">
        <v>435876</v>
      </c>
      <c r="G15" s="1" t="s">
        <v>105</v>
      </c>
      <c r="H15" s="7">
        <v>16</v>
      </c>
      <c r="I15" s="5">
        <v>44950</v>
      </c>
      <c r="J15" s="5">
        <v>44950</v>
      </c>
      <c r="K15" s="1" t="s">
        <v>88</v>
      </c>
      <c r="L15" s="224">
        <f t="shared" si="3"/>
        <v>1</v>
      </c>
      <c r="M15" s="4">
        <f t="shared" ref="M15:M68" si="5">IF(AND(J15&gt;=$B$2,J15&lt;=$C$2),1,0)</f>
        <v>1</v>
      </c>
      <c r="N15" s="233" t="s">
        <v>341</v>
      </c>
      <c r="O15" s="234">
        <v>9</v>
      </c>
      <c r="P15" s="150">
        <v>435876</v>
      </c>
      <c r="Q15" s="241" t="str">
        <f>IFERROR((VLOOKUP(P15,Padrón[[Ficha]:[Nombre]],2,FALSE)),"-")</f>
        <v>BALDEMAR GARCIA DE LA O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48621</v>
      </c>
      <c r="B16" s="3"/>
      <c r="C16" s="1" t="s">
        <v>48</v>
      </c>
      <c r="D16" s="9" t="s">
        <v>86</v>
      </c>
      <c r="E16" s="1" t="s">
        <v>46</v>
      </c>
      <c r="F16" s="8">
        <v>374778</v>
      </c>
      <c r="G16" s="1" t="s">
        <v>101</v>
      </c>
      <c r="H16" s="7">
        <v>21</v>
      </c>
      <c r="I16" s="5">
        <v>44953</v>
      </c>
      <c r="J16" s="5">
        <v>44953</v>
      </c>
      <c r="K16" s="1" t="s">
        <v>88</v>
      </c>
      <c r="L16" s="224">
        <f t="shared" si="3"/>
        <v>1</v>
      </c>
      <c r="M16" s="4">
        <f t="shared" si="5"/>
        <v>1</v>
      </c>
      <c r="N16" s="233" t="s">
        <v>341</v>
      </c>
      <c r="O16" s="234">
        <v>13</v>
      </c>
      <c r="P16" s="150">
        <v>374778</v>
      </c>
      <c r="Q16" s="241" t="str">
        <f>IFERROR((VLOOKUP(P16,Padrón[[Ficha]:[Nombre]],2,FALSE)),"-")</f>
        <v>MIGUEL BERISTAIN BENITEZ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x14ac:dyDescent="0.35">
      <c r="A17" s="6">
        <v>47795</v>
      </c>
      <c r="B17" s="3"/>
      <c r="C17" s="1" t="s">
        <v>48</v>
      </c>
      <c r="D17" s="9" t="s">
        <v>86</v>
      </c>
      <c r="E17" s="1" t="s">
        <v>23</v>
      </c>
      <c r="F17" s="8">
        <v>435876</v>
      </c>
      <c r="G17" s="1" t="s">
        <v>105</v>
      </c>
      <c r="H17" s="7">
        <v>18</v>
      </c>
      <c r="I17" s="5">
        <v>44956</v>
      </c>
      <c r="J17" s="5">
        <v>44957</v>
      </c>
      <c r="K17" s="1" t="s">
        <v>88</v>
      </c>
      <c r="L17" s="224">
        <f t="shared" si="3"/>
        <v>1</v>
      </c>
      <c r="M17" s="4">
        <f t="shared" si="5"/>
        <v>1</v>
      </c>
      <c r="N17" s="233" t="s">
        <v>341</v>
      </c>
      <c r="O17" s="234">
        <v>13</v>
      </c>
      <c r="P17" s="150">
        <v>435876</v>
      </c>
      <c r="Q17" s="241" t="str">
        <f>IFERROR((VLOOKUP(P17,Padrón[[Ficha]:[Nombre]],2,FALSE)),"-")</f>
        <v>BALDEMAR GARCIA DE LA O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48781</v>
      </c>
      <c r="B18" s="3"/>
      <c r="C18" s="1" t="s">
        <v>48</v>
      </c>
      <c r="D18" s="9" t="s">
        <v>86</v>
      </c>
      <c r="E18" s="1" t="s">
        <v>78</v>
      </c>
      <c r="F18" s="8">
        <v>435876</v>
      </c>
      <c r="G18" s="1" t="s">
        <v>105</v>
      </c>
      <c r="H18" s="7">
        <v>14</v>
      </c>
      <c r="I18" s="5">
        <v>44965</v>
      </c>
      <c r="J18" s="5">
        <v>44965</v>
      </c>
      <c r="K18" s="1" t="s">
        <v>88</v>
      </c>
      <c r="L18" s="224">
        <f t="shared" si="3"/>
        <v>2</v>
      </c>
      <c r="M18" s="4">
        <f t="shared" si="5"/>
        <v>1</v>
      </c>
      <c r="N18" s="233" t="s">
        <v>341</v>
      </c>
      <c r="O18" s="234">
        <v>11</v>
      </c>
      <c r="P18" s="233">
        <v>435876</v>
      </c>
      <c r="Q18" s="241" t="str">
        <f>IFERROR((VLOOKUP(P18,Padrón[[Ficha]:[Nombre]],2,FALSE)),"-")</f>
        <v>BALDEMAR GARCIA DE LA O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56508</v>
      </c>
      <c r="B19" s="3"/>
      <c r="C19" s="1" t="s">
        <v>196</v>
      </c>
      <c r="D19" s="9" t="s">
        <v>198</v>
      </c>
      <c r="E19" s="1" t="s">
        <v>78</v>
      </c>
      <c r="F19" s="8">
        <v>332755</v>
      </c>
      <c r="G19" s="1" t="s">
        <v>199</v>
      </c>
      <c r="H19" s="7">
        <v>15</v>
      </c>
      <c r="I19" s="5">
        <v>44965</v>
      </c>
      <c r="J19" s="5">
        <v>44965</v>
      </c>
      <c r="K19" s="1" t="s">
        <v>88</v>
      </c>
      <c r="L19" s="224">
        <f t="shared" si="3"/>
        <v>2</v>
      </c>
      <c r="M19" s="4">
        <f t="shared" si="5"/>
        <v>1</v>
      </c>
      <c r="N19" s="233" t="s">
        <v>341</v>
      </c>
      <c r="O19" s="234">
        <v>15</v>
      </c>
      <c r="P19" s="233">
        <v>332755</v>
      </c>
      <c r="Q19" s="241" t="str">
        <f>IFERROR((VLOOKUP(P19,Padrón[[Ficha]:[Nombre]],2,FALSE)),"-")</f>
        <v>RUFINO GARCIA AQUINO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1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1</v>
      </c>
    </row>
    <row r="20" spans="1:34" hidden="1" x14ac:dyDescent="0.35">
      <c r="A20" s="6">
        <v>47772</v>
      </c>
      <c r="B20" s="3"/>
      <c r="C20" s="1" t="s">
        <v>48</v>
      </c>
      <c r="D20" s="9" t="s">
        <v>86</v>
      </c>
      <c r="E20" s="1" t="s">
        <v>27</v>
      </c>
      <c r="F20" s="8">
        <v>420560</v>
      </c>
      <c r="G20" s="1" t="s">
        <v>87</v>
      </c>
      <c r="H20" s="7">
        <v>13</v>
      </c>
      <c r="I20" s="5">
        <v>44970</v>
      </c>
      <c r="J20" s="5">
        <v>44970</v>
      </c>
      <c r="K20" s="1" t="s">
        <v>88</v>
      </c>
      <c r="L20" s="224">
        <f t="shared" si="3"/>
        <v>2</v>
      </c>
      <c r="M20" s="4">
        <f t="shared" si="5"/>
        <v>1</v>
      </c>
      <c r="N20" s="233" t="s">
        <v>341</v>
      </c>
      <c r="O20" s="234">
        <v>9</v>
      </c>
      <c r="P20" s="233">
        <v>420560</v>
      </c>
      <c r="Q20" s="241" t="str">
        <f>IFERROR((VLOOKUP(P20,Padrón[[Ficha]:[Nombre]],2,FALSE)),"-")</f>
        <v>JAIRO RICARDO LOPEZ SUAREZ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47882</v>
      </c>
      <c r="B21" s="3"/>
      <c r="C21" s="1" t="s">
        <v>48</v>
      </c>
      <c r="D21" s="9" t="s">
        <v>86</v>
      </c>
      <c r="E21" s="1" t="s">
        <v>34</v>
      </c>
      <c r="F21" s="8">
        <v>374778</v>
      </c>
      <c r="G21" s="1" t="s">
        <v>101</v>
      </c>
      <c r="H21" s="7">
        <v>16</v>
      </c>
      <c r="I21" s="5">
        <v>44977</v>
      </c>
      <c r="J21" s="5">
        <v>44978</v>
      </c>
      <c r="K21" s="1" t="s">
        <v>88</v>
      </c>
      <c r="L21" s="224">
        <f t="shared" si="3"/>
        <v>2</v>
      </c>
      <c r="M21" s="4">
        <f t="shared" si="5"/>
        <v>1</v>
      </c>
      <c r="N21" s="233" t="s">
        <v>341</v>
      </c>
      <c r="O21" s="234">
        <v>12</v>
      </c>
      <c r="P21" s="233">
        <v>374778</v>
      </c>
      <c r="Q21" s="241" t="str">
        <f>IFERROR((VLOOKUP(P21,Padrón[[Ficha]:[Nombre]],2,FALSE)),"-")</f>
        <v>MIGUEL BERISTAIN BENITEZ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51869</v>
      </c>
      <c r="B22" s="3"/>
      <c r="C22" s="1" t="s">
        <v>48</v>
      </c>
      <c r="D22" s="9" t="s">
        <v>86</v>
      </c>
      <c r="E22" s="1" t="s">
        <v>132</v>
      </c>
      <c r="F22" s="8">
        <v>435876</v>
      </c>
      <c r="G22" s="1" t="s">
        <v>105</v>
      </c>
      <c r="H22" s="7">
        <v>16</v>
      </c>
      <c r="I22" s="5">
        <v>44979</v>
      </c>
      <c r="J22" s="5">
        <v>44981</v>
      </c>
      <c r="K22" s="1" t="s">
        <v>88</v>
      </c>
      <c r="L22" s="224">
        <f t="shared" si="3"/>
        <v>2</v>
      </c>
      <c r="M22" s="4">
        <f t="shared" si="5"/>
        <v>1</v>
      </c>
      <c r="N22" s="233" t="s">
        <v>341</v>
      </c>
      <c r="O22" s="234">
        <v>12</v>
      </c>
      <c r="P22" s="233">
        <v>435876</v>
      </c>
      <c r="Q22" s="241" t="str">
        <f>IFERROR((VLOOKUP(P22,Padrón[[Ficha]:[Nombre]],2,FALSE)),"-")</f>
        <v>BALDEMAR GARCIA DE LA O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56736</v>
      </c>
      <c r="B23" s="3"/>
      <c r="C23" s="1" t="s">
        <v>196</v>
      </c>
      <c r="D23" s="9" t="s">
        <v>198</v>
      </c>
      <c r="E23" s="1" t="s">
        <v>78</v>
      </c>
      <c r="F23" s="8">
        <v>332755</v>
      </c>
      <c r="G23" s="1" t="s">
        <v>199</v>
      </c>
      <c r="H23" s="7">
        <v>14</v>
      </c>
      <c r="I23" s="5">
        <v>44979</v>
      </c>
      <c r="J23" s="5">
        <v>44979</v>
      </c>
      <c r="K23" s="1" t="s">
        <v>88</v>
      </c>
      <c r="L23" s="224">
        <f t="shared" si="3"/>
        <v>2</v>
      </c>
      <c r="M23" s="4">
        <f t="shared" si="5"/>
        <v>1</v>
      </c>
      <c r="N23" s="233" t="s">
        <v>341</v>
      </c>
      <c r="O23" s="234">
        <v>11</v>
      </c>
      <c r="P23" s="233">
        <v>332755</v>
      </c>
      <c r="Q23" s="241" t="str">
        <f>IFERROR((VLOOKUP(P23,Padrón[[Ficha]:[Nombre]],2,FALSE)),"-")</f>
        <v>RUFINO GARCIA AQUINO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x14ac:dyDescent="0.35">
      <c r="A24" s="6">
        <v>57812</v>
      </c>
      <c r="B24" s="3"/>
      <c r="C24" s="1" t="s">
        <v>48</v>
      </c>
      <c r="D24" s="9" t="s">
        <v>49</v>
      </c>
      <c r="E24" s="1" t="s">
        <v>23</v>
      </c>
      <c r="F24" s="8">
        <v>570530</v>
      </c>
      <c r="G24" s="1" t="s">
        <v>91</v>
      </c>
      <c r="H24" s="7">
        <v>23</v>
      </c>
      <c r="I24" s="5">
        <v>44984</v>
      </c>
      <c r="J24" s="5">
        <v>44985</v>
      </c>
      <c r="K24" s="1" t="s">
        <v>88</v>
      </c>
      <c r="L24" s="224">
        <f t="shared" si="3"/>
        <v>2</v>
      </c>
      <c r="M24" s="4">
        <f t="shared" si="5"/>
        <v>1</v>
      </c>
      <c r="N24" s="233" t="s">
        <v>341</v>
      </c>
      <c r="O24" s="234">
        <v>20</v>
      </c>
      <c r="P24" s="233">
        <v>570530</v>
      </c>
      <c r="Q24" s="241" t="str">
        <f>IFERROR((VLOOKUP(P24,Padrón[[Ficha]:[Nombre]],2,FALSE)),"-")</f>
        <v>MARIA IRENE CRUZ MAGAÑA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57821</v>
      </c>
      <c r="B25" s="3"/>
      <c r="C25" s="1" t="s">
        <v>48</v>
      </c>
      <c r="D25" s="9" t="s">
        <v>49</v>
      </c>
      <c r="E25" s="1" t="s">
        <v>78</v>
      </c>
      <c r="F25" s="8">
        <v>570530</v>
      </c>
      <c r="G25" s="1" t="s">
        <v>91</v>
      </c>
      <c r="H25" s="7">
        <v>14</v>
      </c>
      <c r="I25" s="5">
        <v>44988</v>
      </c>
      <c r="J25" s="5">
        <v>44988</v>
      </c>
      <c r="K25" s="1" t="s">
        <v>88</v>
      </c>
      <c r="L25" s="224">
        <f t="shared" si="3"/>
        <v>3</v>
      </c>
      <c r="M25" s="4">
        <f t="shared" si="5"/>
        <v>1</v>
      </c>
      <c r="N25" s="233" t="s">
        <v>341</v>
      </c>
      <c r="O25" s="234">
        <v>14</v>
      </c>
      <c r="P25" s="233">
        <v>570530</v>
      </c>
      <c r="Q25" s="241" t="str">
        <f>IFERROR((VLOOKUP(P25,Padrón[[Ficha]:[Nombre]],2,FALSE)),"-")</f>
        <v>MARIA IRENE CRUZ MAGAÑA</v>
      </c>
      <c r="S25" s="95" t="str">
        <f t="shared" si="4"/>
        <v>-</v>
      </c>
      <c r="U25" s="230" t="s">
        <v>48</v>
      </c>
      <c r="V25" s="228">
        <f t="shared" si="6"/>
        <v>4</v>
      </c>
      <c r="W25" s="228">
        <f t="shared" si="6"/>
        <v>5</v>
      </c>
      <c r="X25" s="228">
        <f t="shared" si="6"/>
        <v>8</v>
      </c>
      <c r="Y25" s="228">
        <f t="shared" si="6"/>
        <v>6</v>
      </c>
      <c r="Z25" s="228">
        <f t="shared" si="6"/>
        <v>7</v>
      </c>
      <c r="AA25" s="228">
        <f t="shared" si="6"/>
        <v>7</v>
      </c>
      <c r="AB25" s="228">
        <f t="shared" si="6"/>
        <v>5</v>
      </c>
      <c r="AC25" s="228">
        <f t="shared" si="6"/>
        <v>4</v>
      </c>
      <c r="AD25" s="228">
        <f t="shared" si="6"/>
        <v>6</v>
      </c>
      <c r="AE25" s="228">
        <f t="shared" si="6"/>
        <v>3</v>
      </c>
      <c r="AF25" s="228">
        <f t="shared" si="6"/>
        <v>0</v>
      </c>
      <c r="AG25" s="228">
        <f t="shared" si="6"/>
        <v>0</v>
      </c>
      <c r="AH25" s="228">
        <f t="shared" si="7"/>
        <v>55</v>
      </c>
    </row>
    <row r="26" spans="1:34" hidden="1" x14ac:dyDescent="0.35">
      <c r="A26" s="6">
        <v>50465</v>
      </c>
      <c r="B26" s="3"/>
      <c r="C26" s="1" t="s">
        <v>48</v>
      </c>
      <c r="D26" s="9" t="s">
        <v>86</v>
      </c>
      <c r="E26" s="1" t="s">
        <v>17</v>
      </c>
      <c r="F26" s="8">
        <v>374778</v>
      </c>
      <c r="G26" s="1" t="s">
        <v>101</v>
      </c>
      <c r="H26" s="7">
        <v>21</v>
      </c>
      <c r="I26" s="5">
        <v>44991</v>
      </c>
      <c r="J26" s="5">
        <v>44991</v>
      </c>
      <c r="K26" s="1" t="s">
        <v>88</v>
      </c>
      <c r="L26" s="224">
        <f t="shared" si="3"/>
        <v>3</v>
      </c>
      <c r="M26" s="4">
        <f t="shared" si="5"/>
        <v>1</v>
      </c>
      <c r="N26" s="233" t="s">
        <v>341</v>
      </c>
      <c r="O26" s="234">
        <v>20</v>
      </c>
      <c r="P26" s="233">
        <v>374778</v>
      </c>
      <c r="Q26" s="241" t="str">
        <f>IFERROR((VLOOKUP(P26,Padrón[[Ficha]:[Nombre]],2,FALSE)),"-")</f>
        <v>MIGUEL BERISTAIN BENITEZ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2</v>
      </c>
      <c r="X26" s="228">
        <f t="shared" si="6"/>
        <v>0</v>
      </c>
      <c r="Y26" s="228">
        <f t="shared" si="6"/>
        <v>0</v>
      </c>
      <c r="Z26" s="228">
        <f t="shared" si="6"/>
        <v>1</v>
      </c>
      <c r="AA26" s="228">
        <f t="shared" si="6"/>
        <v>1</v>
      </c>
      <c r="AB26" s="228">
        <f t="shared" si="6"/>
        <v>2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6</v>
      </c>
    </row>
    <row r="27" spans="1:34" x14ac:dyDescent="0.35">
      <c r="A27" s="6">
        <v>57815</v>
      </c>
      <c r="B27" s="3"/>
      <c r="C27" s="1" t="s">
        <v>48</v>
      </c>
      <c r="D27" s="9" t="s">
        <v>49</v>
      </c>
      <c r="E27" s="1" t="s">
        <v>23</v>
      </c>
      <c r="F27" s="8">
        <v>570530</v>
      </c>
      <c r="G27" s="1" t="s">
        <v>91</v>
      </c>
      <c r="H27" s="7">
        <v>22</v>
      </c>
      <c r="I27" s="5">
        <v>44991</v>
      </c>
      <c r="J27" s="5">
        <v>44992</v>
      </c>
      <c r="K27" s="1" t="s">
        <v>88</v>
      </c>
      <c r="L27" s="224">
        <f t="shared" si="3"/>
        <v>3</v>
      </c>
      <c r="M27" s="4">
        <f t="shared" si="5"/>
        <v>1</v>
      </c>
      <c r="N27" s="233" t="s">
        <v>341</v>
      </c>
      <c r="O27" s="234">
        <v>15</v>
      </c>
      <c r="P27" s="233">
        <v>570530</v>
      </c>
      <c r="Q27" s="241" t="str">
        <f>IFERROR((VLOOKUP(P27,Padrón[[Ficha]:[Nombre]],2,FALSE)),"-")</f>
        <v>MARIA IRENE CRUZ MAGAÑA</v>
      </c>
      <c r="S27" s="95" t="str">
        <f t="shared" si="4"/>
        <v>-</v>
      </c>
      <c r="U27" s="230" t="s">
        <v>276</v>
      </c>
      <c r="V27" s="228">
        <f>SUM(V16:V26)</f>
        <v>4</v>
      </c>
      <c r="W27" s="228">
        <f t="shared" ref="W27:AH27" si="8">SUM(W16:W26)</f>
        <v>7</v>
      </c>
      <c r="X27" s="228">
        <f t="shared" si="8"/>
        <v>8</v>
      </c>
      <c r="Y27" s="228">
        <f t="shared" si="8"/>
        <v>6</v>
      </c>
      <c r="Z27" s="228">
        <f t="shared" si="8"/>
        <v>8</v>
      </c>
      <c r="AA27" s="228">
        <f t="shared" si="8"/>
        <v>9</v>
      </c>
      <c r="AB27" s="228">
        <f t="shared" si="8"/>
        <v>7</v>
      </c>
      <c r="AC27" s="228">
        <f t="shared" si="8"/>
        <v>4</v>
      </c>
      <c r="AD27" s="228">
        <f t="shared" si="8"/>
        <v>6</v>
      </c>
      <c r="AE27" s="228">
        <f t="shared" si="8"/>
        <v>3</v>
      </c>
      <c r="AF27" s="228">
        <f t="shared" si="8"/>
        <v>0</v>
      </c>
      <c r="AG27" s="228">
        <f t="shared" si="8"/>
        <v>0</v>
      </c>
      <c r="AH27" s="231">
        <f t="shared" si="8"/>
        <v>62</v>
      </c>
    </row>
    <row r="28" spans="1:34" x14ac:dyDescent="0.35">
      <c r="A28" s="6">
        <v>51746</v>
      </c>
      <c r="B28" s="3"/>
      <c r="C28" s="1" t="s">
        <v>48</v>
      </c>
      <c r="D28" s="9" t="s">
        <v>86</v>
      </c>
      <c r="E28" s="1" t="s">
        <v>23</v>
      </c>
      <c r="F28" s="8">
        <v>374778</v>
      </c>
      <c r="G28" s="1" t="s">
        <v>101</v>
      </c>
      <c r="H28" s="7">
        <v>17</v>
      </c>
      <c r="I28" s="5">
        <v>44994</v>
      </c>
      <c r="J28" s="5">
        <v>44995</v>
      </c>
      <c r="K28" s="1" t="s">
        <v>88</v>
      </c>
      <c r="L28" s="224">
        <f t="shared" si="3"/>
        <v>3</v>
      </c>
      <c r="M28" s="4">
        <f t="shared" si="5"/>
        <v>1</v>
      </c>
      <c r="N28" s="233" t="s">
        <v>341</v>
      </c>
      <c r="O28" s="234">
        <v>16</v>
      </c>
      <c r="P28" s="233">
        <v>374778</v>
      </c>
      <c r="Q28" s="241" t="str">
        <f>IFERROR((VLOOKUP(P28,Padrón[[Ficha]:[Nombre]],2,FALSE)),"-")</f>
        <v>MIGUEL BERISTAIN BENITEZ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47769</v>
      </c>
      <c r="B29" s="3"/>
      <c r="C29" s="1" t="s">
        <v>48</v>
      </c>
      <c r="D29" s="9" t="s">
        <v>86</v>
      </c>
      <c r="E29" s="1" t="s">
        <v>27</v>
      </c>
      <c r="F29" s="8">
        <v>420560</v>
      </c>
      <c r="G29" s="1" t="s">
        <v>87</v>
      </c>
      <c r="H29" s="7">
        <v>14</v>
      </c>
      <c r="I29" s="5">
        <v>44999</v>
      </c>
      <c r="J29" s="5">
        <v>44999</v>
      </c>
      <c r="K29" s="1" t="s">
        <v>88</v>
      </c>
      <c r="L29" s="224">
        <f t="shared" si="3"/>
        <v>3</v>
      </c>
      <c r="M29" s="4">
        <f t="shared" si="5"/>
        <v>1</v>
      </c>
      <c r="N29" s="233" t="s">
        <v>341</v>
      </c>
      <c r="O29" s="234">
        <v>8</v>
      </c>
      <c r="P29" s="233">
        <v>420560</v>
      </c>
      <c r="Q29" s="241" t="str">
        <f>IFERROR((VLOOKUP(P29,Padrón[[Ficha]:[Nombre]],2,FALSE)),"-")</f>
        <v>JAIRO RICARDO LOPEZ SUAREZ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x14ac:dyDescent="0.35">
      <c r="A30" s="6">
        <v>57817</v>
      </c>
      <c r="B30" s="3"/>
      <c r="C30" s="1" t="s">
        <v>48</v>
      </c>
      <c r="D30" s="9" t="s">
        <v>49</v>
      </c>
      <c r="E30" s="1" t="s">
        <v>23</v>
      </c>
      <c r="F30" s="8">
        <v>570530</v>
      </c>
      <c r="G30" s="1" t="s">
        <v>91</v>
      </c>
      <c r="H30" s="7">
        <v>22</v>
      </c>
      <c r="I30" s="5">
        <v>45000</v>
      </c>
      <c r="J30" s="5">
        <v>45001</v>
      </c>
      <c r="K30" s="1" t="s">
        <v>88</v>
      </c>
      <c r="L30" s="224">
        <f t="shared" si="3"/>
        <v>3</v>
      </c>
      <c r="M30" s="4">
        <f t="shared" si="5"/>
        <v>1</v>
      </c>
      <c r="N30" s="233" t="s">
        <v>341</v>
      </c>
      <c r="O30" s="234">
        <v>19</v>
      </c>
      <c r="P30" s="233">
        <v>570530</v>
      </c>
      <c r="Q30" s="241" t="str">
        <f>IFERROR((VLOOKUP(P30,Padrón[[Ficha]:[Nombre]],2,FALSE)),"-")</f>
        <v>MARIA IRENE CRUZ MAGAÑA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48619</v>
      </c>
      <c r="B31" s="3"/>
      <c r="C31" s="1" t="s">
        <v>48</v>
      </c>
      <c r="D31" s="9" t="s">
        <v>86</v>
      </c>
      <c r="E31" s="1" t="s">
        <v>46</v>
      </c>
      <c r="F31" s="8">
        <v>374778</v>
      </c>
      <c r="G31" s="1" t="s">
        <v>101</v>
      </c>
      <c r="H31" s="7">
        <v>20</v>
      </c>
      <c r="I31" s="5">
        <v>45002</v>
      </c>
      <c r="J31" s="5">
        <v>45002</v>
      </c>
      <c r="K31" s="1" t="s">
        <v>88</v>
      </c>
      <c r="L31" s="224">
        <f t="shared" si="3"/>
        <v>3</v>
      </c>
      <c r="M31" s="4">
        <f t="shared" si="5"/>
        <v>1</v>
      </c>
      <c r="N31" s="233" t="s">
        <v>341</v>
      </c>
      <c r="O31" s="234">
        <v>16</v>
      </c>
      <c r="P31" s="233">
        <v>374778</v>
      </c>
      <c r="Q31" s="241" t="str">
        <f>IFERROR((VLOOKUP(P31,Padrón[[Ficha]:[Nombre]],2,FALSE)),"-")</f>
        <v>MIGUEL BERISTAIN BENITEZ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57826</v>
      </c>
      <c r="B32" s="3"/>
      <c r="C32" s="1" t="s">
        <v>48</v>
      </c>
      <c r="D32" s="9" t="s">
        <v>49</v>
      </c>
      <c r="E32" s="1" t="s">
        <v>78</v>
      </c>
      <c r="F32" s="8">
        <v>570530</v>
      </c>
      <c r="G32" s="1" t="s">
        <v>91</v>
      </c>
      <c r="H32" s="7">
        <v>14</v>
      </c>
      <c r="I32" s="5">
        <v>45013</v>
      </c>
      <c r="J32" s="5">
        <v>45013</v>
      </c>
      <c r="K32" s="1" t="s">
        <v>88</v>
      </c>
      <c r="L32" s="224">
        <f t="shared" si="3"/>
        <v>3</v>
      </c>
      <c r="M32" s="4">
        <f t="shared" si="5"/>
        <v>1</v>
      </c>
      <c r="N32" s="233" t="s">
        <v>341</v>
      </c>
      <c r="O32" s="234">
        <v>11</v>
      </c>
      <c r="P32" s="233">
        <v>570530</v>
      </c>
      <c r="Q32" s="241" t="str">
        <f>IFERROR((VLOOKUP(P32,Padrón[[Ficha]:[Nombre]],2,FALSE)),"-")</f>
        <v>MARIA IRENE CRUZ MAGAÑA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57947</v>
      </c>
      <c r="B33" s="3"/>
      <c r="C33" s="1" t="s">
        <v>48</v>
      </c>
      <c r="D33" s="9" t="s">
        <v>49</v>
      </c>
      <c r="E33" s="1" t="s">
        <v>17</v>
      </c>
      <c r="F33" s="8">
        <v>570530</v>
      </c>
      <c r="G33" s="1" t="s">
        <v>91</v>
      </c>
      <c r="H33" s="7">
        <v>16</v>
      </c>
      <c r="I33" s="5">
        <v>45019</v>
      </c>
      <c r="J33" s="5">
        <v>45019</v>
      </c>
      <c r="K33" s="1" t="s">
        <v>88</v>
      </c>
      <c r="L33" s="224">
        <f t="shared" si="3"/>
        <v>4</v>
      </c>
      <c r="M33" s="4">
        <f t="shared" si="5"/>
        <v>1</v>
      </c>
      <c r="N33" s="233" t="s">
        <v>341</v>
      </c>
      <c r="O33" s="234">
        <v>12</v>
      </c>
      <c r="P33" s="233">
        <v>570530</v>
      </c>
      <c r="Q33" s="241" t="str">
        <f>IFERROR((VLOOKUP(P33,Padrón[[Ficha]:[Nombre]],2,FALSE)),"-")</f>
        <v>MARIA IRENE CRUZ MAGAÑA</v>
      </c>
      <c r="R33" s="234" t="s">
        <v>474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x14ac:dyDescent="0.35">
      <c r="A34" s="6">
        <v>58022</v>
      </c>
      <c r="B34" s="3"/>
      <c r="C34" s="1" t="s">
        <v>48</v>
      </c>
      <c r="D34" s="9" t="s">
        <v>49</v>
      </c>
      <c r="E34" s="1" t="s">
        <v>102</v>
      </c>
      <c r="F34" s="8">
        <v>570530</v>
      </c>
      <c r="G34" s="1" t="s">
        <v>91</v>
      </c>
      <c r="H34" s="7">
        <v>18</v>
      </c>
      <c r="I34" s="5">
        <v>45026</v>
      </c>
      <c r="J34" s="5">
        <v>45026</v>
      </c>
      <c r="K34" s="1" t="s">
        <v>88</v>
      </c>
      <c r="L34" s="224">
        <f t="shared" si="3"/>
        <v>4</v>
      </c>
      <c r="M34" s="4">
        <f t="shared" si="5"/>
        <v>1</v>
      </c>
      <c r="N34" s="233" t="s">
        <v>341</v>
      </c>
      <c r="O34" s="234">
        <v>15</v>
      </c>
      <c r="P34" s="233">
        <v>570530</v>
      </c>
      <c r="Q34" s="241" t="str">
        <f>IFERROR((VLOOKUP(P34,Padrón[[Ficha]:[Nombre]],2,FALSE)),"-")</f>
        <v>MARIA IRENE CRUZ MAGAÑA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51273</v>
      </c>
      <c r="B35" s="3"/>
      <c r="C35" s="1" t="s">
        <v>48</v>
      </c>
      <c r="D35" s="9" t="s">
        <v>86</v>
      </c>
      <c r="E35" s="1" t="s">
        <v>28</v>
      </c>
      <c r="F35" s="8">
        <v>466794</v>
      </c>
      <c r="G35" s="1" t="s">
        <v>108</v>
      </c>
      <c r="H35" s="7">
        <v>14</v>
      </c>
      <c r="I35" s="5">
        <v>45026</v>
      </c>
      <c r="J35" s="5">
        <v>45027</v>
      </c>
      <c r="K35" s="1" t="s">
        <v>88</v>
      </c>
      <c r="L35" s="224">
        <f t="shared" si="3"/>
        <v>4</v>
      </c>
      <c r="M35" s="4">
        <f t="shared" si="5"/>
        <v>1</v>
      </c>
      <c r="N35" s="233" t="s">
        <v>341</v>
      </c>
      <c r="O35" s="234">
        <v>12</v>
      </c>
      <c r="P35" s="233">
        <v>466794</v>
      </c>
      <c r="Q35" s="241" t="str">
        <f>IFERROR((VLOOKUP(P35,Padrón[[Ficha]:[Nombre]],2,FALSE)),"-")</f>
        <v>JUVENCIO BAEZA MARTINEZ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57070</v>
      </c>
      <c r="B36" s="3"/>
      <c r="C36" s="1" t="s">
        <v>48</v>
      </c>
      <c r="D36" s="9" t="s">
        <v>49</v>
      </c>
      <c r="E36" s="1" t="s">
        <v>34</v>
      </c>
      <c r="F36" s="8">
        <v>374778</v>
      </c>
      <c r="G36" s="1" t="s">
        <v>101</v>
      </c>
      <c r="H36" s="7">
        <v>12</v>
      </c>
      <c r="I36" s="5">
        <v>45029</v>
      </c>
      <c r="J36" s="5">
        <v>45030</v>
      </c>
      <c r="K36" s="1" t="s">
        <v>88</v>
      </c>
      <c r="L36" s="224">
        <f t="shared" si="3"/>
        <v>4</v>
      </c>
      <c r="M36" s="4">
        <f t="shared" si="5"/>
        <v>1</v>
      </c>
      <c r="N36" s="233" t="s">
        <v>341</v>
      </c>
      <c r="O36" s="234">
        <v>8</v>
      </c>
      <c r="P36" s="233">
        <v>374778</v>
      </c>
      <c r="Q36" s="241" t="str">
        <f>IFERROR((VLOOKUP(P36,Padrón[[Ficha]:[Nombre]],2,FALSE)),"-")</f>
        <v>MIGUEL BERISTAIN BENITEZ</v>
      </c>
      <c r="R36" s="234" t="s">
        <v>475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51686</v>
      </c>
      <c r="B37" s="3"/>
      <c r="C37" s="1" t="s">
        <v>48</v>
      </c>
      <c r="D37" s="9" t="s">
        <v>86</v>
      </c>
      <c r="E37" s="1" t="s">
        <v>28</v>
      </c>
      <c r="F37" s="8">
        <v>466794</v>
      </c>
      <c r="G37" s="1" t="s">
        <v>108</v>
      </c>
      <c r="H37" s="7">
        <v>17</v>
      </c>
      <c r="I37" s="5">
        <v>45033</v>
      </c>
      <c r="J37" s="5">
        <v>45034</v>
      </c>
      <c r="K37" s="1" t="s">
        <v>88</v>
      </c>
      <c r="L37" s="224">
        <f t="shared" si="3"/>
        <v>4</v>
      </c>
      <c r="M37" s="4">
        <f t="shared" si="5"/>
        <v>1</v>
      </c>
      <c r="N37" s="233" t="s">
        <v>341</v>
      </c>
      <c r="O37" s="234">
        <v>14</v>
      </c>
      <c r="P37" s="233">
        <v>466794</v>
      </c>
      <c r="Q37" s="241" t="str">
        <f>IFERROR((VLOOKUP(P37,Padrón[[Ficha]:[Nombre]],2,FALSE)),"-")</f>
        <v>JUVENCIO BAEZA MARTINEZ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x14ac:dyDescent="0.35">
      <c r="A38" s="6">
        <v>51724</v>
      </c>
      <c r="B38" s="3"/>
      <c r="C38" s="1" t="s">
        <v>48</v>
      </c>
      <c r="D38" s="9" t="s">
        <v>86</v>
      </c>
      <c r="E38" s="1" t="s">
        <v>23</v>
      </c>
      <c r="F38" s="8">
        <v>374778</v>
      </c>
      <c r="G38" s="1" t="s">
        <v>101</v>
      </c>
      <c r="H38" s="7">
        <v>15</v>
      </c>
      <c r="I38" s="5">
        <v>45036</v>
      </c>
      <c r="J38" s="5">
        <v>45037</v>
      </c>
      <c r="K38" s="1" t="s">
        <v>88</v>
      </c>
      <c r="L38" s="224">
        <f t="shared" si="3"/>
        <v>4</v>
      </c>
      <c r="M38" s="4">
        <f t="shared" si="5"/>
        <v>1</v>
      </c>
      <c r="N38" s="233" t="s">
        <v>341</v>
      </c>
      <c r="O38" s="234">
        <v>12</v>
      </c>
      <c r="P38" s="233">
        <v>374778</v>
      </c>
      <c r="Q38" s="241" t="str">
        <f>IFERROR((VLOOKUP(P38,Padrón[[Ficha]:[Nombre]],2,FALSE)),"-")</f>
        <v>MIGUEL BERISTAIN BENITEZ</v>
      </c>
      <c r="R38" s="234" t="s">
        <v>476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47878</v>
      </c>
      <c r="B39" s="3"/>
      <c r="C39" s="1" t="s">
        <v>48</v>
      </c>
      <c r="D39" s="9" t="s">
        <v>86</v>
      </c>
      <c r="E39" s="1" t="s">
        <v>76</v>
      </c>
      <c r="F39" s="8">
        <v>514091</v>
      </c>
      <c r="G39" s="1" t="s">
        <v>129</v>
      </c>
      <c r="H39" s="7">
        <v>11</v>
      </c>
      <c r="I39" s="5">
        <v>45048</v>
      </c>
      <c r="J39" s="5">
        <v>45049</v>
      </c>
      <c r="K39" s="1" t="s">
        <v>88</v>
      </c>
      <c r="L39" s="224">
        <f t="shared" si="3"/>
        <v>5</v>
      </c>
      <c r="M39" s="4">
        <f t="shared" si="5"/>
        <v>1</v>
      </c>
      <c r="N39" s="233" t="s">
        <v>341</v>
      </c>
      <c r="O39" s="234">
        <v>7</v>
      </c>
      <c r="P39" s="233">
        <v>514091</v>
      </c>
      <c r="Q39" s="241" t="str">
        <f>IFERROR((VLOOKUP(P39,Padrón[[Ficha]:[Nombre]],2,FALSE)),"-")</f>
        <v>MARCOS QUEVEDO MAGAÑA</v>
      </c>
      <c r="R39" s="234" t="s">
        <v>477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1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1</v>
      </c>
    </row>
    <row r="40" spans="1:34" x14ac:dyDescent="0.35">
      <c r="A40" s="6">
        <v>51714</v>
      </c>
      <c r="B40" s="3"/>
      <c r="C40" s="1" t="s">
        <v>48</v>
      </c>
      <c r="D40" s="9" t="s">
        <v>86</v>
      </c>
      <c r="E40" s="1" t="s">
        <v>23</v>
      </c>
      <c r="F40" s="8">
        <v>374778</v>
      </c>
      <c r="G40" s="1" t="s">
        <v>101</v>
      </c>
      <c r="H40" s="7">
        <v>17</v>
      </c>
      <c r="I40" s="5">
        <v>45049</v>
      </c>
      <c r="J40" s="5">
        <v>45050</v>
      </c>
      <c r="K40" s="1" t="s">
        <v>88</v>
      </c>
      <c r="L40" s="224">
        <f t="shared" si="3"/>
        <v>5</v>
      </c>
      <c r="M40" s="4">
        <f t="shared" si="5"/>
        <v>1</v>
      </c>
      <c r="N40" s="233" t="s">
        <v>341</v>
      </c>
      <c r="O40" s="234">
        <v>12</v>
      </c>
      <c r="P40" s="233">
        <v>374778</v>
      </c>
      <c r="Q40" s="241" t="str">
        <f>IFERROR((VLOOKUP(P40,Padrón[[Ficha]:[Nombre]],2,FALSE)),"-")</f>
        <v>MIGUEL BERISTAIN BENITEZ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50188</v>
      </c>
      <c r="B41" s="3"/>
      <c r="C41" s="1" t="s">
        <v>48</v>
      </c>
      <c r="D41" s="9" t="s">
        <v>86</v>
      </c>
      <c r="E41" s="1" t="s">
        <v>140</v>
      </c>
      <c r="F41" s="8">
        <v>374778</v>
      </c>
      <c r="G41" s="1" t="s">
        <v>101</v>
      </c>
      <c r="H41" s="7">
        <v>13</v>
      </c>
      <c r="I41" s="5">
        <v>45057</v>
      </c>
      <c r="J41" s="5">
        <v>45058</v>
      </c>
      <c r="K41" s="1" t="s">
        <v>88</v>
      </c>
      <c r="L41" s="224">
        <f t="shared" si="3"/>
        <v>5</v>
      </c>
      <c r="M41" s="4">
        <f t="shared" si="5"/>
        <v>1</v>
      </c>
      <c r="N41" s="233" t="s">
        <v>341</v>
      </c>
      <c r="O41" s="234">
        <v>8</v>
      </c>
      <c r="P41" s="233">
        <v>374778</v>
      </c>
      <c r="Q41" s="241" t="str">
        <f>IFERROR((VLOOKUP(P41,Padrón[[Ficha]:[Nombre]],2,FALSE)),"-")</f>
        <v>MIGUEL BERISTAIN BENITEZ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1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1</v>
      </c>
    </row>
    <row r="42" spans="1:34" hidden="1" x14ac:dyDescent="0.35">
      <c r="A42" s="6">
        <v>50618</v>
      </c>
      <c r="B42" s="3"/>
      <c r="C42" s="1" t="s">
        <v>48</v>
      </c>
      <c r="D42" s="9" t="s">
        <v>86</v>
      </c>
      <c r="E42" s="1" t="s">
        <v>27</v>
      </c>
      <c r="F42" s="8">
        <v>420560</v>
      </c>
      <c r="G42" s="1" t="s">
        <v>87</v>
      </c>
      <c r="H42" s="7">
        <v>21</v>
      </c>
      <c r="I42" s="5">
        <v>45061</v>
      </c>
      <c r="J42" s="5">
        <v>45061</v>
      </c>
      <c r="K42" s="1" t="s">
        <v>88</v>
      </c>
      <c r="L42" s="224">
        <f t="shared" si="3"/>
        <v>5</v>
      </c>
      <c r="M42" s="4">
        <f t="shared" si="5"/>
        <v>1</v>
      </c>
      <c r="N42" s="233" t="s">
        <v>341</v>
      </c>
      <c r="O42" s="233">
        <v>19</v>
      </c>
      <c r="P42" s="233">
        <v>420560</v>
      </c>
      <c r="Q42" s="241" t="str">
        <f>IFERROR((VLOOKUP(P42,Padrón[[Ficha]:[Nombre]],2,FALSE)),"-")</f>
        <v>JAIRO RICARDO LOPEZ SUAREZ</v>
      </c>
      <c r="S42" s="95" t="str">
        <f t="shared" si="4"/>
        <v>-</v>
      </c>
    </row>
    <row r="43" spans="1:34" hidden="1" x14ac:dyDescent="0.35">
      <c r="A43" s="6">
        <v>48615</v>
      </c>
      <c r="B43" s="3"/>
      <c r="C43" s="1" t="s">
        <v>48</v>
      </c>
      <c r="D43" s="9" t="s">
        <v>86</v>
      </c>
      <c r="E43" s="1" t="s">
        <v>46</v>
      </c>
      <c r="F43" s="8">
        <v>374778</v>
      </c>
      <c r="G43" s="1" t="s">
        <v>101</v>
      </c>
      <c r="H43" s="7">
        <v>21</v>
      </c>
      <c r="I43" s="5">
        <v>45064</v>
      </c>
      <c r="J43" s="5">
        <v>45064</v>
      </c>
      <c r="K43" s="1" t="s">
        <v>88</v>
      </c>
      <c r="L43" s="224">
        <f t="shared" si="3"/>
        <v>5</v>
      </c>
      <c r="M43" s="4">
        <f t="shared" si="5"/>
        <v>1</v>
      </c>
      <c r="N43" s="233" t="s">
        <v>341</v>
      </c>
      <c r="O43" s="234">
        <v>25</v>
      </c>
      <c r="P43" s="233">
        <v>374778</v>
      </c>
      <c r="Q43" s="241" t="str">
        <f>IFERROR((VLOOKUP(P43,Padrón[[Ficha]:[Nombre]],2,FALSE)),"-")</f>
        <v>MIGUEL BERISTAIN BENITEZ</v>
      </c>
      <c r="S43" s="95" t="str">
        <f t="shared" si="4"/>
        <v>-</v>
      </c>
    </row>
    <row r="44" spans="1:34" hidden="1" x14ac:dyDescent="0.35">
      <c r="A44" s="6">
        <v>56345</v>
      </c>
      <c r="B44" s="3"/>
      <c r="C44" s="1" t="s">
        <v>196</v>
      </c>
      <c r="D44" s="9" t="s">
        <v>198</v>
      </c>
      <c r="E44" s="1" t="s">
        <v>47</v>
      </c>
      <c r="F44" s="8">
        <v>332755</v>
      </c>
      <c r="G44" s="1" t="s">
        <v>199</v>
      </c>
      <c r="H44" s="7">
        <v>13</v>
      </c>
      <c r="I44" s="5">
        <v>45068</v>
      </c>
      <c r="J44" s="5">
        <v>45070</v>
      </c>
      <c r="K44" s="1" t="s">
        <v>88</v>
      </c>
      <c r="L44" s="224">
        <f t="shared" si="3"/>
        <v>5</v>
      </c>
      <c r="M44" s="4">
        <f t="shared" si="5"/>
        <v>1</v>
      </c>
      <c r="N44" s="233" t="s">
        <v>341</v>
      </c>
      <c r="O44" s="234">
        <v>8</v>
      </c>
      <c r="P44" s="233">
        <v>332755</v>
      </c>
      <c r="Q44" s="241" t="str">
        <f>IFERROR((VLOOKUP(P44,Padrón[[Ficha]:[Nombre]],2,FALSE)),"-")</f>
        <v>RUFINO GARCIA AQUINO</v>
      </c>
      <c r="S44" s="95" t="str">
        <f t="shared" si="4"/>
        <v>-</v>
      </c>
    </row>
    <row r="45" spans="1:34" x14ac:dyDescent="0.35">
      <c r="A45" s="6">
        <v>51710</v>
      </c>
      <c r="B45" s="3"/>
      <c r="C45" s="1" t="s">
        <v>48</v>
      </c>
      <c r="D45" s="9" t="s">
        <v>86</v>
      </c>
      <c r="E45" s="1" t="s">
        <v>23</v>
      </c>
      <c r="F45" s="8">
        <v>435876</v>
      </c>
      <c r="G45" s="1" t="s">
        <v>105</v>
      </c>
      <c r="H45" s="7">
        <v>17</v>
      </c>
      <c r="I45" s="5">
        <v>45075</v>
      </c>
      <c r="J45" s="5">
        <v>45076</v>
      </c>
      <c r="K45" s="1" t="s">
        <v>88</v>
      </c>
      <c r="L45" s="224">
        <f t="shared" si="3"/>
        <v>5</v>
      </c>
      <c r="M45" s="4">
        <f t="shared" si="5"/>
        <v>1</v>
      </c>
      <c r="N45" s="233" t="s">
        <v>341</v>
      </c>
      <c r="O45" s="234">
        <v>17</v>
      </c>
      <c r="P45" s="233">
        <v>435876</v>
      </c>
      <c r="Q45" s="241" t="str">
        <f>IFERROR((VLOOKUP(P45,Padrón[[Ficha]:[Nombre]],2,FALSE)),"-")</f>
        <v>BALDEMAR GARCIA DE LA O</v>
      </c>
      <c r="S45" s="95" t="str">
        <f t="shared" si="4"/>
        <v>-</v>
      </c>
    </row>
    <row r="46" spans="1:34" hidden="1" x14ac:dyDescent="0.35">
      <c r="A46" s="6">
        <v>47784</v>
      </c>
      <c r="B46" s="3"/>
      <c r="C46" s="1" t="s">
        <v>48</v>
      </c>
      <c r="D46" s="9" t="s">
        <v>86</v>
      </c>
      <c r="E46" s="1" t="s">
        <v>17</v>
      </c>
      <c r="F46" s="8">
        <v>374778</v>
      </c>
      <c r="G46" s="1" t="s">
        <v>101</v>
      </c>
      <c r="H46" s="7">
        <v>11</v>
      </c>
      <c r="I46" s="5">
        <v>45075</v>
      </c>
      <c r="J46" s="5">
        <v>45075</v>
      </c>
      <c r="K46" s="1" t="s">
        <v>88</v>
      </c>
      <c r="L46" s="224">
        <f t="shared" ref="L46:L76" si="12">MONTH(J46)</f>
        <v>5</v>
      </c>
      <c r="M46" s="4">
        <f t="shared" si="5"/>
        <v>1</v>
      </c>
      <c r="N46" s="233" t="s">
        <v>341</v>
      </c>
      <c r="O46" s="234">
        <v>10</v>
      </c>
      <c r="P46" s="233">
        <v>374778</v>
      </c>
      <c r="Q46" s="241" t="str">
        <f>IFERROR((VLOOKUP(P46,Padrón[[Ficha]:[Nombre]],2,FALSE)),"-")</f>
        <v>MIGUEL BERISTAIN BENITEZ</v>
      </c>
      <c r="S46" s="95" t="str">
        <f t="shared" ref="S46:S76" si="13">IF(N46="Cancelado","◄ ◄ ◄ Favor de indicar la causa","-")</f>
        <v>-</v>
      </c>
    </row>
    <row r="47" spans="1:34" hidden="1" x14ac:dyDescent="0.35">
      <c r="A47" s="6">
        <v>57005</v>
      </c>
      <c r="B47" s="3"/>
      <c r="C47" s="1" t="s">
        <v>48</v>
      </c>
      <c r="D47" s="9" t="s">
        <v>49</v>
      </c>
      <c r="E47" s="1" t="s">
        <v>46</v>
      </c>
      <c r="F47" s="8">
        <v>570530</v>
      </c>
      <c r="G47" s="1" t="s">
        <v>91</v>
      </c>
      <c r="H47" s="7">
        <v>18</v>
      </c>
      <c r="I47" s="5">
        <v>45082</v>
      </c>
      <c r="J47" s="5">
        <v>45082</v>
      </c>
      <c r="K47" s="1" t="s">
        <v>88</v>
      </c>
      <c r="L47" s="224">
        <f t="shared" si="12"/>
        <v>6</v>
      </c>
      <c r="M47" s="4">
        <f t="shared" si="5"/>
        <v>1</v>
      </c>
      <c r="N47" s="233" t="s">
        <v>341</v>
      </c>
      <c r="O47" s="234">
        <v>15</v>
      </c>
      <c r="P47" s="233">
        <v>570530</v>
      </c>
      <c r="Q47" s="241" t="str">
        <f>IFERROR((VLOOKUP(P47,Padrón[[Ficha]:[Nombre]],2,FALSE)),"-")</f>
        <v>MARIA IRENE CRUZ MAGAÑA</v>
      </c>
      <c r="R47" s="234" t="s">
        <v>478</v>
      </c>
      <c r="S47" s="95" t="str">
        <f t="shared" si="13"/>
        <v>-</v>
      </c>
    </row>
    <row r="48" spans="1:34" hidden="1" x14ac:dyDescent="0.35">
      <c r="A48" s="6">
        <v>51270</v>
      </c>
      <c r="B48" s="3"/>
      <c r="C48" s="1" t="s">
        <v>48</v>
      </c>
      <c r="D48" s="9" t="s">
        <v>86</v>
      </c>
      <c r="E48" s="1" t="s">
        <v>28</v>
      </c>
      <c r="F48" s="8">
        <v>466794</v>
      </c>
      <c r="G48" s="1" t="s">
        <v>108</v>
      </c>
      <c r="H48" s="7">
        <v>17</v>
      </c>
      <c r="I48" s="5">
        <v>45089</v>
      </c>
      <c r="J48" s="5">
        <v>45090</v>
      </c>
      <c r="K48" s="1" t="s">
        <v>88</v>
      </c>
      <c r="L48" s="224">
        <f t="shared" si="12"/>
        <v>6</v>
      </c>
      <c r="M48" s="4">
        <f t="shared" si="5"/>
        <v>1</v>
      </c>
      <c r="N48" s="233" t="s">
        <v>341</v>
      </c>
      <c r="O48" s="234">
        <v>14</v>
      </c>
      <c r="P48" s="233">
        <v>466794</v>
      </c>
      <c r="Q48" s="241" t="str">
        <f>IFERROR((VLOOKUP(P48,Padrón[[Ficha]:[Nombre]],2,FALSE)),"-")</f>
        <v>JUVENCIO BAEZA MARTINEZ</v>
      </c>
      <c r="R48" s="234" t="s">
        <v>479</v>
      </c>
      <c r="S48" s="95" t="str">
        <f t="shared" si="13"/>
        <v>-</v>
      </c>
    </row>
    <row r="49" spans="1:19" hidden="1" x14ac:dyDescent="0.35">
      <c r="A49" s="6">
        <v>50686</v>
      </c>
      <c r="B49" s="3"/>
      <c r="C49" s="1" t="s">
        <v>48</v>
      </c>
      <c r="D49" s="9" t="s">
        <v>86</v>
      </c>
      <c r="E49" s="1" t="s">
        <v>35</v>
      </c>
      <c r="F49" s="8">
        <v>201275</v>
      </c>
      <c r="G49" s="1" t="s">
        <v>137</v>
      </c>
      <c r="H49" s="7">
        <v>11</v>
      </c>
      <c r="I49" s="5">
        <v>45091</v>
      </c>
      <c r="J49" s="5">
        <v>45093</v>
      </c>
      <c r="K49" s="1" t="s">
        <v>88</v>
      </c>
      <c r="L49" s="224">
        <f t="shared" si="12"/>
        <v>6</v>
      </c>
      <c r="M49" s="4">
        <f t="shared" si="5"/>
        <v>1</v>
      </c>
      <c r="N49" s="233" t="s">
        <v>341</v>
      </c>
      <c r="O49" s="234">
        <v>10</v>
      </c>
      <c r="Q49" s="241" t="str">
        <f>IFERROR((VLOOKUP(P49,Padrón[[Ficha]:[Nombre]],2,FALSE)),"-")</f>
        <v>-</v>
      </c>
      <c r="S49" s="95" t="str">
        <f t="shared" si="13"/>
        <v>-</v>
      </c>
    </row>
    <row r="50" spans="1:19" hidden="1" x14ac:dyDescent="0.35">
      <c r="A50" s="6">
        <v>57918</v>
      </c>
      <c r="B50" s="3"/>
      <c r="C50" s="1" t="s">
        <v>48</v>
      </c>
      <c r="D50" s="9" t="s">
        <v>49</v>
      </c>
      <c r="E50" s="1" t="s">
        <v>47</v>
      </c>
      <c r="F50" s="8">
        <v>570530</v>
      </c>
      <c r="G50" s="1" t="s">
        <v>91</v>
      </c>
      <c r="H50" s="7">
        <v>20</v>
      </c>
      <c r="I50" s="5">
        <v>45091</v>
      </c>
      <c r="J50" s="5">
        <v>45093</v>
      </c>
      <c r="K50" s="1" t="s">
        <v>88</v>
      </c>
      <c r="L50" s="224">
        <f t="shared" si="12"/>
        <v>6</v>
      </c>
      <c r="M50" s="4">
        <f t="shared" si="5"/>
        <v>1</v>
      </c>
      <c r="N50" s="233" t="s">
        <v>341</v>
      </c>
      <c r="O50" s="234">
        <v>18</v>
      </c>
      <c r="Q50" s="241" t="str">
        <f>IFERROR((VLOOKUP(P50,Padrón[[Ficha]:[Nombre]],2,FALSE)),"-")</f>
        <v>-</v>
      </c>
      <c r="S50" s="95" t="str">
        <f t="shared" si="13"/>
        <v>-</v>
      </c>
    </row>
    <row r="51" spans="1:19" hidden="1" x14ac:dyDescent="0.35">
      <c r="A51" s="6">
        <v>48639</v>
      </c>
      <c r="B51" s="3"/>
      <c r="C51" s="1" t="s">
        <v>48</v>
      </c>
      <c r="D51" s="9" t="s">
        <v>86</v>
      </c>
      <c r="E51" s="1" t="s">
        <v>132</v>
      </c>
      <c r="F51" s="8">
        <v>435876</v>
      </c>
      <c r="G51" s="1" t="s">
        <v>105</v>
      </c>
      <c r="H51" s="7">
        <v>20</v>
      </c>
      <c r="I51" s="5">
        <v>45098</v>
      </c>
      <c r="J51" s="5">
        <v>45100</v>
      </c>
      <c r="K51" s="1" t="s">
        <v>88</v>
      </c>
      <c r="L51" s="224">
        <f t="shared" si="12"/>
        <v>6</v>
      </c>
      <c r="M51" s="4">
        <f t="shared" si="5"/>
        <v>1</v>
      </c>
      <c r="N51" s="233" t="s">
        <v>343</v>
      </c>
      <c r="Q51" s="241" t="str">
        <f>IFERROR((VLOOKUP(P51,Padrón[[Ficha]:[Nombre]],2,FALSE)),"-")</f>
        <v>-</v>
      </c>
      <c r="R51" s="234" t="s">
        <v>480</v>
      </c>
      <c r="S51" s="95" t="str">
        <f t="shared" si="13"/>
        <v>◄ ◄ ◄ Favor de indicar la causa</v>
      </c>
    </row>
    <row r="52" spans="1:19" hidden="1" x14ac:dyDescent="0.35">
      <c r="A52" s="6">
        <v>51689</v>
      </c>
      <c r="B52" s="3"/>
      <c r="C52" s="1" t="s">
        <v>48</v>
      </c>
      <c r="D52" s="9" t="s">
        <v>86</v>
      </c>
      <c r="E52" s="1" t="s">
        <v>28</v>
      </c>
      <c r="F52" s="8">
        <v>466794</v>
      </c>
      <c r="G52" s="1" t="s">
        <v>108</v>
      </c>
      <c r="H52" s="7">
        <v>15</v>
      </c>
      <c r="I52" s="5">
        <v>45103</v>
      </c>
      <c r="J52" s="5">
        <v>45104</v>
      </c>
      <c r="K52" s="1" t="s">
        <v>88</v>
      </c>
      <c r="L52" s="224">
        <f t="shared" si="12"/>
        <v>6</v>
      </c>
      <c r="M52" s="4">
        <f t="shared" si="5"/>
        <v>1</v>
      </c>
      <c r="N52" s="233" t="s">
        <v>341</v>
      </c>
      <c r="O52" s="234">
        <v>13</v>
      </c>
      <c r="P52" s="233">
        <v>466794</v>
      </c>
      <c r="Q52" s="241" t="str">
        <f>IFERROR((VLOOKUP(P52,Padrón[[Ficha]:[Nombre]],2,FALSE)),"-")</f>
        <v>JUVENCIO BAEZA MARTINEZ</v>
      </c>
      <c r="S52" s="95" t="str">
        <f t="shared" si="13"/>
        <v>-</v>
      </c>
    </row>
    <row r="53" spans="1:19" hidden="1" x14ac:dyDescent="0.35">
      <c r="A53" s="6">
        <v>57838</v>
      </c>
      <c r="B53" s="3"/>
      <c r="C53" s="1" t="s">
        <v>48</v>
      </c>
      <c r="D53" s="9" t="s">
        <v>49</v>
      </c>
      <c r="E53" s="1" t="s">
        <v>47</v>
      </c>
      <c r="F53" s="8">
        <v>570530</v>
      </c>
      <c r="G53" s="1" t="s">
        <v>91</v>
      </c>
      <c r="H53" s="7">
        <v>18</v>
      </c>
      <c r="I53" s="5">
        <v>45103</v>
      </c>
      <c r="J53" s="5">
        <v>45105</v>
      </c>
      <c r="K53" s="1" t="s">
        <v>88</v>
      </c>
      <c r="L53" s="224">
        <f t="shared" si="12"/>
        <v>6</v>
      </c>
      <c r="M53" s="4">
        <f t="shared" si="5"/>
        <v>1</v>
      </c>
      <c r="N53" s="233" t="s">
        <v>341</v>
      </c>
      <c r="O53" s="234">
        <v>12</v>
      </c>
      <c r="P53" s="233">
        <v>570530</v>
      </c>
      <c r="Q53" s="241" t="str">
        <f>IFERROR((VLOOKUP(P53,Padrón[[Ficha]:[Nombre]],2,FALSE)),"-")</f>
        <v>MARIA IRENE CRUZ MAGAÑA</v>
      </c>
      <c r="S53" s="95" t="str">
        <f t="shared" si="13"/>
        <v>-</v>
      </c>
    </row>
    <row r="54" spans="1:19" hidden="1" x14ac:dyDescent="0.35">
      <c r="A54" s="6">
        <v>56468</v>
      </c>
      <c r="B54" s="3"/>
      <c r="C54" s="1" t="s">
        <v>196</v>
      </c>
      <c r="D54" s="9" t="s">
        <v>198</v>
      </c>
      <c r="E54" s="1" t="s">
        <v>78</v>
      </c>
      <c r="F54" s="8">
        <v>332755</v>
      </c>
      <c r="G54" s="1" t="s">
        <v>199</v>
      </c>
      <c r="H54" s="7">
        <v>14</v>
      </c>
      <c r="I54" s="5">
        <v>45103</v>
      </c>
      <c r="J54" s="5">
        <v>45103</v>
      </c>
      <c r="K54" s="1" t="s">
        <v>88</v>
      </c>
      <c r="L54" s="224">
        <f t="shared" si="12"/>
        <v>6</v>
      </c>
      <c r="M54" s="4">
        <f t="shared" si="5"/>
        <v>1</v>
      </c>
      <c r="N54" s="233" t="s">
        <v>341</v>
      </c>
      <c r="O54" s="234">
        <v>12</v>
      </c>
      <c r="P54" s="233">
        <v>332755</v>
      </c>
      <c r="Q54" s="241" t="str">
        <f>IFERROR((VLOOKUP(P54,Padrón[[Ficha]:[Nombre]],2,FALSE)),"-")</f>
        <v>RUFINO GARCIA AQUINO</v>
      </c>
      <c r="S54" s="95" t="str">
        <f t="shared" si="13"/>
        <v>-</v>
      </c>
    </row>
    <row r="55" spans="1:19" hidden="1" x14ac:dyDescent="0.35">
      <c r="A55" s="6">
        <v>53942</v>
      </c>
      <c r="B55" s="3"/>
      <c r="C55" s="1" t="s">
        <v>215</v>
      </c>
      <c r="D55" s="9" t="s">
        <v>219</v>
      </c>
      <c r="E55" s="1" t="s">
        <v>34</v>
      </c>
      <c r="F55" s="8">
        <v>322353</v>
      </c>
      <c r="G55" s="1" t="s">
        <v>126</v>
      </c>
      <c r="H55" s="7">
        <v>24</v>
      </c>
      <c r="I55" s="5">
        <v>45104</v>
      </c>
      <c r="J55" s="5">
        <v>45105</v>
      </c>
      <c r="K55" s="1" t="s">
        <v>127</v>
      </c>
      <c r="L55" s="224">
        <f t="shared" si="12"/>
        <v>6</v>
      </c>
      <c r="M55" s="4">
        <f t="shared" si="5"/>
        <v>1</v>
      </c>
      <c r="N55" s="233" t="s">
        <v>341</v>
      </c>
      <c r="O55" s="234">
        <v>11</v>
      </c>
      <c r="P55" s="233">
        <v>523589</v>
      </c>
      <c r="Q55" s="241" t="str">
        <f>IFERROR((VLOOKUP(P55,Padrón[[Ficha]:[Nombre]],2,FALSE)),"-")</f>
        <v>JOEL CABALLERO ACOSTA</v>
      </c>
      <c r="S55" s="95" t="str">
        <f t="shared" si="13"/>
        <v>-</v>
      </c>
    </row>
    <row r="56" spans="1:19" hidden="1" x14ac:dyDescent="0.35">
      <c r="A56" s="6">
        <v>51850</v>
      </c>
      <c r="B56" s="3"/>
      <c r="C56" s="1" t="s">
        <v>48</v>
      </c>
      <c r="D56" s="9" t="s">
        <v>86</v>
      </c>
      <c r="E56" s="1" t="s">
        <v>46</v>
      </c>
      <c r="F56" s="8">
        <v>374778</v>
      </c>
      <c r="G56" s="1" t="s">
        <v>101</v>
      </c>
      <c r="H56" s="7">
        <v>18</v>
      </c>
      <c r="I56" s="5">
        <v>45107</v>
      </c>
      <c r="J56" s="5">
        <v>45107</v>
      </c>
      <c r="K56" s="1" t="s">
        <v>88</v>
      </c>
      <c r="L56" s="224">
        <f t="shared" si="12"/>
        <v>6</v>
      </c>
      <c r="M56" s="4">
        <f t="shared" si="5"/>
        <v>1</v>
      </c>
      <c r="N56" s="233" t="s">
        <v>341</v>
      </c>
      <c r="O56" s="234">
        <v>19</v>
      </c>
      <c r="P56" s="233">
        <v>374778</v>
      </c>
      <c r="Q56" s="241" t="str">
        <f>IFERROR((VLOOKUP(P56,Padrón[[Ficha]:[Nombre]],2,FALSE)),"-")</f>
        <v>MIGUEL BERISTAIN BENITEZ</v>
      </c>
      <c r="S56" s="95" t="str">
        <f t="shared" si="13"/>
        <v>-</v>
      </c>
    </row>
    <row r="57" spans="1:19" hidden="1" x14ac:dyDescent="0.35">
      <c r="A57" s="6">
        <v>57023</v>
      </c>
      <c r="B57" s="3"/>
      <c r="C57" s="1" t="s">
        <v>48</v>
      </c>
      <c r="D57" s="9" t="s">
        <v>49</v>
      </c>
      <c r="E57" s="1" t="s">
        <v>46</v>
      </c>
      <c r="F57" s="8">
        <v>570530</v>
      </c>
      <c r="G57" s="1" t="s">
        <v>91</v>
      </c>
      <c r="H57" s="7">
        <v>18</v>
      </c>
      <c r="I57" s="5">
        <v>45110</v>
      </c>
      <c r="J57" s="5">
        <v>45110</v>
      </c>
      <c r="K57" s="1" t="s">
        <v>88</v>
      </c>
      <c r="L57" s="224">
        <f t="shared" si="12"/>
        <v>7</v>
      </c>
      <c r="M57" s="4">
        <f t="shared" si="5"/>
        <v>1</v>
      </c>
      <c r="N57" s="233" t="s">
        <v>341</v>
      </c>
      <c r="O57" s="234">
        <v>14</v>
      </c>
      <c r="P57" s="233">
        <v>570530</v>
      </c>
      <c r="Q57" s="241" t="str">
        <f>IFERROR((VLOOKUP(P57,Padrón[[Ficha]:[Nombre]],2,FALSE)),"-")</f>
        <v>MARIA IRENE CRUZ MAGAÑA</v>
      </c>
      <c r="S57" s="95" t="str">
        <f t="shared" si="13"/>
        <v>-</v>
      </c>
    </row>
    <row r="58" spans="1:19" hidden="1" x14ac:dyDescent="0.35">
      <c r="A58" s="6">
        <v>50662</v>
      </c>
      <c r="B58" s="3"/>
      <c r="C58" s="1" t="s">
        <v>196</v>
      </c>
      <c r="D58" s="9" t="s">
        <v>198</v>
      </c>
      <c r="E58" s="1" t="s">
        <v>103</v>
      </c>
      <c r="F58" s="8">
        <v>201741</v>
      </c>
      <c r="G58" s="1" t="s">
        <v>143</v>
      </c>
      <c r="H58" s="7">
        <v>7</v>
      </c>
      <c r="I58" s="5">
        <v>45111</v>
      </c>
      <c r="J58" s="5">
        <v>45112</v>
      </c>
      <c r="K58" s="1" t="s">
        <v>94</v>
      </c>
      <c r="L58" s="224">
        <f t="shared" si="12"/>
        <v>7</v>
      </c>
      <c r="M58" s="4">
        <f t="shared" si="5"/>
        <v>1</v>
      </c>
      <c r="N58" s="233" t="s">
        <v>341</v>
      </c>
      <c r="O58" s="234">
        <v>6</v>
      </c>
      <c r="P58" s="233">
        <v>201275</v>
      </c>
      <c r="Q58" s="241" t="str">
        <f>IFERROR((VLOOKUP(P58,Padrón[[Ficha]:[Nombre]],2,FALSE)),"-")</f>
        <v>RONNIE MUÑOZ POTENCIANO</v>
      </c>
      <c r="R58" s="234" t="s">
        <v>481</v>
      </c>
      <c r="S58" s="95" t="str">
        <f t="shared" si="13"/>
        <v>-</v>
      </c>
    </row>
    <row r="59" spans="1:19" hidden="1" x14ac:dyDescent="0.35">
      <c r="A59" s="6">
        <v>51878</v>
      </c>
      <c r="B59" s="3"/>
      <c r="C59" s="1" t="s">
        <v>48</v>
      </c>
      <c r="D59" s="9" t="s">
        <v>86</v>
      </c>
      <c r="E59" s="1" t="s">
        <v>132</v>
      </c>
      <c r="F59" s="8">
        <v>435876</v>
      </c>
      <c r="G59" s="1" t="s">
        <v>105</v>
      </c>
      <c r="H59" s="7">
        <v>16</v>
      </c>
      <c r="I59" s="5">
        <v>45117</v>
      </c>
      <c r="J59" s="5">
        <v>45119</v>
      </c>
      <c r="K59" s="1" t="s">
        <v>88</v>
      </c>
      <c r="L59" s="224">
        <f t="shared" si="12"/>
        <v>7</v>
      </c>
      <c r="M59" s="4">
        <f t="shared" si="5"/>
        <v>1</v>
      </c>
      <c r="N59" s="233" t="s">
        <v>341</v>
      </c>
      <c r="O59" s="234">
        <v>15</v>
      </c>
      <c r="P59" s="233">
        <v>435876</v>
      </c>
      <c r="Q59" s="241" t="str">
        <f>IFERROR((VLOOKUP(P59,Padrón[[Ficha]:[Nombre]],2,FALSE)),"-")</f>
        <v>BALDEMAR GARCIA DE LA O</v>
      </c>
      <c r="R59" s="234" t="s">
        <v>482</v>
      </c>
      <c r="S59" s="95" t="str">
        <f t="shared" si="13"/>
        <v>-</v>
      </c>
    </row>
    <row r="60" spans="1:19" hidden="1" x14ac:dyDescent="0.35">
      <c r="A60" s="6">
        <v>48758</v>
      </c>
      <c r="B60" s="3"/>
      <c r="C60" s="1" t="s">
        <v>48</v>
      </c>
      <c r="D60" s="9" t="s">
        <v>86</v>
      </c>
      <c r="E60" s="1" t="s">
        <v>47</v>
      </c>
      <c r="F60" s="8">
        <v>374778</v>
      </c>
      <c r="G60" s="1" t="s">
        <v>101</v>
      </c>
      <c r="H60" s="7">
        <v>17</v>
      </c>
      <c r="I60" s="5">
        <v>45117</v>
      </c>
      <c r="J60" s="5">
        <v>45119</v>
      </c>
      <c r="K60" s="1" t="s">
        <v>88</v>
      </c>
      <c r="L60" s="224">
        <f t="shared" si="12"/>
        <v>7</v>
      </c>
      <c r="M60" s="4">
        <f t="shared" si="5"/>
        <v>1</v>
      </c>
      <c r="N60" s="233" t="s">
        <v>341</v>
      </c>
      <c r="O60" s="234">
        <v>15</v>
      </c>
      <c r="P60" s="233">
        <v>374778</v>
      </c>
      <c r="Q60" s="241" t="str">
        <f>IFERROR((VLOOKUP(P60,Padrón[[Ficha]:[Nombre]],2,FALSE)),"-")</f>
        <v>MIGUEL BERISTAIN BENITEZ</v>
      </c>
      <c r="S60" s="95" t="str">
        <f t="shared" si="13"/>
        <v>-</v>
      </c>
    </row>
    <row r="61" spans="1:19" hidden="1" x14ac:dyDescent="0.35">
      <c r="A61" s="6">
        <v>51825</v>
      </c>
      <c r="B61" s="3"/>
      <c r="C61" s="1" t="s">
        <v>48</v>
      </c>
      <c r="D61" s="9" t="s">
        <v>86</v>
      </c>
      <c r="E61" s="1" t="s">
        <v>76</v>
      </c>
      <c r="F61" s="8">
        <v>514091</v>
      </c>
      <c r="G61" s="1" t="s">
        <v>129</v>
      </c>
      <c r="H61" s="7">
        <v>16</v>
      </c>
      <c r="I61" s="5">
        <v>45131</v>
      </c>
      <c r="J61" s="5">
        <v>45132</v>
      </c>
      <c r="K61" s="1" t="s">
        <v>88</v>
      </c>
      <c r="L61" s="224">
        <f t="shared" si="12"/>
        <v>7</v>
      </c>
      <c r="M61" s="4">
        <f t="shared" si="5"/>
        <v>1</v>
      </c>
      <c r="N61" s="233" t="s">
        <v>341</v>
      </c>
      <c r="O61" s="234">
        <v>11</v>
      </c>
      <c r="P61" s="233">
        <v>514091</v>
      </c>
      <c r="Q61" s="241" t="str">
        <f>IFERROR((VLOOKUP(P61,Padrón[[Ficha]:[Nombre]],2,FALSE)),"-")</f>
        <v>MARCOS QUEVEDO MAGAÑA</v>
      </c>
      <c r="S61" s="95" t="str">
        <f t="shared" si="13"/>
        <v>-</v>
      </c>
    </row>
    <row r="62" spans="1:19" hidden="1" x14ac:dyDescent="0.35">
      <c r="A62" s="6">
        <v>51903</v>
      </c>
      <c r="B62" s="3"/>
      <c r="C62" s="1" t="s">
        <v>48</v>
      </c>
      <c r="D62" s="9" t="s">
        <v>86</v>
      </c>
      <c r="E62" s="1" t="s">
        <v>47</v>
      </c>
      <c r="F62" s="8">
        <v>374778</v>
      </c>
      <c r="G62" s="1" t="s">
        <v>101</v>
      </c>
      <c r="H62" s="7">
        <v>11</v>
      </c>
      <c r="I62" s="5">
        <v>45133</v>
      </c>
      <c r="J62" s="5">
        <v>45135</v>
      </c>
      <c r="K62" s="1" t="s">
        <v>127</v>
      </c>
      <c r="L62" s="224">
        <f t="shared" si="12"/>
        <v>7</v>
      </c>
      <c r="M62" s="4">
        <f t="shared" si="5"/>
        <v>1</v>
      </c>
      <c r="N62" s="233" t="s">
        <v>341</v>
      </c>
      <c r="O62" s="234">
        <v>10</v>
      </c>
      <c r="P62" s="233">
        <v>374778</v>
      </c>
      <c r="Q62" s="241" t="str">
        <f>IFERROR((VLOOKUP(P62,Padrón[[Ficha]:[Nombre]],2,FALSE)),"-")</f>
        <v>MIGUEL BERISTAIN BENITEZ</v>
      </c>
      <c r="S62" s="95" t="str">
        <f t="shared" si="13"/>
        <v>-</v>
      </c>
    </row>
    <row r="63" spans="1:19" hidden="1" x14ac:dyDescent="0.35">
      <c r="A63" s="6">
        <v>56437</v>
      </c>
      <c r="B63" s="3"/>
      <c r="C63" s="1" t="s">
        <v>196</v>
      </c>
      <c r="D63" s="9" t="s">
        <v>198</v>
      </c>
      <c r="E63" s="1" t="s">
        <v>17</v>
      </c>
      <c r="F63" s="8">
        <v>433069</v>
      </c>
      <c r="G63" s="1" t="s">
        <v>200</v>
      </c>
      <c r="H63" s="7">
        <v>14</v>
      </c>
      <c r="I63" s="5">
        <v>45134</v>
      </c>
      <c r="J63" s="5">
        <v>45134</v>
      </c>
      <c r="K63" s="1" t="s">
        <v>88</v>
      </c>
      <c r="L63" s="224">
        <f t="shared" si="12"/>
        <v>7</v>
      </c>
      <c r="M63" s="4">
        <f t="shared" si="5"/>
        <v>1</v>
      </c>
      <c r="N63" s="233" t="s">
        <v>341</v>
      </c>
      <c r="O63" s="234">
        <v>9</v>
      </c>
      <c r="P63" s="233">
        <v>433069</v>
      </c>
      <c r="Q63" s="241" t="str">
        <f>IFERROR((VLOOKUP(P63,Padrón[[Ficha]:[Nombre]],2,FALSE)),"-")</f>
        <v>HEIDI KAKBNAB AZUARA CRUZ</v>
      </c>
      <c r="S63" s="95" t="str">
        <f t="shared" si="13"/>
        <v>-</v>
      </c>
    </row>
    <row r="64" spans="1:19" hidden="1" x14ac:dyDescent="0.35">
      <c r="A64" s="6">
        <v>50785</v>
      </c>
      <c r="B64" s="3"/>
      <c r="C64" s="1" t="s">
        <v>48</v>
      </c>
      <c r="D64" s="9" t="s">
        <v>86</v>
      </c>
      <c r="E64" s="1" t="s">
        <v>28</v>
      </c>
      <c r="F64" s="8">
        <v>466794</v>
      </c>
      <c r="G64" s="1" t="s">
        <v>108</v>
      </c>
      <c r="H64" s="7">
        <v>15</v>
      </c>
      <c r="I64" s="5">
        <v>45148</v>
      </c>
      <c r="J64" s="5">
        <v>45149</v>
      </c>
      <c r="K64" s="1" t="s">
        <v>88</v>
      </c>
      <c r="L64" s="224">
        <f t="shared" si="12"/>
        <v>8</v>
      </c>
      <c r="M64" s="4">
        <f t="shared" si="5"/>
        <v>1</v>
      </c>
      <c r="N64" s="233" t="s">
        <v>341</v>
      </c>
      <c r="O64" s="234">
        <v>11</v>
      </c>
      <c r="P64" s="233">
        <v>466794</v>
      </c>
      <c r="Q64" s="241" t="str">
        <f>IFERROR((VLOOKUP(P64,Padrón[[Ficha]:[Nombre]],2,FALSE)),"-")</f>
        <v>JUVENCIO BAEZA MARTINEZ</v>
      </c>
      <c r="S64" s="95" t="str">
        <f t="shared" si="13"/>
        <v>-</v>
      </c>
    </row>
    <row r="65" spans="1:19" hidden="1" x14ac:dyDescent="0.35">
      <c r="A65" s="6">
        <v>51845</v>
      </c>
      <c r="B65" s="3"/>
      <c r="C65" s="1" t="s">
        <v>48</v>
      </c>
      <c r="D65" s="9" t="s">
        <v>86</v>
      </c>
      <c r="E65" s="1" t="s">
        <v>34</v>
      </c>
      <c r="F65" s="8">
        <v>374778</v>
      </c>
      <c r="G65" s="1" t="s">
        <v>101</v>
      </c>
      <c r="H65" s="7">
        <v>9</v>
      </c>
      <c r="I65" s="5">
        <v>45159</v>
      </c>
      <c r="J65" s="5">
        <v>45160</v>
      </c>
      <c r="K65" s="1" t="s">
        <v>88</v>
      </c>
      <c r="L65" s="224">
        <f t="shared" si="12"/>
        <v>8</v>
      </c>
      <c r="M65" s="4">
        <f t="shared" si="5"/>
        <v>1</v>
      </c>
      <c r="N65" s="233" t="s">
        <v>341</v>
      </c>
      <c r="O65" s="234">
        <v>17</v>
      </c>
      <c r="P65" s="233">
        <v>374778</v>
      </c>
      <c r="Q65" s="241" t="str">
        <f>IFERROR((VLOOKUP(P65,Padrón[[Ficha]:[Nombre]],2,FALSE)),"-")</f>
        <v>MIGUEL BERISTAIN BENITEZ</v>
      </c>
      <c r="S65" s="95" t="str">
        <f t="shared" si="13"/>
        <v>-</v>
      </c>
    </row>
    <row r="66" spans="1:19" hidden="1" x14ac:dyDescent="0.35">
      <c r="A66" s="6">
        <v>47869</v>
      </c>
      <c r="B66" s="3"/>
      <c r="C66" s="1" t="s">
        <v>48</v>
      </c>
      <c r="D66" s="9" t="s">
        <v>86</v>
      </c>
      <c r="E66" s="1" t="s">
        <v>76</v>
      </c>
      <c r="F66" s="8">
        <v>514091</v>
      </c>
      <c r="G66" s="1" t="s">
        <v>129</v>
      </c>
      <c r="H66" s="7">
        <v>12</v>
      </c>
      <c r="I66" s="5">
        <v>45160</v>
      </c>
      <c r="J66" s="5">
        <v>45161</v>
      </c>
      <c r="K66" s="1" t="s">
        <v>88</v>
      </c>
      <c r="L66" s="224">
        <f t="shared" si="12"/>
        <v>8</v>
      </c>
      <c r="M66" s="4">
        <f t="shared" si="5"/>
        <v>1</v>
      </c>
      <c r="N66" s="233" t="s">
        <v>341</v>
      </c>
      <c r="O66" s="234">
        <v>8</v>
      </c>
      <c r="P66" s="233">
        <v>514091</v>
      </c>
      <c r="Q66" s="241" t="str">
        <f>IFERROR((VLOOKUP(P66,Padrón[[Ficha]:[Nombre]],2,FALSE)),"-")</f>
        <v>MARCOS QUEVEDO MAGAÑA</v>
      </c>
      <c r="S66" s="95" t="str">
        <f t="shared" si="13"/>
        <v>-</v>
      </c>
    </row>
    <row r="67" spans="1:19" hidden="1" x14ac:dyDescent="0.35">
      <c r="A67" s="6">
        <v>50749</v>
      </c>
      <c r="B67" s="3"/>
      <c r="C67" s="1" t="s">
        <v>48</v>
      </c>
      <c r="D67" s="9" t="s">
        <v>86</v>
      </c>
      <c r="E67" s="1" t="s">
        <v>28</v>
      </c>
      <c r="F67" s="8">
        <v>466794</v>
      </c>
      <c r="G67" s="1" t="s">
        <v>108</v>
      </c>
      <c r="H67" s="7">
        <v>16</v>
      </c>
      <c r="I67" s="5">
        <v>45162</v>
      </c>
      <c r="J67" s="5">
        <v>45163</v>
      </c>
      <c r="K67" s="1" t="s">
        <v>88</v>
      </c>
      <c r="L67" s="224">
        <f t="shared" si="12"/>
        <v>8</v>
      </c>
      <c r="M67" s="4">
        <f t="shared" si="5"/>
        <v>1</v>
      </c>
      <c r="N67" s="233" t="s">
        <v>341</v>
      </c>
      <c r="O67" s="234">
        <v>10</v>
      </c>
      <c r="P67" s="233">
        <v>466794</v>
      </c>
      <c r="Q67" s="241" t="str">
        <f>IFERROR((VLOOKUP(P67,Padrón[[Ficha]:[Nombre]],2,FALSE)),"-")</f>
        <v>JUVENCIO BAEZA MARTINEZ</v>
      </c>
      <c r="S67" s="95" t="str">
        <f t="shared" si="13"/>
        <v>-</v>
      </c>
    </row>
    <row r="68" spans="1:19" hidden="1" x14ac:dyDescent="0.35">
      <c r="A68" s="6">
        <v>51888</v>
      </c>
      <c r="B68" s="3"/>
      <c r="C68" s="1" t="s">
        <v>48</v>
      </c>
      <c r="D68" s="9" t="s">
        <v>86</v>
      </c>
      <c r="E68" s="1" t="s">
        <v>132</v>
      </c>
      <c r="F68" s="8">
        <v>435876</v>
      </c>
      <c r="G68" s="1" t="s">
        <v>105</v>
      </c>
      <c r="H68" s="7">
        <v>15</v>
      </c>
      <c r="I68" s="5">
        <v>45173</v>
      </c>
      <c r="J68" s="5">
        <v>45175</v>
      </c>
      <c r="K68" s="1" t="s">
        <v>88</v>
      </c>
      <c r="L68" s="224">
        <f t="shared" si="12"/>
        <v>9</v>
      </c>
      <c r="M68" s="4">
        <f t="shared" si="5"/>
        <v>1</v>
      </c>
      <c r="N68" s="233" t="s">
        <v>341</v>
      </c>
      <c r="O68" s="234">
        <v>13</v>
      </c>
      <c r="P68" s="233">
        <v>435876</v>
      </c>
      <c r="Q68" s="241" t="str">
        <f>IFERROR((VLOOKUP(P68,Padrón[[Ficha]:[Nombre]],2,FALSE)),"-")</f>
        <v>BALDEMAR GARCIA DE LA O</v>
      </c>
      <c r="R68" s="234" t="s">
        <v>483</v>
      </c>
      <c r="S68" s="95" t="str">
        <f t="shared" si="13"/>
        <v>-</v>
      </c>
    </row>
    <row r="69" spans="1:19" hidden="1" x14ac:dyDescent="0.35">
      <c r="A69" s="6">
        <v>51812</v>
      </c>
      <c r="B69" s="3"/>
      <c r="C69" s="1" t="s">
        <v>48</v>
      </c>
      <c r="D69" s="9" t="s">
        <v>86</v>
      </c>
      <c r="E69" s="1" t="s">
        <v>84</v>
      </c>
      <c r="F69" s="8">
        <v>322353</v>
      </c>
      <c r="G69" s="1" t="s">
        <v>126</v>
      </c>
      <c r="H69" s="7">
        <v>9</v>
      </c>
      <c r="I69" s="5">
        <v>45176</v>
      </c>
      <c r="J69" s="5">
        <v>45177</v>
      </c>
      <c r="K69" s="1" t="s">
        <v>88</v>
      </c>
      <c r="L69" s="224">
        <f t="shared" si="12"/>
        <v>9</v>
      </c>
      <c r="M69" s="4">
        <f t="shared" ref="M69:M76" si="14">IF(J69&lt;=$C$2,1,0)</f>
        <v>1</v>
      </c>
      <c r="N69" s="233" t="s">
        <v>341</v>
      </c>
      <c r="O69" s="234">
        <v>7</v>
      </c>
      <c r="P69" s="233">
        <v>374123</v>
      </c>
      <c r="Q69" s="241" t="str">
        <f>IFERROR((VLOOKUP(P69,Padrón[[Ficha]:[Nombre]],2,FALSE)),"-")</f>
        <v>GUSTAVO ADOLFO MIRANDA ROSAS</v>
      </c>
      <c r="R69" s="234" t="s">
        <v>484</v>
      </c>
      <c r="S69" s="95" t="str">
        <f t="shared" si="13"/>
        <v>-</v>
      </c>
    </row>
    <row r="70" spans="1:19" hidden="1" x14ac:dyDescent="0.35">
      <c r="A70" s="6">
        <v>51916</v>
      </c>
      <c r="B70" s="3"/>
      <c r="C70" s="1" t="s">
        <v>48</v>
      </c>
      <c r="D70" s="9" t="s">
        <v>86</v>
      </c>
      <c r="E70" s="1" t="s">
        <v>47</v>
      </c>
      <c r="F70" s="8">
        <v>374778</v>
      </c>
      <c r="G70" s="1" t="s">
        <v>101</v>
      </c>
      <c r="H70" s="7">
        <v>11</v>
      </c>
      <c r="I70" s="5">
        <v>45187</v>
      </c>
      <c r="J70" s="5">
        <v>45189</v>
      </c>
      <c r="K70" s="1" t="s">
        <v>127</v>
      </c>
      <c r="L70" s="224">
        <f t="shared" si="12"/>
        <v>9</v>
      </c>
      <c r="M70" s="4">
        <f t="shared" si="14"/>
        <v>1</v>
      </c>
      <c r="N70" s="233" t="s">
        <v>341</v>
      </c>
      <c r="O70" s="234">
        <v>20</v>
      </c>
      <c r="P70" s="233">
        <v>374778</v>
      </c>
      <c r="Q70" s="241" t="str">
        <f>IFERROR((VLOOKUP(P70,Padrón[[Ficha]:[Nombre]],2,FALSE)),"-")</f>
        <v>MIGUEL BERISTAIN BENITEZ</v>
      </c>
      <c r="S70" s="95" t="str">
        <f t="shared" si="13"/>
        <v>-</v>
      </c>
    </row>
    <row r="71" spans="1:19" hidden="1" x14ac:dyDescent="0.35">
      <c r="A71" s="6">
        <v>47791</v>
      </c>
      <c r="B71" s="3"/>
      <c r="C71" s="1" t="s">
        <v>48</v>
      </c>
      <c r="D71" s="9" t="s">
        <v>86</v>
      </c>
      <c r="E71" s="1" t="s">
        <v>17</v>
      </c>
      <c r="F71" s="8">
        <v>374778</v>
      </c>
      <c r="G71" s="1" t="s">
        <v>101</v>
      </c>
      <c r="H71" s="7">
        <v>11</v>
      </c>
      <c r="I71" s="5">
        <v>45191</v>
      </c>
      <c r="J71" s="5">
        <v>45191</v>
      </c>
      <c r="K71" s="1" t="s">
        <v>88</v>
      </c>
      <c r="L71" s="224">
        <f t="shared" si="12"/>
        <v>9</v>
      </c>
      <c r="M71" s="4">
        <f t="shared" si="14"/>
        <v>1</v>
      </c>
      <c r="N71" s="233" t="s">
        <v>341</v>
      </c>
      <c r="O71" s="234">
        <v>6</v>
      </c>
      <c r="P71" s="233">
        <v>374778</v>
      </c>
      <c r="Q71" s="241" t="str">
        <f>IFERROR((VLOOKUP(P71,Padrón[[Ficha]:[Nombre]],2,FALSE)),"-")</f>
        <v>MIGUEL BERISTAIN BENITEZ</v>
      </c>
      <c r="S71" s="95" t="str">
        <f t="shared" si="13"/>
        <v>-</v>
      </c>
    </row>
    <row r="72" spans="1:19" hidden="1" x14ac:dyDescent="0.35">
      <c r="A72" s="6">
        <v>50551</v>
      </c>
      <c r="B72" s="3"/>
      <c r="C72" s="1" t="s">
        <v>48</v>
      </c>
      <c r="D72" s="9" t="s">
        <v>86</v>
      </c>
      <c r="E72" s="1" t="s">
        <v>78</v>
      </c>
      <c r="F72" s="8">
        <v>435876</v>
      </c>
      <c r="G72" s="1" t="s">
        <v>105</v>
      </c>
      <c r="H72" s="7">
        <v>18</v>
      </c>
      <c r="I72" s="5">
        <v>45194</v>
      </c>
      <c r="J72" s="5">
        <v>45194</v>
      </c>
      <c r="K72" s="1" t="s">
        <v>88</v>
      </c>
      <c r="L72" s="224">
        <f t="shared" si="12"/>
        <v>9</v>
      </c>
      <c r="M72" s="4">
        <f t="shared" si="14"/>
        <v>1</v>
      </c>
      <c r="N72" s="233" t="s">
        <v>341</v>
      </c>
      <c r="O72" s="234">
        <v>15</v>
      </c>
      <c r="P72" s="233">
        <v>435876</v>
      </c>
      <c r="Q72" s="241" t="str">
        <f>IFERROR((VLOOKUP(P72,Padrón[[Ficha]:[Nombre]],2,FALSE)),"-")</f>
        <v>BALDEMAR GARCIA DE LA O</v>
      </c>
      <c r="S72" s="95" t="str">
        <f t="shared" si="13"/>
        <v>-</v>
      </c>
    </row>
    <row r="73" spans="1:19" x14ac:dyDescent="0.35">
      <c r="A73" s="6">
        <v>51702</v>
      </c>
      <c r="B73" s="3"/>
      <c r="C73" s="1" t="s">
        <v>48</v>
      </c>
      <c r="D73" s="9" t="s">
        <v>86</v>
      </c>
      <c r="E73" s="1" t="s">
        <v>23</v>
      </c>
      <c r="F73" s="8">
        <v>374778</v>
      </c>
      <c r="G73" s="1" t="s">
        <v>101</v>
      </c>
      <c r="H73" s="7">
        <v>17</v>
      </c>
      <c r="I73" s="5">
        <v>45196</v>
      </c>
      <c r="J73" s="5">
        <v>45197</v>
      </c>
      <c r="K73" s="1" t="s">
        <v>88</v>
      </c>
      <c r="L73" s="224">
        <f t="shared" si="12"/>
        <v>9</v>
      </c>
      <c r="M73" s="4">
        <f t="shared" si="14"/>
        <v>1</v>
      </c>
      <c r="N73" s="233" t="s">
        <v>341</v>
      </c>
      <c r="O73" s="234">
        <v>22</v>
      </c>
      <c r="P73" s="233">
        <v>374778</v>
      </c>
      <c r="Q73" s="241" t="str">
        <f>IFERROR((VLOOKUP(P73,Padrón[[Ficha]:[Nombre]],2,FALSE)),"-")</f>
        <v>MIGUEL BERISTAIN BENITEZ</v>
      </c>
      <c r="S73" s="95" t="str">
        <f t="shared" si="13"/>
        <v>-</v>
      </c>
    </row>
    <row r="74" spans="1:19" hidden="1" x14ac:dyDescent="0.35">
      <c r="A74" s="6">
        <v>57064</v>
      </c>
      <c r="B74" s="3"/>
      <c r="C74" s="1" t="s">
        <v>48</v>
      </c>
      <c r="D74" s="9" t="s">
        <v>49</v>
      </c>
      <c r="E74" s="1" t="s">
        <v>34</v>
      </c>
      <c r="F74" s="8">
        <v>374778</v>
      </c>
      <c r="G74" s="1" t="s">
        <v>101</v>
      </c>
      <c r="H74" s="7">
        <v>12</v>
      </c>
      <c r="I74" s="5">
        <v>45201</v>
      </c>
      <c r="J74" s="5">
        <v>45202</v>
      </c>
      <c r="K74" s="1" t="s">
        <v>88</v>
      </c>
      <c r="L74" s="224">
        <f t="shared" si="12"/>
        <v>10</v>
      </c>
      <c r="M74" s="4">
        <f t="shared" si="14"/>
        <v>1</v>
      </c>
      <c r="N74" s="233" t="s">
        <v>341</v>
      </c>
      <c r="O74" s="234">
        <v>10</v>
      </c>
      <c r="P74" s="233">
        <v>374778</v>
      </c>
      <c r="Q74" s="241" t="str">
        <f>IFERROR((VLOOKUP(P74,Padrón[[Ficha]:[Nombre]],2,FALSE)),"-")</f>
        <v>MIGUEL BERISTAIN BENITEZ</v>
      </c>
      <c r="S74" s="95" t="str">
        <f t="shared" si="13"/>
        <v>-</v>
      </c>
    </row>
    <row r="75" spans="1:19" hidden="1" x14ac:dyDescent="0.35">
      <c r="A75" s="6">
        <v>47798</v>
      </c>
      <c r="B75" s="3"/>
      <c r="C75" s="1" t="s">
        <v>48</v>
      </c>
      <c r="D75" s="9" t="s">
        <v>86</v>
      </c>
      <c r="E75" s="1" t="s">
        <v>35</v>
      </c>
      <c r="F75" s="8">
        <v>514091</v>
      </c>
      <c r="G75" s="1" t="s">
        <v>129</v>
      </c>
      <c r="H75" s="7">
        <v>20</v>
      </c>
      <c r="I75" s="5">
        <v>45201</v>
      </c>
      <c r="J75" s="5">
        <v>45203</v>
      </c>
      <c r="K75" s="1" t="s">
        <v>88</v>
      </c>
      <c r="L75" s="224">
        <f t="shared" si="12"/>
        <v>10</v>
      </c>
      <c r="M75" s="4">
        <f t="shared" si="14"/>
        <v>1</v>
      </c>
      <c r="N75" s="233" t="s">
        <v>341</v>
      </c>
      <c r="O75" s="234">
        <v>13</v>
      </c>
      <c r="P75" s="233">
        <v>514091</v>
      </c>
      <c r="Q75" s="241" t="str">
        <f>IFERROR((VLOOKUP(P75,Padrón[[Ficha]:[Nombre]],2,FALSE)),"-")</f>
        <v>MARCOS QUEVEDO MAGAÑA</v>
      </c>
      <c r="S75" s="95" t="str">
        <f t="shared" si="13"/>
        <v>-</v>
      </c>
    </row>
    <row r="76" spans="1:19" hidden="1" x14ac:dyDescent="0.35">
      <c r="A76" s="6">
        <v>57966</v>
      </c>
      <c r="B76" s="3"/>
      <c r="C76" s="1" t="s">
        <v>48</v>
      </c>
      <c r="D76" s="9" t="s">
        <v>49</v>
      </c>
      <c r="E76" s="1" t="s">
        <v>20</v>
      </c>
      <c r="F76" s="8">
        <v>570530</v>
      </c>
      <c r="G76" s="1" t="s">
        <v>91</v>
      </c>
      <c r="H76" s="7">
        <v>17</v>
      </c>
      <c r="I76" s="5">
        <v>45229</v>
      </c>
      <c r="J76" s="5">
        <v>45230</v>
      </c>
      <c r="K76" s="1" t="s">
        <v>88</v>
      </c>
      <c r="L76" s="224">
        <f t="shared" si="12"/>
        <v>10</v>
      </c>
      <c r="M76" s="4">
        <f t="shared" si="14"/>
        <v>1</v>
      </c>
      <c r="N76" s="233" t="s">
        <v>341</v>
      </c>
      <c r="O76" s="234">
        <v>16</v>
      </c>
      <c r="P76" s="233">
        <v>570530</v>
      </c>
      <c r="Q76" s="241" t="str">
        <f>IFERROR((VLOOKUP(P76,Padrón[[Ficha]:[Nombre]],2,FALSE)),"-")</f>
        <v>MARIA IRENE CRUZ MAGAÑA</v>
      </c>
      <c r="S76" s="95" t="str">
        <f t="shared" si="13"/>
        <v>-</v>
      </c>
    </row>
    <row r="77" spans="1:19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:19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:19" hidden="1" x14ac:dyDescent="0.35">
      <c r="M79" s="4"/>
      <c r="N79" s="233"/>
      <c r="Q79" s="241" t="str">
        <f>IFERROR((VLOOKUP(P79,Padrón[[Ficha]:[Nombre]],2,FALSE)),"-")</f>
        <v>-</v>
      </c>
    </row>
    <row r="80" spans="1:19" hidden="1" x14ac:dyDescent="0.35">
      <c r="L80" s="224"/>
      <c r="M80" s="4"/>
      <c r="N80" s="233"/>
      <c r="Q80" s="241" t="str">
        <f>IFERROR((VLOOKUP(P80,Padrón[[Ficha]:[Nombre]],2,FALSE)),"-")</f>
        <v>-</v>
      </c>
    </row>
    <row r="81" spans="12:17" hidden="1" x14ac:dyDescent="0.35">
      <c r="L81" s="224"/>
      <c r="M81" s="4"/>
      <c r="N81" s="233"/>
      <c r="Q81" s="241" t="str">
        <f>IFERROR((VLOOKUP(P81,Padrón[[Ficha]:[Nombre]],2,FALSE)),"-")</f>
        <v>-</v>
      </c>
    </row>
    <row r="82" spans="12:17" hidden="1" x14ac:dyDescent="0.35">
      <c r="L82" s="224"/>
      <c r="M82" s="4"/>
      <c r="N82" s="233"/>
      <c r="Q82" s="241" t="str">
        <f>IFERROR((VLOOKUP(P82,Padrón[[Ficha]:[Nombre]],2,FALSE)),"-")</f>
        <v>-</v>
      </c>
    </row>
    <row r="83" spans="12:17" hidden="1" x14ac:dyDescent="0.35">
      <c r="L83" s="224"/>
      <c r="M83" s="4"/>
      <c r="N83" s="233"/>
      <c r="Q83" s="241" t="str">
        <f>IFERROR((VLOOKUP(P83,Padrón[[Ficha]:[Nombre]],2,FALSE)),"-")</f>
        <v>-</v>
      </c>
    </row>
    <row r="84" spans="12:17" hidden="1" x14ac:dyDescent="0.35">
      <c r="L84" s="224"/>
      <c r="M84" s="4"/>
      <c r="N84" s="233"/>
      <c r="Q84" s="241" t="str">
        <f>IFERROR((VLOOKUP(P84,Padrón[[Ficha]:[Nombre]],2,FALSE)),"-")</f>
        <v>-</v>
      </c>
    </row>
    <row r="85" spans="12:17" hidden="1" x14ac:dyDescent="0.35">
      <c r="L85" s="224"/>
      <c r="M85" s="4"/>
      <c r="N85" s="233"/>
      <c r="Q85" s="241" t="str">
        <f>IFERROR((VLOOKUP(P85,Padrón[[Ficha]:[Nombre]],2,FALSE)),"-")</f>
        <v>-</v>
      </c>
    </row>
    <row r="86" spans="12:17" hidden="1" x14ac:dyDescent="0.35">
      <c r="L86" s="224"/>
      <c r="M86" s="4"/>
      <c r="N86" s="233"/>
      <c r="Q86" s="241" t="str">
        <f>IFERROR((VLOOKUP(P86,Padrón[[Ficha]:[Nombre]],2,FALSE)),"-")</f>
        <v>-</v>
      </c>
    </row>
    <row r="87" spans="12:17" hidden="1" x14ac:dyDescent="0.35">
      <c r="L87" s="224"/>
      <c r="M87" s="4"/>
      <c r="N87" s="233"/>
      <c r="Q87" s="241" t="str">
        <f>IFERROR((VLOOKUP(P87,Padrón[[Ficha]:[Nombre]],2,FALSE)),"-")</f>
        <v>-</v>
      </c>
    </row>
    <row r="88" spans="12:17" hidden="1" x14ac:dyDescent="0.35">
      <c r="L88" s="224"/>
      <c r="M88" s="4"/>
      <c r="N88" s="233"/>
      <c r="Q88" s="241" t="str">
        <f>IFERROR((VLOOKUP(P88,Padrón[[Ficha]:[Nombre]],2,FALSE)),"-")</f>
        <v>-</v>
      </c>
    </row>
    <row r="89" spans="12:17" hidden="1" x14ac:dyDescent="0.35">
      <c r="L89" s="224"/>
      <c r="M89" s="4"/>
      <c r="N89" s="233"/>
      <c r="Q89" s="241" t="str">
        <f>IFERROR((VLOOKUP(P89,Padrón[[Ficha]:[Nombre]],2,FALSE)),"-")</f>
        <v>-</v>
      </c>
    </row>
    <row r="90" spans="12:17" hidden="1" x14ac:dyDescent="0.35">
      <c r="L90" s="224"/>
      <c r="M90" s="4"/>
      <c r="N90" s="233"/>
      <c r="Q90" s="241" t="str">
        <f>IFERROR((VLOOKUP(P90,Padrón[[Ficha]:[Nombre]],2,FALSE)),"-")</f>
        <v>-</v>
      </c>
    </row>
    <row r="91" spans="12:17" hidden="1" x14ac:dyDescent="0.35">
      <c r="L91" s="224"/>
      <c r="M91" s="4"/>
      <c r="N91" s="233"/>
      <c r="Q91" s="241" t="str">
        <f>IFERROR((VLOOKUP(P91,Padrón[[Ficha]:[Nombre]],2,FALSE)),"-")</f>
        <v>-</v>
      </c>
    </row>
    <row r="92" spans="12:17" hidden="1" x14ac:dyDescent="0.35">
      <c r="L92" s="224"/>
      <c r="M92" s="4"/>
      <c r="N92" s="233"/>
      <c r="Q92" s="241" t="str">
        <f>IFERROR((VLOOKUP(P92,Padrón[[Ficha]:[Nombre]],2,FALSE)),"-")</f>
        <v>-</v>
      </c>
    </row>
    <row r="93" spans="12:17" hidden="1" x14ac:dyDescent="0.35">
      <c r="L93" s="224"/>
      <c r="M93" s="4"/>
      <c r="N93" s="233"/>
      <c r="Q93" s="241" t="str">
        <f>IFERROR((VLOOKUP(P93,Padrón[[Ficha]:[Nombre]],2,FALSE)),"-")</f>
        <v>-</v>
      </c>
    </row>
    <row r="94" spans="12:17" hidden="1" x14ac:dyDescent="0.35">
      <c r="L94" s="224"/>
      <c r="M94" s="4"/>
      <c r="N94" s="233"/>
      <c r="Q94" s="241" t="str">
        <f>IFERROR((VLOOKUP(P94,Padrón[[Ficha]:[Nombre]],2,FALSE)),"-")</f>
        <v>-</v>
      </c>
    </row>
    <row r="95" spans="12:17" hidden="1" x14ac:dyDescent="0.35">
      <c r="L95" s="224"/>
      <c r="M95" s="4"/>
      <c r="N95" s="233"/>
      <c r="Q95" s="241" t="str">
        <f>IFERROR((VLOOKUP(P95,Padrón[[Ficha]:[Nombre]],2,FALSE)),"-")</f>
        <v>-</v>
      </c>
    </row>
    <row r="96" spans="12:17" hidden="1" x14ac:dyDescent="0.35">
      <c r="L96" s="224"/>
      <c r="M96" s="4"/>
      <c r="N96" s="233"/>
      <c r="Q96" s="241" t="str">
        <f>IFERROR((VLOOKUP(P96,Padrón[[Ficha]:[Nombre]],2,FALSE)),"-")</f>
        <v>-</v>
      </c>
    </row>
    <row r="97" spans="12:17" hidden="1" x14ac:dyDescent="0.35">
      <c r="L97" s="224"/>
      <c r="M97" s="4"/>
      <c r="N97" s="233"/>
      <c r="Q97" s="241" t="str">
        <f>IFERROR((VLOOKUP(P97,Padrón[[Ficha]:[Nombre]],2,FALSE)),"-")</f>
        <v>-</v>
      </c>
    </row>
    <row r="98" spans="12:17" hidden="1" x14ac:dyDescent="0.35">
      <c r="L98" s="224"/>
      <c r="M98" s="4"/>
      <c r="N98" s="233"/>
      <c r="Q98" s="241" t="str">
        <f>IFERROR((VLOOKUP(P98,Padrón[[Ficha]:[Nombre]],2,FALSE)),"-")</f>
        <v>-</v>
      </c>
    </row>
    <row r="99" spans="12:17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2:17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2:17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2:17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2:17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2:17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2:17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2:17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2:17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2:17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2:17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2:17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2:17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2:17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D121465E-8075-4E84-94D4-034006A445C6}">
    <filterColumn colId="4">
      <filters>
        <filter val="BÁSICO DE SEGURIDAD (BS)"/>
        <filter val="REVALIDACIÓN 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76">
    <sortCondition ref="I14:I76"/>
  </sortState>
  <mergeCells count="1">
    <mergeCell ref="H3:I3"/>
  </mergeCells>
  <conditionalFormatting sqref="N14:N76">
    <cfRule type="containsText" dxfId="87" priority="3" operator="containsText" text="Diferido">
      <formula>NOT(ISERROR(SEARCH("Diferido",N14)))</formula>
    </cfRule>
    <cfRule type="containsText" dxfId="86" priority="4" operator="containsText" text="Realizado">
      <formula>NOT(ISERROR(SEARCH("Realizado",N14)))</formula>
    </cfRule>
    <cfRule type="containsText" dxfId="85" priority="5" operator="containsText" text="Cancelado">
      <formula>NOT(ISERROR(SEARCH("Cancelado",N14)))</formula>
    </cfRule>
  </conditionalFormatting>
  <conditionalFormatting sqref="S14:S76">
    <cfRule type="containsText" dxfId="84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6B5A47-9E2F-4B38-9800-2A98E63CA7A2}">
          <x14:formula1>
            <xm:f>Hoja20!$C$6:$C$8</xm:f>
          </x14:formula1>
          <xm:sqref>N14:N454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41E9-F94A-4958-9D33-31DE02F9928E}">
  <sheetPr codeName="Hoja18" filterMode="1">
    <tabColor rgb="FFFFFF00"/>
  </sheetPr>
  <dimension ref="A1:AH454"/>
  <sheetViews>
    <sheetView topLeftCell="E1" workbookViewId="0">
      <selection activeCell="O17" sqref="O17:O33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56.140625" style="226" bestFit="1" customWidth="1"/>
    <col min="5" max="5" width="51.140625" style="226" bestFit="1" customWidth="1"/>
    <col min="6" max="6" width="11.42578125" style="226" customWidth="1"/>
    <col min="7" max="7" width="29" style="226" bestFit="1" customWidth="1"/>
    <col min="8" max="10" width="11.42578125" style="226"/>
    <col min="11" max="11" width="21.2851562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2</v>
      </c>
      <c r="AD3" s="143">
        <f t="shared" si="0"/>
        <v>1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3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H5" s="19">
        <f>COUNT(A14:A300)</f>
        <v>31</v>
      </c>
      <c r="I5" s="20">
        <f>SUM(H14:H300)</f>
        <v>456</v>
      </c>
      <c r="J5" s="19">
        <f>COUNTIF($M$14:$M$300,1)</f>
        <v>31</v>
      </c>
      <c r="K5" s="19">
        <f>COUNTIFS($M$14:$M$300,1,$N$14:$N$300,"Realizado")</f>
        <v>31</v>
      </c>
      <c r="L5" s="19">
        <f>COUNTIFS($M$14:$M$300,1,$N$14:$N$300,"Cancelado")</f>
        <v>0</v>
      </c>
      <c r="M5" s="16"/>
      <c r="N5" s="19">
        <f>+SUMIF($M$14:$M$300,1,$H$14:$H$300)</f>
        <v>456</v>
      </c>
      <c r="O5" s="21">
        <f>+SUMIF($M$14:$M$300,1,$O$14:$O$300)</f>
        <v>372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0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0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2</v>
      </c>
      <c r="X11" s="143">
        <f t="shared" si="0"/>
        <v>9</v>
      </c>
      <c r="Y11" s="143">
        <f t="shared" si="0"/>
        <v>5</v>
      </c>
      <c r="Z11" s="143">
        <f t="shared" si="0"/>
        <v>2</v>
      </c>
      <c r="AA11" s="143">
        <f t="shared" si="0"/>
        <v>2</v>
      </c>
      <c r="AB11" s="143">
        <f t="shared" si="0"/>
        <v>1</v>
      </c>
      <c r="AC11" s="143">
        <f t="shared" si="0"/>
        <v>2</v>
      </c>
      <c r="AD11" s="143">
        <f t="shared" si="0"/>
        <v>5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28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0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2</v>
      </c>
      <c r="X13" s="143">
        <f t="shared" si="2"/>
        <v>9</v>
      </c>
      <c r="Y13" s="143">
        <f t="shared" si="2"/>
        <v>5</v>
      </c>
      <c r="Z13" s="143">
        <f t="shared" si="2"/>
        <v>2</v>
      </c>
      <c r="AA13" s="143">
        <f t="shared" si="2"/>
        <v>2</v>
      </c>
      <c r="AB13" s="143">
        <f t="shared" si="2"/>
        <v>1</v>
      </c>
      <c r="AC13" s="143">
        <f t="shared" si="2"/>
        <v>4</v>
      </c>
      <c r="AD13" s="143">
        <f t="shared" si="2"/>
        <v>6</v>
      </c>
      <c r="AE13" s="143">
        <f t="shared" si="2"/>
        <v>0</v>
      </c>
      <c r="AF13" s="143">
        <f t="shared" si="2"/>
        <v>0</v>
      </c>
      <c r="AG13" s="143">
        <f t="shared" si="2"/>
        <v>0</v>
      </c>
      <c r="AH13" s="146">
        <f t="shared" si="2"/>
        <v>31</v>
      </c>
    </row>
    <row r="14" spans="1:34" hidden="1" x14ac:dyDescent="0.35">
      <c r="A14" s="6">
        <v>53207</v>
      </c>
      <c r="B14" s="3"/>
      <c r="C14" s="1" t="s">
        <v>48</v>
      </c>
      <c r="D14" s="9" t="s">
        <v>81</v>
      </c>
      <c r="E14" s="1" t="s">
        <v>30</v>
      </c>
      <c r="F14" s="8">
        <v>414443</v>
      </c>
      <c r="G14" s="1" t="s">
        <v>96</v>
      </c>
      <c r="H14" s="7">
        <v>15</v>
      </c>
      <c r="I14" s="5">
        <v>44980</v>
      </c>
      <c r="J14" s="5">
        <v>44980</v>
      </c>
      <c r="K14" s="1" t="s">
        <v>51</v>
      </c>
      <c r="L14" s="224">
        <f t="shared" ref="L14:L44" si="3">MONTH(J14)</f>
        <v>2</v>
      </c>
      <c r="M14" s="4">
        <f>IF(AND(J14&gt;=$B$2,J14&lt;=$C$2),1,0)</f>
        <v>1</v>
      </c>
      <c r="N14" s="233" t="s">
        <v>341</v>
      </c>
      <c r="O14" s="234">
        <v>14</v>
      </c>
      <c r="P14" s="233">
        <v>414443</v>
      </c>
      <c r="Q14" s="241" t="str">
        <f>IFERROR((VLOOKUP(P14,Padrón[[Ficha]:[Nombre]],2,FALSE)),"-")</f>
        <v>CHRISTIAN VELARDE SUAREZ</v>
      </c>
      <c r="S14" s="95" t="str">
        <f t="shared" ref="S14:S44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53515</v>
      </c>
      <c r="B15" s="3"/>
      <c r="C15" s="1" t="s">
        <v>48</v>
      </c>
      <c r="D15" s="9" t="s">
        <v>81</v>
      </c>
      <c r="E15" s="1" t="s">
        <v>30</v>
      </c>
      <c r="F15" s="8">
        <v>414443</v>
      </c>
      <c r="G15" s="1" t="s">
        <v>96</v>
      </c>
      <c r="H15" s="7">
        <v>15</v>
      </c>
      <c r="I15" s="5">
        <v>44981</v>
      </c>
      <c r="J15" s="5">
        <v>44981</v>
      </c>
      <c r="K15" s="1" t="s">
        <v>51</v>
      </c>
      <c r="L15" s="224">
        <f t="shared" si="3"/>
        <v>2</v>
      </c>
      <c r="M15" s="4">
        <f t="shared" ref="M15:M68" si="5">IF(AND(J15&gt;=$B$2,J15&lt;=$C$2),1,0)</f>
        <v>1</v>
      </c>
      <c r="N15" s="233" t="s">
        <v>341</v>
      </c>
      <c r="O15" s="234">
        <v>15</v>
      </c>
      <c r="P15" s="233">
        <v>414443</v>
      </c>
      <c r="Q15" s="241" t="str">
        <f>IFERROR((VLOOKUP(P15,Padrón[[Ficha]:[Nombre]],2,FALSE)),"-")</f>
        <v>CHRISTIAN VELARDE SUAREZ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52345</v>
      </c>
      <c r="B16" s="3"/>
      <c r="C16" s="1" t="s">
        <v>48</v>
      </c>
      <c r="D16" s="9" t="s">
        <v>81</v>
      </c>
      <c r="E16" s="1" t="s">
        <v>47</v>
      </c>
      <c r="F16" s="8">
        <v>395269</v>
      </c>
      <c r="G16" s="1" t="s">
        <v>50</v>
      </c>
      <c r="H16" s="7">
        <v>19</v>
      </c>
      <c r="I16" s="5">
        <v>44984</v>
      </c>
      <c r="J16" s="5">
        <v>44986</v>
      </c>
      <c r="K16" s="1" t="s">
        <v>51</v>
      </c>
      <c r="L16" s="224">
        <f t="shared" si="3"/>
        <v>3</v>
      </c>
      <c r="M16" s="4">
        <f t="shared" si="5"/>
        <v>1</v>
      </c>
      <c r="N16" s="233" t="s">
        <v>341</v>
      </c>
      <c r="O16" s="234">
        <v>15</v>
      </c>
      <c r="Q16" s="241" t="str">
        <f>IFERROR((VLOOKUP(P16,Padrón[[Ficha]:[Nombre]],2,FALSE)),"-")</f>
        <v>-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x14ac:dyDescent="0.35">
      <c r="A17" s="6">
        <v>57684</v>
      </c>
      <c r="B17" s="3"/>
      <c r="C17" s="1" t="s">
        <v>48</v>
      </c>
      <c r="D17" s="9" t="s">
        <v>81</v>
      </c>
      <c r="E17" s="1" t="s">
        <v>23</v>
      </c>
      <c r="F17" s="8">
        <v>395269</v>
      </c>
      <c r="G17" s="1" t="s">
        <v>50</v>
      </c>
      <c r="H17" s="7">
        <v>17</v>
      </c>
      <c r="I17" s="5">
        <v>44987</v>
      </c>
      <c r="J17" s="5">
        <v>44988</v>
      </c>
      <c r="K17" s="1" t="s">
        <v>51</v>
      </c>
      <c r="L17" s="224">
        <f t="shared" si="3"/>
        <v>3</v>
      </c>
      <c r="M17" s="4">
        <f t="shared" si="5"/>
        <v>1</v>
      </c>
      <c r="N17" s="233" t="s">
        <v>341</v>
      </c>
      <c r="O17" s="234">
        <v>14</v>
      </c>
      <c r="Q17" s="241" t="str">
        <f>IFERROR((VLOOKUP(P17,Padrón[[Ficha]:[Nombre]],2,FALSE)),"-")</f>
        <v>-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2</v>
      </c>
      <c r="AD17" s="228">
        <f t="shared" si="6"/>
        <v>1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3</v>
      </c>
    </row>
    <row r="18" spans="1:34" hidden="1" x14ac:dyDescent="0.35">
      <c r="A18" s="6">
        <v>53517</v>
      </c>
      <c r="B18" s="3"/>
      <c r="C18" s="1" t="s">
        <v>48</v>
      </c>
      <c r="D18" s="9" t="s">
        <v>81</v>
      </c>
      <c r="E18" s="1" t="s">
        <v>30</v>
      </c>
      <c r="F18" s="8">
        <v>414443</v>
      </c>
      <c r="G18" s="1" t="s">
        <v>96</v>
      </c>
      <c r="H18" s="7">
        <v>15</v>
      </c>
      <c r="I18" s="5">
        <v>44994</v>
      </c>
      <c r="J18" s="5">
        <v>44994</v>
      </c>
      <c r="K18" s="1" t="s">
        <v>51</v>
      </c>
      <c r="L18" s="224">
        <f t="shared" si="3"/>
        <v>3</v>
      </c>
      <c r="M18" s="4">
        <f t="shared" si="5"/>
        <v>1</v>
      </c>
      <c r="N18" s="233" t="s">
        <v>341</v>
      </c>
      <c r="O18" s="234">
        <v>13</v>
      </c>
      <c r="P18" s="233">
        <v>414443</v>
      </c>
      <c r="Q18" s="241" t="str">
        <f>IFERROR((VLOOKUP(P18,Padrón[[Ficha]:[Nombre]],2,FALSE)),"-")</f>
        <v>CHRISTIAN VELARDE SUAREZ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53522</v>
      </c>
      <c r="B19" s="3"/>
      <c r="C19" s="1" t="s">
        <v>48</v>
      </c>
      <c r="D19" s="9" t="s">
        <v>81</v>
      </c>
      <c r="E19" s="1" t="s">
        <v>30</v>
      </c>
      <c r="F19" s="8">
        <v>414443</v>
      </c>
      <c r="G19" s="1" t="s">
        <v>96</v>
      </c>
      <c r="H19" s="7">
        <v>14</v>
      </c>
      <c r="I19" s="5">
        <v>44995</v>
      </c>
      <c r="J19" s="5">
        <v>44995</v>
      </c>
      <c r="K19" s="1" t="s">
        <v>51</v>
      </c>
      <c r="L19" s="224">
        <f t="shared" si="3"/>
        <v>3</v>
      </c>
      <c r="M19" s="4">
        <f t="shared" si="5"/>
        <v>1</v>
      </c>
      <c r="N19" s="233" t="s">
        <v>341</v>
      </c>
      <c r="O19" s="234">
        <v>11</v>
      </c>
      <c r="P19" s="233">
        <v>414443</v>
      </c>
      <c r="Q19" s="241" t="str">
        <f>IFERROR((VLOOKUP(P19,Padrón[[Ficha]:[Nombre]],2,FALSE)),"-")</f>
        <v>CHRISTIAN VELARDE SUAREZ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0</v>
      </c>
    </row>
    <row r="20" spans="1:34" x14ac:dyDescent="0.35">
      <c r="A20" s="6">
        <v>57702</v>
      </c>
      <c r="B20" s="3"/>
      <c r="C20" s="1" t="s">
        <v>48</v>
      </c>
      <c r="D20" s="9" t="s">
        <v>81</v>
      </c>
      <c r="E20" s="1" t="s">
        <v>23</v>
      </c>
      <c r="F20" s="8">
        <v>395269</v>
      </c>
      <c r="G20" s="1" t="s">
        <v>50</v>
      </c>
      <c r="H20" s="7">
        <v>16</v>
      </c>
      <c r="I20" s="5">
        <v>45001</v>
      </c>
      <c r="J20" s="5">
        <v>45002</v>
      </c>
      <c r="K20" s="1" t="s">
        <v>51</v>
      </c>
      <c r="L20" s="224">
        <f t="shared" si="3"/>
        <v>3</v>
      </c>
      <c r="M20" s="4">
        <f t="shared" si="5"/>
        <v>1</v>
      </c>
      <c r="N20" s="233" t="s">
        <v>341</v>
      </c>
      <c r="O20" s="234">
        <v>10</v>
      </c>
      <c r="P20" s="233">
        <v>395269</v>
      </c>
      <c r="Q20" s="241" t="str">
        <f>IFERROR((VLOOKUP(P20,Padrón[[Ficha]:[Nombre]],2,FALSE)),"-")</f>
        <v>MAXIMILIANO JIMENEZ MARTINEZ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52774</v>
      </c>
      <c r="B21" s="3"/>
      <c r="C21" s="1" t="s">
        <v>48</v>
      </c>
      <c r="D21" s="9" t="s">
        <v>81</v>
      </c>
      <c r="E21" s="1" t="s">
        <v>47</v>
      </c>
      <c r="F21" s="8">
        <v>414443</v>
      </c>
      <c r="G21" s="1" t="s">
        <v>96</v>
      </c>
      <c r="H21" s="7">
        <v>19</v>
      </c>
      <c r="I21" s="5">
        <v>45006</v>
      </c>
      <c r="J21" s="5">
        <v>45008</v>
      </c>
      <c r="K21" s="1" t="s">
        <v>51</v>
      </c>
      <c r="L21" s="224">
        <f t="shared" si="3"/>
        <v>3</v>
      </c>
      <c r="M21" s="4">
        <f t="shared" si="5"/>
        <v>1</v>
      </c>
      <c r="N21" s="233" t="s">
        <v>341</v>
      </c>
      <c r="O21" s="234">
        <v>15</v>
      </c>
      <c r="P21" s="233">
        <v>414443</v>
      </c>
      <c r="Q21" s="241" t="str">
        <f>IFERROR((VLOOKUP(P21,Padrón[[Ficha]:[Nombre]],2,FALSE)),"-")</f>
        <v>CHRISTIAN VELARDE SUAREZ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58136</v>
      </c>
      <c r="B22" s="3"/>
      <c r="C22" s="1" t="s">
        <v>48</v>
      </c>
      <c r="D22" s="9" t="s">
        <v>81</v>
      </c>
      <c r="E22" s="1" t="s">
        <v>27</v>
      </c>
      <c r="F22" s="8">
        <v>414443</v>
      </c>
      <c r="G22" s="1" t="s">
        <v>96</v>
      </c>
      <c r="H22" s="7">
        <v>12</v>
      </c>
      <c r="I22" s="5">
        <v>45009</v>
      </c>
      <c r="J22" s="5">
        <v>45009</v>
      </c>
      <c r="K22" s="1" t="s">
        <v>51</v>
      </c>
      <c r="L22" s="224">
        <f t="shared" si="3"/>
        <v>3</v>
      </c>
      <c r="M22" s="4">
        <f t="shared" si="5"/>
        <v>1</v>
      </c>
      <c r="N22" s="233" t="s">
        <v>341</v>
      </c>
      <c r="O22" s="234">
        <v>8</v>
      </c>
      <c r="P22" s="233">
        <v>414443</v>
      </c>
      <c r="Q22" s="241" t="str">
        <f>IFERROR((VLOOKUP(P22,Padrón[[Ficha]:[Nombre]],2,FALSE)),"-")</f>
        <v>CHRISTIAN VELARDE SUAREZ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52847</v>
      </c>
      <c r="B23" s="3"/>
      <c r="C23" s="1" t="s">
        <v>48</v>
      </c>
      <c r="D23" s="9" t="s">
        <v>81</v>
      </c>
      <c r="E23" s="1" t="s">
        <v>47</v>
      </c>
      <c r="F23" s="8">
        <v>395269</v>
      </c>
      <c r="G23" s="1" t="s">
        <v>50</v>
      </c>
      <c r="H23" s="7">
        <v>15</v>
      </c>
      <c r="I23" s="5">
        <v>45012</v>
      </c>
      <c r="J23" s="5">
        <v>45014</v>
      </c>
      <c r="K23" s="1" t="s">
        <v>51</v>
      </c>
      <c r="L23" s="224">
        <f t="shared" si="3"/>
        <v>3</v>
      </c>
      <c r="M23" s="4">
        <f t="shared" si="5"/>
        <v>1</v>
      </c>
      <c r="N23" s="233" t="s">
        <v>341</v>
      </c>
      <c r="O23" s="234">
        <v>16</v>
      </c>
      <c r="P23" s="233">
        <v>395269</v>
      </c>
      <c r="Q23" s="241" t="str">
        <f>IFERROR((VLOOKUP(P23,Padrón[[Ficha]:[Nombre]],2,FALSE)),"-")</f>
        <v>MAXIMILIANO JIMENEZ MARTINEZ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x14ac:dyDescent="0.35">
      <c r="A24" s="6">
        <v>57703</v>
      </c>
      <c r="B24" s="3"/>
      <c r="C24" s="1" t="s">
        <v>48</v>
      </c>
      <c r="D24" s="9" t="s">
        <v>81</v>
      </c>
      <c r="E24" s="1" t="s">
        <v>23</v>
      </c>
      <c r="F24" s="8">
        <v>395269</v>
      </c>
      <c r="G24" s="1" t="s">
        <v>50</v>
      </c>
      <c r="H24" s="7">
        <v>17</v>
      </c>
      <c r="I24" s="5">
        <v>45015</v>
      </c>
      <c r="J24" s="5">
        <v>45016</v>
      </c>
      <c r="K24" s="1" t="s">
        <v>51</v>
      </c>
      <c r="L24" s="224">
        <f t="shared" si="3"/>
        <v>3</v>
      </c>
      <c r="M24" s="4">
        <f t="shared" si="5"/>
        <v>1</v>
      </c>
      <c r="N24" s="233" t="s">
        <v>341</v>
      </c>
      <c r="O24" s="234">
        <v>13</v>
      </c>
      <c r="P24" s="233">
        <v>395269</v>
      </c>
      <c r="Q24" s="241" t="str">
        <f>IFERROR((VLOOKUP(P24,Padrón[[Ficha]:[Nombre]],2,FALSE)),"-")</f>
        <v>MAXIMILIANO JIMENEZ MARTINEZ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57827</v>
      </c>
      <c r="B25" s="3"/>
      <c r="C25" s="1" t="s">
        <v>48</v>
      </c>
      <c r="D25" s="9" t="s">
        <v>81</v>
      </c>
      <c r="E25" s="1" t="s">
        <v>34</v>
      </c>
      <c r="F25" s="8">
        <v>414443</v>
      </c>
      <c r="G25" s="1" t="s">
        <v>96</v>
      </c>
      <c r="H25" s="7">
        <v>7</v>
      </c>
      <c r="I25" s="5">
        <v>45026</v>
      </c>
      <c r="J25" s="5">
        <v>45027</v>
      </c>
      <c r="K25" s="1" t="s">
        <v>51</v>
      </c>
      <c r="L25" s="224">
        <f t="shared" si="3"/>
        <v>4</v>
      </c>
      <c r="M25" s="4">
        <f t="shared" si="5"/>
        <v>1</v>
      </c>
      <c r="N25" s="233" t="s">
        <v>341</v>
      </c>
      <c r="O25" s="234">
        <v>6</v>
      </c>
      <c r="P25" s="233">
        <v>414443</v>
      </c>
      <c r="Q25" s="241" t="str">
        <f>IFERROR((VLOOKUP(P25,Padrón[[Ficha]:[Nombre]],2,FALSE)),"-")</f>
        <v>CHRISTIAN VELARDE SUAREZ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2</v>
      </c>
      <c r="X25" s="228">
        <f t="shared" si="6"/>
        <v>9</v>
      </c>
      <c r="Y25" s="228">
        <f t="shared" si="6"/>
        <v>5</v>
      </c>
      <c r="Z25" s="228">
        <f t="shared" si="6"/>
        <v>2</v>
      </c>
      <c r="AA25" s="228">
        <f t="shared" si="6"/>
        <v>2</v>
      </c>
      <c r="AB25" s="228">
        <f t="shared" si="6"/>
        <v>1</v>
      </c>
      <c r="AC25" s="228">
        <f t="shared" si="6"/>
        <v>2</v>
      </c>
      <c r="AD25" s="228">
        <f t="shared" si="6"/>
        <v>5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28</v>
      </c>
    </row>
    <row r="26" spans="1:34" hidden="1" x14ac:dyDescent="0.35">
      <c r="A26" s="6">
        <v>57910</v>
      </c>
      <c r="B26" s="3"/>
      <c r="C26" s="1" t="s">
        <v>48</v>
      </c>
      <c r="D26" s="9" t="s">
        <v>81</v>
      </c>
      <c r="E26" s="1" t="s">
        <v>20</v>
      </c>
      <c r="F26" s="8">
        <v>414443</v>
      </c>
      <c r="G26" s="1" t="s">
        <v>96</v>
      </c>
      <c r="H26" s="7">
        <v>25</v>
      </c>
      <c r="I26" s="5">
        <v>45028</v>
      </c>
      <c r="J26" s="5">
        <v>45029</v>
      </c>
      <c r="K26" s="1" t="s">
        <v>51</v>
      </c>
      <c r="L26" s="224">
        <f t="shared" si="3"/>
        <v>4</v>
      </c>
      <c r="M26" s="4">
        <f t="shared" si="5"/>
        <v>1</v>
      </c>
      <c r="N26" s="233" t="s">
        <v>341</v>
      </c>
      <c r="O26" s="234">
        <v>16</v>
      </c>
      <c r="P26" s="233">
        <v>414443</v>
      </c>
      <c r="Q26" s="241" t="str">
        <f>IFERROR((VLOOKUP(P26,Padrón[[Ficha]:[Nombre]],2,FALSE)),"-")</f>
        <v>CHRISTIAN VELARDE SUAREZ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0</v>
      </c>
    </row>
    <row r="27" spans="1:34" hidden="1" x14ac:dyDescent="0.35">
      <c r="A27" s="6">
        <v>58068</v>
      </c>
      <c r="B27" s="3"/>
      <c r="C27" s="1" t="s">
        <v>48</v>
      </c>
      <c r="D27" s="9" t="s">
        <v>81</v>
      </c>
      <c r="E27" s="1" t="s">
        <v>78</v>
      </c>
      <c r="F27" s="8">
        <v>395269</v>
      </c>
      <c r="G27" s="1" t="s">
        <v>50</v>
      </c>
      <c r="H27" s="7">
        <v>13</v>
      </c>
      <c r="I27" s="5">
        <v>45033</v>
      </c>
      <c r="J27" s="5">
        <v>45033</v>
      </c>
      <c r="K27" s="1" t="s">
        <v>51</v>
      </c>
      <c r="L27" s="224">
        <f t="shared" si="3"/>
        <v>4</v>
      </c>
      <c r="M27" s="4">
        <f t="shared" si="5"/>
        <v>1</v>
      </c>
      <c r="N27" s="233" t="s">
        <v>341</v>
      </c>
      <c r="O27" s="234">
        <v>11</v>
      </c>
      <c r="P27" s="233">
        <v>395269</v>
      </c>
      <c r="Q27" s="241" t="str">
        <f>IFERROR((VLOOKUP(P27,Padrón[[Ficha]:[Nombre]],2,FALSE)),"-")</f>
        <v>MAXIMILIANO JIMENEZ MARTINEZ</v>
      </c>
      <c r="S27" s="95" t="str">
        <f t="shared" si="4"/>
        <v>-</v>
      </c>
      <c r="U27" s="230" t="s">
        <v>276</v>
      </c>
      <c r="V27" s="228">
        <f>SUM(V16:V26)</f>
        <v>0</v>
      </c>
      <c r="W27" s="228">
        <f t="shared" ref="W27:AH27" si="8">SUM(W16:W26)</f>
        <v>2</v>
      </c>
      <c r="X27" s="228">
        <f t="shared" si="8"/>
        <v>9</v>
      </c>
      <c r="Y27" s="228">
        <f t="shared" si="8"/>
        <v>5</v>
      </c>
      <c r="Z27" s="228">
        <f t="shared" si="8"/>
        <v>2</v>
      </c>
      <c r="AA27" s="228">
        <f t="shared" si="8"/>
        <v>2</v>
      </c>
      <c r="AB27" s="228">
        <f t="shared" si="8"/>
        <v>1</v>
      </c>
      <c r="AC27" s="228">
        <f t="shared" si="8"/>
        <v>4</v>
      </c>
      <c r="AD27" s="228">
        <f t="shared" si="8"/>
        <v>6</v>
      </c>
      <c r="AE27" s="228">
        <f t="shared" si="8"/>
        <v>0</v>
      </c>
      <c r="AF27" s="228">
        <f t="shared" si="8"/>
        <v>0</v>
      </c>
      <c r="AG27" s="228">
        <f t="shared" si="8"/>
        <v>0</v>
      </c>
      <c r="AH27" s="231">
        <f t="shared" si="8"/>
        <v>31</v>
      </c>
    </row>
    <row r="28" spans="1:34" hidden="1" x14ac:dyDescent="0.35">
      <c r="A28" s="6">
        <v>57830</v>
      </c>
      <c r="B28" s="3"/>
      <c r="C28" s="1" t="s">
        <v>48</v>
      </c>
      <c r="D28" s="9" t="s">
        <v>81</v>
      </c>
      <c r="E28" s="1" t="s">
        <v>34</v>
      </c>
      <c r="F28" s="8">
        <v>395269</v>
      </c>
      <c r="G28" s="1" t="s">
        <v>50</v>
      </c>
      <c r="H28" s="7">
        <v>6</v>
      </c>
      <c r="I28" s="5">
        <v>45036</v>
      </c>
      <c r="J28" s="5">
        <v>45037</v>
      </c>
      <c r="K28" s="1" t="s">
        <v>51</v>
      </c>
      <c r="L28" s="224">
        <f t="shared" si="3"/>
        <v>4</v>
      </c>
      <c r="M28" s="4">
        <f t="shared" si="5"/>
        <v>1</v>
      </c>
      <c r="N28" s="233" t="s">
        <v>341</v>
      </c>
      <c r="O28" s="234">
        <v>4</v>
      </c>
      <c r="P28" s="233">
        <v>395269</v>
      </c>
      <c r="Q28" s="241" t="str">
        <f>IFERROR((VLOOKUP(P28,Padrón[[Ficha]:[Nombre]],2,FALSE)),"-")</f>
        <v>MAXIMILIANO JIMENEZ MARTINEZ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57832</v>
      </c>
      <c r="B29" s="3"/>
      <c r="C29" s="1" t="s">
        <v>48</v>
      </c>
      <c r="D29" s="9" t="s">
        <v>81</v>
      </c>
      <c r="E29" s="1" t="s">
        <v>34</v>
      </c>
      <c r="F29" s="8">
        <v>414443</v>
      </c>
      <c r="G29" s="1" t="s">
        <v>96</v>
      </c>
      <c r="H29" s="7">
        <v>14</v>
      </c>
      <c r="I29" s="5">
        <v>45041</v>
      </c>
      <c r="J29" s="5">
        <v>45042</v>
      </c>
      <c r="K29" s="1" t="s">
        <v>51</v>
      </c>
      <c r="L29" s="224">
        <f t="shared" si="3"/>
        <v>4</v>
      </c>
      <c r="M29" s="4">
        <f t="shared" si="5"/>
        <v>1</v>
      </c>
      <c r="N29" s="233" t="s">
        <v>341</v>
      </c>
      <c r="O29" s="234">
        <v>11</v>
      </c>
      <c r="P29" s="233">
        <v>414443</v>
      </c>
      <c r="Q29" s="241" t="str">
        <f>IFERROR((VLOOKUP(P29,Padrón[[Ficha]:[Nombre]],2,FALSE)),"-")</f>
        <v>CHRISTIAN VELARDE SUAREZ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59077</v>
      </c>
      <c r="B30" s="3"/>
      <c r="C30" s="1" t="s">
        <v>48</v>
      </c>
      <c r="D30" s="9" t="s">
        <v>49</v>
      </c>
      <c r="E30" s="1" t="s">
        <v>17</v>
      </c>
      <c r="F30" s="8">
        <v>395269</v>
      </c>
      <c r="G30" s="1" t="s">
        <v>50</v>
      </c>
      <c r="H30" s="7">
        <v>13</v>
      </c>
      <c r="I30" s="5">
        <v>45054</v>
      </c>
      <c r="J30" s="5">
        <v>45054</v>
      </c>
      <c r="K30" s="1" t="s">
        <v>51</v>
      </c>
      <c r="L30" s="224">
        <f t="shared" si="3"/>
        <v>5</v>
      </c>
      <c r="M30" s="4">
        <f t="shared" si="5"/>
        <v>1</v>
      </c>
      <c r="N30" s="233" t="s">
        <v>341</v>
      </c>
      <c r="O30" s="234">
        <v>8</v>
      </c>
      <c r="P30" s="233">
        <v>395269</v>
      </c>
      <c r="Q30" s="241" t="str">
        <f>IFERROR((VLOOKUP(P30,Padrón[[Ficha]:[Nombre]],2,FALSE)),"-")</f>
        <v>MAXIMILIANO JIMENEZ MARTINEZ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57977</v>
      </c>
      <c r="B31" s="3"/>
      <c r="C31" s="1" t="s">
        <v>48</v>
      </c>
      <c r="D31" s="9" t="s">
        <v>49</v>
      </c>
      <c r="E31" s="1" t="s">
        <v>46</v>
      </c>
      <c r="F31" s="8">
        <v>395269</v>
      </c>
      <c r="G31" s="1" t="s">
        <v>50</v>
      </c>
      <c r="H31" s="7">
        <v>15</v>
      </c>
      <c r="I31" s="5">
        <v>45056</v>
      </c>
      <c r="J31" s="5">
        <v>45056</v>
      </c>
      <c r="K31" s="1" t="s">
        <v>51</v>
      </c>
      <c r="L31" s="224">
        <f t="shared" si="3"/>
        <v>5</v>
      </c>
      <c r="M31" s="4">
        <f t="shared" si="5"/>
        <v>1</v>
      </c>
      <c r="N31" s="233" t="s">
        <v>341</v>
      </c>
      <c r="O31" s="234">
        <v>9</v>
      </c>
      <c r="P31" s="233">
        <v>395269</v>
      </c>
      <c r="Q31" s="241" t="str">
        <f>IFERROR((VLOOKUP(P31,Padrón[[Ficha]:[Nombre]],2,FALSE)),"-")</f>
        <v>MAXIMILIANO JIMENEZ MARTINEZ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x14ac:dyDescent="0.35">
      <c r="A32" s="6">
        <v>57915</v>
      </c>
      <c r="B32" s="3"/>
      <c r="C32" s="1" t="s">
        <v>48</v>
      </c>
      <c r="D32" s="9" t="s">
        <v>49</v>
      </c>
      <c r="E32" s="1" t="s">
        <v>23</v>
      </c>
      <c r="F32" s="8">
        <v>395269</v>
      </c>
      <c r="G32" s="1" t="s">
        <v>50</v>
      </c>
      <c r="H32" s="7">
        <v>16</v>
      </c>
      <c r="I32" s="5">
        <v>45096</v>
      </c>
      <c r="J32" s="5">
        <v>45097</v>
      </c>
      <c r="K32" s="1" t="s">
        <v>51</v>
      </c>
      <c r="L32" s="224">
        <f t="shared" si="3"/>
        <v>6</v>
      </c>
      <c r="M32" s="4">
        <f t="shared" si="5"/>
        <v>1</v>
      </c>
      <c r="N32" s="233" t="s">
        <v>341</v>
      </c>
      <c r="O32" s="233">
        <v>11</v>
      </c>
      <c r="P32" s="233">
        <v>395269</v>
      </c>
      <c r="Q32" s="241" t="str">
        <f>IFERROR((VLOOKUP(P32,Padrón[[Ficha]:[Nombre]],2,FALSE)),"-")</f>
        <v>MAXIMILIANO JIMENEZ MARTINEZ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x14ac:dyDescent="0.35">
      <c r="A33" s="6">
        <v>57937</v>
      </c>
      <c r="B33" s="3"/>
      <c r="C33" s="1" t="s">
        <v>48</v>
      </c>
      <c r="D33" s="9" t="s">
        <v>49</v>
      </c>
      <c r="E33" s="1" t="s">
        <v>23</v>
      </c>
      <c r="F33" s="8">
        <v>395269</v>
      </c>
      <c r="G33" s="1" t="s">
        <v>50</v>
      </c>
      <c r="H33" s="7">
        <v>15</v>
      </c>
      <c r="I33" s="5">
        <v>45098</v>
      </c>
      <c r="J33" s="5">
        <v>45099</v>
      </c>
      <c r="K33" s="1" t="s">
        <v>51</v>
      </c>
      <c r="L33" s="224">
        <f t="shared" si="3"/>
        <v>6</v>
      </c>
      <c r="M33" s="4">
        <f t="shared" si="5"/>
        <v>1</v>
      </c>
      <c r="N33" s="233" t="s">
        <v>341</v>
      </c>
      <c r="O33" s="234">
        <v>12</v>
      </c>
      <c r="P33" s="233">
        <v>395269</v>
      </c>
      <c r="Q33" s="241" t="str">
        <f>IFERROR((VLOOKUP(P33,Padrón[[Ficha]:[Nombre]],2,FALSE)),"-")</f>
        <v>MAXIMILIANO JIMENEZ MARTINEZ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0</v>
      </c>
    </row>
    <row r="34" spans="1:34" hidden="1" x14ac:dyDescent="0.35">
      <c r="A34" s="6">
        <v>58000</v>
      </c>
      <c r="B34" s="3"/>
      <c r="C34" s="1" t="s">
        <v>48</v>
      </c>
      <c r="D34" s="9" t="s">
        <v>49</v>
      </c>
      <c r="E34" s="1" t="s">
        <v>78</v>
      </c>
      <c r="F34" s="8">
        <v>395269</v>
      </c>
      <c r="G34" s="1" t="s">
        <v>50</v>
      </c>
      <c r="H34" s="7">
        <v>14</v>
      </c>
      <c r="I34" s="5">
        <v>45131</v>
      </c>
      <c r="J34" s="5">
        <v>45131</v>
      </c>
      <c r="K34" s="1" t="s">
        <v>51</v>
      </c>
      <c r="L34" s="224">
        <f t="shared" si="3"/>
        <v>7</v>
      </c>
      <c r="M34" s="4">
        <f t="shared" si="5"/>
        <v>1</v>
      </c>
      <c r="N34" s="233" t="s">
        <v>341</v>
      </c>
      <c r="O34" s="234">
        <v>10</v>
      </c>
      <c r="P34" s="233">
        <v>395269</v>
      </c>
      <c r="Q34" s="241" t="str">
        <f>IFERROR((VLOOKUP(P34,Padrón[[Ficha]:[Nombre]],2,FALSE)),"-")</f>
        <v>MAXIMILIANO JIMENEZ MARTINEZ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58461</v>
      </c>
      <c r="B35" s="3"/>
      <c r="C35" s="1" t="s">
        <v>183</v>
      </c>
      <c r="D35" s="9" t="s">
        <v>184</v>
      </c>
      <c r="E35" s="1" t="s">
        <v>24</v>
      </c>
      <c r="F35" s="8">
        <v>311848</v>
      </c>
      <c r="G35" s="1" t="s">
        <v>185</v>
      </c>
      <c r="H35" s="7">
        <v>12</v>
      </c>
      <c r="I35" s="5">
        <v>45139</v>
      </c>
      <c r="J35" s="5">
        <v>45139</v>
      </c>
      <c r="K35" s="1" t="s">
        <v>51</v>
      </c>
      <c r="L35" s="224">
        <f t="shared" si="3"/>
        <v>8</v>
      </c>
      <c r="M35" s="4">
        <f t="shared" si="5"/>
        <v>1</v>
      </c>
      <c r="N35" s="233" t="s">
        <v>341</v>
      </c>
      <c r="O35" s="234">
        <v>8</v>
      </c>
      <c r="P35" s="233">
        <v>311848</v>
      </c>
      <c r="Q35" s="241" t="str">
        <f>IFERROR((VLOOKUP(P35,Padrón[[Ficha]:[Nombre]],2,FALSE)),"-")</f>
        <v>LOBSANG DE JESUS DIAZ LOPEZ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57963</v>
      </c>
      <c r="B36" s="3"/>
      <c r="C36" s="1" t="s">
        <v>48</v>
      </c>
      <c r="D36" s="9" t="s">
        <v>49</v>
      </c>
      <c r="E36" s="1" t="s">
        <v>47</v>
      </c>
      <c r="F36" s="8">
        <v>395269</v>
      </c>
      <c r="G36" s="1" t="s">
        <v>50</v>
      </c>
      <c r="H36" s="7">
        <v>15</v>
      </c>
      <c r="I36" s="5">
        <v>45159</v>
      </c>
      <c r="J36" s="5">
        <v>45161</v>
      </c>
      <c r="K36" s="1" t="s">
        <v>51</v>
      </c>
      <c r="L36" s="224">
        <f t="shared" si="3"/>
        <v>8</v>
      </c>
      <c r="M36" s="4">
        <f t="shared" si="5"/>
        <v>1</v>
      </c>
      <c r="N36" s="233" t="s">
        <v>341</v>
      </c>
      <c r="O36" s="234">
        <v>12</v>
      </c>
      <c r="P36" s="233">
        <v>395269</v>
      </c>
      <c r="Q36" s="241" t="str">
        <f>IFERROR((VLOOKUP(P36,Padrón[[Ficha]:[Nombre]],2,FALSE)),"-")</f>
        <v>MAXIMILIANO JIMENEZ MARTINEZ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58459</v>
      </c>
      <c r="B37" s="3"/>
      <c r="C37" s="1" t="s">
        <v>183</v>
      </c>
      <c r="D37" s="9" t="s">
        <v>184</v>
      </c>
      <c r="E37" s="1" t="s">
        <v>24</v>
      </c>
      <c r="F37" s="8">
        <v>311848</v>
      </c>
      <c r="G37" s="1" t="s">
        <v>185</v>
      </c>
      <c r="H37" s="7">
        <v>11</v>
      </c>
      <c r="I37" s="5">
        <v>45159</v>
      </c>
      <c r="J37" s="5">
        <v>45159</v>
      </c>
      <c r="K37" s="1" t="s">
        <v>51</v>
      </c>
      <c r="L37" s="224">
        <f t="shared" si="3"/>
        <v>8</v>
      </c>
      <c r="M37" s="4">
        <f t="shared" si="5"/>
        <v>1</v>
      </c>
      <c r="N37" s="233" t="s">
        <v>341</v>
      </c>
      <c r="O37" s="234">
        <v>13</v>
      </c>
      <c r="P37" s="233">
        <v>311848</v>
      </c>
      <c r="Q37" s="241" t="str">
        <f>IFERROR((VLOOKUP(P37,Padrón[[Ficha]:[Nombre]],2,FALSE)),"-")</f>
        <v>LOBSANG DE JESUS DIAZ LOPEZ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57347</v>
      </c>
      <c r="B38" s="3"/>
      <c r="C38" s="1" t="s">
        <v>48</v>
      </c>
      <c r="D38" s="9" t="s">
        <v>49</v>
      </c>
      <c r="E38" s="1" t="s">
        <v>34</v>
      </c>
      <c r="F38" s="8">
        <v>395269</v>
      </c>
      <c r="G38" s="1" t="s">
        <v>50</v>
      </c>
      <c r="H38" s="7">
        <v>15</v>
      </c>
      <c r="I38" s="5">
        <v>45162</v>
      </c>
      <c r="J38" s="5">
        <v>45163</v>
      </c>
      <c r="K38" s="1" t="s">
        <v>51</v>
      </c>
      <c r="L38" s="224">
        <f t="shared" si="3"/>
        <v>8</v>
      </c>
      <c r="M38" s="4">
        <f t="shared" si="5"/>
        <v>1</v>
      </c>
      <c r="N38" s="233" t="s">
        <v>341</v>
      </c>
      <c r="O38" s="234">
        <v>11</v>
      </c>
      <c r="P38" s="233">
        <v>395269</v>
      </c>
      <c r="Q38" s="241" t="str">
        <f>IFERROR((VLOOKUP(P38,Padrón[[Ficha]:[Nombre]],2,FALSE)),"-")</f>
        <v>MAXIMILIANO JIMENEZ MARTINEZ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52289</v>
      </c>
      <c r="B39" s="3"/>
      <c r="C39" s="1" t="s">
        <v>48</v>
      </c>
      <c r="D39" s="9" t="s">
        <v>81</v>
      </c>
      <c r="E39" s="1" t="s">
        <v>47</v>
      </c>
      <c r="F39" s="8">
        <v>395269</v>
      </c>
      <c r="G39" s="1" t="s">
        <v>50</v>
      </c>
      <c r="H39" s="7">
        <v>21</v>
      </c>
      <c r="I39" s="5">
        <v>45173</v>
      </c>
      <c r="J39" s="5">
        <v>45175</v>
      </c>
      <c r="K39" s="1" t="s">
        <v>51</v>
      </c>
      <c r="L39" s="224">
        <f t="shared" si="3"/>
        <v>9</v>
      </c>
      <c r="M39" s="4">
        <f t="shared" si="5"/>
        <v>1</v>
      </c>
      <c r="N39" s="233" t="s">
        <v>341</v>
      </c>
      <c r="O39" s="234">
        <v>20</v>
      </c>
      <c r="P39" s="233">
        <v>395269</v>
      </c>
      <c r="Q39" s="241" t="str">
        <f>IFERROR((VLOOKUP(P39,Padrón[[Ficha]:[Nombre]],2,FALSE)),"-")</f>
        <v>MAXIMILIANO JIMENEZ MARTINEZ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A40" s="6">
        <v>58441</v>
      </c>
      <c r="B40" s="3"/>
      <c r="C40" s="1" t="s">
        <v>183</v>
      </c>
      <c r="D40" s="9" t="s">
        <v>184</v>
      </c>
      <c r="E40" s="1" t="s">
        <v>24</v>
      </c>
      <c r="F40" s="8">
        <v>311848</v>
      </c>
      <c r="G40" s="1" t="s">
        <v>185</v>
      </c>
      <c r="H40" s="7">
        <v>12</v>
      </c>
      <c r="I40" s="5">
        <v>45174</v>
      </c>
      <c r="J40" s="5">
        <v>45174</v>
      </c>
      <c r="K40" s="1" t="s">
        <v>51</v>
      </c>
      <c r="L40" s="224">
        <f t="shared" si="3"/>
        <v>9</v>
      </c>
      <c r="M40" s="4">
        <f t="shared" si="5"/>
        <v>1</v>
      </c>
      <c r="N40" s="233" t="s">
        <v>341</v>
      </c>
      <c r="O40" s="234">
        <v>13</v>
      </c>
      <c r="P40" s="233">
        <v>311848</v>
      </c>
      <c r="Q40" s="241" t="str">
        <f>IFERROR((VLOOKUP(P40,Padrón[[Ficha]:[Nombre]],2,FALSE)),"-")</f>
        <v>LOBSANG DE JESUS DIAZ LOPEZ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57828</v>
      </c>
      <c r="B41" s="3"/>
      <c r="C41" s="1" t="s">
        <v>48</v>
      </c>
      <c r="D41" s="9" t="s">
        <v>81</v>
      </c>
      <c r="E41" s="1" t="s">
        <v>34</v>
      </c>
      <c r="F41" s="8">
        <v>395269</v>
      </c>
      <c r="G41" s="1" t="s">
        <v>50</v>
      </c>
      <c r="H41" s="7">
        <v>7</v>
      </c>
      <c r="I41" s="5">
        <v>45176</v>
      </c>
      <c r="J41" s="5">
        <v>45177</v>
      </c>
      <c r="K41" s="1" t="s">
        <v>51</v>
      </c>
      <c r="L41" s="224">
        <f t="shared" si="3"/>
        <v>9</v>
      </c>
      <c r="M41" s="4">
        <f t="shared" si="5"/>
        <v>1</v>
      </c>
      <c r="N41" s="233" t="s">
        <v>341</v>
      </c>
      <c r="O41" s="234">
        <v>4</v>
      </c>
      <c r="P41" s="233">
        <v>395269</v>
      </c>
      <c r="Q41" s="241" t="str">
        <f>IFERROR((VLOOKUP(P41,Padrón[[Ficha]:[Nombre]],2,FALSE)),"-")</f>
        <v>MAXIMILIANO JIMENEZ MARTINEZ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0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0</v>
      </c>
    </row>
    <row r="42" spans="1:34" hidden="1" x14ac:dyDescent="0.35">
      <c r="A42" s="6">
        <v>52507</v>
      </c>
      <c r="B42" s="3"/>
      <c r="C42" s="1" t="s">
        <v>48</v>
      </c>
      <c r="D42" s="9" t="s">
        <v>81</v>
      </c>
      <c r="E42" s="1" t="s">
        <v>47</v>
      </c>
      <c r="F42" s="8">
        <v>395269</v>
      </c>
      <c r="G42" s="1" t="s">
        <v>50</v>
      </c>
      <c r="H42" s="7">
        <v>20</v>
      </c>
      <c r="I42" s="5">
        <v>45180</v>
      </c>
      <c r="J42" s="5">
        <v>45182</v>
      </c>
      <c r="K42" s="1" t="s">
        <v>51</v>
      </c>
      <c r="L42" s="224">
        <f t="shared" si="3"/>
        <v>9</v>
      </c>
      <c r="M42" s="4">
        <f t="shared" si="5"/>
        <v>1</v>
      </c>
      <c r="N42" s="233" t="s">
        <v>341</v>
      </c>
      <c r="O42" s="234">
        <v>18</v>
      </c>
      <c r="P42" s="233">
        <v>395269</v>
      </c>
      <c r="Q42" s="241" t="str">
        <f>IFERROR((VLOOKUP(P42,Padrón[[Ficha]:[Nombre]],2,FALSE)),"-")</f>
        <v>MAXIMILIANO JIMENEZ MARTINEZ</v>
      </c>
      <c r="S42" s="95" t="str">
        <f t="shared" si="4"/>
        <v>-</v>
      </c>
    </row>
    <row r="43" spans="1:34" hidden="1" x14ac:dyDescent="0.35">
      <c r="A43" s="6">
        <v>60926</v>
      </c>
      <c r="B43" s="3"/>
      <c r="C43" s="1" t="s">
        <v>48</v>
      </c>
      <c r="D43" s="9" t="s">
        <v>81</v>
      </c>
      <c r="E43" s="1" t="s">
        <v>78</v>
      </c>
      <c r="F43" s="8">
        <v>395269</v>
      </c>
      <c r="G43" s="1" t="s">
        <v>50</v>
      </c>
      <c r="H43" s="7">
        <v>12</v>
      </c>
      <c r="I43" s="5">
        <v>45183</v>
      </c>
      <c r="J43" s="5">
        <v>45183</v>
      </c>
      <c r="K43" s="1" t="s">
        <v>51</v>
      </c>
      <c r="L43" s="224">
        <f t="shared" si="3"/>
        <v>9</v>
      </c>
      <c r="M43" s="4">
        <f t="shared" si="5"/>
        <v>1</v>
      </c>
      <c r="N43" s="233" t="s">
        <v>341</v>
      </c>
      <c r="O43" s="234">
        <v>11</v>
      </c>
      <c r="P43" s="233">
        <v>395269</v>
      </c>
      <c r="Q43" s="241" t="str">
        <f>IFERROR((VLOOKUP(P43,Padrón[[Ficha]:[Nombre]],2,FALSE)),"-")</f>
        <v>MAXIMILIANO JIMENEZ MARTINEZ</v>
      </c>
      <c r="S43" s="95" t="str">
        <f t="shared" si="4"/>
        <v>-</v>
      </c>
    </row>
    <row r="44" spans="1:34" hidden="1" x14ac:dyDescent="0.35">
      <c r="A44" s="6">
        <v>52765</v>
      </c>
      <c r="B44" s="3"/>
      <c r="C44" s="1" t="s">
        <v>48</v>
      </c>
      <c r="D44" s="9" t="s">
        <v>81</v>
      </c>
      <c r="E44" s="1" t="s">
        <v>47</v>
      </c>
      <c r="F44" s="8">
        <v>395269</v>
      </c>
      <c r="G44" s="1" t="s">
        <v>50</v>
      </c>
      <c r="H44" s="7">
        <v>19</v>
      </c>
      <c r="I44" s="5">
        <v>45187</v>
      </c>
      <c r="J44" s="5">
        <v>45189</v>
      </c>
      <c r="K44" s="1" t="s">
        <v>51</v>
      </c>
      <c r="L44" s="224">
        <f t="shared" si="3"/>
        <v>9</v>
      </c>
      <c r="M44" s="4">
        <f t="shared" si="5"/>
        <v>1</v>
      </c>
      <c r="N44" s="233" t="s">
        <v>341</v>
      </c>
      <c r="O44" s="234">
        <v>20</v>
      </c>
      <c r="P44" s="233">
        <v>395269</v>
      </c>
      <c r="Q44" s="241" t="str">
        <f>IFERROR((VLOOKUP(P44,Padrón[[Ficha]:[Nombre]],2,FALSE)),"-")</f>
        <v>MAXIMILIANO JIMENEZ MARTINEZ</v>
      </c>
      <c r="S44" s="95" t="str">
        <f t="shared" si="4"/>
        <v>-</v>
      </c>
    </row>
    <row r="45" spans="1:34" hidden="1" x14ac:dyDescent="0.35">
      <c r="L45" s="224"/>
      <c r="M45" s="4">
        <f t="shared" si="5"/>
        <v>0</v>
      </c>
      <c r="N45" s="233"/>
      <c r="Q45" s="241" t="str">
        <f>IFERROR((VLOOKUP(P45,Padrón[[Ficha]:[Nombre]],2,FALSE)),"-")</f>
        <v>-</v>
      </c>
    </row>
    <row r="46" spans="1:34" hidden="1" x14ac:dyDescent="0.35">
      <c r="L46" s="224"/>
      <c r="M46" s="4">
        <f t="shared" si="5"/>
        <v>0</v>
      </c>
      <c r="N46" s="233"/>
      <c r="Q46" s="241" t="str">
        <f>IFERROR((VLOOKUP(P46,Padrón[[Ficha]:[Nombre]],2,FALSE)),"-")</f>
        <v>-</v>
      </c>
    </row>
    <row r="47" spans="1:34" hidden="1" x14ac:dyDescent="0.35">
      <c r="L47" s="224"/>
      <c r="M47" s="4">
        <f t="shared" si="5"/>
        <v>0</v>
      </c>
      <c r="N47" s="233"/>
      <c r="Q47" s="241" t="str">
        <f>IFERROR((VLOOKUP(P47,Padrón[[Ficha]:[Nombre]],2,FALSE)),"-")</f>
        <v>-</v>
      </c>
    </row>
    <row r="48" spans="1:34" hidden="1" x14ac:dyDescent="0.35">
      <c r="L48" s="224"/>
      <c r="M48" s="4">
        <f t="shared" si="5"/>
        <v>0</v>
      </c>
      <c r="N48" s="233"/>
      <c r="Q48" s="241" t="str">
        <f>IFERROR((VLOOKUP(P48,Padrón[[Ficha]:[Nombre]],2,FALSE)),"-")</f>
        <v>-</v>
      </c>
    </row>
    <row r="49" spans="12:17" hidden="1" x14ac:dyDescent="0.35">
      <c r="L49" s="224"/>
      <c r="M49" s="4">
        <f t="shared" si="5"/>
        <v>0</v>
      </c>
      <c r="N49" s="233"/>
      <c r="Q49" s="241" t="str">
        <f>IFERROR((VLOOKUP(P49,Padrón[[Ficha]:[Nombre]],2,FALSE)),"-")</f>
        <v>-</v>
      </c>
    </row>
    <row r="50" spans="12:17" hidden="1" x14ac:dyDescent="0.35">
      <c r="L50" s="224"/>
      <c r="M50" s="4">
        <f t="shared" si="5"/>
        <v>0</v>
      </c>
      <c r="N50" s="233"/>
      <c r="Q50" s="241" t="str">
        <f>IFERROR((VLOOKUP(P50,Padrón[[Ficha]:[Nombre]],2,FALSE)),"-")</f>
        <v>-</v>
      </c>
    </row>
    <row r="51" spans="12:17" hidden="1" x14ac:dyDescent="0.35">
      <c r="L51" s="224"/>
      <c r="M51" s="4">
        <f t="shared" si="5"/>
        <v>0</v>
      </c>
      <c r="N51" s="233"/>
      <c r="Q51" s="241" t="str">
        <f>IFERROR((VLOOKUP(P51,Padrón[[Ficha]:[Nombre]],2,FALSE)),"-")</f>
        <v>-</v>
      </c>
    </row>
    <row r="52" spans="12:17" hidden="1" x14ac:dyDescent="0.35">
      <c r="L52" s="224"/>
      <c r="M52" s="4">
        <f t="shared" si="5"/>
        <v>0</v>
      </c>
      <c r="N52" s="233"/>
      <c r="Q52" s="241" t="str">
        <f>IFERROR((VLOOKUP(P52,Padrón[[Ficha]:[Nombre]],2,FALSE)),"-")</f>
        <v>-</v>
      </c>
    </row>
    <row r="53" spans="12:17" hidden="1" x14ac:dyDescent="0.35">
      <c r="L53" s="224"/>
      <c r="M53" s="4">
        <f t="shared" si="5"/>
        <v>0</v>
      </c>
      <c r="N53" s="233"/>
      <c r="Q53" s="241" t="str">
        <f>IFERROR((VLOOKUP(P53,Padrón[[Ficha]:[Nombre]],2,FALSE)),"-")</f>
        <v>-</v>
      </c>
    </row>
    <row r="54" spans="12:17" hidden="1" x14ac:dyDescent="0.35">
      <c r="L54" s="224"/>
      <c r="M54" s="4">
        <f t="shared" si="5"/>
        <v>0</v>
      </c>
      <c r="N54" s="233"/>
      <c r="Q54" s="241" t="str">
        <f>IFERROR((VLOOKUP(P54,Padrón[[Ficha]:[Nombre]],2,FALSE)),"-")</f>
        <v>-</v>
      </c>
    </row>
    <row r="55" spans="12:17" hidden="1" x14ac:dyDescent="0.35">
      <c r="L55" s="224"/>
      <c r="M55" s="4">
        <f t="shared" si="5"/>
        <v>0</v>
      </c>
      <c r="N55" s="233"/>
      <c r="Q55" s="241" t="str">
        <f>IFERROR((VLOOKUP(P55,Padrón[[Ficha]:[Nombre]],2,FALSE)),"-")</f>
        <v>-</v>
      </c>
    </row>
    <row r="56" spans="12:17" hidden="1" x14ac:dyDescent="0.35">
      <c r="L56" s="224"/>
      <c r="M56" s="4">
        <f t="shared" si="5"/>
        <v>0</v>
      </c>
      <c r="N56" s="233"/>
      <c r="Q56" s="241" t="str">
        <f>IFERROR((VLOOKUP(P56,Padrón[[Ficha]:[Nombre]],2,FALSE)),"-")</f>
        <v>-</v>
      </c>
    </row>
    <row r="57" spans="12:17" hidden="1" x14ac:dyDescent="0.35">
      <c r="L57" s="224"/>
      <c r="M57" s="4">
        <f t="shared" si="5"/>
        <v>0</v>
      </c>
      <c r="N57" s="233"/>
      <c r="Q57" s="241" t="str">
        <f>IFERROR((VLOOKUP(P57,Padrón[[Ficha]:[Nombre]],2,FALSE)),"-")</f>
        <v>-</v>
      </c>
    </row>
    <row r="58" spans="12:17" hidden="1" x14ac:dyDescent="0.35">
      <c r="L58" s="224"/>
      <c r="M58" s="4">
        <f t="shared" si="5"/>
        <v>0</v>
      </c>
      <c r="N58" s="233"/>
      <c r="Q58" s="241" t="str">
        <f>IFERROR((VLOOKUP(P58,Padrón[[Ficha]:[Nombre]],2,FALSE)),"-")</f>
        <v>-</v>
      </c>
    </row>
    <row r="59" spans="12:17" hidden="1" x14ac:dyDescent="0.35">
      <c r="L59" s="224"/>
      <c r="M59" s="4">
        <f t="shared" si="5"/>
        <v>0</v>
      </c>
      <c r="N59" s="233"/>
      <c r="Q59" s="241" t="str">
        <f>IFERROR((VLOOKUP(P59,Padrón[[Ficha]:[Nombre]],2,FALSE)),"-")</f>
        <v>-</v>
      </c>
    </row>
    <row r="60" spans="12:17" hidden="1" x14ac:dyDescent="0.35">
      <c r="L60" s="224"/>
      <c r="M60" s="4">
        <f t="shared" si="5"/>
        <v>0</v>
      </c>
      <c r="N60" s="233"/>
      <c r="Q60" s="241" t="str">
        <f>IFERROR((VLOOKUP(P60,Padrón[[Ficha]:[Nombre]],2,FALSE)),"-")</f>
        <v>-</v>
      </c>
    </row>
    <row r="61" spans="12:17" hidden="1" x14ac:dyDescent="0.35">
      <c r="L61" s="224"/>
      <c r="M61" s="4">
        <f t="shared" si="5"/>
        <v>0</v>
      </c>
      <c r="N61" s="233"/>
      <c r="Q61" s="241" t="str">
        <f>IFERROR((VLOOKUP(P61,Padrón[[Ficha]:[Nombre]],2,FALSE)),"-")</f>
        <v>-</v>
      </c>
    </row>
    <row r="62" spans="12:17" hidden="1" x14ac:dyDescent="0.35">
      <c r="L62" s="224"/>
      <c r="M62" s="4">
        <f t="shared" si="5"/>
        <v>0</v>
      </c>
      <c r="N62" s="233"/>
      <c r="Q62" s="241" t="str">
        <f>IFERROR((VLOOKUP(P62,Padrón[[Ficha]:[Nombre]],2,FALSE)),"-")</f>
        <v>-</v>
      </c>
    </row>
    <row r="63" spans="12:17" hidden="1" x14ac:dyDescent="0.35">
      <c r="L63" s="224"/>
      <c r="M63" s="4">
        <f t="shared" si="5"/>
        <v>0</v>
      </c>
      <c r="N63" s="233"/>
      <c r="Q63" s="241" t="str">
        <f>IFERROR((VLOOKUP(P63,Padrón[[Ficha]:[Nombre]],2,FALSE)),"-")</f>
        <v>-</v>
      </c>
    </row>
    <row r="64" spans="12:17" hidden="1" x14ac:dyDescent="0.35">
      <c r="L64" s="224"/>
      <c r="M64" s="4">
        <f t="shared" si="5"/>
        <v>0</v>
      </c>
      <c r="N64" s="233"/>
      <c r="Q64" s="241" t="str">
        <f>IFERROR((VLOOKUP(P64,Padrón[[Ficha]:[Nombre]],2,FALSE)),"-")</f>
        <v>-</v>
      </c>
    </row>
    <row r="65" spans="12:17" hidden="1" x14ac:dyDescent="0.35">
      <c r="L65" s="224"/>
      <c r="M65" s="4">
        <f t="shared" si="5"/>
        <v>0</v>
      </c>
      <c r="N65" s="233"/>
      <c r="Q65" s="241" t="str">
        <f>IFERROR((VLOOKUP(P65,Padrón[[Ficha]:[Nombre]],2,FALSE)),"-")</f>
        <v>-</v>
      </c>
    </row>
    <row r="66" spans="12:17" hidden="1" x14ac:dyDescent="0.35">
      <c r="L66" s="224"/>
      <c r="M66" s="4">
        <f t="shared" si="5"/>
        <v>0</v>
      </c>
      <c r="N66" s="233"/>
      <c r="Q66" s="241" t="str">
        <f>IFERROR((VLOOKUP(P66,Padrón[[Ficha]:[Nombre]],2,FALSE)),"-")</f>
        <v>-</v>
      </c>
    </row>
    <row r="67" spans="12:17" hidden="1" x14ac:dyDescent="0.35">
      <c r="L67" s="224"/>
      <c r="M67" s="4">
        <f t="shared" si="5"/>
        <v>0</v>
      </c>
      <c r="N67" s="233"/>
      <c r="Q67" s="241" t="str">
        <f>IFERROR((VLOOKUP(P67,Padrón[[Ficha]:[Nombre]],2,FALSE)),"-")</f>
        <v>-</v>
      </c>
    </row>
    <row r="68" spans="12:17" hidden="1" x14ac:dyDescent="0.35">
      <c r="L68" s="224"/>
      <c r="M68" s="4">
        <f t="shared" si="5"/>
        <v>0</v>
      </c>
      <c r="N68" s="233"/>
      <c r="Q68" s="241" t="str">
        <f>IFERROR((VLOOKUP(P68,Padrón[[Ficha]:[Nombre]],2,FALSE)),"-")</f>
        <v>-</v>
      </c>
    </row>
    <row r="69" spans="12:17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2:17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2:17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2:17" hidden="1" x14ac:dyDescent="0.35">
      <c r="L72" s="224"/>
      <c r="M72" s="4"/>
      <c r="N72" s="233"/>
      <c r="Q72" s="241" t="str">
        <f>IFERROR((VLOOKUP(P72,Padrón[[Ficha]:[Nombre]],2,FALSE)),"-")</f>
        <v>-</v>
      </c>
    </row>
    <row r="73" spans="12:17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2:17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2:17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2:17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2:17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2:17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2:17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2:17" hidden="1" x14ac:dyDescent="0.35">
      <c r="L80" s="224"/>
      <c r="M80" s="4"/>
      <c r="N80" s="233"/>
      <c r="Q80" s="241" t="str">
        <f>IFERROR((VLOOKUP(P80,Padrón[[Ficha]:[Nombre]],2,FALSE)),"-")</f>
        <v>-</v>
      </c>
    </row>
    <row r="81" spans="12:17" hidden="1" x14ac:dyDescent="0.35">
      <c r="L81" s="224"/>
      <c r="M81" s="4"/>
      <c r="N81" s="233"/>
      <c r="Q81" s="241" t="str">
        <f>IFERROR((VLOOKUP(P81,Padrón[[Ficha]:[Nombre]],2,FALSE)),"-")</f>
        <v>-</v>
      </c>
    </row>
    <row r="82" spans="12:17" hidden="1" x14ac:dyDescent="0.35">
      <c r="L82" s="224"/>
      <c r="M82" s="4"/>
      <c r="N82" s="233"/>
      <c r="Q82" s="241" t="str">
        <f>IFERROR((VLOOKUP(P82,Padrón[[Ficha]:[Nombre]],2,FALSE)),"-")</f>
        <v>-</v>
      </c>
    </row>
    <row r="83" spans="12:17" hidden="1" x14ac:dyDescent="0.35">
      <c r="L83" s="224"/>
      <c r="M83" s="4"/>
      <c r="N83" s="233"/>
      <c r="Q83" s="241" t="str">
        <f>IFERROR((VLOOKUP(P83,Padrón[[Ficha]:[Nombre]],2,FALSE)),"-")</f>
        <v>-</v>
      </c>
    </row>
    <row r="84" spans="12:17" hidden="1" x14ac:dyDescent="0.35">
      <c r="L84" s="224"/>
      <c r="M84" s="4"/>
      <c r="N84" s="233"/>
      <c r="Q84" s="241" t="str">
        <f>IFERROR((VLOOKUP(P84,Padrón[[Ficha]:[Nombre]],2,FALSE)),"-")</f>
        <v>-</v>
      </c>
    </row>
    <row r="85" spans="12:17" hidden="1" x14ac:dyDescent="0.35">
      <c r="L85" s="224"/>
      <c r="M85" s="4"/>
      <c r="N85" s="233"/>
      <c r="Q85" s="241" t="str">
        <f>IFERROR((VLOOKUP(P85,Padrón[[Ficha]:[Nombre]],2,FALSE)),"-")</f>
        <v>-</v>
      </c>
    </row>
    <row r="86" spans="12:17" hidden="1" x14ac:dyDescent="0.35">
      <c r="L86" s="224"/>
      <c r="M86" s="4"/>
      <c r="N86" s="233"/>
      <c r="Q86" s="241" t="str">
        <f>IFERROR((VLOOKUP(P86,Padrón[[Ficha]:[Nombre]],2,FALSE)),"-")</f>
        <v>-</v>
      </c>
    </row>
    <row r="87" spans="12:17" hidden="1" x14ac:dyDescent="0.35">
      <c r="L87" s="224"/>
      <c r="M87" s="4"/>
      <c r="N87" s="233"/>
      <c r="Q87" s="241" t="str">
        <f>IFERROR((VLOOKUP(P87,Padrón[[Ficha]:[Nombre]],2,FALSE)),"-")</f>
        <v>-</v>
      </c>
    </row>
    <row r="88" spans="12:17" hidden="1" x14ac:dyDescent="0.35">
      <c r="L88" s="224"/>
      <c r="M88" s="4"/>
      <c r="N88" s="233"/>
      <c r="Q88" s="241" t="str">
        <f>IFERROR((VLOOKUP(P88,Padrón[[Ficha]:[Nombre]],2,FALSE)),"-")</f>
        <v>-</v>
      </c>
    </row>
    <row r="89" spans="12:17" hidden="1" x14ac:dyDescent="0.35">
      <c r="L89" s="224"/>
      <c r="M89" s="4"/>
      <c r="N89" s="233"/>
      <c r="Q89" s="241" t="str">
        <f>IFERROR((VLOOKUP(P89,Padrón[[Ficha]:[Nombre]],2,FALSE)),"-")</f>
        <v>-</v>
      </c>
    </row>
    <row r="90" spans="12:17" hidden="1" x14ac:dyDescent="0.35">
      <c r="L90" s="224"/>
      <c r="M90" s="4"/>
      <c r="N90" s="233"/>
      <c r="Q90" s="241" t="str">
        <f>IFERROR((VLOOKUP(P90,Padrón[[Ficha]:[Nombre]],2,FALSE)),"-")</f>
        <v>-</v>
      </c>
    </row>
    <row r="91" spans="12:17" hidden="1" x14ac:dyDescent="0.35">
      <c r="L91" s="224"/>
      <c r="M91" s="4"/>
      <c r="N91" s="233"/>
      <c r="Q91" s="241" t="str">
        <f>IFERROR((VLOOKUP(P91,Padrón[[Ficha]:[Nombre]],2,FALSE)),"-")</f>
        <v>-</v>
      </c>
    </row>
    <row r="92" spans="12:17" hidden="1" x14ac:dyDescent="0.35">
      <c r="L92" s="224"/>
      <c r="M92" s="4"/>
      <c r="N92" s="233"/>
      <c r="Q92" s="241" t="str">
        <f>IFERROR((VLOOKUP(P92,Padrón[[Ficha]:[Nombre]],2,FALSE)),"-")</f>
        <v>-</v>
      </c>
    </row>
    <row r="93" spans="12:17" hidden="1" x14ac:dyDescent="0.35">
      <c r="L93" s="224"/>
      <c r="M93" s="4"/>
      <c r="N93" s="233"/>
      <c r="Q93" s="241" t="str">
        <f>IFERROR((VLOOKUP(P93,Padrón[[Ficha]:[Nombre]],2,FALSE)),"-")</f>
        <v>-</v>
      </c>
    </row>
    <row r="94" spans="12:17" hidden="1" x14ac:dyDescent="0.35">
      <c r="L94" s="224"/>
      <c r="M94" s="4"/>
      <c r="N94" s="233"/>
      <c r="Q94" s="241" t="str">
        <f>IFERROR((VLOOKUP(P94,Padrón[[Ficha]:[Nombre]],2,FALSE)),"-")</f>
        <v>-</v>
      </c>
    </row>
    <row r="95" spans="12:17" hidden="1" x14ac:dyDescent="0.35">
      <c r="L95" s="224"/>
      <c r="M95" s="4"/>
      <c r="N95" s="233"/>
      <c r="Q95" s="241" t="str">
        <f>IFERROR((VLOOKUP(P95,Padrón[[Ficha]:[Nombre]],2,FALSE)),"-")</f>
        <v>-</v>
      </c>
    </row>
    <row r="96" spans="12:17" hidden="1" x14ac:dyDescent="0.35">
      <c r="L96" s="224"/>
      <c r="M96" s="4"/>
      <c r="N96" s="233"/>
      <c r="Q96" s="241" t="str">
        <f>IFERROR((VLOOKUP(P96,Padrón[[Ficha]:[Nombre]],2,FALSE)),"-")</f>
        <v>-</v>
      </c>
    </row>
    <row r="97" spans="12:17" hidden="1" x14ac:dyDescent="0.35">
      <c r="L97" s="224"/>
      <c r="M97" s="4"/>
      <c r="N97" s="233"/>
      <c r="Q97" s="241" t="str">
        <f>IFERROR((VLOOKUP(P97,Padrón[[Ficha]:[Nombre]],2,FALSE)),"-")</f>
        <v>-</v>
      </c>
    </row>
    <row r="98" spans="12:17" hidden="1" x14ac:dyDescent="0.35">
      <c r="L98" s="224"/>
      <c r="M98" s="4"/>
      <c r="N98" s="233"/>
      <c r="Q98" s="241" t="str">
        <f>IFERROR((VLOOKUP(P98,Padrón[[Ficha]:[Nombre]],2,FALSE)),"-")</f>
        <v>-</v>
      </c>
    </row>
    <row r="99" spans="12:17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2:17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2:17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2:17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2:17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2:17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2:17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2:17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2:17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2:17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2:17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2:17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2:17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2:17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12F441E9-F94A-4958-9D33-31DE02F9928E}">
    <filterColumn colId="4">
      <filters>
        <filter val="BÁSICO DE SEGURIDAD (BS)"/>
      </filters>
    </filterColumn>
  </autoFilter>
  <sortState xmlns:xlrd2="http://schemas.microsoft.com/office/spreadsheetml/2017/richdata2" ref="A14:S44">
    <sortCondition ref="I14:I44"/>
  </sortState>
  <mergeCells count="1">
    <mergeCell ref="H3:I3"/>
  </mergeCells>
  <conditionalFormatting sqref="N14:N44">
    <cfRule type="containsText" dxfId="83" priority="3" operator="containsText" text="Diferido">
      <formula>NOT(ISERROR(SEARCH("Diferido",N14)))</formula>
    </cfRule>
    <cfRule type="containsText" dxfId="82" priority="4" operator="containsText" text="Realizado">
      <formula>NOT(ISERROR(SEARCH("Realizado",N14)))</formula>
    </cfRule>
    <cfRule type="containsText" dxfId="81" priority="5" operator="containsText" text="Cancelado">
      <formula>NOT(ISERROR(SEARCH("Cancelado",N14)))</formula>
    </cfRule>
  </conditionalFormatting>
  <conditionalFormatting sqref="S14:S44">
    <cfRule type="containsText" dxfId="80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537595-CD34-4F49-8DC6-DD2F851DDC86}">
          <x14:formula1>
            <xm:f>Hoja20!$C$6:$C$8</xm:f>
          </x14:formula1>
          <xm:sqref>N14:N454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C61B-D063-4E1E-BE88-036BEC9A644C}">
  <sheetPr codeName="Hoja17" filterMode="1">
    <tabColor rgb="FFFFFF00"/>
  </sheetPr>
  <dimension ref="A1:AH454"/>
  <sheetViews>
    <sheetView topLeftCell="D6" workbookViewId="0">
      <selection activeCell="O15" sqref="O15:O85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62.7109375" style="226" bestFit="1" customWidth="1"/>
    <col min="5" max="5" width="54" style="226" bestFit="1" customWidth="1"/>
    <col min="6" max="6" width="11.42578125" style="226" customWidth="1"/>
    <col min="7" max="7" width="41.5703125" style="226" bestFit="1" customWidth="1"/>
    <col min="8" max="10" width="11.42578125" style="226"/>
    <col min="11" max="11" width="21.8554687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H5" s="19">
        <f>COUNT(A14:A300)</f>
        <v>85</v>
      </c>
      <c r="I5" s="20">
        <f>SUM(H14:H300)</f>
        <v>1407</v>
      </c>
      <c r="J5" s="19">
        <f>COUNTIF($M$14:$M$300,1)</f>
        <v>85</v>
      </c>
      <c r="K5" s="19">
        <f>COUNTIFS($M$14:$M$300,1,$N$14:$N$300,"Realizado")</f>
        <v>71</v>
      </c>
      <c r="L5" s="19">
        <f>COUNTIFS($M$14:$M$300,1,$N$14:$N$300,"Cancelado")</f>
        <v>14</v>
      </c>
      <c r="M5" s="16"/>
      <c r="N5" s="19">
        <f>+SUMIF($M$14:$M$300,1,$H$14:$H$300)</f>
        <v>1407</v>
      </c>
      <c r="O5" s="21">
        <f>+SUMIF($M$14:$M$300,1,$O$14:$O$300)</f>
        <v>782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1</v>
      </c>
      <c r="AB5" s="143">
        <f t="shared" si="0"/>
        <v>0</v>
      </c>
      <c r="AC5" s="143">
        <f t="shared" si="0"/>
        <v>0</v>
      </c>
      <c r="AD5" s="143">
        <f t="shared" si="0"/>
        <v>1</v>
      </c>
      <c r="AE5" s="143">
        <f t="shared" si="0"/>
        <v>0</v>
      </c>
      <c r="AF5" s="143">
        <f t="shared" si="0"/>
        <v>1</v>
      </c>
      <c r="AG5" s="143">
        <f t="shared" si="0"/>
        <v>0</v>
      </c>
      <c r="AH5" s="143">
        <f t="shared" si="1"/>
        <v>3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13</v>
      </c>
      <c r="X11" s="143">
        <f t="shared" si="0"/>
        <v>17</v>
      </c>
      <c r="Y11" s="143">
        <f t="shared" si="0"/>
        <v>2</v>
      </c>
      <c r="Z11" s="143">
        <f t="shared" si="0"/>
        <v>11</v>
      </c>
      <c r="AA11" s="143">
        <f t="shared" si="0"/>
        <v>9</v>
      </c>
      <c r="AB11" s="143">
        <f t="shared" si="0"/>
        <v>9</v>
      </c>
      <c r="AC11" s="143">
        <f t="shared" si="0"/>
        <v>8</v>
      </c>
      <c r="AD11" s="143">
        <f t="shared" si="0"/>
        <v>5</v>
      </c>
      <c r="AE11" s="143">
        <f t="shared" si="0"/>
        <v>3</v>
      </c>
      <c r="AF11" s="143">
        <f t="shared" si="0"/>
        <v>3</v>
      </c>
      <c r="AG11" s="143">
        <f t="shared" si="0"/>
        <v>1</v>
      </c>
      <c r="AH11" s="143">
        <f t="shared" si="1"/>
        <v>81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1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1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1</v>
      </c>
      <c r="W13" s="143">
        <f t="shared" ref="W13:AH13" si="2">SUM(W2:W12)</f>
        <v>13</v>
      </c>
      <c r="X13" s="143">
        <f t="shared" si="2"/>
        <v>17</v>
      </c>
      <c r="Y13" s="143">
        <f t="shared" si="2"/>
        <v>2</v>
      </c>
      <c r="Z13" s="143">
        <f t="shared" si="2"/>
        <v>11</v>
      </c>
      <c r="AA13" s="143">
        <f t="shared" si="2"/>
        <v>10</v>
      </c>
      <c r="AB13" s="143">
        <f t="shared" si="2"/>
        <v>9</v>
      </c>
      <c r="AC13" s="143">
        <f t="shared" si="2"/>
        <v>8</v>
      </c>
      <c r="AD13" s="143">
        <f t="shared" si="2"/>
        <v>6</v>
      </c>
      <c r="AE13" s="143">
        <f t="shared" si="2"/>
        <v>3</v>
      </c>
      <c r="AF13" s="143">
        <f t="shared" si="2"/>
        <v>4</v>
      </c>
      <c r="AG13" s="143">
        <f t="shared" si="2"/>
        <v>1</v>
      </c>
      <c r="AH13" s="146">
        <f t="shared" si="2"/>
        <v>85</v>
      </c>
    </row>
    <row r="14" spans="1:34" hidden="1" x14ac:dyDescent="0.35">
      <c r="A14" s="6">
        <v>53776</v>
      </c>
      <c r="B14" s="3"/>
      <c r="C14" s="1" t="s">
        <v>196</v>
      </c>
      <c r="D14" s="9" t="s">
        <v>198</v>
      </c>
      <c r="E14" s="1" t="s">
        <v>17</v>
      </c>
      <c r="F14" s="8">
        <v>536181</v>
      </c>
      <c r="G14" s="1" t="s">
        <v>98</v>
      </c>
      <c r="H14" s="7">
        <v>13</v>
      </c>
      <c r="I14" s="5">
        <v>44931</v>
      </c>
      <c r="J14" s="5">
        <v>44931</v>
      </c>
      <c r="K14" s="1" t="s">
        <v>57</v>
      </c>
      <c r="L14" s="224">
        <f t="shared" ref="L14:L45" si="3">MONTH(J14)</f>
        <v>1</v>
      </c>
      <c r="M14" s="4">
        <f>IF(AND(J14&gt;=$B$2,J14&lt;=$C$2),1,0)</f>
        <v>1</v>
      </c>
      <c r="N14" s="233" t="s">
        <v>343</v>
      </c>
      <c r="Q14" s="241" t="str">
        <f>IFERROR((VLOOKUP(P14,Padrón[[Ficha]:[Nombre]],2,FALSE)),"-")</f>
        <v>-</v>
      </c>
      <c r="R14" s="234" t="s">
        <v>485</v>
      </c>
      <c r="S14" s="95" t="str">
        <f t="shared" ref="S14:S45" si="4">IF(N14="Cancelado","◄ ◄ ◄ Favor de indicar la causa","-")</f>
        <v>◄ ◄ ◄ Favor de indicar la causa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x14ac:dyDescent="0.35">
      <c r="A15" s="6">
        <v>57852</v>
      </c>
      <c r="B15" s="3"/>
      <c r="C15" s="1" t="s">
        <v>48</v>
      </c>
      <c r="D15" s="9" t="s">
        <v>49</v>
      </c>
      <c r="E15" s="1" t="s">
        <v>23</v>
      </c>
      <c r="F15" s="8">
        <v>375253</v>
      </c>
      <c r="G15" s="1" t="s">
        <v>90</v>
      </c>
      <c r="H15" s="7">
        <v>18</v>
      </c>
      <c r="I15" s="5">
        <v>44959</v>
      </c>
      <c r="J15" s="5">
        <v>44960</v>
      </c>
      <c r="K15" s="1" t="s">
        <v>57</v>
      </c>
      <c r="L15" s="224">
        <f t="shared" si="3"/>
        <v>2</v>
      </c>
      <c r="M15" s="4">
        <f t="shared" ref="M15:M68" si="5">IF(AND(J15&gt;=$B$2,J15&lt;=$C$2),1,0)</f>
        <v>1</v>
      </c>
      <c r="N15" s="233" t="s">
        <v>341</v>
      </c>
      <c r="O15" s="234">
        <v>12</v>
      </c>
      <c r="P15" s="233">
        <v>536181</v>
      </c>
      <c r="Q15" s="241" t="str">
        <f>IFERROR((VLOOKUP(P15,Padrón[[Ficha]:[Nombre]],2,FALSE)),"-")</f>
        <v>ALEXANDER JULIAN ALCANTARA SANTILLAN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x14ac:dyDescent="0.35">
      <c r="A16" s="6">
        <v>57860</v>
      </c>
      <c r="B16" s="3"/>
      <c r="C16" s="1" t="s">
        <v>48</v>
      </c>
      <c r="D16" s="9" t="s">
        <v>49</v>
      </c>
      <c r="E16" s="1" t="s">
        <v>23</v>
      </c>
      <c r="F16" s="8">
        <v>536181</v>
      </c>
      <c r="G16" s="1" t="s">
        <v>98</v>
      </c>
      <c r="H16" s="7">
        <v>17</v>
      </c>
      <c r="I16" s="5">
        <v>44964</v>
      </c>
      <c r="J16" s="5">
        <v>44965</v>
      </c>
      <c r="K16" s="1" t="s">
        <v>57</v>
      </c>
      <c r="L16" s="224">
        <f t="shared" si="3"/>
        <v>2</v>
      </c>
      <c r="M16" s="4">
        <f t="shared" si="5"/>
        <v>1</v>
      </c>
      <c r="N16" s="233" t="s">
        <v>341</v>
      </c>
      <c r="O16" s="234">
        <v>12</v>
      </c>
      <c r="P16" s="233">
        <v>536181</v>
      </c>
      <c r="Q16" s="241" t="str">
        <f>IFERROR((VLOOKUP(P16,Padrón[[Ficha]:[Nombre]],2,FALSE)),"-")</f>
        <v>ALEXANDER JULIAN ALCANTARA SANTILLAN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x14ac:dyDescent="0.35">
      <c r="A17" s="6">
        <v>57924</v>
      </c>
      <c r="B17" s="3"/>
      <c r="C17" s="1" t="s">
        <v>48</v>
      </c>
      <c r="D17" s="9" t="s">
        <v>49</v>
      </c>
      <c r="E17" s="1" t="s">
        <v>23</v>
      </c>
      <c r="F17" s="8">
        <v>536181</v>
      </c>
      <c r="G17" s="1" t="s">
        <v>98</v>
      </c>
      <c r="H17" s="7">
        <v>21</v>
      </c>
      <c r="I17" s="5">
        <v>44966</v>
      </c>
      <c r="J17" s="5">
        <v>44967</v>
      </c>
      <c r="K17" s="1" t="s">
        <v>57</v>
      </c>
      <c r="L17" s="224">
        <f t="shared" si="3"/>
        <v>2</v>
      </c>
      <c r="M17" s="4">
        <f t="shared" si="5"/>
        <v>1</v>
      </c>
      <c r="N17" s="233" t="s">
        <v>341</v>
      </c>
      <c r="O17" s="234">
        <v>12</v>
      </c>
      <c r="P17" s="233">
        <v>536181</v>
      </c>
      <c r="Q17" s="241" t="str">
        <f>IFERROR((VLOOKUP(P17,Padrón[[Ficha]:[Nombre]],2,FALSE)),"-")</f>
        <v>ALEXANDER JULIAN ALCANTARA SANTILLAN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x14ac:dyDescent="0.35">
      <c r="A18" s="6">
        <v>57911</v>
      </c>
      <c r="B18" s="3"/>
      <c r="C18" s="1" t="s">
        <v>48</v>
      </c>
      <c r="D18" s="9" t="s">
        <v>49</v>
      </c>
      <c r="E18" s="1" t="s">
        <v>23</v>
      </c>
      <c r="F18" s="8">
        <v>536181</v>
      </c>
      <c r="G18" s="1" t="s">
        <v>98</v>
      </c>
      <c r="H18" s="7">
        <v>21</v>
      </c>
      <c r="I18" s="5">
        <v>44970</v>
      </c>
      <c r="J18" s="5">
        <v>44971</v>
      </c>
      <c r="K18" s="1" t="s">
        <v>57</v>
      </c>
      <c r="L18" s="224">
        <f t="shared" si="3"/>
        <v>2</v>
      </c>
      <c r="M18" s="4">
        <f t="shared" si="5"/>
        <v>1</v>
      </c>
      <c r="N18" s="233" t="s">
        <v>341</v>
      </c>
      <c r="O18" s="234">
        <v>12</v>
      </c>
      <c r="P18" s="233">
        <v>536181</v>
      </c>
      <c r="Q18" s="241" t="str">
        <f>IFERROR((VLOOKUP(P18,Padrón[[Ficha]:[Nombre]],2,FALSE)),"-")</f>
        <v>ALEXANDER JULIAN ALCANTARA SANTILLAN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47083</v>
      </c>
      <c r="B19" s="3"/>
      <c r="C19" s="1" t="s">
        <v>48</v>
      </c>
      <c r="D19" s="9" t="s">
        <v>176</v>
      </c>
      <c r="E19" s="1" t="s">
        <v>78</v>
      </c>
      <c r="F19" s="8">
        <v>375253</v>
      </c>
      <c r="G19" s="1" t="s">
        <v>90</v>
      </c>
      <c r="H19" s="7">
        <v>20</v>
      </c>
      <c r="I19" s="5">
        <v>44971</v>
      </c>
      <c r="J19" s="5">
        <v>44971</v>
      </c>
      <c r="K19" s="1" t="s">
        <v>57</v>
      </c>
      <c r="L19" s="224">
        <f t="shared" si="3"/>
        <v>2</v>
      </c>
      <c r="M19" s="4">
        <f t="shared" si="5"/>
        <v>1</v>
      </c>
      <c r="N19" s="233" t="s">
        <v>343</v>
      </c>
      <c r="Q19" s="241" t="str">
        <f>IFERROR((VLOOKUP(P19,Padrón[[Ficha]:[Nombre]],2,FALSE)),"-")</f>
        <v>-</v>
      </c>
      <c r="R19" s="234" t="s">
        <v>486</v>
      </c>
      <c r="S19" s="95" t="str">
        <f t="shared" si="4"/>
        <v>◄ ◄ ◄ Favor de indicar la causa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1</v>
      </c>
      <c r="AE19" s="228">
        <f t="shared" si="6"/>
        <v>0</v>
      </c>
      <c r="AF19" s="228">
        <f t="shared" si="6"/>
        <v>1</v>
      </c>
      <c r="AG19" s="228">
        <f t="shared" si="6"/>
        <v>0</v>
      </c>
      <c r="AH19" s="228">
        <f t="shared" si="7"/>
        <v>2</v>
      </c>
    </row>
    <row r="20" spans="1:34" hidden="1" x14ac:dyDescent="0.35">
      <c r="A20" s="6">
        <v>57899</v>
      </c>
      <c r="B20" s="3"/>
      <c r="C20" s="1" t="s">
        <v>48</v>
      </c>
      <c r="D20" s="9" t="s">
        <v>49</v>
      </c>
      <c r="E20" s="1" t="s">
        <v>47</v>
      </c>
      <c r="F20" s="8">
        <v>536181</v>
      </c>
      <c r="G20" s="1" t="s">
        <v>98</v>
      </c>
      <c r="H20" s="7">
        <v>15</v>
      </c>
      <c r="I20" s="5">
        <v>44972</v>
      </c>
      <c r="J20" s="5">
        <v>44974</v>
      </c>
      <c r="K20" s="1" t="s">
        <v>57</v>
      </c>
      <c r="L20" s="224">
        <f t="shared" si="3"/>
        <v>2</v>
      </c>
      <c r="M20" s="4">
        <f t="shared" si="5"/>
        <v>1</v>
      </c>
      <c r="N20" s="233" t="s">
        <v>343</v>
      </c>
      <c r="Q20" s="241" t="str">
        <f>IFERROR((VLOOKUP(P20,Padrón[[Ficha]:[Nombre]],2,FALSE)),"-")</f>
        <v>-</v>
      </c>
      <c r="R20" s="234" t="s">
        <v>487</v>
      </c>
      <c r="S20" s="95" t="str">
        <f t="shared" si="4"/>
        <v>◄ ◄ ◄ Favor de indicar la causa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47093</v>
      </c>
      <c r="B21" s="3"/>
      <c r="C21" s="1" t="s">
        <v>48</v>
      </c>
      <c r="D21" s="9" t="s">
        <v>176</v>
      </c>
      <c r="E21" s="1" t="s">
        <v>78</v>
      </c>
      <c r="F21" s="8">
        <v>375253</v>
      </c>
      <c r="G21" s="1" t="s">
        <v>90</v>
      </c>
      <c r="H21" s="7">
        <v>20</v>
      </c>
      <c r="I21" s="5">
        <v>44972</v>
      </c>
      <c r="J21" s="5">
        <v>44972</v>
      </c>
      <c r="K21" s="1" t="s">
        <v>57</v>
      </c>
      <c r="L21" s="224">
        <f t="shared" si="3"/>
        <v>2</v>
      </c>
      <c r="M21" s="4">
        <f t="shared" si="5"/>
        <v>1</v>
      </c>
      <c r="N21" s="233" t="s">
        <v>343</v>
      </c>
      <c r="Q21" s="241" t="str">
        <f>IFERROR((VLOOKUP(P21,Padrón[[Ficha]:[Nombre]],2,FALSE)),"-")</f>
        <v>-</v>
      </c>
      <c r="R21" s="234" t="s">
        <v>486</v>
      </c>
      <c r="S21" s="95" t="str">
        <f t="shared" si="4"/>
        <v>◄ ◄ ◄ Favor de indicar la causa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x14ac:dyDescent="0.35">
      <c r="A22" s="6">
        <v>57932</v>
      </c>
      <c r="B22" s="3"/>
      <c r="C22" s="1" t="s">
        <v>48</v>
      </c>
      <c r="D22" s="9" t="s">
        <v>49</v>
      </c>
      <c r="E22" s="1" t="s">
        <v>23</v>
      </c>
      <c r="F22" s="8">
        <v>536181</v>
      </c>
      <c r="G22" s="1" t="s">
        <v>98</v>
      </c>
      <c r="H22" s="7">
        <v>17</v>
      </c>
      <c r="I22" s="5">
        <v>44977</v>
      </c>
      <c r="J22" s="5">
        <v>44978</v>
      </c>
      <c r="K22" s="1" t="s">
        <v>57</v>
      </c>
      <c r="L22" s="224">
        <f t="shared" si="3"/>
        <v>2</v>
      </c>
      <c r="M22" s="4">
        <f t="shared" si="5"/>
        <v>1</v>
      </c>
      <c r="N22" s="233" t="s">
        <v>341</v>
      </c>
      <c r="O22" s="234">
        <v>15</v>
      </c>
      <c r="P22" s="233">
        <v>536181</v>
      </c>
      <c r="Q22" s="241" t="str">
        <f>IFERROR((VLOOKUP(P22,Padrón[[Ficha]:[Nombre]],2,FALSE)),"-")</f>
        <v>ALEXANDER JULIAN ALCANTARA SANTILLAN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47106</v>
      </c>
      <c r="B23" s="3"/>
      <c r="C23" s="1" t="s">
        <v>48</v>
      </c>
      <c r="D23" s="9" t="s">
        <v>176</v>
      </c>
      <c r="E23" s="1" t="s">
        <v>78</v>
      </c>
      <c r="F23" s="8">
        <v>375253</v>
      </c>
      <c r="G23" s="1" t="s">
        <v>90</v>
      </c>
      <c r="H23" s="7">
        <v>20</v>
      </c>
      <c r="I23" s="5">
        <v>44978</v>
      </c>
      <c r="J23" s="5">
        <v>44978</v>
      </c>
      <c r="K23" s="1" t="s">
        <v>57</v>
      </c>
      <c r="L23" s="224">
        <f t="shared" si="3"/>
        <v>2</v>
      </c>
      <c r="M23" s="4">
        <f t="shared" si="5"/>
        <v>1</v>
      </c>
      <c r="N23" s="233" t="s">
        <v>343</v>
      </c>
      <c r="Q23" s="241" t="str">
        <f>IFERROR((VLOOKUP(P23,Padrón[[Ficha]:[Nombre]],2,FALSE)),"-")</f>
        <v>-</v>
      </c>
      <c r="R23" s="234" t="s">
        <v>486</v>
      </c>
      <c r="S23" s="95" t="str">
        <f t="shared" si="4"/>
        <v>◄ ◄ ◄ Favor de indicar la causa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57905</v>
      </c>
      <c r="B24" s="3"/>
      <c r="C24" s="1" t="s">
        <v>48</v>
      </c>
      <c r="D24" s="9" t="s">
        <v>49</v>
      </c>
      <c r="E24" s="1" t="s">
        <v>47</v>
      </c>
      <c r="F24" s="8">
        <v>536181</v>
      </c>
      <c r="G24" s="1" t="s">
        <v>98</v>
      </c>
      <c r="H24" s="7">
        <v>14</v>
      </c>
      <c r="I24" s="5">
        <v>44979</v>
      </c>
      <c r="J24" s="5">
        <v>44981</v>
      </c>
      <c r="K24" s="1" t="s">
        <v>57</v>
      </c>
      <c r="L24" s="224">
        <f t="shared" si="3"/>
        <v>2</v>
      </c>
      <c r="M24" s="4">
        <f t="shared" si="5"/>
        <v>1</v>
      </c>
      <c r="N24" s="233" t="s">
        <v>341</v>
      </c>
      <c r="O24" s="234">
        <v>12</v>
      </c>
      <c r="P24" s="233">
        <v>536181</v>
      </c>
      <c r="Q24" s="241" t="str">
        <f>IFERROR((VLOOKUP(P24,Padrón[[Ficha]:[Nombre]],2,FALSE)),"-")</f>
        <v>ALEXANDER JULIAN ALCANTARA SANTILLAN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47108</v>
      </c>
      <c r="B25" s="3"/>
      <c r="C25" s="1" t="s">
        <v>48</v>
      </c>
      <c r="D25" s="9" t="s">
        <v>176</v>
      </c>
      <c r="E25" s="1" t="s">
        <v>78</v>
      </c>
      <c r="F25" s="8">
        <v>375253</v>
      </c>
      <c r="G25" s="1" t="s">
        <v>90</v>
      </c>
      <c r="H25" s="7">
        <v>20</v>
      </c>
      <c r="I25" s="5">
        <v>44979</v>
      </c>
      <c r="J25" s="5">
        <v>44979</v>
      </c>
      <c r="K25" s="1" t="s">
        <v>57</v>
      </c>
      <c r="L25" s="224">
        <f t="shared" si="3"/>
        <v>2</v>
      </c>
      <c r="M25" s="4">
        <f t="shared" si="5"/>
        <v>1</v>
      </c>
      <c r="N25" s="233" t="s">
        <v>343</v>
      </c>
      <c r="Q25" s="241" t="str">
        <f>IFERROR((VLOOKUP(P25,Padrón[[Ficha]:[Nombre]],2,FALSE)),"-")</f>
        <v>-</v>
      </c>
      <c r="R25" s="234" t="s">
        <v>486</v>
      </c>
      <c r="S25" s="95" t="str">
        <f t="shared" si="4"/>
        <v>◄ ◄ ◄ Favor de indicar la causa</v>
      </c>
      <c r="U25" s="230" t="s">
        <v>48</v>
      </c>
      <c r="V25" s="228">
        <f t="shared" si="6"/>
        <v>0</v>
      </c>
      <c r="W25" s="228">
        <f t="shared" si="6"/>
        <v>7</v>
      </c>
      <c r="X25" s="228">
        <f t="shared" si="6"/>
        <v>17</v>
      </c>
      <c r="Y25" s="228">
        <f t="shared" si="6"/>
        <v>2</v>
      </c>
      <c r="Z25" s="228">
        <f t="shared" si="6"/>
        <v>8</v>
      </c>
      <c r="AA25" s="228">
        <f t="shared" si="6"/>
        <v>9</v>
      </c>
      <c r="AB25" s="228">
        <f t="shared" si="6"/>
        <v>7</v>
      </c>
      <c r="AC25" s="228">
        <f t="shared" si="6"/>
        <v>8</v>
      </c>
      <c r="AD25" s="228">
        <f t="shared" si="6"/>
        <v>5</v>
      </c>
      <c r="AE25" s="228">
        <f t="shared" si="6"/>
        <v>3</v>
      </c>
      <c r="AF25" s="228">
        <f t="shared" si="6"/>
        <v>3</v>
      </c>
      <c r="AG25" s="228">
        <f t="shared" si="6"/>
        <v>0</v>
      </c>
      <c r="AH25" s="228">
        <f t="shared" si="7"/>
        <v>69</v>
      </c>
    </row>
    <row r="26" spans="1:34" x14ac:dyDescent="0.35">
      <c r="A26" s="6">
        <v>57930</v>
      </c>
      <c r="B26" s="3"/>
      <c r="C26" s="1" t="s">
        <v>48</v>
      </c>
      <c r="D26" s="9" t="s">
        <v>49</v>
      </c>
      <c r="E26" s="1" t="s">
        <v>23</v>
      </c>
      <c r="F26" s="8">
        <v>536181</v>
      </c>
      <c r="G26" s="1" t="s">
        <v>98</v>
      </c>
      <c r="H26" s="7">
        <v>16</v>
      </c>
      <c r="I26" s="5">
        <v>44984</v>
      </c>
      <c r="J26" s="5">
        <v>44985</v>
      </c>
      <c r="K26" s="1" t="s">
        <v>57</v>
      </c>
      <c r="L26" s="224">
        <f t="shared" si="3"/>
        <v>2</v>
      </c>
      <c r="M26" s="4">
        <f t="shared" si="5"/>
        <v>1</v>
      </c>
      <c r="N26" s="233" t="s">
        <v>341</v>
      </c>
      <c r="O26" s="234">
        <v>15</v>
      </c>
      <c r="P26" s="233">
        <v>536181</v>
      </c>
      <c r="Q26" s="241" t="str">
        <f>IFERROR((VLOOKUP(P26,Padrón[[Ficha]:[Nombre]],2,FALSE)),"-")</f>
        <v>ALEXANDER JULIAN ALCANTARA SANTILLAN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0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0</v>
      </c>
    </row>
    <row r="27" spans="1:34" hidden="1" x14ac:dyDescent="0.35">
      <c r="A27" s="6">
        <v>47113</v>
      </c>
      <c r="B27" s="3"/>
      <c r="C27" s="1" t="s">
        <v>48</v>
      </c>
      <c r="D27" s="9" t="s">
        <v>176</v>
      </c>
      <c r="E27" s="1" t="s">
        <v>78</v>
      </c>
      <c r="F27" s="8">
        <v>375253</v>
      </c>
      <c r="G27" s="1" t="s">
        <v>90</v>
      </c>
      <c r="H27" s="7">
        <v>20</v>
      </c>
      <c r="I27" s="5">
        <v>44985</v>
      </c>
      <c r="J27" s="5">
        <v>44985</v>
      </c>
      <c r="K27" s="1" t="s">
        <v>57</v>
      </c>
      <c r="L27" s="224">
        <f t="shared" si="3"/>
        <v>2</v>
      </c>
      <c r="M27" s="4">
        <f t="shared" si="5"/>
        <v>1</v>
      </c>
      <c r="N27" s="233" t="s">
        <v>343</v>
      </c>
      <c r="Q27" s="241" t="str">
        <f>IFERROR((VLOOKUP(P27,Padrón[[Ficha]:[Nombre]],2,FALSE)),"-")</f>
        <v>-</v>
      </c>
      <c r="R27" s="234" t="s">
        <v>486</v>
      </c>
      <c r="S27" s="95" t="str">
        <f t="shared" si="4"/>
        <v>◄ ◄ ◄ Favor de indicar la causa</v>
      </c>
      <c r="U27" s="230" t="s">
        <v>276</v>
      </c>
      <c r="V27" s="228">
        <f>SUM(V16:V26)</f>
        <v>0</v>
      </c>
      <c r="W27" s="228">
        <f t="shared" ref="W27:AH27" si="8">SUM(W16:W26)</f>
        <v>7</v>
      </c>
      <c r="X27" s="228">
        <f t="shared" si="8"/>
        <v>17</v>
      </c>
      <c r="Y27" s="228">
        <f t="shared" si="8"/>
        <v>2</v>
      </c>
      <c r="Z27" s="228">
        <f t="shared" si="8"/>
        <v>8</v>
      </c>
      <c r="AA27" s="228">
        <f t="shared" si="8"/>
        <v>9</v>
      </c>
      <c r="AB27" s="228">
        <f t="shared" si="8"/>
        <v>7</v>
      </c>
      <c r="AC27" s="228">
        <f t="shared" si="8"/>
        <v>8</v>
      </c>
      <c r="AD27" s="228">
        <f t="shared" si="8"/>
        <v>6</v>
      </c>
      <c r="AE27" s="228">
        <f t="shared" si="8"/>
        <v>3</v>
      </c>
      <c r="AF27" s="228">
        <f t="shared" si="8"/>
        <v>4</v>
      </c>
      <c r="AG27" s="228">
        <f t="shared" si="8"/>
        <v>0</v>
      </c>
      <c r="AH27" s="231">
        <f t="shared" si="8"/>
        <v>71</v>
      </c>
    </row>
    <row r="28" spans="1:34" hidden="1" x14ac:dyDescent="0.35">
      <c r="A28" s="6">
        <v>47115</v>
      </c>
      <c r="B28" s="3"/>
      <c r="C28" s="1" t="s">
        <v>48</v>
      </c>
      <c r="D28" s="9" t="s">
        <v>176</v>
      </c>
      <c r="E28" s="1" t="s">
        <v>78</v>
      </c>
      <c r="F28" s="8">
        <v>375253</v>
      </c>
      <c r="G28" s="1" t="s">
        <v>90</v>
      </c>
      <c r="H28" s="7">
        <v>20</v>
      </c>
      <c r="I28" s="5">
        <v>44986</v>
      </c>
      <c r="J28" s="5">
        <v>44986</v>
      </c>
      <c r="K28" s="1" t="s">
        <v>57</v>
      </c>
      <c r="L28" s="224">
        <f t="shared" si="3"/>
        <v>3</v>
      </c>
      <c r="M28" s="4">
        <f t="shared" si="5"/>
        <v>1</v>
      </c>
      <c r="N28" s="233" t="s">
        <v>341</v>
      </c>
      <c r="O28" s="234">
        <v>14</v>
      </c>
      <c r="P28" s="233">
        <v>375253</v>
      </c>
      <c r="Q28" s="241" t="str">
        <f>IFERROR((VLOOKUP(P28,Padrón[[Ficha]:[Nombre]],2,FALSE)),"-")</f>
        <v>ERNESTO XICOTENCATL ULIANOV MARTINEZ RODRIGUEZ</v>
      </c>
      <c r="R28" s="234" t="s">
        <v>488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58256</v>
      </c>
      <c r="B29" s="3"/>
      <c r="C29" s="1" t="s">
        <v>48</v>
      </c>
      <c r="D29" s="9" t="s">
        <v>49</v>
      </c>
      <c r="E29" s="1" t="s">
        <v>28</v>
      </c>
      <c r="F29" s="8">
        <v>375253</v>
      </c>
      <c r="G29" s="1" t="s">
        <v>90</v>
      </c>
      <c r="H29" s="7">
        <v>25</v>
      </c>
      <c r="I29" s="5">
        <v>44987</v>
      </c>
      <c r="J29" s="5">
        <v>44988</v>
      </c>
      <c r="K29" s="1" t="s">
        <v>57</v>
      </c>
      <c r="L29" s="224">
        <f t="shared" si="3"/>
        <v>3</v>
      </c>
      <c r="M29" s="4">
        <f t="shared" si="5"/>
        <v>1</v>
      </c>
      <c r="N29" s="233" t="s">
        <v>341</v>
      </c>
      <c r="O29" s="234">
        <v>16</v>
      </c>
      <c r="P29" s="233">
        <v>213374</v>
      </c>
      <c r="Q29" s="241" t="str">
        <f>IFERROR((VLOOKUP(P29,Padrón[[Ficha]:[Nombre]],2,FALSE)),"-")</f>
        <v>IGNACIO CESSA LOPEZ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47117</v>
      </c>
      <c r="B30" s="3"/>
      <c r="C30" s="1" t="s">
        <v>48</v>
      </c>
      <c r="D30" s="9" t="s">
        <v>176</v>
      </c>
      <c r="E30" s="1" t="s">
        <v>78</v>
      </c>
      <c r="F30" s="8">
        <v>375253</v>
      </c>
      <c r="G30" s="1" t="s">
        <v>90</v>
      </c>
      <c r="H30" s="7">
        <v>20</v>
      </c>
      <c r="I30" s="5">
        <v>44992</v>
      </c>
      <c r="J30" s="5">
        <v>44992</v>
      </c>
      <c r="K30" s="1" t="s">
        <v>57</v>
      </c>
      <c r="L30" s="224">
        <f t="shared" si="3"/>
        <v>3</v>
      </c>
      <c r="M30" s="4">
        <f t="shared" si="5"/>
        <v>1</v>
      </c>
      <c r="N30" s="233" t="s">
        <v>341</v>
      </c>
      <c r="O30" s="234">
        <v>13</v>
      </c>
      <c r="P30" s="233">
        <v>510960</v>
      </c>
      <c r="Q30" s="241" t="str">
        <f>IFERROR((VLOOKUP(P30,Padrón[[Ficha]:[Nombre]],2,FALSE)),"-")</f>
        <v>ROONY JOANATHAN QUEVEDO LOPEZ</v>
      </c>
      <c r="R30" s="234" t="s">
        <v>489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47120</v>
      </c>
      <c r="B31" s="3"/>
      <c r="C31" s="1" t="s">
        <v>48</v>
      </c>
      <c r="D31" s="9" t="s">
        <v>176</v>
      </c>
      <c r="E31" s="1" t="s">
        <v>78</v>
      </c>
      <c r="F31" s="8">
        <v>375253</v>
      </c>
      <c r="G31" s="1" t="s">
        <v>90</v>
      </c>
      <c r="H31" s="7">
        <v>20</v>
      </c>
      <c r="I31" s="5">
        <v>44993</v>
      </c>
      <c r="J31" s="5">
        <v>44993</v>
      </c>
      <c r="K31" s="1" t="s">
        <v>57</v>
      </c>
      <c r="L31" s="224">
        <f t="shared" si="3"/>
        <v>3</v>
      </c>
      <c r="M31" s="4">
        <f t="shared" si="5"/>
        <v>1</v>
      </c>
      <c r="N31" s="233" t="s">
        <v>341</v>
      </c>
      <c r="O31" s="234">
        <v>15</v>
      </c>
      <c r="P31" s="233">
        <v>510960</v>
      </c>
      <c r="Q31" s="241" t="str">
        <f>IFERROR((VLOOKUP(P31,Padrón[[Ficha]:[Nombre]],2,FALSE)),"-")</f>
        <v>ROONY JOANATHAN QUEVEDO LOPEZ</v>
      </c>
      <c r="R31" s="234" t="s">
        <v>490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58265</v>
      </c>
      <c r="B32" s="3"/>
      <c r="C32" s="1" t="s">
        <v>48</v>
      </c>
      <c r="D32" s="9" t="s">
        <v>49</v>
      </c>
      <c r="E32" s="1" t="s">
        <v>28</v>
      </c>
      <c r="F32" s="8">
        <v>375253</v>
      </c>
      <c r="G32" s="1" t="s">
        <v>90</v>
      </c>
      <c r="H32" s="7">
        <v>24</v>
      </c>
      <c r="I32" s="5">
        <v>44994</v>
      </c>
      <c r="J32" s="5">
        <v>44995</v>
      </c>
      <c r="K32" s="1" t="s">
        <v>57</v>
      </c>
      <c r="L32" s="224">
        <f t="shared" si="3"/>
        <v>3</v>
      </c>
      <c r="M32" s="4">
        <f t="shared" si="5"/>
        <v>1</v>
      </c>
      <c r="N32" s="233" t="s">
        <v>341</v>
      </c>
      <c r="O32" s="234">
        <v>20</v>
      </c>
      <c r="P32" s="258">
        <v>213374</v>
      </c>
      <c r="Q32" s="241" t="str">
        <f>IFERROR((VLOOKUP(P32,Padrón[[Ficha]:[Nombre]],2,FALSE)),"-")</f>
        <v>IGNACIO CESSA LOPEZ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47135</v>
      </c>
      <c r="B33" s="3"/>
      <c r="C33" s="1" t="s">
        <v>48</v>
      </c>
      <c r="D33" s="9" t="s">
        <v>176</v>
      </c>
      <c r="E33" s="1" t="s">
        <v>46</v>
      </c>
      <c r="F33" s="8">
        <v>510960</v>
      </c>
      <c r="G33" s="1" t="s">
        <v>62</v>
      </c>
      <c r="H33" s="7">
        <v>9</v>
      </c>
      <c r="I33" s="5">
        <v>44998</v>
      </c>
      <c r="J33" s="5">
        <v>44998</v>
      </c>
      <c r="K33" s="1" t="s">
        <v>57</v>
      </c>
      <c r="L33" s="224">
        <f t="shared" si="3"/>
        <v>3</v>
      </c>
      <c r="M33" s="4">
        <f t="shared" si="5"/>
        <v>1</v>
      </c>
      <c r="N33" s="233" t="s">
        <v>341</v>
      </c>
      <c r="O33" s="234">
        <v>8</v>
      </c>
      <c r="P33" s="233">
        <v>510960</v>
      </c>
      <c r="Q33" s="241" t="str">
        <f>IFERROR((VLOOKUP(P33,Padrón[[Ficha]:[Nombre]],2,FALSE)),"-")</f>
        <v>ROONY JOANATHAN QUEVEDO LOPEZ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1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1</v>
      </c>
    </row>
    <row r="34" spans="1:34" hidden="1" x14ac:dyDescent="0.35">
      <c r="A34" s="6">
        <v>47123</v>
      </c>
      <c r="B34" s="3"/>
      <c r="C34" s="1" t="s">
        <v>48</v>
      </c>
      <c r="D34" s="9" t="s">
        <v>176</v>
      </c>
      <c r="E34" s="1" t="s">
        <v>78</v>
      </c>
      <c r="F34" s="8">
        <v>375253</v>
      </c>
      <c r="G34" s="1" t="s">
        <v>90</v>
      </c>
      <c r="H34" s="7">
        <v>20</v>
      </c>
      <c r="I34" s="5">
        <v>44999</v>
      </c>
      <c r="J34" s="5">
        <v>44999</v>
      </c>
      <c r="K34" s="1" t="s">
        <v>57</v>
      </c>
      <c r="L34" s="224">
        <f t="shared" si="3"/>
        <v>3</v>
      </c>
      <c r="M34" s="4">
        <f t="shared" si="5"/>
        <v>1</v>
      </c>
      <c r="N34" s="233" t="s">
        <v>341</v>
      </c>
      <c r="O34" s="234">
        <v>15</v>
      </c>
      <c r="P34" s="233">
        <v>213374</v>
      </c>
      <c r="Q34" s="241" t="str">
        <f>IFERROR((VLOOKUP(P34,Padrón[[Ficha]:[Nombre]],2,FALSE)),"-")</f>
        <v>IGNACIO CESSA LOPEZ</v>
      </c>
      <c r="R34" s="234" t="s">
        <v>491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47124</v>
      </c>
      <c r="B35" s="3"/>
      <c r="C35" s="1" t="s">
        <v>48</v>
      </c>
      <c r="D35" s="9" t="s">
        <v>176</v>
      </c>
      <c r="E35" s="1" t="s">
        <v>78</v>
      </c>
      <c r="F35" s="8">
        <v>375253</v>
      </c>
      <c r="G35" s="1" t="s">
        <v>90</v>
      </c>
      <c r="H35" s="7">
        <v>20</v>
      </c>
      <c r="I35" s="5">
        <v>45000</v>
      </c>
      <c r="J35" s="5">
        <v>45000</v>
      </c>
      <c r="K35" s="1" t="s">
        <v>57</v>
      </c>
      <c r="L35" s="224">
        <f t="shared" si="3"/>
        <v>3</v>
      </c>
      <c r="M35" s="4">
        <f t="shared" si="5"/>
        <v>1</v>
      </c>
      <c r="N35" s="233" t="s">
        <v>341</v>
      </c>
      <c r="O35" s="234">
        <v>12</v>
      </c>
      <c r="P35" s="233">
        <v>213374</v>
      </c>
      <c r="Q35" s="241" t="str">
        <f>IFERROR((VLOOKUP(P35,Padrón[[Ficha]:[Nombre]],2,FALSE)),"-")</f>
        <v>IGNACIO CESSA LOPEZ</v>
      </c>
      <c r="R35" s="234" t="s">
        <v>492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47134</v>
      </c>
      <c r="B36" s="3"/>
      <c r="C36" s="1" t="s">
        <v>48</v>
      </c>
      <c r="D36" s="9" t="s">
        <v>176</v>
      </c>
      <c r="E36" s="1" t="s">
        <v>46</v>
      </c>
      <c r="F36" s="8">
        <v>510960</v>
      </c>
      <c r="G36" s="1" t="s">
        <v>62</v>
      </c>
      <c r="H36" s="7">
        <v>9</v>
      </c>
      <c r="I36" s="5">
        <v>45002</v>
      </c>
      <c r="J36" s="5">
        <v>45002</v>
      </c>
      <c r="K36" s="1" t="s">
        <v>57</v>
      </c>
      <c r="L36" s="224">
        <f t="shared" si="3"/>
        <v>3</v>
      </c>
      <c r="M36" s="4">
        <f t="shared" si="5"/>
        <v>1</v>
      </c>
      <c r="N36" s="233" t="s">
        <v>341</v>
      </c>
      <c r="O36" s="234">
        <v>9</v>
      </c>
      <c r="P36" s="233">
        <v>510960</v>
      </c>
      <c r="Q36" s="241" t="str">
        <f>IFERROR((VLOOKUP(P36,Padrón[[Ficha]:[Nombre]],2,FALSE)),"-")</f>
        <v>ROONY JOANATHAN QUEVEDO LOPEZ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48756</v>
      </c>
      <c r="B37" s="3"/>
      <c r="C37" s="1" t="s">
        <v>48</v>
      </c>
      <c r="D37" s="9" t="s">
        <v>176</v>
      </c>
      <c r="E37" s="1" t="s">
        <v>35</v>
      </c>
      <c r="F37" s="8">
        <v>536181</v>
      </c>
      <c r="G37" s="1" t="s">
        <v>98</v>
      </c>
      <c r="H37" s="7">
        <v>8</v>
      </c>
      <c r="I37" s="5">
        <v>45006</v>
      </c>
      <c r="J37" s="5">
        <v>45009</v>
      </c>
      <c r="K37" s="1" t="s">
        <v>57</v>
      </c>
      <c r="L37" s="224">
        <f t="shared" si="3"/>
        <v>3</v>
      </c>
      <c r="M37" s="4">
        <f t="shared" si="5"/>
        <v>1</v>
      </c>
      <c r="N37" s="233" t="s">
        <v>341</v>
      </c>
      <c r="O37" s="234">
        <v>7</v>
      </c>
      <c r="P37" s="233">
        <v>510960</v>
      </c>
      <c r="Q37" s="241" t="str">
        <f>IFERROR((VLOOKUP(P37,Padrón[[Ficha]:[Nombre]],2,FALSE)),"-")</f>
        <v>ROONY JOANATHAN QUEVEDO LOPEZ</v>
      </c>
      <c r="R37" s="234" t="s">
        <v>493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47086</v>
      </c>
      <c r="B38" s="3"/>
      <c r="C38" s="1" t="s">
        <v>48</v>
      </c>
      <c r="D38" s="9" t="s">
        <v>176</v>
      </c>
      <c r="E38" s="1" t="s">
        <v>17</v>
      </c>
      <c r="F38" s="8">
        <v>510960</v>
      </c>
      <c r="G38" s="1" t="s">
        <v>62</v>
      </c>
      <c r="H38" s="7">
        <v>13</v>
      </c>
      <c r="I38" s="5">
        <v>45006</v>
      </c>
      <c r="J38" s="5">
        <v>45006</v>
      </c>
      <c r="K38" s="1" t="s">
        <v>57</v>
      </c>
      <c r="L38" s="224">
        <f t="shared" si="3"/>
        <v>3</v>
      </c>
      <c r="M38" s="4">
        <f t="shared" si="5"/>
        <v>1</v>
      </c>
      <c r="N38" s="233" t="s">
        <v>341</v>
      </c>
      <c r="O38" s="234">
        <v>12</v>
      </c>
      <c r="P38" s="233">
        <v>510960</v>
      </c>
      <c r="Q38" s="241" t="str">
        <f>IFERROR((VLOOKUP(P38,Padrón[[Ficha]:[Nombre]],2,FALSE)),"-")</f>
        <v>ROONY JOANATHAN QUEVEDO LOPEZ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47127</v>
      </c>
      <c r="B39" s="3"/>
      <c r="C39" s="1" t="s">
        <v>48</v>
      </c>
      <c r="D39" s="9" t="s">
        <v>176</v>
      </c>
      <c r="E39" s="1" t="s">
        <v>78</v>
      </c>
      <c r="F39" s="8">
        <v>375253</v>
      </c>
      <c r="G39" s="1" t="s">
        <v>90</v>
      </c>
      <c r="H39" s="7">
        <v>20</v>
      </c>
      <c r="I39" s="5">
        <v>45008</v>
      </c>
      <c r="J39" s="5">
        <v>45008</v>
      </c>
      <c r="K39" s="1" t="s">
        <v>57</v>
      </c>
      <c r="L39" s="224">
        <f t="shared" si="3"/>
        <v>3</v>
      </c>
      <c r="M39" s="4">
        <f t="shared" si="5"/>
        <v>1</v>
      </c>
      <c r="N39" s="233" t="s">
        <v>341</v>
      </c>
      <c r="O39" s="234">
        <v>9</v>
      </c>
      <c r="P39" s="233">
        <v>213374</v>
      </c>
      <c r="Q39" s="241" t="str">
        <f>IFERROR((VLOOKUP(P39,Padrón[[Ficha]:[Nombre]],2,FALSE)),"-")</f>
        <v>IGNACIO CESSA LOPEZ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6</v>
      </c>
      <c r="X39" s="228">
        <f t="shared" si="9"/>
        <v>0</v>
      </c>
      <c r="Y39" s="228">
        <f t="shared" si="9"/>
        <v>0</v>
      </c>
      <c r="Z39" s="228">
        <f t="shared" si="9"/>
        <v>3</v>
      </c>
      <c r="AA39" s="228">
        <f t="shared" si="9"/>
        <v>0</v>
      </c>
      <c r="AB39" s="228">
        <f t="shared" si="9"/>
        <v>2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1</v>
      </c>
      <c r="AH39" s="228">
        <f t="shared" si="10"/>
        <v>12</v>
      </c>
    </row>
    <row r="40" spans="1:34" hidden="1" x14ac:dyDescent="0.35">
      <c r="A40" s="6">
        <v>47129</v>
      </c>
      <c r="B40" s="3"/>
      <c r="C40" s="1" t="s">
        <v>48</v>
      </c>
      <c r="D40" s="9" t="s">
        <v>176</v>
      </c>
      <c r="E40" s="1" t="s">
        <v>78</v>
      </c>
      <c r="F40" s="8">
        <v>375253</v>
      </c>
      <c r="G40" s="1" t="s">
        <v>90</v>
      </c>
      <c r="H40" s="7">
        <v>15</v>
      </c>
      <c r="I40" s="5">
        <v>45009</v>
      </c>
      <c r="J40" s="5">
        <v>45009</v>
      </c>
      <c r="K40" s="1" t="s">
        <v>57</v>
      </c>
      <c r="L40" s="224">
        <f t="shared" si="3"/>
        <v>3</v>
      </c>
      <c r="M40" s="4">
        <f t="shared" si="5"/>
        <v>1</v>
      </c>
      <c r="N40" s="233" t="s">
        <v>341</v>
      </c>
      <c r="O40" s="234">
        <v>5</v>
      </c>
      <c r="P40" s="233">
        <v>213374</v>
      </c>
      <c r="Q40" s="241" t="str">
        <f>IFERROR((VLOOKUP(P40,Padrón[[Ficha]:[Nombre]],2,FALSE)),"-")</f>
        <v>IGNACIO CESSA LOPEZ</v>
      </c>
      <c r="S40" s="95" t="str">
        <f t="shared" si="4"/>
        <v>-</v>
      </c>
      <c r="U40" s="230" t="s">
        <v>196</v>
      </c>
      <c r="V40" s="228">
        <f t="shared" si="9"/>
        <v>1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1</v>
      </c>
    </row>
    <row r="41" spans="1:34" hidden="1" x14ac:dyDescent="0.35">
      <c r="A41" s="6">
        <v>47434</v>
      </c>
      <c r="B41" s="3"/>
      <c r="C41" s="1" t="s">
        <v>48</v>
      </c>
      <c r="D41" s="9" t="s">
        <v>176</v>
      </c>
      <c r="E41" s="1" t="s">
        <v>46</v>
      </c>
      <c r="F41" s="8">
        <v>510960</v>
      </c>
      <c r="G41" s="1" t="s">
        <v>62</v>
      </c>
      <c r="H41" s="7">
        <v>8</v>
      </c>
      <c r="I41" s="5">
        <v>45009</v>
      </c>
      <c r="J41" s="5">
        <v>45009</v>
      </c>
      <c r="K41" s="1" t="s">
        <v>57</v>
      </c>
      <c r="L41" s="224">
        <f t="shared" si="3"/>
        <v>3</v>
      </c>
      <c r="M41" s="4">
        <f t="shared" si="5"/>
        <v>1</v>
      </c>
      <c r="N41" s="233" t="s">
        <v>341</v>
      </c>
      <c r="O41" s="234">
        <v>9</v>
      </c>
      <c r="P41" s="233">
        <v>510960</v>
      </c>
      <c r="Q41" s="241" t="str">
        <f>IFERROR((VLOOKUP(P41,Padrón[[Ficha]:[Nombre]],2,FALSE)),"-")</f>
        <v>ROONY JOANATHAN QUEVEDO LOPEZ</v>
      </c>
      <c r="S41" s="95" t="str">
        <f t="shared" si="4"/>
        <v>-</v>
      </c>
      <c r="U41" s="230" t="s">
        <v>276</v>
      </c>
      <c r="V41" s="228">
        <f>SUM(V30:V40)</f>
        <v>1</v>
      </c>
      <c r="W41" s="228">
        <f t="shared" ref="W41:AH41" si="11">SUM(W30:W40)</f>
        <v>6</v>
      </c>
      <c r="X41" s="228">
        <f t="shared" si="11"/>
        <v>0</v>
      </c>
      <c r="Y41" s="228">
        <f t="shared" si="11"/>
        <v>0</v>
      </c>
      <c r="Z41" s="228">
        <f t="shared" si="11"/>
        <v>3</v>
      </c>
      <c r="AA41" s="228">
        <f t="shared" si="11"/>
        <v>1</v>
      </c>
      <c r="AB41" s="228">
        <f t="shared" si="11"/>
        <v>2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1</v>
      </c>
      <c r="AH41" s="231">
        <f t="shared" si="11"/>
        <v>14</v>
      </c>
    </row>
    <row r="42" spans="1:34" x14ac:dyDescent="0.35">
      <c r="A42" s="6">
        <v>47099</v>
      </c>
      <c r="B42" s="3"/>
      <c r="C42" s="1" t="s">
        <v>48</v>
      </c>
      <c r="D42" s="9" t="s">
        <v>176</v>
      </c>
      <c r="E42" s="1" t="s">
        <v>23</v>
      </c>
      <c r="F42" s="8">
        <v>510960</v>
      </c>
      <c r="G42" s="1" t="s">
        <v>62</v>
      </c>
      <c r="H42" s="7">
        <v>10</v>
      </c>
      <c r="I42" s="5">
        <v>45012</v>
      </c>
      <c r="J42" s="5">
        <v>45013</v>
      </c>
      <c r="K42" s="1" t="s">
        <v>57</v>
      </c>
      <c r="L42" s="224">
        <f t="shared" si="3"/>
        <v>3</v>
      </c>
      <c r="M42" s="4">
        <f t="shared" si="5"/>
        <v>1</v>
      </c>
      <c r="N42" s="233" t="s">
        <v>341</v>
      </c>
      <c r="O42" s="234">
        <v>10</v>
      </c>
      <c r="P42" s="233">
        <v>510960</v>
      </c>
      <c r="Q42" s="241" t="str">
        <f>IFERROR((VLOOKUP(P42,Padrón[[Ficha]:[Nombre]],2,FALSE)),"-")</f>
        <v>ROONY JOANATHAN QUEVEDO LOPEZ</v>
      </c>
      <c r="S42" s="95" t="str">
        <f t="shared" si="4"/>
        <v>-</v>
      </c>
    </row>
    <row r="43" spans="1:34" hidden="1" x14ac:dyDescent="0.35">
      <c r="A43" s="6">
        <v>47103</v>
      </c>
      <c r="B43" s="3"/>
      <c r="C43" s="1" t="s">
        <v>48</v>
      </c>
      <c r="D43" s="9" t="s">
        <v>176</v>
      </c>
      <c r="E43" s="1" t="s">
        <v>78</v>
      </c>
      <c r="F43" s="8">
        <v>375253</v>
      </c>
      <c r="G43" s="1" t="s">
        <v>90</v>
      </c>
      <c r="H43" s="7">
        <v>20</v>
      </c>
      <c r="I43" s="5">
        <v>45013</v>
      </c>
      <c r="J43" s="5">
        <v>45013</v>
      </c>
      <c r="K43" s="1" t="s">
        <v>57</v>
      </c>
      <c r="L43" s="224">
        <f t="shared" si="3"/>
        <v>3</v>
      </c>
      <c r="M43" s="4">
        <f t="shared" si="5"/>
        <v>1</v>
      </c>
      <c r="N43" s="233" t="s">
        <v>341</v>
      </c>
      <c r="O43" s="234">
        <v>13</v>
      </c>
      <c r="P43" s="233">
        <v>213374</v>
      </c>
      <c r="Q43" s="241" t="str">
        <f>IFERROR((VLOOKUP(P43,Padrón[[Ficha]:[Nombre]],2,FALSE)),"-")</f>
        <v>IGNACIO CESSA LOPEZ</v>
      </c>
      <c r="S43" s="95" t="str">
        <f t="shared" si="4"/>
        <v>-</v>
      </c>
    </row>
    <row r="44" spans="1:34" hidden="1" x14ac:dyDescent="0.35">
      <c r="A44" s="6">
        <v>58299</v>
      </c>
      <c r="B44" s="3"/>
      <c r="C44" s="1" t="s">
        <v>48</v>
      </c>
      <c r="D44" s="9" t="s">
        <v>49</v>
      </c>
      <c r="E44" s="1" t="s">
        <v>22</v>
      </c>
      <c r="F44" s="8">
        <v>375253</v>
      </c>
      <c r="G44" s="1" t="s">
        <v>90</v>
      </c>
      <c r="H44" s="7">
        <v>17</v>
      </c>
      <c r="I44" s="5">
        <v>45014</v>
      </c>
      <c r="J44" s="5">
        <v>45016</v>
      </c>
      <c r="K44" s="1" t="s">
        <v>57</v>
      </c>
      <c r="L44" s="224">
        <f t="shared" si="3"/>
        <v>3</v>
      </c>
      <c r="M44" s="4">
        <f t="shared" si="5"/>
        <v>1</v>
      </c>
      <c r="N44" s="233" t="s">
        <v>341</v>
      </c>
      <c r="O44" s="234">
        <v>14</v>
      </c>
      <c r="P44" s="233">
        <v>213374</v>
      </c>
      <c r="Q44" s="241" t="str">
        <f>IFERROR((VLOOKUP(P44,Padrón[[Ficha]:[Nombre]],2,FALSE)),"-")</f>
        <v>IGNACIO CESSA LOPEZ</v>
      </c>
      <c r="S44" s="95" t="str">
        <f t="shared" si="4"/>
        <v>-</v>
      </c>
    </row>
    <row r="45" spans="1:34" hidden="1" x14ac:dyDescent="0.35">
      <c r="A45" s="6">
        <v>47764</v>
      </c>
      <c r="B45" s="3"/>
      <c r="C45" s="1" t="s">
        <v>48</v>
      </c>
      <c r="D45" s="9" t="s">
        <v>176</v>
      </c>
      <c r="E45" s="1" t="s">
        <v>78</v>
      </c>
      <c r="F45" s="8">
        <v>375253</v>
      </c>
      <c r="G45" s="1" t="s">
        <v>90</v>
      </c>
      <c r="H45" s="7">
        <v>10</v>
      </c>
      <c r="I45" s="5">
        <v>45019</v>
      </c>
      <c r="J45" s="5">
        <v>45019</v>
      </c>
      <c r="K45" s="1" t="s">
        <v>57</v>
      </c>
      <c r="L45" s="224">
        <f t="shared" si="3"/>
        <v>4</v>
      </c>
      <c r="M45" s="4">
        <f t="shared" si="5"/>
        <v>1</v>
      </c>
      <c r="N45" s="233" t="s">
        <v>341</v>
      </c>
      <c r="O45" s="234">
        <v>5</v>
      </c>
      <c r="P45" s="233">
        <v>213374</v>
      </c>
      <c r="Q45" s="241" t="str">
        <f>IFERROR((VLOOKUP(P45,Padrón[[Ficha]:[Nombre]],2,FALSE)),"-")</f>
        <v>IGNACIO CESSA LOPEZ</v>
      </c>
      <c r="S45" s="95" t="str">
        <f t="shared" si="4"/>
        <v>-</v>
      </c>
    </row>
    <row r="46" spans="1:34" hidden="1" x14ac:dyDescent="0.35">
      <c r="A46" s="6">
        <v>58356</v>
      </c>
      <c r="B46" s="3"/>
      <c r="C46" s="1" t="s">
        <v>48</v>
      </c>
      <c r="D46" s="9" t="s">
        <v>49</v>
      </c>
      <c r="E46" s="1" t="s">
        <v>22</v>
      </c>
      <c r="F46" s="8">
        <v>375253</v>
      </c>
      <c r="G46" s="1" t="s">
        <v>90</v>
      </c>
      <c r="H46" s="7">
        <v>25</v>
      </c>
      <c r="I46" s="5">
        <v>45021</v>
      </c>
      <c r="J46" s="5">
        <v>45023</v>
      </c>
      <c r="K46" s="1" t="s">
        <v>57</v>
      </c>
      <c r="L46" s="224">
        <f t="shared" ref="L46:L77" si="12">MONTH(J46)</f>
        <v>4</v>
      </c>
      <c r="M46" s="4">
        <f t="shared" si="5"/>
        <v>1</v>
      </c>
      <c r="N46" s="233" t="s">
        <v>341</v>
      </c>
      <c r="O46" s="234">
        <v>25</v>
      </c>
      <c r="P46" s="233">
        <v>375253</v>
      </c>
      <c r="Q46" s="241" t="str">
        <f>IFERROR((VLOOKUP(P46,Padrón[[Ficha]:[Nombre]],2,FALSE)),"-")</f>
        <v>ERNESTO XICOTENCATL ULIANOV MARTINEZ RODRIGUEZ</v>
      </c>
      <c r="R46" s="234" t="s">
        <v>494</v>
      </c>
      <c r="S46" s="95" t="str">
        <f t="shared" ref="S46:S77" si="13">IF(N46="Cancelado","◄ ◄ ◄ Favor de indicar la causa","-")</f>
        <v>-</v>
      </c>
    </row>
    <row r="47" spans="1:34" hidden="1" x14ac:dyDescent="0.35">
      <c r="A47" s="6">
        <v>48891</v>
      </c>
      <c r="B47" s="3"/>
      <c r="C47" s="1" t="s">
        <v>48</v>
      </c>
      <c r="D47" s="9" t="s">
        <v>176</v>
      </c>
      <c r="E47" s="268" t="s">
        <v>76</v>
      </c>
      <c r="F47" s="8">
        <v>536181</v>
      </c>
      <c r="G47" s="1" t="s">
        <v>98</v>
      </c>
      <c r="H47" s="7">
        <v>20</v>
      </c>
      <c r="I47" s="5">
        <v>45049</v>
      </c>
      <c r="J47" s="5">
        <v>45050</v>
      </c>
      <c r="K47" s="1" t="s">
        <v>57</v>
      </c>
      <c r="L47" s="224">
        <f t="shared" si="12"/>
        <v>5</v>
      </c>
      <c r="M47" s="4">
        <f t="shared" si="5"/>
        <v>1</v>
      </c>
      <c r="N47" s="233" t="s">
        <v>343</v>
      </c>
      <c r="Q47" s="241" t="str">
        <f>IFERROR((VLOOKUP(P47,Padrón[[Ficha]:[Nombre]],2,FALSE)),"-")</f>
        <v>-</v>
      </c>
      <c r="R47" s="234" t="s">
        <v>495</v>
      </c>
      <c r="S47" s="95" t="str">
        <f t="shared" si="13"/>
        <v>◄ ◄ ◄ Favor de indicar la causa</v>
      </c>
    </row>
    <row r="48" spans="1:34" hidden="1" x14ac:dyDescent="0.35">
      <c r="A48" s="6">
        <v>48185</v>
      </c>
      <c r="B48" s="3"/>
      <c r="C48" s="1" t="s">
        <v>48</v>
      </c>
      <c r="D48" s="9" t="s">
        <v>176</v>
      </c>
      <c r="E48" s="268" t="s">
        <v>23</v>
      </c>
      <c r="F48" s="8">
        <v>510960</v>
      </c>
      <c r="G48" s="1" t="s">
        <v>62</v>
      </c>
      <c r="H48" s="7">
        <v>20</v>
      </c>
      <c r="I48" s="5">
        <v>45050</v>
      </c>
      <c r="J48" s="5">
        <v>45051</v>
      </c>
      <c r="K48" s="1" t="s">
        <v>57</v>
      </c>
      <c r="L48" s="224">
        <f t="shared" si="12"/>
        <v>5</v>
      </c>
      <c r="M48" s="4">
        <f t="shared" si="5"/>
        <v>1</v>
      </c>
      <c r="N48" s="233" t="s">
        <v>343</v>
      </c>
      <c r="Q48" s="241" t="str">
        <f>IFERROR((VLOOKUP(P48,Padrón[[Ficha]:[Nombre]],2,FALSE)),"-")</f>
        <v>-</v>
      </c>
      <c r="R48" s="234" t="s">
        <v>495</v>
      </c>
      <c r="S48" s="95" t="str">
        <f t="shared" si="13"/>
        <v>◄ ◄ ◄ Favor de indicar la causa</v>
      </c>
    </row>
    <row r="49" spans="1:19" hidden="1" x14ac:dyDescent="0.35">
      <c r="A49" s="6">
        <v>47136</v>
      </c>
      <c r="B49" s="3"/>
      <c r="C49" s="1" t="s">
        <v>48</v>
      </c>
      <c r="D49" s="9" t="s">
        <v>176</v>
      </c>
      <c r="E49" s="268" t="s">
        <v>47</v>
      </c>
      <c r="F49" s="8">
        <v>510960</v>
      </c>
      <c r="G49" s="1" t="s">
        <v>62</v>
      </c>
      <c r="H49" s="7">
        <v>11</v>
      </c>
      <c r="I49" s="5">
        <v>45054</v>
      </c>
      <c r="J49" s="5">
        <v>45056</v>
      </c>
      <c r="K49" s="1" t="s">
        <v>57</v>
      </c>
      <c r="L49" s="224">
        <f t="shared" si="12"/>
        <v>5</v>
      </c>
      <c r="M49" s="4">
        <f t="shared" si="5"/>
        <v>1</v>
      </c>
      <c r="N49" s="233" t="s">
        <v>341</v>
      </c>
      <c r="O49" s="234">
        <v>9</v>
      </c>
      <c r="P49" s="233">
        <v>510960</v>
      </c>
      <c r="Q49" s="241" t="str">
        <f>IFERROR((VLOOKUP(P49,Padrón[[Ficha]:[Nombre]],2,FALSE)),"-")</f>
        <v>ROONY JOANATHAN QUEVEDO LOPEZ</v>
      </c>
      <c r="S49" s="95" t="str">
        <f t="shared" si="13"/>
        <v>-</v>
      </c>
    </row>
    <row r="50" spans="1:19" hidden="1" x14ac:dyDescent="0.35">
      <c r="A50" s="6">
        <v>48889</v>
      </c>
      <c r="B50" s="3"/>
      <c r="C50" s="1" t="s">
        <v>48</v>
      </c>
      <c r="D50" s="9" t="s">
        <v>176</v>
      </c>
      <c r="E50" s="268" t="s">
        <v>76</v>
      </c>
      <c r="F50" s="8">
        <v>536181</v>
      </c>
      <c r="G50" s="1" t="s">
        <v>98</v>
      </c>
      <c r="H50" s="7">
        <v>20</v>
      </c>
      <c r="I50" s="5">
        <v>45054</v>
      </c>
      <c r="J50" s="5">
        <v>45055</v>
      </c>
      <c r="K50" s="1" t="s">
        <v>57</v>
      </c>
      <c r="L50" s="224">
        <f t="shared" si="12"/>
        <v>5</v>
      </c>
      <c r="M50" s="4">
        <f t="shared" si="5"/>
        <v>1</v>
      </c>
      <c r="N50" s="233" t="s">
        <v>341</v>
      </c>
      <c r="O50" s="234">
        <v>10</v>
      </c>
      <c r="P50" s="233">
        <v>536181</v>
      </c>
      <c r="Q50" s="241" t="str">
        <f>IFERROR((VLOOKUP(P50,Padrón[[Ficha]:[Nombre]],2,FALSE)),"-")</f>
        <v>ALEXANDER JULIAN ALCANTARA SANTILLAN</v>
      </c>
      <c r="R50" s="234" t="s">
        <v>496</v>
      </c>
      <c r="S50" s="95" t="str">
        <f t="shared" si="13"/>
        <v>-</v>
      </c>
    </row>
    <row r="51" spans="1:19" hidden="1" x14ac:dyDescent="0.35">
      <c r="A51" s="6">
        <v>48187</v>
      </c>
      <c r="B51" s="3"/>
      <c r="C51" s="1" t="s">
        <v>48</v>
      </c>
      <c r="D51" s="9" t="s">
        <v>176</v>
      </c>
      <c r="E51" s="268" t="s">
        <v>23</v>
      </c>
      <c r="F51" s="8">
        <v>510960</v>
      </c>
      <c r="G51" s="1" t="s">
        <v>62</v>
      </c>
      <c r="H51" s="7">
        <v>20</v>
      </c>
      <c r="I51" s="5">
        <v>45057</v>
      </c>
      <c r="J51" s="5">
        <v>45058</v>
      </c>
      <c r="K51" s="1" t="s">
        <v>57</v>
      </c>
      <c r="L51" s="224">
        <f t="shared" si="12"/>
        <v>5</v>
      </c>
      <c r="M51" s="4">
        <f t="shared" si="5"/>
        <v>1</v>
      </c>
      <c r="N51" s="233" t="s">
        <v>343</v>
      </c>
      <c r="Q51" s="241" t="str">
        <f>IFERROR((VLOOKUP(P51,Padrón[[Ficha]:[Nombre]],2,FALSE)),"-")</f>
        <v>-</v>
      </c>
      <c r="R51" s="234" t="s">
        <v>495</v>
      </c>
      <c r="S51" s="95" t="str">
        <f t="shared" si="13"/>
        <v>◄ ◄ ◄ Favor de indicar la causa</v>
      </c>
    </row>
    <row r="52" spans="1:19" hidden="1" x14ac:dyDescent="0.35">
      <c r="A52" s="6">
        <v>48901</v>
      </c>
      <c r="B52" s="3"/>
      <c r="C52" s="1" t="s">
        <v>48</v>
      </c>
      <c r="D52" s="9" t="s">
        <v>176</v>
      </c>
      <c r="E52" s="1" t="s">
        <v>76</v>
      </c>
      <c r="F52" s="8">
        <v>536181</v>
      </c>
      <c r="G52" s="1" t="s">
        <v>98</v>
      </c>
      <c r="H52" s="7">
        <v>20</v>
      </c>
      <c r="I52" s="5">
        <v>45057</v>
      </c>
      <c r="J52" s="5">
        <v>45058</v>
      </c>
      <c r="K52" s="1" t="s">
        <v>57</v>
      </c>
      <c r="L52" s="224">
        <f t="shared" si="12"/>
        <v>5</v>
      </c>
      <c r="M52" s="4">
        <f t="shared" si="5"/>
        <v>1</v>
      </c>
      <c r="N52" s="233" t="s">
        <v>341</v>
      </c>
      <c r="O52" s="234">
        <v>11</v>
      </c>
      <c r="P52" s="233">
        <v>536181</v>
      </c>
      <c r="Q52" s="241" t="str">
        <f>IFERROR((VLOOKUP(P52,Padrón[[Ficha]:[Nombre]],2,FALSE)),"-")</f>
        <v>ALEXANDER JULIAN ALCANTARA SANTILLAN</v>
      </c>
      <c r="R52" s="234" t="s">
        <v>497</v>
      </c>
      <c r="S52" s="95" t="str">
        <f t="shared" si="13"/>
        <v>-</v>
      </c>
    </row>
    <row r="53" spans="1:19" hidden="1" x14ac:dyDescent="0.35">
      <c r="A53" s="6">
        <v>47137</v>
      </c>
      <c r="B53" s="3"/>
      <c r="C53" s="1" t="s">
        <v>48</v>
      </c>
      <c r="D53" s="9" t="s">
        <v>176</v>
      </c>
      <c r="E53" s="1" t="s">
        <v>47</v>
      </c>
      <c r="F53" s="8">
        <v>510960</v>
      </c>
      <c r="G53" s="1" t="s">
        <v>62</v>
      </c>
      <c r="H53" s="7">
        <v>12</v>
      </c>
      <c r="I53" s="5">
        <v>45061</v>
      </c>
      <c r="J53" s="5">
        <v>45063</v>
      </c>
      <c r="K53" s="1" t="s">
        <v>57</v>
      </c>
      <c r="L53" s="224">
        <f t="shared" si="12"/>
        <v>5</v>
      </c>
      <c r="M53" s="4">
        <f t="shared" si="5"/>
        <v>1</v>
      </c>
      <c r="N53" s="233" t="s">
        <v>341</v>
      </c>
      <c r="O53" s="234">
        <v>10</v>
      </c>
      <c r="P53" s="233">
        <v>510960</v>
      </c>
      <c r="Q53" s="241" t="str">
        <f>IFERROR((VLOOKUP(P53,Padrón[[Ficha]:[Nombre]],2,FALSE)),"-")</f>
        <v>ROONY JOANATHAN QUEVEDO LOPEZ</v>
      </c>
      <c r="S53" s="95" t="str">
        <f t="shared" si="13"/>
        <v>-</v>
      </c>
    </row>
    <row r="54" spans="1:19" x14ac:dyDescent="0.35">
      <c r="A54" s="6">
        <v>48189</v>
      </c>
      <c r="B54" s="3"/>
      <c r="C54" s="1" t="s">
        <v>48</v>
      </c>
      <c r="D54" s="9" t="s">
        <v>176</v>
      </c>
      <c r="E54" s="1" t="s">
        <v>23</v>
      </c>
      <c r="F54" s="8">
        <v>510960</v>
      </c>
      <c r="G54" s="1" t="s">
        <v>62</v>
      </c>
      <c r="H54" s="7">
        <v>20</v>
      </c>
      <c r="I54" s="5">
        <v>45064</v>
      </c>
      <c r="J54" s="5">
        <v>45065</v>
      </c>
      <c r="K54" s="1" t="s">
        <v>57</v>
      </c>
      <c r="L54" s="224">
        <f t="shared" si="12"/>
        <v>5</v>
      </c>
      <c r="M54" s="4">
        <f t="shared" si="5"/>
        <v>1</v>
      </c>
      <c r="N54" s="233" t="s">
        <v>341</v>
      </c>
      <c r="O54" s="234">
        <v>7</v>
      </c>
      <c r="P54" s="233">
        <v>510960</v>
      </c>
      <c r="Q54" s="241" t="str">
        <f>IFERROR((VLOOKUP(P54,Padrón[[Ficha]:[Nombre]],2,FALSE)),"-")</f>
        <v>ROONY JOANATHAN QUEVEDO LOPEZ</v>
      </c>
      <c r="R54" s="234" t="s">
        <v>498</v>
      </c>
      <c r="S54" s="95" t="str">
        <f t="shared" si="13"/>
        <v>-</v>
      </c>
    </row>
    <row r="55" spans="1:19" hidden="1" x14ac:dyDescent="0.35">
      <c r="A55" s="6">
        <v>48893</v>
      </c>
      <c r="B55" s="3"/>
      <c r="C55" s="1" t="s">
        <v>48</v>
      </c>
      <c r="D55" s="9" t="s">
        <v>176</v>
      </c>
      <c r="E55" s="1" t="s">
        <v>76</v>
      </c>
      <c r="F55" s="8">
        <v>536181</v>
      </c>
      <c r="G55" s="1" t="s">
        <v>98</v>
      </c>
      <c r="H55" s="7">
        <v>20</v>
      </c>
      <c r="I55" s="5">
        <v>45064</v>
      </c>
      <c r="J55" s="5">
        <v>45065</v>
      </c>
      <c r="K55" s="1" t="s">
        <v>57</v>
      </c>
      <c r="L55" s="224">
        <f t="shared" si="12"/>
        <v>5</v>
      </c>
      <c r="M55" s="4">
        <f t="shared" si="5"/>
        <v>1</v>
      </c>
      <c r="N55" s="233" t="s">
        <v>341</v>
      </c>
      <c r="O55" s="234">
        <v>10</v>
      </c>
      <c r="P55" s="233">
        <v>536181</v>
      </c>
      <c r="Q55" s="241" t="str">
        <f>IFERROR((VLOOKUP(P55,Padrón[[Ficha]:[Nombre]],2,FALSE)),"-")</f>
        <v>ALEXANDER JULIAN ALCANTARA SANTILLAN</v>
      </c>
      <c r="R55" s="234" t="s">
        <v>496</v>
      </c>
      <c r="S55" s="95" t="str">
        <f t="shared" si="13"/>
        <v>-</v>
      </c>
    </row>
    <row r="56" spans="1:19" hidden="1" x14ac:dyDescent="0.35">
      <c r="A56" s="6">
        <v>47569</v>
      </c>
      <c r="B56" s="3"/>
      <c r="C56" s="1" t="s">
        <v>48</v>
      </c>
      <c r="D56" s="9" t="s">
        <v>176</v>
      </c>
      <c r="E56" s="1" t="s">
        <v>28</v>
      </c>
      <c r="F56" s="8">
        <v>536181</v>
      </c>
      <c r="G56" s="1" t="s">
        <v>98</v>
      </c>
      <c r="H56" s="7">
        <v>15</v>
      </c>
      <c r="I56" s="5">
        <v>45068</v>
      </c>
      <c r="J56" s="5">
        <v>45069</v>
      </c>
      <c r="K56" s="1" t="s">
        <v>57</v>
      </c>
      <c r="L56" s="224">
        <f t="shared" si="12"/>
        <v>5</v>
      </c>
      <c r="M56" s="4">
        <f t="shared" si="5"/>
        <v>1</v>
      </c>
      <c r="N56" s="233" t="s">
        <v>341</v>
      </c>
      <c r="O56" s="234">
        <v>13</v>
      </c>
      <c r="P56" s="233">
        <v>536181</v>
      </c>
      <c r="Q56" s="241" t="str">
        <f>IFERROR((VLOOKUP(P56,Padrón[[Ficha]:[Nombre]],2,FALSE)),"-")</f>
        <v>ALEXANDER JULIAN ALCANTARA SANTILLAN</v>
      </c>
      <c r="S56" s="95" t="str">
        <f t="shared" si="13"/>
        <v>-</v>
      </c>
    </row>
    <row r="57" spans="1:19" hidden="1" x14ac:dyDescent="0.35">
      <c r="A57" s="6">
        <v>47686</v>
      </c>
      <c r="B57" s="3"/>
      <c r="C57" s="1" t="s">
        <v>48</v>
      </c>
      <c r="D57" s="9" t="s">
        <v>176</v>
      </c>
      <c r="E57" s="1" t="s">
        <v>47</v>
      </c>
      <c r="F57" s="8">
        <v>510960</v>
      </c>
      <c r="G57" s="1" t="s">
        <v>62</v>
      </c>
      <c r="H57" s="7">
        <v>8</v>
      </c>
      <c r="I57" s="5">
        <v>45070</v>
      </c>
      <c r="J57" s="5">
        <v>45072</v>
      </c>
      <c r="K57" s="1" t="s">
        <v>57</v>
      </c>
      <c r="L57" s="224">
        <f t="shared" si="12"/>
        <v>5</v>
      </c>
      <c r="M57" s="4">
        <f t="shared" si="5"/>
        <v>1</v>
      </c>
      <c r="N57" s="233" t="s">
        <v>341</v>
      </c>
      <c r="O57" s="234">
        <v>6</v>
      </c>
      <c r="P57" s="233">
        <v>510960</v>
      </c>
      <c r="Q57" s="241" t="str">
        <f>IFERROR((VLOOKUP(P57,Padrón[[Ficha]:[Nombre]],2,FALSE)),"-")</f>
        <v>ROONY JOANATHAN QUEVEDO LOPEZ</v>
      </c>
      <c r="S57" s="95" t="str">
        <f t="shared" si="13"/>
        <v>-</v>
      </c>
    </row>
    <row r="58" spans="1:19" x14ac:dyDescent="0.35">
      <c r="A58" s="6">
        <v>48208</v>
      </c>
      <c r="B58" s="3"/>
      <c r="C58" s="1" t="s">
        <v>48</v>
      </c>
      <c r="D58" s="9" t="s">
        <v>176</v>
      </c>
      <c r="E58" s="1" t="s">
        <v>23</v>
      </c>
      <c r="F58" s="8">
        <v>510960</v>
      </c>
      <c r="G58" s="1" t="s">
        <v>62</v>
      </c>
      <c r="H58" s="7">
        <v>20</v>
      </c>
      <c r="I58" s="5">
        <v>45078</v>
      </c>
      <c r="J58" s="5">
        <v>45079</v>
      </c>
      <c r="K58" s="1" t="s">
        <v>57</v>
      </c>
      <c r="L58" s="224">
        <f t="shared" si="12"/>
        <v>6</v>
      </c>
      <c r="M58" s="4">
        <f t="shared" si="5"/>
        <v>1</v>
      </c>
      <c r="N58" s="233" t="s">
        <v>341</v>
      </c>
      <c r="O58" s="234">
        <v>14</v>
      </c>
      <c r="P58" s="233">
        <v>510960</v>
      </c>
      <c r="Q58" s="241" t="str">
        <f>IFERROR((VLOOKUP(P58,Padrón[[Ficha]:[Nombre]],2,FALSE)),"-")</f>
        <v>ROONY JOANATHAN QUEVEDO LOPEZ</v>
      </c>
      <c r="R58" s="234" t="s">
        <v>499</v>
      </c>
      <c r="S58" s="95" t="str">
        <f t="shared" si="13"/>
        <v>-</v>
      </c>
    </row>
    <row r="59" spans="1:19" hidden="1" x14ac:dyDescent="0.35">
      <c r="A59" s="6">
        <v>48311</v>
      </c>
      <c r="B59" s="3"/>
      <c r="C59" s="1" t="s">
        <v>48</v>
      </c>
      <c r="D59" s="9" t="s">
        <v>176</v>
      </c>
      <c r="E59" s="1" t="s">
        <v>28</v>
      </c>
      <c r="F59" s="8">
        <v>536181</v>
      </c>
      <c r="G59" s="1" t="s">
        <v>98</v>
      </c>
      <c r="H59" s="7">
        <v>21</v>
      </c>
      <c r="I59" s="5">
        <v>45078</v>
      </c>
      <c r="J59" s="5">
        <v>45079</v>
      </c>
      <c r="K59" s="1" t="s">
        <v>57</v>
      </c>
      <c r="L59" s="224">
        <f t="shared" si="12"/>
        <v>6</v>
      </c>
      <c r="M59" s="4">
        <f t="shared" si="5"/>
        <v>1</v>
      </c>
      <c r="N59" s="233" t="s">
        <v>341</v>
      </c>
      <c r="O59" s="234">
        <v>5</v>
      </c>
      <c r="P59" s="233">
        <v>536181</v>
      </c>
      <c r="Q59" s="241" t="str">
        <f>IFERROR((VLOOKUP(P59,Padrón[[Ficha]:[Nombre]],2,FALSE)),"-")</f>
        <v>ALEXANDER JULIAN ALCANTARA SANTILLAN</v>
      </c>
      <c r="R59" s="234" t="s">
        <v>500</v>
      </c>
      <c r="S59" s="95" t="str">
        <f t="shared" si="13"/>
        <v>-</v>
      </c>
    </row>
    <row r="60" spans="1:19" hidden="1" x14ac:dyDescent="0.35">
      <c r="A60" s="6">
        <v>48886</v>
      </c>
      <c r="B60" s="3"/>
      <c r="C60" s="1" t="s">
        <v>48</v>
      </c>
      <c r="D60" s="9" t="s">
        <v>176</v>
      </c>
      <c r="E60" s="1" t="s">
        <v>76</v>
      </c>
      <c r="F60" s="8">
        <v>536181</v>
      </c>
      <c r="G60" s="1" t="s">
        <v>98</v>
      </c>
      <c r="H60" s="7">
        <v>20</v>
      </c>
      <c r="I60" s="5">
        <v>45083</v>
      </c>
      <c r="J60" s="5">
        <v>45084</v>
      </c>
      <c r="K60" s="1" t="s">
        <v>57</v>
      </c>
      <c r="L60" s="224">
        <f t="shared" si="12"/>
        <v>6</v>
      </c>
      <c r="M60" s="4">
        <f t="shared" si="5"/>
        <v>1</v>
      </c>
      <c r="N60" s="233" t="s">
        <v>341</v>
      </c>
      <c r="O60" s="234">
        <v>9</v>
      </c>
      <c r="P60" s="233">
        <v>536181</v>
      </c>
      <c r="Q60" s="241" t="str">
        <f>IFERROR((VLOOKUP(P60,Padrón[[Ficha]:[Nombre]],2,FALSE)),"-")</f>
        <v>ALEXANDER JULIAN ALCANTARA SANTILLAN</v>
      </c>
      <c r="R60" s="234" t="s">
        <v>501</v>
      </c>
      <c r="S60" s="95" t="str">
        <f t="shared" si="13"/>
        <v>-</v>
      </c>
    </row>
    <row r="61" spans="1:19" hidden="1" x14ac:dyDescent="0.35">
      <c r="A61" s="6">
        <v>50378</v>
      </c>
      <c r="B61" s="3"/>
      <c r="C61" s="1" t="s">
        <v>215</v>
      </c>
      <c r="D61" s="9" t="s">
        <v>223</v>
      </c>
      <c r="E61" s="1" t="s">
        <v>20</v>
      </c>
      <c r="F61" s="8">
        <v>510960</v>
      </c>
      <c r="G61" s="1" t="s">
        <v>62</v>
      </c>
      <c r="H61" s="7">
        <v>9</v>
      </c>
      <c r="I61" s="5">
        <v>45083</v>
      </c>
      <c r="J61" s="5">
        <v>45084</v>
      </c>
      <c r="K61" s="1" t="s">
        <v>57</v>
      </c>
      <c r="L61" s="224">
        <f t="shared" si="12"/>
        <v>6</v>
      </c>
      <c r="M61" s="4">
        <f t="shared" si="5"/>
        <v>1</v>
      </c>
      <c r="N61" s="233" t="s">
        <v>343</v>
      </c>
      <c r="Q61" s="241" t="str">
        <f>IFERROR((VLOOKUP(P61,Padrón[[Ficha]:[Nombre]],2,FALSE)),"-")</f>
        <v>-</v>
      </c>
      <c r="R61" s="234" t="s">
        <v>502</v>
      </c>
      <c r="S61" s="95" t="str">
        <f t="shared" si="13"/>
        <v>◄ ◄ ◄ Favor de indicar la causa</v>
      </c>
    </row>
    <row r="62" spans="1:19" x14ac:dyDescent="0.35">
      <c r="A62" s="6">
        <v>48209</v>
      </c>
      <c r="B62" s="3"/>
      <c r="C62" s="1" t="s">
        <v>48</v>
      </c>
      <c r="D62" s="9" t="s">
        <v>176</v>
      </c>
      <c r="E62" s="1" t="s">
        <v>23</v>
      </c>
      <c r="F62" s="8">
        <v>510960</v>
      </c>
      <c r="G62" s="1" t="s">
        <v>62</v>
      </c>
      <c r="H62" s="7">
        <v>20</v>
      </c>
      <c r="I62" s="5">
        <v>45085</v>
      </c>
      <c r="J62" s="5">
        <v>45086</v>
      </c>
      <c r="K62" s="1" t="s">
        <v>57</v>
      </c>
      <c r="L62" s="224">
        <f t="shared" si="12"/>
        <v>6</v>
      </c>
      <c r="M62" s="4">
        <f t="shared" si="5"/>
        <v>1</v>
      </c>
      <c r="N62" s="233" t="s">
        <v>341</v>
      </c>
      <c r="O62" s="234">
        <v>15</v>
      </c>
      <c r="P62" s="233">
        <v>510960</v>
      </c>
      <c r="Q62" s="241" t="str">
        <f>IFERROR((VLOOKUP(P62,Padrón[[Ficha]:[Nombre]],2,FALSE)),"-")</f>
        <v>ROONY JOANATHAN QUEVEDO LOPEZ</v>
      </c>
      <c r="R62" s="234" t="s">
        <v>503</v>
      </c>
      <c r="S62" s="95" t="str">
        <f t="shared" si="13"/>
        <v>-</v>
      </c>
    </row>
    <row r="63" spans="1:19" hidden="1" x14ac:dyDescent="0.35">
      <c r="A63" s="6">
        <v>47107</v>
      </c>
      <c r="B63" s="3"/>
      <c r="C63" s="1" t="s">
        <v>48</v>
      </c>
      <c r="D63" s="9" t="s">
        <v>176</v>
      </c>
      <c r="E63" s="1" t="s">
        <v>20</v>
      </c>
      <c r="F63" s="8">
        <v>510960</v>
      </c>
      <c r="G63" s="1" t="s">
        <v>62</v>
      </c>
      <c r="H63" s="7">
        <v>12</v>
      </c>
      <c r="I63" s="5">
        <v>45089</v>
      </c>
      <c r="J63" s="5">
        <v>45090</v>
      </c>
      <c r="K63" s="1" t="s">
        <v>57</v>
      </c>
      <c r="L63" s="224">
        <f t="shared" si="12"/>
        <v>6</v>
      </c>
      <c r="M63" s="4">
        <f t="shared" si="5"/>
        <v>1</v>
      </c>
      <c r="N63" s="233" t="s">
        <v>341</v>
      </c>
      <c r="O63" s="234">
        <v>10</v>
      </c>
      <c r="P63" s="233">
        <v>510960</v>
      </c>
      <c r="Q63" s="241" t="str">
        <f>IFERROR((VLOOKUP(P63,Padrón[[Ficha]:[Nombre]],2,FALSE)),"-")</f>
        <v>ROONY JOANATHAN QUEVEDO LOPEZ</v>
      </c>
      <c r="S63" s="95" t="str">
        <f t="shared" si="13"/>
        <v>-</v>
      </c>
    </row>
    <row r="64" spans="1:19" hidden="1" x14ac:dyDescent="0.35">
      <c r="A64" s="6">
        <v>48897</v>
      </c>
      <c r="B64" s="3"/>
      <c r="C64" s="1" t="s">
        <v>48</v>
      </c>
      <c r="D64" s="9" t="s">
        <v>176</v>
      </c>
      <c r="E64" s="1" t="s">
        <v>76</v>
      </c>
      <c r="F64" s="8">
        <v>536181</v>
      </c>
      <c r="G64" s="1" t="s">
        <v>98</v>
      </c>
      <c r="H64" s="7">
        <v>20</v>
      </c>
      <c r="I64" s="5">
        <v>45089</v>
      </c>
      <c r="J64" s="5">
        <v>45090</v>
      </c>
      <c r="K64" s="1" t="s">
        <v>57</v>
      </c>
      <c r="L64" s="224">
        <f t="shared" si="12"/>
        <v>6</v>
      </c>
      <c r="M64" s="4">
        <f t="shared" si="5"/>
        <v>1</v>
      </c>
      <c r="N64" s="233" t="s">
        <v>341</v>
      </c>
      <c r="O64" s="234">
        <v>14</v>
      </c>
      <c r="P64" s="233">
        <v>510960</v>
      </c>
      <c r="Q64" s="241" t="str">
        <f>IFERROR((VLOOKUP(P64,Padrón[[Ficha]:[Nombre]],2,FALSE)),"-")</f>
        <v>ROONY JOANATHAN QUEVEDO LOPEZ</v>
      </c>
      <c r="R64" s="234" t="s">
        <v>479</v>
      </c>
      <c r="S64" s="95" t="str">
        <f t="shared" si="13"/>
        <v>-</v>
      </c>
    </row>
    <row r="65" spans="1:19" hidden="1" x14ac:dyDescent="0.35">
      <c r="A65" s="6">
        <v>47110</v>
      </c>
      <c r="B65" s="3"/>
      <c r="C65" s="1" t="s">
        <v>48</v>
      </c>
      <c r="D65" s="9" t="s">
        <v>176</v>
      </c>
      <c r="E65" s="1" t="s">
        <v>20</v>
      </c>
      <c r="F65" s="8">
        <v>510960</v>
      </c>
      <c r="G65" s="1" t="s">
        <v>62</v>
      </c>
      <c r="H65" s="7">
        <v>12</v>
      </c>
      <c r="I65" s="5">
        <v>45092</v>
      </c>
      <c r="J65" s="5">
        <v>45093</v>
      </c>
      <c r="K65" s="1" t="s">
        <v>57</v>
      </c>
      <c r="L65" s="224">
        <f t="shared" si="12"/>
        <v>6</v>
      </c>
      <c r="M65" s="4">
        <f t="shared" si="5"/>
        <v>1</v>
      </c>
      <c r="N65" s="233" t="s">
        <v>341</v>
      </c>
      <c r="O65" s="234">
        <v>9</v>
      </c>
      <c r="P65" s="233">
        <v>510960</v>
      </c>
      <c r="Q65" s="241" t="str">
        <f>IFERROR((VLOOKUP(P65,Padrón[[Ficha]:[Nombre]],2,FALSE)),"-")</f>
        <v>ROONY JOANATHAN QUEVEDO LOPEZ</v>
      </c>
      <c r="S65" s="95" t="str">
        <f t="shared" si="13"/>
        <v>-</v>
      </c>
    </row>
    <row r="66" spans="1:19" x14ac:dyDescent="0.35">
      <c r="A66" s="6">
        <v>48212</v>
      </c>
      <c r="B66" s="3"/>
      <c r="C66" s="1" t="s">
        <v>48</v>
      </c>
      <c r="D66" s="9" t="s">
        <v>176</v>
      </c>
      <c r="E66" s="1" t="s">
        <v>23</v>
      </c>
      <c r="F66" s="8">
        <v>510960</v>
      </c>
      <c r="G66" s="1" t="s">
        <v>62</v>
      </c>
      <c r="H66" s="7">
        <v>20</v>
      </c>
      <c r="I66" s="5">
        <v>45099</v>
      </c>
      <c r="J66" s="5">
        <v>45100</v>
      </c>
      <c r="K66" s="1" t="s">
        <v>57</v>
      </c>
      <c r="L66" s="224">
        <f t="shared" si="12"/>
        <v>6</v>
      </c>
      <c r="M66" s="4">
        <f t="shared" si="5"/>
        <v>1</v>
      </c>
      <c r="N66" s="233" t="s">
        <v>341</v>
      </c>
      <c r="O66" s="234">
        <v>13</v>
      </c>
      <c r="P66" s="233">
        <v>510960</v>
      </c>
      <c r="Q66" s="241" t="str">
        <f>IFERROR((VLOOKUP(P66,Padrón[[Ficha]:[Nombre]],2,FALSE)),"-")</f>
        <v>ROONY JOANATHAN QUEVEDO LOPEZ</v>
      </c>
      <c r="S66" s="95" t="str">
        <f t="shared" si="13"/>
        <v>-</v>
      </c>
    </row>
    <row r="67" spans="1:19" x14ac:dyDescent="0.35">
      <c r="A67" s="6">
        <v>48215</v>
      </c>
      <c r="B67" s="3"/>
      <c r="C67" s="1" t="s">
        <v>48</v>
      </c>
      <c r="D67" s="9" t="s">
        <v>176</v>
      </c>
      <c r="E67" s="1" t="s">
        <v>23</v>
      </c>
      <c r="F67" s="8">
        <v>510960</v>
      </c>
      <c r="G67" s="1" t="s">
        <v>62</v>
      </c>
      <c r="H67" s="7">
        <v>20</v>
      </c>
      <c r="I67" s="5">
        <v>45106</v>
      </c>
      <c r="J67" s="5">
        <v>45107</v>
      </c>
      <c r="K67" s="1" t="s">
        <v>57</v>
      </c>
      <c r="L67" s="224">
        <f t="shared" si="12"/>
        <v>6</v>
      </c>
      <c r="M67" s="4">
        <f t="shared" si="5"/>
        <v>1</v>
      </c>
      <c r="N67" s="233" t="s">
        <v>341</v>
      </c>
      <c r="O67" s="234">
        <v>14</v>
      </c>
      <c r="P67" s="233">
        <v>510960</v>
      </c>
      <c r="Q67" s="241" t="str">
        <f>IFERROR((VLOOKUP(P67,Padrón[[Ficha]:[Nombre]],2,FALSE)),"-")</f>
        <v>ROONY JOANATHAN QUEVEDO LOPEZ</v>
      </c>
      <c r="R67" s="234" t="s">
        <v>504</v>
      </c>
      <c r="S67" s="95" t="str">
        <f t="shared" si="13"/>
        <v>-</v>
      </c>
    </row>
    <row r="68" spans="1:19" hidden="1" x14ac:dyDescent="0.35">
      <c r="A68" s="6">
        <v>48312</v>
      </c>
      <c r="B68" s="3"/>
      <c r="C68" s="1" t="s">
        <v>48</v>
      </c>
      <c r="D68" s="9" t="s">
        <v>176</v>
      </c>
      <c r="E68" s="1" t="s">
        <v>28</v>
      </c>
      <c r="F68" s="8">
        <v>536181</v>
      </c>
      <c r="G68" s="1" t="s">
        <v>98</v>
      </c>
      <c r="H68" s="7">
        <v>20</v>
      </c>
      <c r="I68" s="5">
        <v>45113</v>
      </c>
      <c r="J68" s="5">
        <v>45114</v>
      </c>
      <c r="K68" s="1" t="s">
        <v>57</v>
      </c>
      <c r="L68" s="224">
        <f t="shared" si="12"/>
        <v>7</v>
      </c>
      <c r="M68" s="4">
        <f t="shared" si="5"/>
        <v>1</v>
      </c>
      <c r="N68" s="233" t="s">
        <v>341</v>
      </c>
      <c r="O68" s="234">
        <v>17</v>
      </c>
      <c r="P68" s="233">
        <v>536181</v>
      </c>
      <c r="Q68" s="241" t="str">
        <f>IFERROR((VLOOKUP(P68,Padrón[[Ficha]:[Nombre]],2,FALSE)),"-")</f>
        <v>ALEXANDER JULIAN ALCANTARA SANTILLAN</v>
      </c>
      <c r="R68" s="234" t="s">
        <v>505</v>
      </c>
      <c r="S68" s="95" t="str">
        <f t="shared" si="13"/>
        <v>-</v>
      </c>
    </row>
    <row r="69" spans="1:19" x14ac:dyDescent="0.35">
      <c r="A69" s="6">
        <v>48216</v>
      </c>
      <c r="B69" s="3"/>
      <c r="C69" s="1" t="s">
        <v>48</v>
      </c>
      <c r="D69" s="9" t="s">
        <v>176</v>
      </c>
      <c r="E69" s="1" t="s">
        <v>23</v>
      </c>
      <c r="F69" s="8">
        <v>510960</v>
      </c>
      <c r="G69" s="1" t="s">
        <v>62</v>
      </c>
      <c r="H69" s="7">
        <v>20</v>
      </c>
      <c r="I69" s="5">
        <v>45113</v>
      </c>
      <c r="J69" s="5">
        <v>45114</v>
      </c>
      <c r="K69" s="1" t="s">
        <v>57</v>
      </c>
      <c r="L69" s="224">
        <f t="shared" si="12"/>
        <v>7</v>
      </c>
      <c r="M69" s="4">
        <f t="shared" ref="M69:M98" si="14">IF(J69&lt;=$C$2,1,0)</f>
        <v>1</v>
      </c>
      <c r="N69" s="233" t="s">
        <v>341</v>
      </c>
      <c r="O69" s="234">
        <v>12</v>
      </c>
      <c r="P69" s="233">
        <v>510960</v>
      </c>
      <c r="Q69" s="241" t="str">
        <f>IFERROR((VLOOKUP(P69,Padrón[[Ficha]:[Nombre]],2,FALSE)),"-")</f>
        <v>ROONY JOANATHAN QUEVEDO LOPEZ</v>
      </c>
      <c r="R69" s="234" t="s">
        <v>506</v>
      </c>
      <c r="S69" s="95" t="str">
        <f t="shared" si="13"/>
        <v>-</v>
      </c>
    </row>
    <row r="70" spans="1:19" x14ac:dyDescent="0.35">
      <c r="A70" s="6">
        <v>48217</v>
      </c>
      <c r="B70" s="3"/>
      <c r="C70" s="1" t="s">
        <v>48</v>
      </c>
      <c r="D70" s="9" t="s">
        <v>176</v>
      </c>
      <c r="E70" s="1" t="s">
        <v>23</v>
      </c>
      <c r="F70" s="8">
        <v>510960</v>
      </c>
      <c r="G70" s="1" t="s">
        <v>62</v>
      </c>
      <c r="H70" s="7">
        <v>20</v>
      </c>
      <c r="I70" s="5">
        <v>45120</v>
      </c>
      <c r="J70" s="5">
        <v>45121</v>
      </c>
      <c r="K70" s="1" t="s">
        <v>57</v>
      </c>
      <c r="L70" s="224">
        <f t="shared" si="12"/>
        <v>7</v>
      </c>
      <c r="M70" s="4">
        <f t="shared" si="14"/>
        <v>1</v>
      </c>
      <c r="N70" s="233" t="s">
        <v>341</v>
      </c>
      <c r="O70" s="234">
        <v>15</v>
      </c>
      <c r="P70" s="233">
        <v>536181</v>
      </c>
      <c r="Q70" s="241" t="str">
        <f>IFERROR((VLOOKUP(P70,Padrón[[Ficha]:[Nombre]],2,FALSE)),"-")</f>
        <v>ALEXANDER JULIAN ALCANTARA SANTILLAN</v>
      </c>
      <c r="R70" s="234" t="s">
        <v>507</v>
      </c>
      <c r="S70" s="95" t="str">
        <f t="shared" si="13"/>
        <v>-</v>
      </c>
    </row>
    <row r="71" spans="1:19" hidden="1" x14ac:dyDescent="0.35">
      <c r="A71" s="6">
        <v>47608</v>
      </c>
      <c r="B71" s="3"/>
      <c r="C71" s="1" t="s">
        <v>48</v>
      </c>
      <c r="D71" s="9" t="s">
        <v>176</v>
      </c>
      <c r="E71" s="1" t="s">
        <v>103</v>
      </c>
      <c r="F71" s="8">
        <v>536181</v>
      </c>
      <c r="G71" s="1" t="s">
        <v>98</v>
      </c>
      <c r="H71" s="7">
        <v>10</v>
      </c>
      <c r="I71" s="5">
        <v>45120</v>
      </c>
      <c r="J71" s="5">
        <v>45121</v>
      </c>
      <c r="K71" s="1" t="s">
        <v>57</v>
      </c>
      <c r="L71" s="224">
        <f t="shared" si="12"/>
        <v>7</v>
      </c>
      <c r="M71" s="4">
        <f t="shared" si="14"/>
        <v>1</v>
      </c>
      <c r="N71" s="233" t="s">
        <v>341</v>
      </c>
      <c r="O71" s="234">
        <v>10</v>
      </c>
      <c r="P71" s="233">
        <v>510960</v>
      </c>
      <c r="Q71" s="241" t="str">
        <f>IFERROR((VLOOKUP(P71,Padrón[[Ficha]:[Nombre]],2,FALSE)),"-")</f>
        <v>ROONY JOANATHAN QUEVEDO LOPEZ</v>
      </c>
      <c r="S71" s="95" t="str">
        <f t="shared" si="13"/>
        <v>-</v>
      </c>
    </row>
    <row r="72" spans="1:19" hidden="1" x14ac:dyDescent="0.35">
      <c r="A72" s="6">
        <v>47132</v>
      </c>
      <c r="B72" s="3"/>
      <c r="C72" s="1" t="s">
        <v>48</v>
      </c>
      <c r="D72" s="9" t="s">
        <v>176</v>
      </c>
      <c r="E72" s="1" t="s">
        <v>34</v>
      </c>
      <c r="F72" s="8">
        <v>510960</v>
      </c>
      <c r="G72" s="1" t="s">
        <v>62</v>
      </c>
      <c r="H72" s="7">
        <v>12</v>
      </c>
      <c r="I72" s="5">
        <v>45124</v>
      </c>
      <c r="J72" s="5">
        <v>45125</v>
      </c>
      <c r="K72" s="1" t="s">
        <v>57</v>
      </c>
      <c r="L72" s="224">
        <f t="shared" si="12"/>
        <v>7</v>
      </c>
      <c r="M72" s="4">
        <f t="shared" si="14"/>
        <v>1</v>
      </c>
      <c r="N72" s="233" t="s">
        <v>341</v>
      </c>
      <c r="O72" s="234">
        <v>9</v>
      </c>
      <c r="P72" s="233">
        <v>510960</v>
      </c>
      <c r="Q72" s="241" t="str">
        <f>IFERROR((VLOOKUP(P72,Padrón[[Ficha]:[Nombre]],2,FALSE)),"-")</f>
        <v>ROONY JOANATHAN QUEVEDO LOPEZ</v>
      </c>
      <c r="S72" s="95" t="str">
        <f t="shared" si="13"/>
        <v>-</v>
      </c>
    </row>
    <row r="73" spans="1:19" hidden="1" x14ac:dyDescent="0.35">
      <c r="A73" s="6">
        <v>48218</v>
      </c>
      <c r="B73" s="3"/>
      <c r="C73" s="1" t="s">
        <v>48</v>
      </c>
      <c r="D73" s="9" t="s">
        <v>176</v>
      </c>
      <c r="E73" s="1" t="s">
        <v>23</v>
      </c>
      <c r="F73" s="8">
        <v>510960</v>
      </c>
      <c r="G73" s="1" t="s">
        <v>62</v>
      </c>
      <c r="H73" s="7">
        <v>20</v>
      </c>
      <c r="I73" s="5">
        <v>45127</v>
      </c>
      <c r="J73" s="5">
        <v>45128</v>
      </c>
      <c r="K73" s="1" t="s">
        <v>57</v>
      </c>
      <c r="L73" s="224">
        <f t="shared" si="12"/>
        <v>7</v>
      </c>
      <c r="M73" s="4">
        <f t="shared" si="14"/>
        <v>1</v>
      </c>
      <c r="N73" s="233" t="s">
        <v>343</v>
      </c>
      <c r="Q73" s="241" t="str">
        <f>IFERROR((VLOOKUP(P73,Padrón[[Ficha]:[Nombre]],2,FALSE)),"-")</f>
        <v>-</v>
      </c>
      <c r="R73" s="234" t="s">
        <v>508</v>
      </c>
      <c r="S73" s="95" t="str">
        <f t="shared" si="13"/>
        <v>◄ ◄ ◄ Favor de indicar la causa</v>
      </c>
    </row>
    <row r="74" spans="1:19" hidden="1" x14ac:dyDescent="0.35">
      <c r="A74" s="6">
        <v>47116</v>
      </c>
      <c r="B74" s="3"/>
      <c r="C74" s="1" t="s">
        <v>48</v>
      </c>
      <c r="D74" s="9" t="s">
        <v>176</v>
      </c>
      <c r="E74" s="1" t="s">
        <v>30</v>
      </c>
      <c r="F74" s="8">
        <v>510960</v>
      </c>
      <c r="G74" s="1" t="s">
        <v>62</v>
      </c>
      <c r="H74" s="7">
        <v>15</v>
      </c>
      <c r="I74" s="5">
        <v>45131</v>
      </c>
      <c r="J74" s="5">
        <v>45131</v>
      </c>
      <c r="K74" s="1" t="s">
        <v>57</v>
      </c>
      <c r="L74" s="224">
        <f t="shared" si="12"/>
        <v>7</v>
      </c>
      <c r="M74" s="4">
        <f t="shared" si="14"/>
        <v>1</v>
      </c>
      <c r="N74" s="233" t="s">
        <v>341</v>
      </c>
      <c r="O74" s="234">
        <v>11</v>
      </c>
      <c r="P74" s="233">
        <v>510960</v>
      </c>
      <c r="Q74" s="241" t="str">
        <f>IFERROR((VLOOKUP(P74,Padrón[[Ficha]:[Nombre]],2,FALSE)),"-")</f>
        <v>ROONY JOANATHAN QUEVEDO LOPEZ</v>
      </c>
      <c r="S74" s="95" t="str">
        <f t="shared" si="13"/>
        <v>-</v>
      </c>
    </row>
    <row r="75" spans="1:19" hidden="1" x14ac:dyDescent="0.35">
      <c r="A75" s="6">
        <v>47119</v>
      </c>
      <c r="B75" s="3"/>
      <c r="C75" s="1" t="s">
        <v>48</v>
      </c>
      <c r="D75" s="9" t="s">
        <v>176</v>
      </c>
      <c r="E75" s="1" t="s">
        <v>30</v>
      </c>
      <c r="F75" s="8">
        <v>510960</v>
      </c>
      <c r="G75" s="1" t="s">
        <v>62</v>
      </c>
      <c r="H75" s="7">
        <v>12</v>
      </c>
      <c r="I75" s="5">
        <v>45132</v>
      </c>
      <c r="J75" s="5">
        <v>45132</v>
      </c>
      <c r="K75" s="1" t="s">
        <v>57</v>
      </c>
      <c r="L75" s="224">
        <f t="shared" si="12"/>
        <v>7</v>
      </c>
      <c r="M75" s="4">
        <f t="shared" si="14"/>
        <v>1</v>
      </c>
      <c r="N75" s="233" t="s">
        <v>341</v>
      </c>
      <c r="O75" s="234">
        <v>11</v>
      </c>
      <c r="P75" s="233">
        <v>510960</v>
      </c>
      <c r="Q75" s="241" t="str">
        <f>IFERROR((VLOOKUP(P75,Padrón[[Ficha]:[Nombre]],2,FALSE)),"-")</f>
        <v>ROONY JOANATHAN QUEVEDO LOPEZ</v>
      </c>
      <c r="S75" s="95" t="str">
        <f t="shared" si="13"/>
        <v>-</v>
      </c>
    </row>
    <row r="76" spans="1:19" hidden="1" x14ac:dyDescent="0.35">
      <c r="A76" s="6">
        <v>48221</v>
      </c>
      <c r="B76" s="3"/>
      <c r="C76" s="1" t="s">
        <v>48</v>
      </c>
      <c r="D76" s="9" t="s">
        <v>176</v>
      </c>
      <c r="E76" s="1" t="s">
        <v>23</v>
      </c>
      <c r="F76" s="8">
        <v>510960</v>
      </c>
      <c r="G76" s="1" t="s">
        <v>62</v>
      </c>
      <c r="H76" s="7">
        <v>20</v>
      </c>
      <c r="I76" s="5">
        <v>45134</v>
      </c>
      <c r="J76" s="5">
        <v>45135</v>
      </c>
      <c r="K76" s="1" t="s">
        <v>57</v>
      </c>
      <c r="L76" s="224">
        <f t="shared" si="12"/>
        <v>7</v>
      </c>
      <c r="M76" s="4">
        <f t="shared" si="14"/>
        <v>1</v>
      </c>
      <c r="N76" s="233" t="s">
        <v>343</v>
      </c>
      <c r="Q76" s="241" t="str">
        <f>IFERROR((VLOOKUP(P76,Padrón[[Ficha]:[Nombre]],2,FALSE)),"-")</f>
        <v>-</v>
      </c>
      <c r="R76" s="234" t="s">
        <v>508</v>
      </c>
      <c r="S76" s="95" t="str">
        <f t="shared" si="13"/>
        <v>◄ ◄ ◄ Favor de indicar la causa</v>
      </c>
    </row>
    <row r="77" spans="1:19" hidden="1" x14ac:dyDescent="0.35">
      <c r="A77" s="6">
        <v>48959</v>
      </c>
      <c r="B77" s="3"/>
      <c r="C77" s="1" t="s">
        <v>48</v>
      </c>
      <c r="D77" s="9" t="s">
        <v>176</v>
      </c>
      <c r="E77" s="1" t="s">
        <v>46</v>
      </c>
      <c r="F77" s="8">
        <v>510960</v>
      </c>
      <c r="G77" s="1" t="s">
        <v>62</v>
      </c>
      <c r="H77" s="7">
        <v>19</v>
      </c>
      <c r="I77" s="5">
        <v>45140</v>
      </c>
      <c r="J77" s="5">
        <v>45140</v>
      </c>
      <c r="K77" s="1" t="s">
        <v>57</v>
      </c>
      <c r="L77" s="224">
        <f t="shared" si="12"/>
        <v>8</v>
      </c>
      <c r="M77" s="4">
        <f t="shared" si="14"/>
        <v>1</v>
      </c>
      <c r="N77" s="233" t="s">
        <v>341</v>
      </c>
      <c r="O77" s="234">
        <v>8</v>
      </c>
      <c r="P77" s="233">
        <v>510960</v>
      </c>
      <c r="Q77" s="241" t="str">
        <f>IFERROR((VLOOKUP(P77,Padrón[[Ficha]:[Nombre]],2,FALSE)),"-")</f>
        <v>ROONY JOANATHAN QUEVEDO LOPEZ</v>
      </c>
      <c r="R77" s="234" t="s">
        <v>509</v>
      </c>
      <c r="S77" s="95" t="str">
        <f t="shared" si="13"/>
        <v>-</v>
      </c>
    </row>
    <row r="78" spans="1:19" x14ac:dyDescent="0.35">
      <c r="A78" s="6">
        <v>48214</v>
      </c>
      <c r="B78" s="3"/>
      <c r="C78" s="1" t="s">
        <v>48</v>
      </c>
      <c r="D78" s="9" t="s">
        <v>176</v>
      </c>
      <c r="E78" s="1" t="s">
        <v>23</v>
      </c>
      <c r="F78" s="8">
        <v>510960</v>
      </c>
      <c r="G78" s="1" t="s">
        <v>62</v>
      </c>
      <c r="H78" s="7">
        <v>20</v>
      </c>
      <c r="I78" s="5">
        <v>45141</v>
      </c>
      <c r="J78" s="5">
        <v>45142</v>
      </c>
      <c r="K78" s="1" t="s">
        <v>57</v>
      </c>
      <c r="L78" s="224">
        <f t="shared" ref="L78:L98" si="15">MONTH(J78)</f>
        <v>8</v>
      </c>
      <c r="M78" s="4">
        <f t="shared" si="14"/>
        <v>1</v>
      </c>
      <c r="N78" s="233" t="s">
        <v>341</v>
      </c>
      <c r="O78" s="234">
        <v>16</v>
      </c>
      <c r="P78" s="233">
        <v>510960</v>
      </c>
      <c r="Q78" s="241" t="str">
        <f>IFERROR((VLOOKUP(P78,Padrón[[Ficha]:[Nombre]],2,FALSE)),"-")</f>
        <v>ROONY JOANATHAN QUEVEDO LOPEZ</v>
      </c>
      <c r="R78" s="234" t="s">
        <v>510</v>
      </c>
      <c r="S78" s="95" t="str">
        <f t="shared" ref="S78:S98" si="16">IF(N78="Cancelado","◄ ◄ ◄ Favor de indicar la causa","-")</f>
        <v>-</v>
      </c>
    </row>
    <row r="79" spans="1:19" x14ac:dyDescent="0.35">
      <c r="A79" s="6">
        <v>48222</v>
      </c>
      <c r="B79" s="3"/>
      <c r="C79" s="1" t="s">
        <v>48</v>
      </c>
      <c r="D79" s="9" t="s">
        <v>176</v>
      </c>
      <c r="E79" s="1" t="s">
        <v>23</v>
      </c>
      <c r="F79" s="8">
        <v>510960</v>
      </c>
      <c r="G79" s="1" t="s">
        <v>62</v>
      </c>
      <c r="H79" s="7">
        <v>20</v>
      </c>
      <c r="I79" s="5">
        <v>45148</v>
      </c>
      <c r="J79" s="5">
        <v>45149</v>
      </c>
      <c r="K79" s="1" t="s">
        <v>57</v>
      </c>
      <c r="L79" s="224">
        <f t="shared" si="15"/>
        <v>8</v>
      </c>
      <c r="M79" s="4">
        <f t="shared" si="14"/>
        <v>1</v>
      </c>
      <c r="N79" s="233" t="s">
        <v>341</v>
      </c>
      <c r="O79" s="234">
        <v>4</v>
      </c>
      <c r="P79" s="233">
        <v>510960</v>
      </c>
      <c r="Q79" s="241" t="str">
        <f>IFERROR((VLOOKUP(P79,Padrón[[Ficha]:[Nombre]],2,FALSE)),"-")</f>
        <v>ROONY JOANATHAN QUEVEDO LOPEZ</v>
      </c>
      <c r="R79" s="234" t="s">
        <v>511</v>
      </c>
      <c r="S79" s="95" t="str">
        <f t="shared" si="16"/>
        <v>-</v>
      </c>
    </row>
    <row r="80" spans="1:19" x14ac:dyDescent="0.35">
      <c r="A80" s="6">
        <v>48223</v>
      </c>
      <c r="B80" s="3"/>
      <c r="C80" s="1" t="s">
        <v>48</v>
      </c>
      <c r="D80" s="9" t="s">
        <v>176</v>
      </c>
      <c r="E80" s="1" t="s">
        <v>23</v>
      </c>
      <c r="F80" s="8">
        <v>510960</v>
      </c>
      <c r="G80" s="1" t="s">
        <v>62</v>
      </c>
      <c r="H80" s="7">
        <v>20</v>
      </c>
      <c r="I80" s="5">
        <v>45155</v>
      </c>
      <c r="J80" s="5">
        <v>45156</v>
      </c>
      <c r="K80" s="1" t="s">
        <v>57</v>
      </c>
      <c r="L80" s="224">
        <f t="shared" si="15"/>
        <v>8</v>
      </c>
      <c r="M80" s="4">
        <f t="shared" si="14"/>
        <v>1</v>
      </c>
      <c r="N80" s="233" t="s">
        <v>341</v>
      </c>
      <c r="O80" s="234">
        <v>11</v>
      </c>
      <c r="P80" s="233">
        <v>536181</v>
      </c>
      <c r="Q80" s="241" t="str">
        <f>IFERROR((VLOOKUP(P80,Padrón[[Ficha]:[Nombre]],2,FALSE)),"-")</f>
        <v>ALEXANDER JULIAN ALCANTARA SANTILLAN</v>
      </c>
      <c r="S80" s="95" t="str">
        <f t="shared" si="16"/>
        <v>-</v>
      </c>
    </row>
    <row r="81" spans="1:19" hidden="1" x14ac:dyDescent="0.35">
      <c r="A81" s="6">
        <v>47606</v>
      </c>
      <c r="B81" s="3"/>
      <c r="C81" s="1" t="s">
        <v>48</v>
      </c>
      <c r="D81" s="9" t="s">
        <v>176</v>
      </c>
      <c r="E81" s="1" t="s">
        <v>103</v>
      </c>
      <c r="F81" s="8">
        <v>536181</v>
      </c>
      <c r="G81" s="1" t="s">
        <v>98</v>
      </c>
      <c r="H81" s="7">
        <v>10</v>
      </c>
      <c r="I81" s="5">
        <v>45155</v>
      </c>
      <c r="J81" s="5">
        <v>45156</v>
      </c>
      <c r="K81" s="1" t="s">
        <v>57</v>
      </c>
      <c r="L81" s="224">
        <f t="shared" si="15"/>
        <v>8</v>
      </c>
      <c r="M81" s="4">
        <f t="shared" si="14"/>
        <v>1</v>
      </c>
      <c r="N81" s="233" t="s">
        <v>341</v>
      </c>
      <c r="O81" s="234">
        <v>8</v>
      </c>
      <c r="P81" s="233">
        <v>536181</v>
      </c>
      <c r="Q81" s="241" t="str">
        <f>IFERROR((VLOOKUP(P81,Padrón[[Ficha]:[Nombre]],2,FALSE)),"-")</f>
        <v>ALEXANDER JULIAN ALCANTARA SANTILLAN</v>
      </c>
      <c r="S81" s="95" t="str">
        <f t="shared" si="16"/>
        <v>-</v>
      </c>
    </row>
    <row r="82" spans="1:19" hidden="1" x14ac:dyDescent="0.35">
      <c r="A82" s="6">
        <v>48973</v>
      </c>
      <c r="B82" s="3"/>
      <c r="C82" s="1" t="s">
        <v>48</v>
      </c>
      <c r="D82" s="9" t="s">
        <v>176</v>
      </c>
      <c r="E82" s="1" t="s">
        <v>46</v>
      </c>
      <c r="F82" s="8">
        <v>510960</v>
      </c>
      <c r="G82" s="1" t="s">
        <v>62</v>
      </c>
      <c r="H82" s="7">
        <v>10</v>
      </c>
      <c r="I82" s="5">
        <v>45161</v>
      </c>
      <c r="J82" s="5">
        <v>45161</v>
      </c>
      <c r="K82" s="1" t="s">
        <v>57</v>
      </c>
      <c r="L82" s="224">
        <f t="shared" si="15"/>
        <v>8</v>
      </c>
      <c r="M82" s="4">
        <f t="shared" si="14"/>
        <v>1</v>
      </c>
      <c r="N82" s="233" t="s">
        <v>341</v>
      </c>
      <c r="O82" s="234">
        <v>7</v>
      </c>
      <c r="P82" s="233">
        <v>510960</v>
      </c>
      <c r="Q82" s="241" t="str">
        <f>IFERROR((VLOOKUP(P82,Padrón[[Ficha]:[Nombre]],2,FALSE)),"-")</f>
        <v>ROONY JOANATHAN QUEVEDO LOPEZ</v>
      </c>
      <c r="R82" s="234" t="s">
        <v>512</v>
      </c>
      <c r="S82" s="95" t="str">
        <f t="shared" si="16"/>
        <v>-</v>
      </c>
    </row>
    <row r="83" spans="1:19" x14ac:dyDescent="0.35">
      <c r="A83" s="6">
        <v>48224</v>
      </c>
      <c r="B83" s="3"/>
      <c r="C83" s="1" t="s">
        <v>48</v>
      </c>
      <c r="D83" s="9" t="s">
        <v>176</v>
      </c>
      <c r="E83" s="1" t="s">
        <v>23</v>
      </c>
      <c r="F83" s="8">
        <v>510960</v>
      </c>
      <c r="G83" s="1" t="s">
        <v>62</v>
      </c>
      <c r="H83" s="7">
        <v>20</v>
      </c>
      <c r="I83" s="5">
        <v>45162</v>
      </c>
      <c r="J83" s="5">
        <v>45163</v>
      </c>
      <c r="K83" s="1" t="s">
        <v>57</v>
      </c>
      <c r="L83" s="224">
        <f t="shared" si="15"/>
        <v>8</v>
      </c>
      <c r="M83" s="4">
        <f t="shared" si="14"/>
        <v>1</v>
      </c>
      <c r="N83" s="233" t="s">
        <v>341</v>
      </c>
      <c r="O83" s="234">
        <v>11</v>
      </c>
      <c r="P83" s="233">
        <v>510960</v>
      </c>
      <c r="Q83" s="241" t="str">
        <f>IFERROR((VLOOKUP(P83,Padrón[[Ficha]:[Nombre]],2,FALSE)),"-")</f>
        <v>ROONY JOANATHAN QUEVEDO LOPEZ</v>
      </c>
      <c r="R83" s="234" t="s">
        <v>513</v>
      </c>
      <c r="S83" s="95" t="str">
        <f t="shared" si="16"/>
        <v>-</v>
      </c>
    </row>
    <row r="84" spans="1:19" x14ac:dyDescent="0.35">
      <c r="A84" s="6">
        <v>48227</v>
      </c>
      <c r="B84" s="3"/>
      <c r="C84" s="1" t="s">
        <v>48</v>
      </c>
      <c r="D84" s="9" t="s">
        <v>176</v>
      </c>
      <c r="E84" s="1" t="s">
        <v>23</v>
      </c>
      <c r="F84" s="8">
        <v>510960</v>
      </c>
      <c r="G84" s="1" t="s">
        <v>62</v>
      </c>
      <c r="H84" s="7">
        <v>18</v>
      </c>
      <c r="I84" s="5">
        <v>45168</v>
      </c>
      <c r="J84" s="5">
        <v>45169</v>
      </c>
      <c r="K84" s="1" t="s">
        <v>57</v>
      </c>
      <c r="L84" s="224">
        <f t="shared" si="15"/>
        <v>8</v>
      </c>
      <c r="M84" s="4">
        <f t="shared" si="14"/>
        <v>1</v>
      </c>
      <c r="N84" s="233" t="s">
        <v>341</v>
      </c>
      <c r="O84" s="234">
        <v>7</v>
      </c>
      <c r="P84" s="233">
        <v>510960</v>
      </c>
      <c r="Q84" s="241" t="str">
        <f>IFERROR((VLOOKUP(P84,Padrón[[Ficha]:[Nombre]],2,FALSE)),"-")</f>
        <v>ROONY JOANATHAN QUEVEDO LOPEZ</v>
      </c>
      <c r="R84" s="234" t="s">
        <v>514</v>
      </c>
      <c r="S84" s="95" t="str">
        <f t="shared" si="16"/>
        <v>-</v>
      </c>
    </row>
    <row r="85" spans="1:19" x14ac:dyDescent="0.35">
      <c r="A85" s="6">
        <v>47105</v>
      </c>
      <c r="B85" s="3"/>
      <c r="C85" s="1" t="s">
        <v>48</v>
      </c>
      <c r="D85" s="9" t="s">
        <v>176</v>
      </c>
      <c r="E85" s="1" t="s">
        <v>23</v>
      </c>
      <c r="F85" s="8">
        <v>510960</v>
      </c>
      <c r="G85" s="1" t="s">
        <v>62</v>
      </c>
      <c r="H85" s="7">
        <v>9</v>
      </c>
      <c r="I85" s="5">
        <v>45173</v>
      </c>
      <c r="J85" s="5">
        <v>45174</v>
      </c>
      <c r="K85" s="1" t="s">
        <v>57</v>
      </c>
      <c r="L85" s="224">
        <f t="shared" si="15"/>
        <v>9</v>
      </c>
      <c r="M85" s="4">
        <f t="shared" si="14"/>
        <v>1</v>
      </c>
      <c r="N85" s="233" t="s">
        <v>341</v>
      </c>
      <c r="O85" s="234">
        <v>13</v>
      </c>
      <c r="P85" s="233">
        <v>510960</v>
      </c>
      <c r="Q85" s="241" t="str">
        <f>IFERROR((VLOOKUP(P85,Padrón[[Ficha]:[Nombre]],2,FALSE)),"-")</f>
        <v>ROONY JOANATHAN QUEVEDO LOPEZ</v>
      </c>
      <c r="S85" s="95" t="str">
        <f t="shared" si="16"/>
        <v>-</v>
      </c>
    </row>
    <row r="86" spans="1:19" hidden="1" x14ac:dyDescent="0.35">
      <c r="A86" s="6">
        <v>47695</v>
      </c>
      <c r="B86" s="3"/>
      <c r="C86" s="1" t="s">
        <v>48</v>
      </c>
      <c r="D86" s="9" t="s">
        <v>176</v>
      </c>
      <c r="E86" s="1" t="s">
        <v>76</v>
      </c>
      <c r="F86" s="8">
        <v>536181</v>
      </c>
      <c r="G86" s="1" t="s">
        <v>98</v>
      </c>
      <c r="H86" s="7">
        <v>7</v>
      </c>
      <c r="I86" s="5">
        <v>45176</v>
      </c>
      <c r="J86" s="5">
        <v>45177</v>
      </c>
      <c r="K86" s="1" t="s">
        <v>57</v>
      </c>
      <c r="L86" s="224">
        <f t="shared" si="15"/>
        <v>9</v>
      </c>
      <c r="M86" s="4">
        <f t="shared" si="14"/>
        <v>1</v>
      </c>
      <c r="N86" s="233" t="s">
        <v>341</v>
      </c>
      <c r="O86" s="234">
        <v>10</v>
      </c>
      <c r="P86" s="233">
        <v>510960</v>
      </c>
      <c r="Q86" s="241" t="str">
        <f>IFERROR((VLOOKUP(P86,Padrón[[Ficha]:[Nombre]],2,FALSE)),"-")</f>
        <v>ROONY JOANATHAN QUEVEDO LOPEZ</v>
      </c>
      <c r="S86" s="95" t="str">
        <f t="shared" si="16"/>
        <v>-</v>
      </c>
    </row>
    <row r="87" spans="1:19" hidden="1" x14ac:dyDescent="0.35">
      <c r="A87" s="6">
        <v>48966</v>
      </c>
      <c r="B87" s="3"/>
      <c r="C87" s="1" t="s">
        <v>48</v>
      </c>
      <c r="D87" s="9" t="s">
        <v>176</v>
      </c>
      <c r="E87" s="1" t="s">
        <v>46</v>
      </c>
      <c r="F87" s="8">
        <v>510960</v>
      </c>
      <c r="G87" s="1" t="s">
        <v>62</v>
      </c>
      <c r="H87" s="7">
        <v>20</v>
      </c>
      <c r="I87" s="5">
        <v>45189</v>
      </c>
      <c r="J87" s="5">
        <v>45189</v>
      </c>
      <c r="K87" s="1" t="s">
        <v>57</v>
      </c>
      <c r="L87" s="224">
        <f t="shared" si="15"/>
        <v>9</v>
      </c>
      <c r="M87" s="4">
        <f t="shared" si="14"/>
        <v>1</v>
      </c>
      <c r="N87" s="233" t="s">
        <v>341</v>
      </c>
      <c r="O87" s="234">
        <v>9</v>
      </c>
      <c r="P87" s="233">
        <v>510960</v>
      </c>
      <c r="Q87" s="241" t="str">
        <f>IFERROR((VLOOKUP(P87,Padrón[[Ficha]:[Nombre]],2,FALSE)),"-")</f>
        <v>ROONY JOANATHAN QUEVEDO LOPEZ</v>
      </c>
      <c r="S87" s="95" t="str">
        <f t="shared" si="16"/>
        <v>-</v>
      </c>
    </row>
    <row r="88" spans="1:19" hidden="1" x14ac:dyDescent="0.35">
      <c r="A88" s="6">
        <v>48316</v>
      </c>
      <c r="B88" s="3"/>
      <c r="C88" s="1" t="s">
        <v>48</v>
      </c>
      <c r="D88" s="9" t="s">
        <v>176</v>
      </c>
      <c r="E88" s="1" t="s">
        <v>28</v>
      </c>
      <c r="F88" s="8">
        <v>536181</v>
      </c>
      <c r="G88" s="1" t="s">
        <v>98</v>
      </c>
      <c r="H88" s="7">
        <v>22</v>
      </c>
      <c r="I88" s="5">
        <v>45190</v>
      </c>
      <c r="J88" s="5">
        <v>45191</v>
      </c>
      <c r="K88" s="1" t="s">
        <v>57</v>
      </c>
      <c r="L88" s="224">
        <f t="shared" si="15"/>
        <v>9</v>
      </c>
      <c r="M88" s="4">
        <f t="shared" si="14"/>
        <v>1</v>
      </c>
      <c r="N88" s="233" t="s">
        <v>341</v>
      </c>
      <c r="O88" s="234">
        <v>7</v>
      </c>
      <c r="P88" s="233">
        <v>536181</v>
      </c>
      <c r="Q88" s="241" t="str">
        <f>IFERROR((VLOOKUP(P88,Padrón[[Ficha]:[Nombre]],2,FALSE)),"-")</f>
        <v>ALEXANDER JULIAN ALCANTARA SANTILLAN</v>
      </c>
      <c r="S88" s="95" t="str">
        <f t="shared" si="16"/>
        <v>-</v>
      </c>
    </row>
    <row r="89" spans="1:19" hidden="1" x14ac:dyDescent="0.35">
      <c r="A89" s="6">
        <v>49835</v>
      </c>
      <c r="B89" s="3"/>
      <c r="C89" s="1" t="s">
        <v>215</v>
      </c>
      <c r="D89" s="9" t="s">
        <v>223</v>
      </c>
      <c r="E89" s="1" t="s">
        <v>34</v>
      </c>
      <c r="F89" s="8">
        <v>408659</v>
      </c>
      <c r="G89" s="1" t="s">
        <v>224</v>
      </c>
      <c r="H89" s="7">
        <v>13</v>
      </c>
      <c r="I89" s="5">
        <v>45195</v>
      </c>
      <c r="J89" s="5">
        <v>45196</v>
      </c>
      <c r="K89" s="1" t="s">
        <v>57</v>
      </c>
      <c r="L89" s="224">
        <f t="shared" si="15"/>
        <v>9</v>
      </c>
      <c r="M89" s="4">
        <f t="shared" si="14"/>
        <v>1</v>
      </c>
      <c r="N89" s="233" t="s">
        <v>341</v>
      </c>
      <c r="O89" s="234">
        <v>11</v>
      </c>
      <c r="P89" s="233">
        <v>536181</v>
      </c>
      <c r="Q89" s="241" t="str">
        <f>IFERROR((VLOOKUP(P89,Padrón[[Ficha]:[Nombre]],2,FALSE)),"-")</f>
        <v>ALEXANDER JULIAN ALCANTARA SANTILLAN</v>
      </c>
      <c r="S89" s="95" t="str">
        <f t="shared" si="16"/>
        <v>-</v>
      </c>
    </row>
    <row r="90" spans="1:19" hidden="1" x14ac:dyDescent="0.35">
      <c r="A90" s="6">
        <v>48318</v>
      </c>
      <c r="B90" s="3"/>
      <c r="C90" s="1" t="s">
        <v>48</v>
      </c>
      <c r="D90" s="9" t="s">
        <v>176</v>
      </c>
      <c r="E90" s="1" t="s">
        <v>28</v>
      </c>
      <c r="F90" s="8">
        <v>536181</v>
      </c>
      <c r="G90" s="1" t="s">
        <v>98</v>
      </c>
      <c r="H90" s="7">
        <v>10</v>
      </c>
      <c r="I90" s="5">
        <v>45197</v>
      </c>
      <c r="J90" s="5">
        <v>45198</v>
      </c>
      <c r="K90" s="1" t="s">
        <v>57</v>
      </c>
      <c r="L90" s="224">
        <f t="shared" si="15"/>
        <v>9</v>
      </c>
      <c r="M90" s="4">
        <f t="shared" si="14"/>
        <v>1</v>
      </c>
      <c r="N90" s="233" t="s">
        <v>341</v>
      </c>
      <c r="O90" s="234">
        <v>4</v>
      </c>
      <c r="P90" s="233">
        <v>536181</v>
      </c>
      <c r="Q90" s="241" t="str">
        <f>IFERROR((VLOOKUP(P90,Padrón[[Ficha]:[Nombre]],2,FALSE)),"-")</f>
        <v>ALEXANDER JULIAN ALCANTARA SANTILLAN</v>
      </c>
      <c r="S90" s="95" t="str">
        <f t="shared" si="16"/>
        <v>-</v>
      </c>
    </row>
    <row r="91" spans="1:19" hidden="1" x14ac:dyDescent="0.35">
      <c r="A91" s="6">
        <v>49038</v>
      </c>
      <c r="B91" s="3"/>
      <c r="C91" s="1" t="s">
        <v>48</v>
      </c>
      <c r="D91" s="9" t="s">
        <v>176</v>
      </c>
      <c r="E91" s="1" t="s">
        <v>27</v>
      </c>
      <c r="F91" s="8">
        <v>536181</v>
      </c>
      <c r="G91" s="1" t="s">
        <v>98</v>
      </c>
      <c r="H91" s="7">
        <v>15</v>
      </c>
      <c r="I91" s="5">
        <v>45205</v>
      </c>
      <c r="J91" s="5">
        <v>45205</v>
      </c>
      <c r="K91" s="1" t="s">
        <v>57</v>
      </c>
      <c r="L91" s="224">
        <f t="shared" si="15"/>
        <v>10</v>
      </c>
      <c r="M91" s="4">
        <f t="shared" si="14"/>
        <v>1</v>
      </c>
      <c r="N91" s="233" t="s">
        <v>341</v>
      </c>
      <c r="O91" s="234">
        <v>10</v>
      </c>
      <c r="P91" s="233">
        <v>536181</v>
      </c>
      <c r="Q91" s="241" t="str">
        <f>IFERROR((VLOOKUP(P91,Padrón[[Ficha]:[Nombre]],2,FALSE)),"-")</f>
        <v>ALEXANDER JULIAN ALCANTARA SANTILLAN</v>
      </c>
      <c r="R91" s="234" t="s">
        <v>515</v>
      </c>
      <c r="S91" s="95" t="str">
        <f t="shared" si="16"/>
        <v>-</v>
      </c>
    </row>
    <row r="92" spans="1:19" hidden="1" x14ac:dyDescent="0.35">
      <c r="A92" s="6">
        <v>48980</v>
      </c>
      <c r="B92" s="3"/>
      <c r="C92" s="1" t="s">
        <v>48</v>
      </c>
      <c r="D92" s="9" t="s">
        <v>176</v>
      </c>
      <c r="E92" s="1" t="s">
        <v>47</v>
      </c>
      <c r="F92" s="8">
        <v>510960</v>
      </c>
      <c r="G92" s="1" t="s">
        <v>62</v>
      </c>
      <c r="H92" s="7">
        <v>20</v>
      </c>
      <c r="I92" s="5">
        <v>45216</v>
      </c>
      <c r="J92" s="5">
        <v>45218</v>
      </c>
      <c r="K92" s="1" t="s">
        <v>57</v>
      </c>
      <c r="L92" s="224">
        <f t="shared" si="15"/>
        <v>10</v>
      </c>
      <c r="M92" s="4">
        <f t="shared" si="14"/>
        <v>1</v>
      </c>
      <c r="N92" s="233" t="s">
        <v>341</v>
      </c>
      <c r="O92" s="234">
        <v>12</v>
      </c>
      <c r="P92" s="233">
        <v>510960</v>
      </c>
      <c r="Q92" s="241" t="str">
        <f>IFERROR((VLOOKUP(P92,Padrón[[Ficha]:[Nombre]],2,FALSE)),"-")</f>
        <v>ROONY JOANATHAN QUEVEDO LOPEZ</v>
      </c>
      <c r="R92" s="234" t="s">
        <v>516</v>
      </c>
      <c r="S92" s="95" t="str">
        <f t="shared" si="16"/>
        <v>-</v>
      </c>
    </row>
    <row r="93" spans="1:19" hidden="1" x14ac:dyDescent="0.35">
      <c r="A93" s="6">
        <v>48989</v>
      </c>
      <c r="B93" s="3"/>
      <c r="C93" s="1" t="s">
        <v>48</v>
      </c>
      <c r="D93" s="9" t="s">
        <v>176</v>
      </c>
      <c r="E93" s="1" t="s">
        <v>47</v>
      </c>
      <c r="F93" s="8">
        <v>510960</v>
      </c>
      <c r="G93" s="1" t="s">
        <v>62</v>
      </c>
      <c r="H93" s="7">
        <v>20</v>
      </c>
      <c r="I93" s="5">
        <v>45223</v>
      </c>
      <c r="J93" s="5">
        <v>45225</v>
      </c>
      <c r="K93" s="1" t="s">
        <v>57</v>
      </c>
      <c r="L93" s="224">
        <f t="shared" si="15"/>
        <v>10</v>
      </c>
      <c r="M93" s="4">
        <f t="shared" si="14"/>
        <v>1</v>
      </c>
      <c r="N93" s="233" t="s">
        <v>341</v>
      </c>
      <c r="O93" s="234">
        <v>8</v>
      </c>
      <c r="P93" s="233">
        <v>510960</v>
      </c>
      <c r="Q93" s="241" t="str">
        <f>IFERROR((VLOOKUP(P93,Padrón[[Ficha]:[Nombre]],2,FALSE)),"-")</f>
        <v>ROONY JOANATHAN QUEVEDO LOPEZ</v>
      </c>
      <c r="S93" s="95" t="str">
        <f t="shared" si="16"/>
        <v>-</v>
      </c>
    </row>
    <row r="94" spans="1:19" hidden="1" x14ac:dyDescent="0.35">
      <c r="A94" s="6">
        <v>57912</v>
      </c>
      <c r="B94" s="3"/>
      <c r="C94" s="1" t="s">
        <v>48</v>
      </c>
      <c r="D94" s="9" t="s">
        <v>49</v>
      </c>
      <c r="E94" s="1" t="s">
        <v>78</v>
      </c>
      <c r="F94" s="8">
        <v>375253</v>
      </c>
      <c r="G94" s="1" t="s">
        <v>90</v>
      </c>
      <c r="H94" s="7">
        <v>8</v>
      </c>
      <c r="I94" s="5">
        <v>45233</v>
      </c>
      <c r="J94" s="5">
        <v>45233</v>
      </c>
      <c r="K94" s="1" t="s">
        <v>57</v>
      </c>
      <c r="L94" s="224">
        <f t="shared" si="15"/>
        <v>11</v>
      </c>
      <c r="M94" s="4">
        <f t="shared" si="14"/>
        <v>1</v>
      </c>
      <c r="N94" s="233" t="s">
        <v>341</v>
      </c>
      <c r="O94" s="233">
        <v>7</v>
      </c>
      <c r="P94" s="233">
        <v>510960</v>
      </c>
      <c r="Q94" s="241" t="str">
        <f>IFERROR((VLOOKUP(P94,Padrón[[Ficha]:[Nombre]],2,FALSE)),"-")</f>
        <v>ROONY JOANATHAN QUEVEDO LOPEZ</v>
      </c>
      <c r="R94" s="234" t="s">
        <v>517</v>
      </c>
      <c r="S94" s="95" t="str">
        <f t="shared" si="16"/>
        <v>-</v>
      </c>
    </row>
    <row r="95" spans="1:19" hidden="1" x14ac:dyDescent="0.35">
      <c r="A95" s="6">
        <v>50490</v>
      </c>
      <c r="B95" s="3"/>
      <c r="C95" s="1" t="s">
        <v>215</v>
      </c>
      <c r="D95" s="9" t="s">
        <v>223</v>
      </c>
      <c r="E95" s="1" t="s">
        <v>30</v>
      </c>
      <c r="F95" s="8">
        <v>510960</v>
      </c>
      <c r="G95" s="1" t="s">
        <v>62</v>
      </c>
      <c r="H95" s="7">
        <v>10</v>
      </c>
      <c r="I95" s="5">
        <v>45237</v>
      </c>
      <c r="J95" s="5">
        <v>45237</v>
      </c>
      <c r="K95" s="1" t="s">
        <v>57</v>
      </c>
      <c r="L95" s="224">
        <f t="shared" si="15"/>
        <v>11</v>
      </c>
      <c r="M95" s="4">
        <f t="shared" si="14"/>
        <v>1</v>
      </c>
      <c r="N95" s="233" t="s">
        <v>341</v>
      </c>
      <c r="O95" s="234">
        <v>10</v>
      </c>
      <c r="P95" s="233">
        <v>510960</v>
      </c>
      <c r="Q95" s="241" t="str">
        <f>IFERROR((VLOOKUP(P95,Padrón[[Ficha]:[Nombre]],2,FALSE)),"-")</f>
        <v>ROONY JOANATHAN QUEVEDO LOPEZ</v>
      </c>
      <c r="R95" s="234" t="s">
        <v>518</v>
      </c>
      <c r="S95" s="95" t="str">
        <f t="shared" si="16"/>
        <v>-</v>
      </c>
    </row>
    <row r="96" spans="1:19" hidden="1" x14ac:dyDescent="0.35">
      <c r="A96" s="6">
        <v>58309</v>
      </c>
      <c r="B96" s="3"/>
      <c r="C96" s="1" t="s">
        <v>48</v>
      </c>
      <c r="D96" s="9" t="s">
        <v>49</v>
      </c>
      <c r="E96" s="1" t="s">
        <v>22</v>
      </c>
      <c r="F96" s="8">
        <v>375253</v>
      </c>
      <c r="G96" s="1" t="s">
        <v>90</v>
      </c>
      <c r="H96" s="7">
        <v>16</v>
      </c>
      <c r="I96" s="5">
        <v>45252</v>
      </c>
      <c r="J96" s="5">
        <v>45254</v>
      </c>
      <c r="K96" s="1" t="s">
        <v>57</v>
      </c>
      <c r="L96" s="224">
        <f t="shared" si="15"/>
        <v>11</v>
      </c>
      <c r="M96" s="4">
        <f t="shared" si="14"/>
        <v>1</v>
      </c>
      <c r="N96" s="233" t="s">
        <v>341</v>
      </c>
      <c r="O96" s="234">
        <v>14</v>
      </c>
      <c r="P96" s="233">
        <v>510960</v>
      </c>
      <c r="Q96" s="241" t="str">
        <f>IFERROR((VLOOKUP(P96,Padrón[[Ficha]:[Nombre]],2,FALSE)),"-")</f>
        <v>ROONY JOANATHAN QUEVEDO LOPEZ</v>
      </c>
      <c r="R96" s="234" t="s">
        <v>519</v>
      </c>
      <c r="S96" s="95" t="str">
        <f t="shared" si="16"/>
        <v>-</v>
      </c>
    </row>
    <row r="97" spans="1:19" hidden="1" x14ac:dyDescent="0.35">
      <c r="A97" s="6">
        <v>48991</v>
      </c>
      <c r="B97" s="3"/>
      <c r="C97" s="1" t="s">
        <v>48</v>
      </c>
      <c r="D97" s="9" t="s">
        <v>176</v>
      </c>
      <c r="E97" s="1" t="s">
        <v>47</v>
      </c>
      <c r="F97" s="8">
        <v>510960</v>
      </c>
      <c r="G97" s="1" t="s">
        <v>62</v>
      </c>
      <c r="H97" s="7">
        <v>10</v>
      </c>
      <c r="I97" s="5">
        <v>45258</v>
      </c>
      <c r="J97" s="5">
        <v>45260</v>
      </c>
      <c r="K97" s="1" t="s">
        <v>57</v>
      </c>
      <c r="L97" s="224">
        <f t="shared" si="15"/>
        <v>11</v>
      </c>
      <c r="M97" s="4">
        <f t="shared" si="14"/>
        <v>1</v>
      </c>
      <c r="N97" s="233" t="s">
        <v>341</v>
      </c>
      <c r="O97" s="234">
        <v>10</v>
      </c>
      <c r="P97" s="233">
        <v>519060</v>
      </c>
      <c r="Q97" s="241" t="str">
        <f>IFERROR((VLOOKUP(P97,Padrón[[Ficha]:[Nombre]],2,FALSE)),"-")</f>
        <v>-</v>
      </c>
      <c r="S97" s="95" t="str">
        <f t="shared" si="16"/>
        <v>-</v>
      </c>
    </row>
    <row r="98" spans="1:19" hidden="1" x14ac:dyDescent="0.35">
      <c r="A98" s="6">
        <v>58348</v>
      </c>
      <c r="B98" s="3"/>
      <c r="C98" s="1" t="s">
        <v>48</v>
      </c>
      <c r="D98" s="9" t="s">
        <v>49</v>
      </c>
      <c r="E98" s="1" t="s">
        <v>22</v>
      </c>
      <c r="F98" s="8">
        <v>375253</v>
      </c>
      <c r="G98" s="1" t="s">
        <v>90</v>
      </c>
      <c r="H98" s="7">
        <v>16</v>
      </c>
      <c r="I98" s="5">
        <v>45271</v>
      </c>
      <c r="J98" s="5">
        <v>45273</v>
      </c>
      <c r="K98" s="1" t="s">
        <v>57</v>
      </c>
      <c r="L98" s="224">
        <f t="shared" si="15"/>
        <v>12</v>
      </c>
      <c r="M98" s="4">
        <f t="shared" si="14"/>
        <v>1</v>
      </c>
      <c r="N98" s="233" t="s">
        <v>343</v>
      </c>
      <c r="Q98" s="241" t="str">
        <f>IFERROR((VLOOKUP(P98,Padrón[[Ficha]:[Nombre]],2,FALSE)),"-")</f>
        <v>-</v>
      </c>
      <c r="R98" s="234" t="s">
        <v>520</v>
      </c>
      <c r="S98" s="95" t="str">
        <f t="shared" si="16"/>
        <v>◄ ◄ ◄ Favor de indicar la causa</v>
      </c>
    </row>
    <row r="99" spans="1:19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:19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:19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:19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:19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:19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:19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:19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:19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:19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:19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:19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:19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:19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F15EC61B-D063-4E1E-BE88-036BEC9A644C}">
    <filterColumn colId="4">
      <filters>
        <filter val="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98">
    <sortCondition ref="I14:I98"/>
  </sortState>
  <mergeCells count="1">
    <mergeCell ref="H3:I3"/>
  </mergeCells>
  <conditionalFormatting sqref="N14:N98">
    <cfRule type="containsText" dxfId="79" priority="3" operator="containsText" text="Diferido">
      <formula>NOT(ISERROR(SEARCH("Diferido",N14)))</formula>
    </cfRule>
    <cfRule type="containsText" dxfId="78" priority="4" operator="containsText" text="Realizado">
      <formula>NOT(ISERROR(SEARCH("Realizado",N14)))</formula>
    </cfRule>
    <cfRule type="containsText" dxfId="77" priority="5" operator="containsText" text="Cancelado">
      <formula>NOT(ISERROR(SEARCH("Cancelado",N14)))</formula>
    </cfRule>
  </conditionalFormatting>
  <conditionalFormatting sqref="S14:S98">
    <cfRule type="containsText" dxfId="76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A49FF7-3FB9-4395-90FA-0E0D17C80DF4}">
          <x14:formula1>
            <xm:f>Hoja20!$C$6:$C$8</xm:f>
          </x14:formula1>
          <xm:sqref>N14:N454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15C0-0426-46DD-8A98-3B4097016AB6}">
  <sheetPr codeName="Hoja19" filterMode="1">
    <tabColor rgb="FFFFFF00"/>
  </sheetPr>
  <dimension ref="A1:AH454"/>
  <sheetViews>
    <sheetView topLeftCell="E7" workbookViewId="0">
      <selection activeCell="O21" sqref="O21:O89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62.7109375" style="226" bestFit="1" customWidth="1"/>
    <col min="5" max="5" width="57.85546875" style="226" bestFit="1" customWidth="1"/>
    <col min="6" max="6" width="11.42578125" style="226" customWidth="1"/>
    <col min="7" max="7" width="41.5703125" style="226" bestFit="1" customWidth="1"/>
    <col min="8" max="10" width="11.42578125" style="226"/>
    <col min="11" max="11" width="40.710937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H5" s="19">
        <f>COUNT(A14:A300)</f>
        <v>79</v>
      </c>
      <c r="I5" s="20">
        <f>SUM(H14:H300)</f>
        <v>916</v>
      </c>
      <c r="J5" s="19">
        <f>COUNTIF($M$14:$M$300,1)</f>
        <v>79</v>
      </c>
      <c r="K5" s="19">
        <f>COUNTIFS($M$14:$M$300,1,$N$14:$N$300,"Realizado")</f>
        <v>65</v>
      </c>
      <c r="L5" s="19">
        <f>COUNTIFS($M$14:$M$300,1,$N$14:$N$300,"Cancelado")</f>
        <v>14</v>
      </c>
      <c r="M5" s="16"/>
      <c r="N5" s="19">
        <f>+SUMIF($M$14:$M$300,1,$H$14:$H$300)</f>
        <v>916</v>
      </c>
      <c r="O5" s="21">
        <f>+SUMIF($M$14:$M$300,1,$O$14:$O$300)</f>
        <v>600</v>
      </c>
      <c r="P5" s="15"/>
      <c r="Q5" s="237"/>
      <c r="U5" s="145" t="s">
        <v>215</v>
      </c>
      <c r="V5" s="143">
        <f t="shared" si="0"/>
        <v>2</v>
      </c>
      <c r="W5" s="143">
        <f t="shared" si="0"/>
        <v>4</v>
      </c>
      <c r="X5" s="143">
        <f t="shared" si="0"/>
        <v>1</v>
      </c>
      <c r="Y5" s="143">
        <f t="shared" si="0"/>
        <v>0</v>
      </c>
      <c r="Z5" s="143">
        <f t="shared" si="0"/>
        <v>0</v>
      </c>
      <c r="AA5" s="143">
        <f t="shared" si="0"/>
        <v>0</v>
      </c>
      <c r="AB5" s="143">
        <f t="shared" si="0"/>
        <v>1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1</v>
      </c>
      <c r="AG5" s="143">
        <f t="shared" si="0"/>
        <v>0</v>
      </c>
      <c r="AH5" s="143">
        <f t="shared" si="1"/>
        <v>9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7</v>
      </c>
      <c r="Z11" s="143">
        <f t="shared" si="0"/>
        <v>14</v>
      </c>
      <c r="AA11" s="143">
        <f t="shared" si="0"/>
        <v>6</v>
      </c>
      <c r="AB11" s="143">
        <f t="shared" si="0"/>
        <v>19</v>
      </c>
      <c r="AC11" s="143">
        <f t="shared" si="0"/>
        <v>7</v>
      </c>
      <c r="AD11" s="143">
        <f t="shared" si="0"/>
        <v>11</v>
      </c>
      <c r="AE11" s="143">
        <f t="shared" si="0"/>
        <v>1</v>
      </c>
      <c r="AF11" s="143">
        <f t="shared" si="0"/>
        <v>4</v>
      </c>
      <c r="AG11" s="143">
        <f t="shared" si="0"/>
        <v>0</v>
      </c>
      <c r="AH11" s="143">
        <f t="shared" si="1"/>
        <v>69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1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1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2</v>
      </c>
      <c r="W13" s="143">
        <f t="shared" ref="W13:AH13" si="2">SUM(W2:W12)</f>
        <v>4</v>
      </c>
      <c r="X13" s="143">
        <f t="shared" si="2"/>
        <v>1</v>
      </c>
      <c r="Y13" s="143">
        <f t="shared" si="2"/>
        <v>8</v>
      </c>
      <c r="Z13" s="143">
        <f t="shared" si="2"/>
        <v>14</v>
      </c>
      <c r="AA13" s="143">
        <f t="shared" si="2"/>
        <v>6</v>
      </c>
      <c r="AB13" s="143">
        <f t="shared" si="2"/>
        <v>20</v>
      </c>
      <c r="AC13" s="143">
        <f t="shared" si="2"/>
        <v>7</v>
      </c>
      <c r="AD13" s="143">
        <f t="shared" si="2"/>
        <v>11</v>
      </c>
      <c r="AE13" s="143">
        <f t="shared" si="2"/>
        <v>1</v>
      </c>
      <c r="AF13" s="143">
        <f t="shared" si="2"/>
        <v>5</v>
      </c>
      <c r="AG13" s="143">
        <f t="shared" si="2"/>
        <v>0</v>
      </c>
      <c r="AH13" s="146">
        <f t="shared" si="2"/>
        <v>79</v>
      </c>
    </row>
    <row r="14" spans="1:34" hidden="1" x14ac:dyDescent="0.35">
      <c r="A14" s="6">
        <v>56970</v>
      </c>
      <c r="B14" s="3"/>
      <c r="C14" s="1" t="s">
        <v>215</v>
      </c>
      <c r="D14" s="9" t="s">
        <v>219</v>
      </c>
      <c r="E14" s="1" t="s">
        <v>55</v>
      </c>
      <c r="F14" s="8">
        <v>496969</v>
      </c>
      <c r="G14" s="1" t="s">
        <v>162</v>
      </c>
      <c r="H14" s="7">
        <v>15</v>
      </c>
      <c r="I14" s="5">
        <v>44942</v>
      </c>
      <c r="J14" s="5">
        <v>44943</v>
      </c>
      <c r="K14" s="1" t="s">
        <v>60</v>
      </c>
      <c r="L14" s="224">
        <f t="shared" ref="L14:L45" si="3">MONTH(J14)</f>
        <v>1</v>
      </c>
      <c r="M14" s="4">
        <f>IF(AND(J14&gt;=$B$2,J14&lt;=$C$2),1,0)</f>
        <v>1</v>
      </c>
      <c r="N14" s="233" t="s">
        <v>343</v>
      </c>
      <c r="Q14" s="241" t="str">
        <f>IFERROR((VLOOKUP(P14,Padrón[[Ficha]:[Nombre]],2,FALSE)),"-")</f>
        <v>-</v>
      </c>
      <c r="R14" s="234" t="s">
        <v>521</v>
      </c>
      <c r="S14" s="95" t="str">
        <f t="shared" ref="S14:S45" si="4">IF(N14="Cancelado","◄ ◄ ◄ Favor de indicar la causa","-")</f>
        <v>◄ ◄ ◄ Favor de indicar la causa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56985</v>
      </c>
      <c r="B15" s="3"/>
      <c r="C15" s="1" t="s">
        <v>215</v>
      </c>
      <c r="D15" s="9" t="s">
        <v>219</v>
      </c>
      <c r="E15" s="1" t="s">
        <v>55</v>
      </c>
      <c r="F15" s="8">
        <v>496969</v>
      </c>
      <c r="G15" s="1" t="s">
        <v>162</v>
      </c>
      <c r="H15" s="7">
        <v>13</v>
      </c>
      <c r="I15" s="5">
        <v>44949</v>
      </c>
      <c r="J15" s="5">
        <v>44950</v>
      </c>
      <c r="K15" s="1" t="s">
        <v>60</v>
      </c>
      <c r="L15" s="224">
        <f t="shared" si="3"/>
        <v>1</v>
      </c>
      <c r="M15" s="4">
        <f t="shared" ref="M15:M68" si="5">IF(AND(J15&gt;=$B$2,J15&lt;=$C$2),1,0)</f>
        <v>1</v>
      </c>
      <c r="N15" s="233" t="s">
        <v>343</v>
      </c>
      <c r="Q15" s="241" t="str">
        <f>IFERROR((VLOOKUP(P15,Padrón[[Ficha]:[Nombre]],2,FALSE)),"-")</f>
        <v>-</v>
      </c>
      <c r="R15" s="234" t="s">
        <v>521</v>
      </c>
      <c r="S15" s="95" t="str">
        <f t="shared" si="4"/>
        <v>◄ ◄ ◄ Favor de indicar la causa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56942</v>
      </c>
      <c r="B16" s="3"/>
      <c r="C16" s="1" t="s">
        <v>215</v>
      </c>
      <c r="D16" s="9" t="s">
        <v>219</v>
      </c>
      <c r="E16" s="1" t="s">
        <v>34</v>
      </c>
      <c r="F16" s="8">
        <v>322353</v>
      </c>
      <c r="G16" s="1" t="s">
        <v>126</v>
      </c>
      <c r="H16" s="7">
        <v>11</v>
      </c>
      <c r="I16" s="5">
        <v>44958</v>
      </c>
      <c r="J16" s="5">
        <v>44959</v>
      </c>
      <c r="K16" s="1" t="s">
        <v>60</v>
      </c>
      <c r="L16" s="224">
        <f t="shared" si="3"/>
        <v>2</v>
      </c>
      <c r="M16" s="4">
        <f t="shared" si="5"/>
        <v>1</v>
      </c>
      <c r="N16" s="233" t="s">
        <v>343</v>
      </c>
      <c r="Q16" s="241" t="str">
        <f>IFERROR((VLOOKUP(P16,Padrón[[Ficha]:[Nombre]],2,FALSE)),"-")</f>
        <v>-</v>
      </c>
      <c r="R16" s="234" t="s">
        <v>522</v>
      </c>
      <c r="S16" s="95" t="str">
        <f t="shared" si="4"/>
        <v>◄ ◄ ◄ Favor de indicar la causa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56979</v>
      </c>
      <c r="B17" s="3"/>
      <c r="C17" s="1" t="s">
        <v>215</v>
      </c>
      <c r="D17" s="9" t="s">
        <v>219</v>
      </c>
      <c r="E17" s="1" t="s">
        <v>55</v>
      </c>
      <c r="F17" s="8">
        <v>496969</v>
      </c>
      <c r="G17" s="1" t="s">
        <v>162</v>
      </c>
      <c r="H17" s="7">
        <v>15</v>
      </c>
      <c r="I17" s="5">
        <v>44972</v>
      </c>
      <c r="J17" s="5">
        <v>44973</v>
      </c>
      <c r="K17" s="1" t="s">
        <v>60</v>
      </c>
      <c r="L17" s="224">
        <f t="shared" si="3"/>
        <v>2</v>
      </c>
      <c r="M17" s="4">
        <f t="shared" si="5"/>
        <v>1</v>
      </c>
      <c r="N17" s="233" t="s">
        <v>343</v>
      </c>
      <c r="Q17" s="241" t="str">
        <f>IFERROR((VLOOKUP(P17,Padrón[[Ficha]:[Nombre]],2,FALSE)),"-")</f>
        <v>-</v>
      </c>
      <c r="R17" s="234" t="s">
        <v>521</v>
      </c>
      <c r="S17" s="95" t="str">
        <f t="shared" si="4"/>
        <v>◄ ◄ ◄ Favor de indicar la causa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48608</v>
      </c>
      <c r="B18" s="3"/>
      <c r="C18" s="1" t="s">
        <v>215</v>
      </c>
      <c r="D18" s="9" t="s">
        <v>219</v>
      </c>
      <c r="E18" s="1" t="s">
        <v>55</v>
      </c>
      <c r="F18" s="8">
        <v>322353</v>
      </c>
      <c r="G18" s="1" t="s">
        <v>126</v>
      </c>
      <c r="H18" s="7">
        <v>16</v>
      </c>
      <c r="I18" s="5">
        <v>44977</v>
      </c>
      <c r="J18" s="5">
        <v>44978</v>
      </c>
      <c r="K18" s="1" t="s">
        <v>60</v>
      </c>
      <c r="L18" s="224">
        <f t="shared" si="3"/>
        <v>2</v>
      </c>
      <c r="M18" s="4">
        <f t="shared" si="5"/>
        <v>1</v>
      </c>
      <c r="N18" s="233" t="s">
        <v>343</v>
      </c>
      <c r="Q18" s="241" t="str">
        <f>IFERROR((VLOOKUP(P18,Padrón[[Ficha]:[Nombre]],2,FALSE)),"-")</f>
        <v>-</v>
      </c>
      <c r="R18" s="234" t="s">
        <v>522</v>
      </c>
      <c r="S18" s="95" t="str">
        <f t="shared" si="4"/>
        <v>◄ ◄ ◄ Favor de indicar la causa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48642</v>
      </c>
      <c r="B19" s="3"/>
      <c r="C19" s="1" t="s">
        <v>215</v>
      </c>
      <c r="D19" s="9" t="s">
        <v>219</v>
      </c>
      <c r="E19" s="1" t="s">
        <v>34</v>
      </c>
      <c r="F19" s="8">
        <v>322353</v>
      </c>
      <c r="G19" s="1" t="s">
        <v>126</v>
      </c>
      <c r="H19" s="7">
        <v>16</v>
      </c>
      <c r="I19" s="5">
        <v>44984</v>
      </c>
      <c r="J19" s="5">
        <v>44985</v>
      </c>
      <c r="K19" s="1" t="s">
        <v>60</v>
      </c>
      <c r="L19" s="224">
        <f t="shared" si="3"/>
        <v>2</v>
      </c>
      <c r="M19" s="4">
        <f t="shared" si="5"/>
        <v>1</v>
      </c>
      <c r="N19" s="233" t="s">
        <v>343</v>
      </c>
      <c r="Q19" s="241" t="str">
        <f>IFERROR((VLOOKUP(P19,Padrón[[Ficha]:[Nombre]],2,FALSE)),"-")</f>
        <v>-</v>
      </c>
      <c r="R19" s="234" t="s">
        <v>522</v>
      </c>
      <c r="S19" s="95" t="str">
        <f t="shared" si="4"/>
        <v>◄ ◄ ◄ Favor de indicar la causa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1</v>
      </c>
      <c r="Y19" s="228">
        <f t="shared" si="6"/>
        <v>0</v>
      </c>
      <c r="Z19" s="228">
        <f t="shared" si="6"/>
        <v>0</v>
      </c>
      <c r="AA19" s="228">
        <f t="shared" si="6"/>
        <v>0</v>
      </c>
      <c r="AB19" s="228">
        <f t="shared" si="6"/>
        <v>1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1</v>
      </c>
      <c r="AG19" s="228">
        <f t="shared" si="6"/>
        <v>0</v>
      </c>
      <c r="AH19" s="228">
        <f t="shared" si="7"/>
        <v>3</v>
      </c>
    </row>
    <row r="20" spans="1:34" hidden="1" x14ac:dyDescent="0.35">
      <c r="A20" s="6">
        <v>48632</v>
      </c>
      <c r="B20" s="3"/>
      <c r="C20" s="1" t="s">
        <v>215</v>
      </c>
      <c r="D20" s="9" t="s">
        <v>219</v>
      </c>
      <c r="E20" s="1" t="s">
        <v>55</v>
      </c>
      <c r="F20" s="8">
        <v>322353</v>
      </c>
      <c r="G20" s="1" t="s">
        <v>126</v>
      </c>
      <c r="H20" s="7">
        <v>17</v>
      </c>
      <c r="I20" s="5">
        <v>44991</v>
      </c>
      <c r="J20" s="5">
        <v>44992</v>
      </c>
      <c r="K20" s="1" t="s">
        <v>60</v>
      </c>
      <c r="L20" s="224">
        <f t="shared" si="3"/>
        <v>3</v>
      </c>
      <c r="M20" s="4">
        <f t="shared" si="5"/>
        <v>1</v>
      </c>
      <c r="N20" s="233" t="s">
        <v>341</v>
      </c>
      <c r="O20" s="234">
        <v>14</v>
      </c>
      <c r="P20" s="233">
        <v>322353</v>
      </c>
      <c r="Q20" s="241" t="str">
        <f>IFERROR((VLOOKUP(P20,Padrón[[Ficha]:[Nombre]],2,FALSE)),"-")</f>
        <v>OLIVIA CANTU CURA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x14ac:dyDescent="0.35">
      <c r="A21" s="6">
        <v>49343</v>
      </c>
      <c r="B21" s="3"/>
      <c r="C21" s="1" t="s">
        <v>48</v>
      </c>
      <c r="D21" s="9" t="s">
        <v>92</v>
      </c>
      <c r="E21" s="1" t="s">
        <v>23</v>
      </c>
      <c r="F21" s="8">
        <v>352466</v>
      </c>
      <c r="G21" s="1" t="s">
        <v>182</v>
      </c>
      <c r="H21" s="7">
        <v>7</v>
      </c>
      <c r="I21" s="5">
        <v>45026</v>
      </c>
      <c r="J21" s="5">
        <v>45027</v>
      </c>
      <c r="K21" s="1" t="s">
        <v>107</v>
      </c>
      <c r="L21" s="224">
        <f t="shared" si="3"/>
        <v>4</v>
      </c>
      <c r="M21" s="4">
        <f t="shared" si="5"/>
        <v>1</v>
      </c>
      <c r="N21" s="233" t="s">
        <v>341</v>
      </c>
      <c r="O21" s="234">
        <v>6</v>
      </c>
      <c r="P21" s="233">
        <v>352466</v>
      </c>
      <c r="Q21" s="241" t="str">
        <f>IFERROR((VLOOKUP(P21,Padrón[[Ficha]:[Nombre]],2,FALSE)),"-")</f>
        <v>SANTIAGO ALBERTO MENDOZA HERNANDEZ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49663</v>
      </c>
      <c r="B22" s="3"/>
      <c r="C22" s="1" t="s">
        <v>48</v>
      </c>
      <c r="D22" s="9" t="s">
        <v>92</v>
      </c>
      <c r="E22" s="1" t="s">
        <v>22</v>
      </c>
      <c r="F22" s="8">
        <v>352466</v>
      </c>
      <c r="G22" s="1" t="s">
        <v>182</v>
      </c>
      <c r="H22" s="7">
        <v>8</v>
      </c>
      <c r="I22" s="5">
        <v>45028</v>
      </c>
      <c r="J22" s="5">
        <v>45030</v>
      </c>
      <c r="K22" s="1" t="s">
        <v>107</v>
      </c>
      <c r="L22" s="224">
        <f t="shared" si="3"/>
        <v>4</v>
      </c>
      <c r="M22" s="4">
        <f t="shared" si="5"/>
        <v>1</v>
      </c>
      <c r="N22" s="233" t="s">
        <v>341</v>
      </c>
      <c r="O22" s="234">
        <v>8</v>
      </c>
      <c r="P22" s="233">
        <v>352466</v>
      </c>
      <c r="Q22" s="241" t="str">
        <f>IFERROR((VLOOKUP(P22,Padrón[[Ficha]:[Nombre]],2,FALSE)),"-")</f>
        <v>SANTIAGO ALBERTO MENDOZA HERNANDEZ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hidden="1" x14ac:dyDescent="0.35">
      <c r="A23" s="6">
        <v>54860</v>
      </c>
      <c r="B23" s="3"/>
      <c r="C23" s="1" t="s">
        <v>196</v>
      </c>
      <c r="D23" s="9" t="s">
        <v>198</v>
      </c>
      <c r="E23" s="1" t="s">
        <v>84</v>
      </c>
      <c r="F23" s="8">
        <v>322353</v>
      </c>
      <c r="G23" s="1" t="s">
        <v>126</v>
      </c>
      <c r="H23" s="7">
        <v>8</v>
      </c>
      <c r="I23" s="5">
        <v>45035</v>
      </c>
      <c r="J23" s="5">
        <v>45035</v>
      </c>
      <c r="K23" s="1" t="s">
        <v>60</v>
      </c>
      <c r="L23" s="224">
        <f t="shared" si="3"/>
        <v>4</v>
      </c>
      <c r="M23" s="4">
        <f t="shared" si="5"/>
        <v>1</v>
      </c>
      <c r="N23" s="233" t="s">
        <v>341</v>
      </c>
      <c r="O23" s="234">
        <v>5</v>
      </c>
      <c r="P23" s="233">
        <v>374123</v>
      </c>
      <c r="Q23" s="241" t="str">
        <f>IFERROR((VLOOKUP(P23,Padrón[[Ficha]:[Nombre]],2,FALSE)),"-")</f>
        <v>GUSTAVO ADOLFO MIRANDA ROSAS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x14ac:dyDescent="0.35">
      <c r="A24" s="6">
        <v>49355</v>
      </c>
      <c r="B24" s="3"/>
      <c r="C24" s="1" t="s">
        <v>48</v>
      </c>
      <c r="D24" s="9" t="s">
        <v>92</v>
      </c>
      <c r="E24" s="1" t="s">
        <v>23</v>
      </c>
      <c r="F24" s="8">
        <v>352466</v>
      </c>
      <c r="G24" s="1" t="s">
        <v>182</v>
      </c>
      <c r="H24" s="7">
        <v>8</v>
      </c>
      <c r="I24" s="5">
        <v>45040</v>
      </c>
      <c r="J24" s="5">
        <v>45041</v>
      </c>
      <c r="K24" s="1" t="s">
        <v>107</v>
      </c>
      <c r="L24" s="224">
        <f t="shared" si="3"/>
        <v>4</v>
      </c>
      <c r="M24" s="4">
        <f t="shared" si="5"/>
        <v>1</v>
      </c>
      <c r="N24" s="233" t="s">
        <v>341</v>
      </c>
      <c r="O24" s="234">
        <v>9</v>
      </c>
      <c r="P24" s="233">
        <v>352466</v>
      </c>
      <c r="Q24" s="241" t="str">
        <f>IFERROR((VLOOKUP(P24,Padrón[[Ficha]:[Nombre]],2,FALSE)),"-")</f>
        <v>SANTIAGO ALBERTO MENDOZA HERNANDEZ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58513</v>
      </c>
      <c r="B25" s="3"/>
      <c r="C25" s="1" t="s">
        <v>48</v>
      </c>
      <c r="D25" s="9" t="s">
        <v>92</v>
      </c>
      <c r="E25" s="1" t="s">
        <v>27</v>
      </c>
      <c r="F25" s="8">
        <v>342974</v>
      </c>
      <c r="G25" s="1" t="s">
        <v>97</v>
      </c>
      <c r="H25" s="7">
        <v>15</v>
      </c>
      <c r="I25" s="5">
        <v>45041</v>
      </c>
      <c r="J25" s="5">
        <v>45041</v>
      </c>
      <c r="K25" s="1" t="s">
        <v>94</v>
      </c>
      <c r="L25" s="224">
        <f t="shared" si="3"/>
        <v>4</v>
      </c>
      <c r="M25" s="4">
        <f t="shared" si="5"/>
        <v>1</v>
      </c>
      <c r="N25" s="233" t="s">
        <v>341</v>
      </c>
      <c r="O25" s="234">
        <v>10</v>
      </c>
      <c r="P25" s="233">
        <v>342974</v>
      </c>
      <c r="Q25" s="241" t="str">
        <f>IFERROR((VLOOKUP(P25,Padrón[[Ficha]:[Nombre]],2,FALSE)),"-")</f>
        <v>JOSE RAMON CORDOVA OVANDO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7</v>
      </c>
      <c r="Z25" s="228">
        <f t="shared" si="6"/>
        <v>9</v>
      </c>
      <c r="AA25" s="228">
        <f t="shared" si="6"/>
        <v>4</v>
      </c>
      <c r="AB25" s="228">
        <f t="shared" si="6"/>
        <v>19</v>
      </c>
      <c r="AC25" s="228">
        <f t="shared" si="6"/>
        <v>6</v>
      </c>
      <c r="AD25" s="228">
        <f t="shared" si="6"/>
        <v>11</v>
      </c>
      <c r="AE25" s="228">
        <f t="shared" si="6"/>
        <v>1</v>
      </c>
      <c r="AF25" s="228">
        <f t="shared" si="6"/>
        <v>4</v>
      </c>
      <c r="AG25" s="228">
        <f t="shared" si="6"/>
        <v>0</v>
      </c>
      <c r="AH25" s="228">
        <f t="shared" si="7"/>
        <v>61</v>
      </c>
    </row>
    <row r="26" spans="1:34" hidden="1" x14ac:dyDescent="0.35">
      <c r="A26" s="6">
        <v>49685</v>
      </c>
      <c r="B26" s="3"/>
      <c r="C26" s="1" t="s">
        <v>48</v>
      </c>
      <c r="D26" s="9" t="s">
        <v>92</v>
      </c>
      <c r="E26" s="1" t="s">
        <v>22</v>
      </c>
      <c r="F26" s="8">
        <v>352466</v>
      </c>
      <c r="G26" s="1" t="s">
        <v>182</v>
      </c>
      <c r="H26" s="7">
        <v>8</v>
      </c>
      <c r="I26" s="5">
        <v>45042</v>
      </c>
      <c r="J26" s="5">
        <v>45044</v>
      </c>
      <c r="K26" s="1" t="s">
        <v>107</v>
      </c>
      <c r="L26" s="224">
        <f t="shared" si="3"/>
        <v>4</v>
      </c>
      <c r="M26" s="4">
        <f t="shared" si="5"/>
        <v>1</v>
      </c>
      <c r="N26" s="233" t="s">
        <v>341</v>
      </c>
      <c r="O26" s="234">
        <v>8</v>
      </c>
      <c r="P26" s="233">
        <v>352466</v>
      </c>
      <c r="Q26" s="241" t="str">
        <f>IFERROR((VLOOKUP(P26,Padrón[[Ficha]:[Nombre]],2,FALSE)),"-")</f>
        <v>SANTIAGO ALBERTO MENDOZA HERNANDEZ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0</v>
      </c>
      <c r="X26" s="228">
        <f t="shared" si="6"/>
        <v>0</v>
      </c>
      <c r="Y26" s="228">
        <f t="shared" si="6"/>
        <v>1</v>
      </c>
      <c r="Z26" s="228">
        <f t="shared" si="6"/>
        <v>0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1</v>
      </c>
    </row>
    <row r="27" spans="1:34" hidden="1" x14ac:dyDescent="0.35">
      <c r="A27" s="6">
        <v>58523</v>
      </c>
      <c r="B27" s="3"/>
      <c r="C27" s="1" t="s">
        <v>48</v>
      </c>
      <c r="D27" s="9" t="s">
        <v>92</v>
      </c>
      <c r="E27" s="1" t="s">
        <v>27</v>
      </c>
      <c r="F27" s="8">
        <v>342974</v>
      </c>
      <c r="G27" s="1" t="s">
        <v>97</v>
      </c>
      <c r="H27" s="7">
        <v>15</v>
      </c>
      <c r="I27" s="5">
        <v>45042</v>
      </c>
      <c r="J27" s="5">
        <v>45042</v>
      </c>
      <c r="K27" s="1" t="s">
        <v>94</v>
      </c>
      <c r="L27" s="224">
        <f t="shared" si="3"/>
        <v>4</v>
      </c>
      <c r="M27" s="4">
        <f t="shared" si="5"/>
        <v>1</v>
      </c>
      <c r="N27" s="233" t="s">
        <v>341</v>
      </c>
      <c r="O27" s="234">
        <v>11</v>
      </c>
      <c r="P27" s="233">
        <v>342974</v>
      </c>
      <c r="Q27" s="241" t="str">
        <f>IFERROR((VLOOKUP(P27,Padrón[[Ficha]:[Nombre]],2,FALSE)),"-")</f>
        <v>JOSE RAMON CORDOVA OVANDO</v>
      </c>
      <c r="S27" s="95" t="str">
        <f t="shared" si="4"/>
        <v>-</v>
      </c>
      <c r="U27" s="230" t="s">
        <v>276</v>
      </c>
      <c r="V27" s="228">
        <f>SUM(V16:V26)</f>
        <v>0</v>
      </c>
      <c r="W27" s="228">
        <f t="shared" ref="W27:AH27" si="8">SUM(W16:W26)</f>
        <v>0</v>
      </c>
      <c r="X27" s="228">
        <f t="shared" si="8"/>
        <v>1</v>
      </c>
      <c r="Y27" s="228">
        <f t="shared" si="8"/>
        <v>8</v>
      </c>
      <c r="Z27" s="228">
        <f t="shared" si="8"/>
        <v>9</v>
      </c>
      <c r="AA27" s="228">
        <f t="shared" si="8"/>
        <v>4</v>
      </c>
      <c r="AB27" s="228">
        <f t="shared" si="8"/>
        <v>20</v>
      </c>
      <c r="AC27" s="228">
        <f t="shared" si="8"/>
        <v>6</v>
      </c>
      <c r="AD27" s="228">
        <f t="shared" si="8"/>
        <v>11</v>
      </c>
      <c r="AE27" s="228">
        <f t="shared" si="8"/>
        <v>1</v>
      </c>
      <c r="AF27" s="228">
        <f t="shared" si="8"/>
        <v>5</v>
      </c>
      <c r="AG27" s="228">
        <f t="shared" si="8"/>
        <v>0</v>
      </c>
      <c r="AH27" s="231">
        <f t="shared" si="8"/>
        <v>65</v>
      </c>
    </row>
    <row r="28" spans="1:34" hidden="1" x14ac:dyDescent="0.35">
      <c r="A28" s="6">
        <v>58528</v>
      </c>
      <c r="B28" s="3"/>
      <c r="C28" s="1" t="s">
        <v>48</v>
      </c>
      <c r="D28" s="9" t="s">
        <v>92</v>
      </c>
      <c r="E28" s="1" t="s">
        <v>27</v>
      </c>
      <c r="F28" s="8">
        <v>342974</v>
      </c>
      <c r="G28" s="1" t="s">
        <v>97</v>
      </c>
      <c r="H28" s="7">
        <v>14</v>
      </c>
      <c r="I28" s="5">
        <v>45043</v>
      </c>
      <c r="J28" s="5">
        <v>45043</v>
      </c>
      <c r="K28" s="1" t="s">
        <v>94</v>
      </c>
      <c r="L28" s="224">
        <f t="shared" si="3"/>
        <v>4</v>
      </c>
      <c r="M28" s="4">
        <f t="shared" si="5"/>
        <v>1</v>
      </c>
      <c r="N28" s="233" t="s">
        <v>341</v>
      </c>
      <c r="O28" s="234">
        <v>9</v>
      </c>
      <c r="P28" s="233">
        <v>342974</v>
      </c>
      <c r="Q28" s="241" t="str">
        <f>IFERROR((VLOOKUP(P28,Padrón[[Ficha]:[Nombre]],2,FALSE)),"-")</f>
        <v>JOSE RAMON CORDOVA OVANDO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58797</v>
      </c>
      <c r="B29" s="3"/>
      <c r="C29" s="1" t="s">
        <v>48</v>
      </c>
      <c r="D29" s="9" t="s">
        <v>92</v>
      </c>
      <c r="E29" s="1" t="s">
        <v>34</v>
      </c>
      <c r="F29" s="8">
        <v>523589</v>
      </c>
      <c r="G29" s="1" t="s">
        <v>93</v>
      </c>
      <c r="H29" s="7">
        <v>13</v>
      </c>
      <c r="I29" s="5">
        <v>45048</v>
      </c>
      <c r="J29" s="5">
        <v>45049</v>
      </c>
      <c r="K29" s="1" t="s">
        <v>94</v>
      </c>
      <c r="L29" s="224">
        <f t="shared" si="3"/>
        <v>5</v>
      </c>
      <c r="M29" s="4">
        <f t="shared" si="5"/>
        <v>1</v>
      </c>
      <c r="N29" s="233" t="s">
        <v>341</v>
      </c>
      <c r="O29" s="234">
        <v>10</v>
      </c>
      <c r="P29" s="233">
        <v>342974</v>
      </c>
      <c r="Q29" s="241" t="str">
        <f>IFERROR((VLOOKUP(P29,Padrón[[Ficha]:[Nombre]],2,FALSE)),"-")</f>
        <v>JOSE RAMON CORDOVA OVANDO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x14ac:dyDescent="0.35">
      <c r="A30" s="6">
        <v>49455</v>
      </c>
      <c r="B30" s="3"/>
      <c r="C30" s="1" t="s">
        <v>48</v>
      </c>
      <c r="D30" s="9" t="s">
        <v>92</v>
      </c>
      <c r="E30" s="1" t="s">
        <v>23</v>
      </c>
      <c r="F30" s="8">
        <v>352466</v>
      </c>
      <c r="G30" s="1" t="s">
        <v>182</v>
      </c>
      <c r="H30" s="7">
        <v>8</v>
      </c>
      <c r="I30" s="5">
        <v>45054</v>
      </c>
      <c r="J30" s="5">
        <v>45055</v>
      </c>
      <c r="K30" s="1" t="s">
        <v>107</v>
      </c>
      <c r="L30" s="224">
        <f t="shared" si="3"/>
        <v>5</v>
      </c>
      <c r="M30" s="4">
        <f t="shared" si="5"/>
        <v>1</v>
      </c>
      <c r="N30" s="233" t="s">
        <v>341</v>
      </c>
      <c r="O30" s="234">
        <v>7</v>
      </c>
      <c r="P30" s="233">
        <v>352466</v>
      </c>
      <c r="Q30" s="241" t="str">
        <f>IFERROR((VLOOKUP(P30,Padrón[[Ficha]:[Nombre]],2,FALSE)),"-")</f>
        <v>SANTIAGO ALBERTO MENDOZA HERNANDEZ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49696</v>
      </c>
      <c r="B31" s="3"/>
      <c r="C31" s="1" t="s">
        <v>48</v>
      </c>
      <c r="D31" s="9" t="s">
        <v>92</v>
      </c>
      <c r="E31" s="1" t="s">
        <v>22</v>
      </c>
      <c r="F31" s="8">
        <v>352466</v>
      </c>
      <c r="G31" s="1" t="s">
        <v>182</v>
      </c>
      <c r="H31" s="7">
        <v>8</v>
      </c>
      <c r="I31" s="5">
        <v>45056</v>
      </c>
      <c r="J31" s="5">
        <v>45058</v>
      </c>
      <c r="K31" s="1" t="s">
        <v>107</v>
      </c>
      <c r="L31" s="224">
        <f t="shared" si="3"/>
        <v>5</v>
      </c>
      <c r="M31" s="4">
        <f t="shared" si="5"/>
        <v>1</v>
      </c>
      <c r="N31" s="233" t="s">
        <v>341</v>
      </c>
      <c r="O31" s="234">
        <v>8</v>
      </c>
      <c r="P31" s="233">
        <v>352466</v>
      </c>
      <c r="Q31" s="241" t="str">
        <f>IFERROR((VLOOKUP(P31,Padrón[[Ficha]:[Nombre]],2,FALSE)),"-")</f>
        <v>SANTIAGO ALBERTO MENDOZA HERNANDEZ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58930</v>
      </c>
      <c r="B32" s="3"/>
      <c r="C32" s="1" t="s">
        <v>48</v>
      </c>
      <c r="D32" s="9" t="s">
        <v>92</v>
      </c>
      <c r="E32" s="1" t="s">
        <v>78</v>
      </c>
      <c r="F32" s="8">
        <v>342974</v>
      </c>
      <c r="G32" s="1" t="s">
        <v>97</v>
      </c>
      <c r="H32" s="7">
        <v>15</v>
      </c>
      <c r="I32" s="5">
        <v>45056</v>
      </c>
      <c r="J32" s="5">
        <v>45056</v>
      </c>
      <c r="K32" s="1" t="s">
        <v>94</v>
      </c>
      <c r="L32" s="224">
        <f t="shared" si="3"/>
        <v>5</v>
      </c>
      <c r="M32" s="4">
        <f t="shared" si="5"/>
        <v>1</v>
      </c>
      <c r="N32" s="233" t="s">
        <v>341</v>
      </c>
      <c r="O32" s="234">
        <v>12</v>
      </c>
      <c r="P32" s="233">
        <v>342974</v>
      </c>
      <c r="Q32" s="241" t="str">
        <f>IFERROR((VLOOKUP(P32,Padrón[[Ficha]:[Nombre]],2,FALSE)),"-")</f>
        <v>JOSE RAMON CORDOVA OVANDO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49144</v>
      </c>
      <c r="B33" s="3"/>
      <c r="C33" s="1" t="s">
        <v>48</v>
      </c>
      <c r="D33" s="9" t="s">
        <v>92</v>
      </c>
      <c r="E33" s="1" t="s">
        <v>46</v>
      </c>
      <c r="F33" s="8">
        <v>375253</v>
      </c>
      <c r="G33" s="1" t="s">
        <v>90</v>
      </c>
      <c r="H33" s="7">
        <v>8</v>
      </c>
      <c r="I33" s="5">
        <v>45061</v>
      </c>
      <c r="J33" s="5">
        <v>45061</v>
      </c>
      <c r="K33" s="1" t="s">
        <v>107</v>
      </c>
      <c r="L33" s="224">
        <f t="shared" si="3"/>
        <v>5</v>
      </c>
      <c r="M33" s="4">
        <f t="shared" si="5"/>
        <v>1</v>
      </c>
      <c r="N33" s="233" t="s">
        <v>341</v>
      </c>
      <c r="O33" s="234">
        <v>7</v>
      </c>
      <c r="P33" s="233">
        <v>342974</v>
      </c>
      <c r="Q33" s="241" t="str">
        <f>IFERROR((VLOOKUP(P33,Padrón[[Ficha]:[Nombre]],2,FALSE)),"-")</f>
        <v>JOSE RAMON CORDOVA OVANDO</v>
      </c>
      <c r="S33" s="95" t="str">
        <f t="shared" si="4"/>
        <v>-</v>
      </c>
      <c r="U33" s="230" t="s">
        <v>215</v>
      </c>
      <c r="V33" s="228">
        <f t="shared" si="9"/>
        <v>2</v>
      </c>
      <c r="W33" s="228">
        <f t="shared" si="9"/>
        <v>4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6</v>
      </c>
    </row>
    <row r="34" spans="1:34" hidden="1" x14ac:dyDescent="0.35">
      <c r="A34" s="6">
        <v>49163</v>
      </c>
      <c r="B34" s="3"/>
      <c r="C34" s="1" t="s">
        <v>48</v>
      </c>
      <c r="D34" s="9" t="s">
        <v>92</v>
      </c>
      <c r="E34" s="1" t="s">
        <v>46</v>
      </c>
      <c r="F34" s="8">
        <v>375253</v>
      </c>
      <c r="G34" s="1" t="s">
        <v>90</v>
      </c>
      <c r="H34" s="7">
        <v>9</v>
      </c>
      <c r="I34" s="5">
        <v>45062</v>
      </c>
      <c r="J34" s="5">
        <v>45062</v>
      </c>
      <c r="K34" s="1" t="s">
        <v>107</v>
      </c>
      <c r="L34" s="224">
        <f t="shared" si="3"/>
        <v>5</v>
      </c>
      <c r="M34" s="4">
        <f t="shared" si="5"/>
        <v>1</v>
      </c>
      <c r="N34" s="233" t="s">
        <v>341</v>
      </c>
      <c r="O34" s="234">
        <v>7</v>
      </c>
      <c r="P34" s="233">
        <v>342974</v>
      </c>
      <c r="Q34" s="241" t="str">
        <f>IFERROR((VLOOKUP(P34,Padrón[[Ficha]:[Nombre]],2,FALSE)),"-")</f>
        <v>JOSE RAMON CORDOVA OVANDO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59396</v>
      </c>
      <c r="B35" s="3"/>
      <c r="C35" s="1" t="s">
        <v>48</v>
      </c>
      <c r="D35" s="9" t="s">
        <v>49</v>
      </c>
      <c r="E35" s="1" t="s">
        <v>140</v>
      </c>
      <c r="F35" s="8">
        <v>329969</v>
      </c>
      <c r="G35" s="268" t="s">
        <v>125</v>
      </c>
      <c r="H35" s="7">
        <v>6</v>
      </c>
      <c r="I35" s="5">
        <v>45062</v>
      </c>
      <c r="J35" s="5">
        <v>45063</v>
      </c>
      <c r="K35" s="1" t="s">
        <v>80</v>
      </c>
      <c r="L35" s="224">
        <f t="shared" si="3"/>
        <v>5</v>
      </c>
      <c r="M35" s="4">
        <f t="shared" si="5"/>
        <v>1</v>
      </c>
      <c r="N35" s="233" t="s">
        <v>343</v>
      </c>
      <c r="Q35" s="241" t="str">
        <f>IFERROR((VLOOKUP(P35,Padrón[[Ficha]:[Nombre]],2,FALSE)),"-")</f>
        <v>-</v>
      </c>
      <c r="R35" s="234" t="s">
        <v>523</v>
      </c>
      <c r="S35" s="95" t="str">
        <f t="shared" si="4"/>
        <v>◄ ◄ ◄ Favor de indicar la causa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49469</v>
      </c>
      <c r="B36" s="3"/>
      <c r="C36" s="1" t="s">
        <v>48</v>
      </c>
      <c r="D36" s="9" t="s">
        <v>92</v>
      </c>
      <c r="E36" s="1" t="s">
        <v>47</v>
      </c>
      <c r="F36" s="8">
        <v>375253</v>
      </c>
      <c r="G36" s="268" t="s">
        <v>90</v>
      </c>
      <c r="H36" s="7">
        <v>7</v>
      </c>
      <c r="I36" s="5">
        <v>45063</v>
      </c>
      <c r="J36" s="5">
        <v>45065</v>
      </c>
      <c r="K36" s="1" t="s">
        <v>107</v>
      </c>
      <c r="L36" s="224">
        <f t="shared" si="3"/>
        <v>5</v>
      </c>
      <c r="M36" s="4">
        <f t="shared" si="5"/>
        <v>1</v>
      </c>
      <c r="N36" s="233" t="s">
        <v>343</v>
      </c>
      <c r="Q36" s="241" t="str">
        <f>IFERROR((VLOOKUP(P36,Padrón[[Ficha]:[Nombre]],2,FALSE)),"-")</f>
        <v>-</v>
      </c>
      <c r="R36" s="234" t="s">
        <v>524</v>
      </c>
      <c r="S36" s="95" t="str">
        <f t="shared" si="4"/>
        <v>◄ ◄ ◄ Favor de indicar la causa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49478</v>
      </c>
      <c r="B37" s="3"/>
      <c r="C37" s="1" t="s">
        <v>48</v>
      </c>
      <c r="D37" s="9" t="s">
        <v>92</v>
      </c>
      <c r="E37" s="1" t="s">
        <v>47</v>
      </c>
      <c r="F37" s="8">
        <v>375253</v>
      </c>
      <c r="G37" s="268" t="s">
        <v>90</v>
      </c>
      <c r="H37" s="7">
        <v>7</v>
      </c>
      <c r="I37" s="5">
        <v>45068</v>
      </c>
      <c r="J37" s="5">
        <v>45070</v>
      </c>
      <c r="K37" s="1" t="s">
        <v>107</v>
      </c>
      <c r="L37" s="224">
        <f t="shared" si="3"/>
        <v>5</v>
      </c>
      <c r="M37" s="4">
        <f t="shared" si="5"/>
        <v>1</v>
      </c>
      <c r="N37" s="233" t="s">
        <v>343</v>
      </c>
      <c r="Q37" s="241" t="str">
        <f>IFERROR((VLOOKUP(P37,Padrón[[Ficha]:[Nombre]],2,FALSE)),"-")</f>
        <v>-</v>
      </c>
      <c r="R37" s="234" t="s">
        <v>524</v>
      </c>
      <c r="S37" s="95" t="str">
        <f t="shared" si="4"/>
        <v>◄ ◄ ◄ Favor de indicar la causa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58942</v>
      </c>
      <c r="B38" s="3"/>
      <c r="C38" s="1" t="s">
        <v>48</v>
      </c>
      <c r="D38" s="9" t="s">
        <v>92</v>
      </c>
      <c r="E38" s="1" t="s">
        <v>78</v>
      </c>
      <c r="F38" s="8">
        <v>342974</v>
      </c>
      <c r="G38" s="268" t="s">
        <v>97</v>
      </c>
      <c r="H38" s="7">
        <v>15</v>
      </c>
      <c r="I38" s="5">
        <v>45070</v>
      </c>
      <c r="J38" s="5">
        <v>45070</v>
      </c>
      <c r="K38" s="1" t="s">
        <v>94</v>
      </c>
      <c r="L38" s="224">
        <f t="shared" si="3"/>
        <v>5</v>
      </c>
      <c r="M38" s="4">
        <f t="shared" si="5"/>
        <v>1</v>
      </c>
      <c r="N38" s="233" t="s">
        <v>341</v>
      </c>
      <c r="O38" s="234">
        <v>14</v>
      </c>
      <c r="P38" s="233">
        <v>342974</v>
      </c>
      <c r="Q38" s="241" t="str">
        <f>IFERROR((VLOOKUP(P38,Padrón[[Ficha]:[Nombre]],2,FALSE)),"-")</f>
        <v>JOSE RAMON CORDOVA OVANDO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58825</v>
      </c>
      <c r="B39" s="3"/>
      <c r="C39" s="1" t="s">
        <v>48</v>
      </c>
      <c r="D39" s="9" t="s">
        <v>92</v>
      </c>
      <c r="E39" s="1" t="s">
        <v>34</v>
      </c>
      <c r="F39" s="8">
        <v>523589</v>
      </c>
      <c r="G39" s="268" t="s">
        <v>93</v>
      </c>
      <c r="H39" s="7">
        <v>15</v>
      </c>
      <c r="I39" s="5">
        <v>45071</v>
      </c>
      <c r="J39" s="5">
        <v>45072</v>
      </c>
      <c r="K39" s="1" t="s">
        <v>94</v>
      </c>
      <c r="L39" s="224">
        <f t="shared" si="3"/>
        <v>5</v>
      </c>
      <c r="M39" s="4">
        <f t="shared" si="5"/>
        <v>1</v>
      </c>
      <c r="N39" s="233" t="s">
        <v>341</v>
      </c>
      <c r="O39" s="234">
        <v>12</v>
      </c>
      <c r="P39" s="233">
        <v>523589</v>
      </c>
      <c r="Q39" s="241" t="str">
        <f>IFERROR((VLOOKUP(P39,Padrón[[Ficha]:[Nombre]],2,FALSE)),"-")</f>
        <v>JOEL CABALLERO ACOSTA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5</v>
      </c>
      <c r="AA39" s="228">
        <f t="shared" si="9"/>
        <v>2</v>
      </c>
      <c r="AB39" s="228">
        <f t="shared" si="9"/>
        <v>0</v>
      </c>
      <c r="AC39" s="228">
        <f t="shared" si="9"/>
        <v>1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8</v>
      </c>
    </row>
    <row r="40" spans="1:34" hidden="1" x14ac:dyDescent="0.35">
      <c r="A40" s="6">
        <v>49483</v>
      </c>
      <c r="B40" s="3"/>
      <c r="C40" s="1" t="s">
        <v>48</v>
      </c>
      <c r="D40" s="9" t="s">
        <v>92</v>
      </c>
      <c r="E40" s="1" t="s">
        <v>47</v>
      </c>
      <c r="F40" s="8">
        <v>375253</v>
      </c>
      <c r="G40" s="268" t="s">
        <v>90</v>
      </c>
      <c r="H40" s="7">
        <v>7</v>
      </c>
      <c r="I40" s="5">
        <v>45075</v>
      </c>
      <c r="J40" s="5">
        <v>45077</v>
      </c>
      <c r="K40" s="1" t="s">
        <v>107</v>
      </c>
      <c r="L40" s="224">
        <f t="shared" si="3"/>
        <v>5</v>
      </c>
      <c r="M40" s="4">
        <f t="shared" si="5"/>
        <v>1</v>
      </c>
      <c r="N40" s="233" t="s">
        <v>343</v>
      </c>
      <c r="Q40" s="241" t="str">
        <f>IFERROR((VLOOKUP(P40,Padrón[[Ficha]:[Nombre]],2,FALSE)),"-")</f>
        <v>-</v>
      </c>
      <c r="R40" s="234" t="s">
        <v>524</v>
      </c>
      <c r="S40" s="95" t="str">
        <f t="shared" si="4"/>
        <v>◄ ◄ ◄ Favor de indicar la causa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59395</v>
      </c>
      <c r="B41" s="3"/>
      <c r="C41" s="1" t="s">
        <v>48</v>
      </c>
      <c r="D41" s="9" t="s">
        <v>49</v>
      </c>
      <c r="E41" s="1" t="s">
        <v>140</v>
      </c>
      <c r="F41" s="8">
        <v>329969</v>
      </c>
      <c r="G41" s="268" t="s">
        <v>125</v>
      </c>
      <c r="H41" s="7">
        <v>12</v>
      </c>
      <c r="I41" s="5">
        <v>45076</v>
      </c>
      <c r="J41" s="5">
        <v>45077</v>
      </c>
      <c r="K41" s="1" t="s">
        <v>60</v>
      </c>
      <c r="L41" s="224">
        <f t="shared" si="3"/>
        <v>5</v>
      </c>
      <c r="M41" s="4">
        <f t="shared" si="5"/>
        <v>1</v>
      </c>
      <c r="N41" s="233" t="s">
        <v>343</v>
      </c>
      <c r="Q41" s="241" t="str">
        <f>IFERROR((VLOOKUP(P41,Padrón[[Ficha]:[Nombre]],2,FALSE)),"-")</f>
        <v>-</v>
      </c>
      <c r="R41" s="234" t="s">
        <v>523</v>
      </c>
      <c r="S41" s="95" t="str">
        <f t="shared" si="4"/>
        <v>◄ ◄ ◄ Favor de indicar la causa</v>
      </c>
      <c r="U41" s="230" t="s">
        <v>276</v>
      </c>
      <c r="V41" s="228">
        <f>SUM(V30:V40)</f>
        <v>2</v>
      </c>
      <c r="W41" s="228">
        <f t="shared" ref="W41:AH41" si="11">SUM(W30:W40)</f>
        <v>4</v>
      </c>
      <c r="X41" s="228">
        <f t="shared" si="11"/>
        <v>0</v>
      </c>
      <c r="Y41" s="228">
        <f t="shared" si="11"/>
        <v>0</v>
      </c>
      <c r="Z41" s="228">
        <f t="shared" si="11"/>
        <v>5</v>
      </c>
      <c r="AA41" s="228">
        <f t="shared" si="11"/>
        <v>2</v>
      </c>
      <c r="AB41" s="228">
        <f t="shared" si="11"/>
        <v>0</v>
      </c>
      <c r="AC41" s="228">
        <f t="shared" si="11"/>
        <v>1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14</v>
      </c>
    </row>
    <row r="42" spans="1:34" hidden="1" x14ac:dyDescent="0.35">
      <c r="A42" s="6">
        <v>58832</v>
      </c>
      <c r="B42" s="3"/>
      <c r="C42" s="1" t="s">
        <v>48</v>
      </c>
      <c r="D42" s="9" t="s">
        <v>92</v>
      </c>
      <c r="E42" s="1" t="s">
        <v>34</v>
      </c>
      <c r="F42" s="8">
        <v>523589</v>
      </c>
      <c r="G42" s="1" t="s">
        <v>93</v>
      </c>
      <c r="H42" s="7">
        <v>15</v>
      </c>
      <c r="I42" s="5">
        <v>45076</v>
      </c>
      <c r="J42" s="5">
        <v>45077</v>
      </c>
      <c r="K42" s="1" t="s">
        <v>94</v>
      </c>
      <c r="L42" s="224">
        <f t="shared" si="3"/>
        <v>5</v>
      </c>
      <c r="M42" s="4">
        <f t="shared" si="5"/>
        <v>1</v>
      </c>
      <c r="N42" s="233" t="s">
        <v>341</v>
      </c>
      <c r="O42" s="234">
        <v>12</v>
      </c>
      <c r="Q42" s="241" t="str">
        <f>IFERROR((VLOOKUP(P42,Padrón[[Ficha]:[Nombre]],2,FALSE)),"-")</f>
        <v>-</v>
      </c>
      <c r="S42" s="95" t="str">
        <f t="shared" si="4"/>
        <v>-</v>
      </c>
    </row>
    <row r="43" spans="1:34" hidden="1" x14ac:dyDescent="0.35">
      <c r="A43" s="6">
        <v>49176</v>
      </c>
      <c r="B43" s="3"/>
      <c r="C43" s="1" t="s">
        <v>48</v>
      </c>
      <c r="D43" s="9" t="s">
        <v>92</v>
      </c>
      <c r="E43" s="1" t="s">
        <v>46</v>
      </c>
      <c r="F43" s="8">
        <v>375253</v>
      </c>
      <c r="G43" s="1" t="s">
        <v>90</v>
      </c>
      <c r="H43" s="7">
        <v>9</v>
      </c>
      <c r="I43" s="5">
        <v>45078</v>
      </c>
      <c r="J43" s="5">
        <v>45078</v>
      </c>
      <c r="K43" s="1" t="s">
        <v>107</v>
      </c>
      <c r="L43" s="224">
        <f t="shared" si="3"/>
        <v>6</v>
      </c>
      <c r="M43" s="4">
        <f t="shared" si="5"/>
        <v>1</v>
      </c>
      <c r="N43" s="233" t="s">
        <v>343</v>
      </c>
      <c r="Q43" s="241" t="str">
        <f>IFERROR((VLOOKUP(P43,Padrón[[Ficha]:[Nombre]],2,FALSE)),"-")</f>
        <v>-</v>
      </c>
      <c r="R43" s="234" t="s">
        <v>523</v>
      </c>
      <c r="S43" s="95" t="str">
        <f t="shared" si="4"/>
        <v>◄ ◄ ◄ Favor de indicar la causa</v>
      </c>
    </row>
    <row r="44" spans="1:34" hidden="1" x14ac:dyDescent="0.35">
      <c r="A44" s="6">
        <v>58814</v>
      </c>
      <c r="B44" s="3"/>
      <c r="C44" s="1" t="s">
        <v>48</v>
      </c>
      <c r="D44" s="9" t="s">
        <v>92</v>
      </c>
      <c r="E44" s="1" t="s">
        <v>34</v>
      </c>
      <c r="F44" s="8">
        <v>523589</v>
      </c>
      <c r="G44" s="1" t="s">
        <v>93</v>
      </c>
      <c r="H44" s="7">
        <v>14</v>
      </c>
      <c r="I44" s="5">
        <v>45082</v>
      </c>
      <c r="J44" s="5">
        <v>45083</v>
      </c>
      <c r="K44" s="1" t="s">
        <v>94</v>
      </c>
      <c r="L44" s="224">
        <f t="shared" si="3"/>
        <v>6</v>
      </c>
      <c r="M44" s="4">
        <f t="shared" si="5"/>
        <v>1</v>
      </c>
      <c r="N44" s="233" t="s">
        <v>341</v>
      </c>
      <c r="O44" s="234">
        <v>13</v>
      </c>
      <c r="P44" s="233">
        <v>523589</v>
      </c>
      <c r="Q44" s="241" t="str">
        <f>IFERROR((VLOOKUP(P44,Padrón[[Ficha]:[Nombre]],2,FALSE)),"-")</f>
        <v>JOEL CABALLERO ACOSTA</v>
      </c>
      <c r="S44" s="95" t="str">
        <f t="shared" si="4"/>
        <v>-</v>
      </c>
    </row>
    <row r="45" spans="1:34" hidden="1" x14ac:dyDescent="0.35">
      <c r="A45" s="6">
        <v>58056</v>
      </c>
      <c r="B45" s="3"/>
      <c r="C45" s="1" t="s">
        <v>48</v>
      </c>
      <c r="D45" s="9" t="s">
        <v>49</v>
      </c>
      <c r="E45" s="1" t="s">
        <v>76</v>
      </c>
      <c r="F45" s="8">
        <v>322353</v>
      </c>
      <c r="G45" s="1" t="s">
        <v>126</v>
      </c>
      <c r="H45" s="7">
        <v>13</v>
      </c>
      <c r="I45" s="5">
        <v>45099</v>
      </c>
      <c r="J45" s="5">
        <v>45100</v>
      </c>
      <c r="K45" s="1" t="s">
        <v>60</v>
      </c>
      <c r="L45" s="224">
        <f t="shared" si="3"/>
        <v>6</v>
      </c>
      <c r="M45" s="4">
        <f t="shared" si="5"/>
        <v>1</v>
      </c>
      <c r="N45" s="233" t="s">
        <v>343</v>
      </c>
      <c r="Q45" s="241" t="str">
        <f>IFERROR((VLOOKUP(P45,Padrón[[Ficha]:[Nombre]],2,FALSE)),"-")</f>
        <v>-</v>
      </c>
      <c r="R45" s="234" t="s">
        <v>525</v>
      </c>
      <c r="S45" s="95" t="str">
        <f t="shared" si="4"/>
        <v>◄ ◄ ◄ Favor de indicar la causa</v>
      </c>
    </row>
    <row r="46" spans="1:34" hidden="1" x14ac:dyDescent="0.35">
      <c r="A46" s="6">
        <v>58491</v>
      </c>
      <c r="B46" s="3"/>
      <c r="C46" s="1" t="s">
        <v>48</v>
      </c>
      <c r="D46" s="9" t="s">
        <v>92</v>
      </c>
      <c r="E46" s="1" t="s">
        <v>27</v>
      </c>
      <c r="F46" s="8">
        <v>342974</v>
      </c>
      <c r="G46" s="1" t="s">
        <v>97</v>
      </c>
      <c r="H46" s="7">
        <v>15</v>
      </c>
      <c r="I46" s="5">
        <v>45101</v>
      </c>
      <c r="J46" s="5">
        <v>45101</v>
      </c>
      <c r="K46" s="1" t="s">
        <v>94</v>
      </c>
      <c r="L46" s="224">
        <f t="shared" ref="L46:L77" si="12">MONTH(J46)</f>
        <v>6</v>
      </c>
      <c r="M46" s="4">
        <f t="shared" si="5"/>
        <v>1</v>
      </c>
      <c r="N46" s="233" t="s">
        <v>341</v>
      </c>
      <c r="O46" s="234">
        <v>9</v>
      </c>
      <c r="P46" s="233">
        <v>342974</v>
      </c>
      <c r="Q46" s="241" t="str">
        <f>IFERROR((VLOOKUP(P46,Padrón[[Ficha]:[Nombre]],2,FALSE)),"-")</f>
        <v>JOSE RAMON CORDOVA OVANDO</v>
      </c>
      <c r="S46" s="95" t="str">
        <f t="shared" ref="S46:S77" si="13">IF(N46="Cancelado","◄ ◄ ◄ Favor de indicar la causa","-")</f>
        <v>-</v>
      </c>
    </row>
    <row r="47" spans="1:34" hidden="1" x14ac:dyDescent="0.35">
      <c r="A47" s="6">
        <v>58763</v>
      </c>
      <c r="B47" s="3"/>
      <c r="C47" s="1" t="s">
        <v>48</v>
      </c>
      <c r="D47" s="9" t="s">
        <v>92</v>
      </c>
      <c r="E47" s="1" t="s">
        <v>55</v>
      </c>
      <c r="F47" s="8">
        <v>335177</v>
      </c>
      <c r="G47" s="1" t="s">
        <v>95</v>
      </c>
      <c r="H47" s="7">
        <v>15</v>
      </c>
      <c r="I47" s="5">
        <v>45103</v>
      </c>
      <c r="J47" s="5">
        <v>45104</v>
      </c>
      <c r="K47" s="1" t="s">
        <v>94</v>
      </c>
      <c r="L47" s="224">
        <f t="shared" si="12"/>
        <v>6</v>
      </c>
      <c r="M47" s="4">
        <f t="shared" si="5"/>
        <v>1</v>
      </c>
      <c r="N47" s="233" t="s">
        <v>341</v>
      </c>
      <c r="O47" s="234">
        <v>8</v>
      </c>
      <c r="P47" s="233">
        <v>335177</v>
      </c>
      <c r="Q47" s="241" t="str">
        <f>IFERROR((VLOOKUP(P47,Padrón[[Ficha]:[Nombre]],2,FALSE)),"-")</f>
        <v>ANTONIO ESTRADA CERINO</v>
      </c>
      <c r="S47" s="95" t="str">
        <f t="shared" si="13"/>
        <v>-</v>
      </c>
    </row>
    <row r="48" spans="1:34" hidden="1" x14ac:dyDescent="0.35">
      <c r="A48" s="6">
        <v>58798</v>
      </c>
      <c r="B48" s="3"/>
      <c r="C48" s="1" t="s">
        <v>48</v>
      </c>
      <c r="D48" s="9" t="s">
        <v>92</v>
      </c>
      <c r="E48" s="1" t="s">
        <v>55</v>
      </c>
      <c r="F48" s="8">
        <v>335177</v>
      </c>
      <c r="G48" s="1" t="s">
        <v>95</v>
      </c>
      <c r="H48" s="7">
        <v>15</v>
      </c>
      <c r="I48" s="5">
        <v>45106</v>
      </c>
      <c r="J48" s="5">
        <v>45107</v>
      </c>
      <c r="K48" s="1" t="s">
        <v>94</v>
      </c>
      <c r="L48" s="224">
        <f t="shared" si="12"/>
        <v>6</v>
      </c>
      <c r="M48" s="4">
        <f t="shared" si="5"/>
        <v>1</v>
      </c>
      <c r="N48" s="233" t="s">
        <v>341</v>
      </c>
      <c r="O48" s="234">
        <v>12</v>
      </c>
      <c r="P48" s="233">
        <v>335177</v>
      </c>
      <c r="Q48" s="241" t="str">
        <f>IFERROR((VLOOKUP(P48,Padrón[[Ficha]:[Nombre]],2,FALSE)),"-")</f>
        <v>ANTONIO ESTRADA CERINO</v>
      </c>
      <c r="S48" s="95" t="str">
        <f t="shared" si="13"/>
        <v>-</v>
      </c>
    </row>
    <row r="49" spans="1:19" x14ac:dyDescent="0.35">
      <c r="A49" s="6">
        <v>58385</v>
      </c>
      <c r="B49" s="3"/>
      <c r="C49" s="1" t="s">
        <v>48</v>
      </c>
      <c r="D49" s="9" t="s">
        <v>92</v>
      </c>
      <c r="E49" s="1" t="s">
        <v>23</v>
      </c>
      <c r="F49" s="8">
        <v>335177</v>
      </c>
      <c r="G49" s="1" t="s">
        <v>95</v>
      </c>
      <c r="H49" s="7">
        <v>14</v>
      </c>
      <c r="I49" s="5">
        <v>45110</v>
      </c>
      <c r="J49" s="5">
        <v>45111</v>
      </c>
      <c r="K49" s="1" t="s">
        <v>94</v>
      </c>
      <c r="L49" s="224">
        <f t="shared" si="12"/>
        <v>7</v>
      </c>
      <c r="M49" s="4">
        <f t="shared" si="5"/>
        <v>1</v>
      </c>
      <c r="N49" s="233" t="s">
        <v>341</v>
      </c>
      <c r="O49" s="234">
        <v>10</v>
      </c>
      <c r="P49" s="233">
        <v>335177</v>
      </c>
      <c r="Q49" s="241" t="str">
        <f>IFERROR((VLOOKUP(P49,Padrón[[Ficha]:[Nombre]],2,FALSE)),"-")</f>
        <v>ANTONIO ESTRADA CERINO</v>
      </c>
      <c r="S49" s="95" t="str">
        <f t="shared" si="13"/>
        <v>-</v>
      </c>
    </row>
    <row r="50" spans="1:19" hidden="1" x14ac:dyDescent="0.35">
      <c r="A50" s="6">
        <v>58054</v>
      </c>
      <c r="B50" s="3"/>
      <c r="C50" s="1" t="s">
        <v>48</v>
      </c>
      <c r="D50" s="9" t="s">
        <v>49</v>
      </c>
      <c r="E50" s="1" t="s">
        <v>76</v>
      </c>
      <c r="F50" s="8">
        <v>322353</v>
      </c>
      <c r="G50" s="1" t="s">
        <v>126</v>
      </c>
      <c r="H50" s="7">
        <v>15</v>
      </c>
      <c r="I50" s="5">
        <v>45113</v>
      </c>
      <c r="J50" s="5">
        <v>45114</v>
      </c>
      <c r="K50" s="1" t="s">
        <v>60</v>
      </c>
      <c r="L50" s="224">
        <f t="shared" si="12"/>
        <v>7</v>
      </c>
      <c r="M50" s="4">
        <f t="shared" si="5"/>
        <v>1</v>
      </c>
      <c r="N50" s="233" t="s">
        <v>341</v>
      </c>
      <c r="O50" s="234">
        <v>14</v>
      </c>
      <c r="P50" s="233">
        <v>523589</v>
      </c>
      <c r="Q50" s="241" t="str">
        <f>IFERROR((VLOOKUP(P50,Padrón[[Ficha]:[Nombre]],2,FALSE)),"-")</f>
        <v>JOEL CABALLERO ACOSTA</v>
      </c>
      <c r="S50" s="95" t="str">
        <f t="shared" si="13"/>
        <v>-</v>
      </c>
    </row>
    <row r="51" spans="1:19" x14ac:dyDescent="0.35">
      <c r="A51" s="6">
        <v>58399</v>
      </c>
      <c r="B51" s="3"/>
      <c r="C51" s="1" t="s">
        <v>48</v>
      </c>
      <c r="D51" s="9" t="s">
        <v>92</v>
      </c>
      <c r="E51" s="1" t="s">
        <v>23</v>
      </c>
      <c r="F51" s="8">
        <v>335177</v>
      </c>
      <c r="G51" s="1" t="s">
        <v>95</v>
      </c>
      <c r="H51" s="7">
        <v>15</v>
      </c>
      <c r="I51" s="5">
        <v>45113</v>
      </c>
      <c r="J51" s="5">
        <v>45114</v>
      </c>
      <c r="K51" s="1" t="s">
        <v>94</v>
      </c>
      <c r="L51" s="224">
        <f t="shared" si="12"/>
        <v>7</v>
      </c>
      <c r="M51" s="4">
        <f t="shared" si="5"/>
        <v>1</v>
      </c>
      <c r="N51" s="233" t="s">
        <v>341</v>
      </c>
      <c r="O51" s="234">
        <v>11</v>
      </c>
      <c r="P51" s="233">
        <v>335177</v>
      </c>
      <c r="Q51" s="241" t="str">
        <f>IFERROR((VLOOKUP(P51,Padrón[[Ficha]:[Nombre]],2,FALSE)),"-")</f>
        <v>ANTONIO ESTRADA CERINO</v>
      </c>
      <c r="S51" s="95" t="str">
        <f t="shared" si="13"/>
        <v>-</v>
      </c>
    </row>
    <row r="52" spans="1:19" x14ac:dyDescent="0.35">
      <c r="A52" s="6">
        <v>58417</v>
      </c>
      <c r="B52" s="3"/>
      <c r="C52" s="1" t="s">
        <v>48</v>
      </c>
      <c r="D52" s="9" t="s">
        <v>92</v>
      </c>
      <c r="E52" s="1" t="s">
        <v>23</v>
      </c>
      <c r="F52" s="8">
        <v>335177</v>
      </c>
      <c r="G52" s="1" t="s">
        <v>95</v>
      </c>
      <c r="H52" s="7">
        <v>15</v>
      </c>
      <c r="I52" s="5">
        <v>45117</v>
      </c>
      <c r="J52" s="5">
        <v>45118</v>
      </c>
      <c r="K52" s="1" t="s">
        <v>94</v>
      </c>
      <c r="L52" s="224">
        <f t="shared" si="12"/>
        <v>7</v>
      </c>
      <c r="M52" s="4">
        <f t="shared" si="5"/>
        <v>1</v>
      </c>
      <c r="N52" s="233" t="s">
        <v>341</v>
      </c>
      <c r="O52" s="234">
        <v>9</v>
      </c>
      <c r="P52" s="233">
        <v>335177</v>
      </c>
      <c r="Q52" s="241" t="str">
        <f>IFERROR((VLOOKUP(P52,Padrón[[Ficha]:[Nombre]],2,FALSE)),"-")</f>
        <v>ANTONIO ESTRADA CERINO</v>
      </c>
      <c r="S52" s="95" t="str">
        <f t="shared" si="13"/>
        <v>-</v>
      </c>
    </row>
    <row r="53" spans="1:19" hidden="1" x14ac:dyDescent="0.35">
      <c r="A53" s="6">
        <v>58438</v>
      </c>
      <c r="B53" s="3"/>
      <c r="C53" s="1" t="s">
        <v>48</v>
      </c>
      <c r="D53" s="9" t="s">
        <v>92</v>
      </c>
      <c r="E53" s="1" t="s">
        <v>46</v>
      </c>
      <c r="F53" s="8">
        <v>675132</v>
      </c>
      <c r="G53" s="1" t="s">
        <v>106</v>
      </c>
      <c r="H53" s="7">
        <v>15</v>
      </c>
      <c r="I53" s="5">
        <v>45118</v>
      </c>
      <c r="J53" s="5">
        <v>45118</v>
      </c>
      <c r="K53" s="1" t="s">
        <v>60</v>
      </c>
      <c r="L53" s="224">
        <f t="shared" si="12"/>
        <v>7</v>
      </c>
      <c r="M53" s="4">
        <f t="shared" si="5"/>
        <v>1</v>
      </c>
      <c r="N53" s="233" t="s">
        <v>341</v>
      </c>
      <c r="O53" s="234">
        <v>10</v>
      </c>
      <c r="P53" s="233">
        <v>349942</v>
      </c>
      <c r="Q53" s="241" t="str">
        <f>IFERROR((VLOOKUP(P53,Padrón[[Ficha]:[Nombre]],2,FALSE)),"-")</f>
        <v>MARTIN VAZQUEZ JIMENEZ</v>
      </c>
      <c r="S53" s="95" t="str">
        <f t="shared" si="13"/>
        <v>-</v>
      </c>
    </row>
    <row r="54" spans="1:19" hidden="1" x14ac:dyDescent="0.35">
      <c r="A54" s="6">
        <v>58916</v>
      </c>
      <c r="B54" s="3"/>
      <c r="C54" s="1" t="s">
        <v>48</v>
      </c>
      <c r="D54" s="9" t="s">
        <v>92</v>
      </c>
      <c r="E54" s="1" t="s">
        <v>46</v>
      </c>
      <c r="F54" s="8">
        <v>675132</v>
      </c>
      <c r="G54" s="1" t="s">
        <v>106</v>
      </c>
      <c r="H54" s="7">
        <v>15</v>
      </c>
      <c r="I54" s="5">
        <v>45119</v>
      </c>
      <c r="J54" s="5">
        <v>45119</v>
      </c>
      <c r="K54" s="1" t="s">
        <v>60</v>
      </c>
      <c r="L54" s="224">
        <f t="shared" si="12"/>
        <v>7</v>
      </c>
      <c r="M54" s="4">
        <f t="shared" si="5"/>
        <v>1</v>
      </c>
      <c r="N54" s="233" t="s">
        <v>341</v>
      </c>
      <c r="O54" s="234">
        <v>8</v>
      </c>
      <c r="P54" s="233">
        <v>349942</v>
      </c>
      <c r="Q54" s="241" t="str">
        <f>IFERROR((VLOOKUP(P54,Padrón[[Ficha]:[Nombre]],2,FALSE)),"-")</f>
        <v>MARTIN VAZQUEZ JIMENEZ</v>
      </c>
      <c r="S54" s="95" t="str">
        <f t="shared" si="13"/>
        <v>-</v>
      </c>
    </row>
    <row r="55" spans="1:19" hidden="1" x14ac:dyDescent="0.35">
      <c r="A55" s="6">
        <v>58402</v>
      </c>
      <c r="B55" s="3"/>
      <c r="C55" s="1" t="s">
        <v>48</v>
      </c>
      <c r="D55" s="9" t="s">
        <v>49</v>
      </c>
      <c r="E55" s="1" t="s">
        <v>46</v>
      </c>
      <c r="F55" s="8">
        <v>329969</v>
      </c>
      <c r="G55" s="1" t="s">
        <v>125</v>
      </c>
      <c r="H55" s="7">
        <v>14</v>
      </c>
      <c r="I55" s="5">
        <v>45119</v>
      </c>
      <c r="J55" s="5">
        <v>45119</v>
      </c>
      <c r="K55" s="1" t="s">
        <v>80</v>
      </c>
      <c r="L55" s="224">
        <f t="shared" si="12"/>
        <v>7</v>
      </c>
      <c r="M55" s="4">
        <f t="shared" si="5"/>
        <v>1</v>
      </c>
      <c r="N55" s="233" t="s">
        <v>341</v>
      </c>
      <c r="O55" s="234">
        <v>10</v>
      </c>
      <c r="P55" s="233">
        <v>349942</v>
      </c>
      <c r="Q55" s="241" t="str">
        <f>IFERROR((VLOOKUP(P55,Padrón[[Ficha]:[Nombre]],2,FALSE)),"-")</f>
        <v>MARTIN VAZQUEZ JIMENEZ</v>
      </c>
      <c r="S55" s="95" t="str">
        <f t="shared" si="13"/>
        <v>-</v>
      </c>
    </row>
    <row r="56" spans="1:19" hidden="1" x14ac:dyDescent="0.35">
      <c r="A56" s="6">
        <v>58933</v>
      </c>
      <c r="B56" s="3"/>
      <c r="C56" s="1" t="s">
        <v>48</v>
      </c>
      <c r="D56" s="9" t="s">
        <v>92</v>
      </c>
      <c r="E56" s="1" t="s">
        <v>46</v>
      </c>
      <c r="F56" s="8">
        <v>675132</v>
      </c>
      <c r="G56" s="1" t="s">
        <v>106</v>
      </c>
      <c r="H56" s="7">
        <v>13</v>
      </c>
      <c r="I56" s="5">
        <v>45120</v>
      </c>
      <c r="J56" s="5">
        <v>45120</v>
      </c>
      <c r="K56" s="1" t="s">
        <v>60</v>
      </c>
      <c r="L56" s="224">
        <f t="shared" si="12"/>
        <v>7</v>
      </c>
      <c r="M56" s="4">
        <f t="shared" si="5"/>
        <v>1</v>
      </c>
      <c r="N56" s="233" t="s">
        <v>341</v>
      </c>
      <c r="O56" s="234">
        <v>10</v>
      </c>
      <c r="P56" s="233">
        <v>349942</v>
      </c>
      <c r="Q56" s="241" t="str">
        <f>IFERROR((VLOOKUP(P56,Padrón[[Ficha]:[Nombre]],2,FALSE)),"-")</f>
        <v>MARTIN VAZQUEZ JIMENEZ</v>
      </c>
      <c r="S56" s="95" t="str">
        <f t="shared" si="13"/>
        <v>-</v>
      </c>
    </row>
    <row r="57" spans="1:19" x14ac:dyDescent="0.35">
      <c r="A57" s="6">
        <v>58445</v>
      </c>
      <c r="B57" s="3"/>
      <c r="C57" s="1" t="s">
        <v>48</v>
      </c>
      <c r="D57" s="9" t="s">
        <v>92</v>
      </c>
      <c r="E57" s="1" t="s">
        <v>23</v>
      </c>
      <c r="F57" s="8">
        <v>335177</v>
      </c>
      <c r="G57" s="1" t="s">
        <v>95</v>
      </c>
      <c r="H57" s="7">
        <v>15</v>
      </c>
      <c r="I57" s="5">
        <v>45120</v>
      </c>
      <c r="J57" s="5">
        <v>45121</v>
      </c>
      <c r="K57" s="1" t="s">
        <v>94</v>
      </c>
      <c r="L57" s="224">
        <f t="shared" si="12"/>
        <v>7</v>
      </c>
      <c r="M57" s="4">
        <f t="shared" si="5"/>
        <v>1</v>
      </c>
      <c r="N57" s="233" t="s">
        <v>341</v>
      </c>
      <c r="O57" s="234">
        <v>13</v>
      </c>
      <c r="P57" s="233">
        <v>335177</v>
      </c>
      <c r="Q57" s="241" t="str">
        <f>IFERROR((VLOOKUP(P57,Padrón[[Ficha]:[Nombre]],2,FALSE)),"-")</f>
        <v>ANTONIO ESTRADA CERINO</v>
      </c>
      <c r="S57" s="95" t="str">
        <f t="shared" si="13"/>
        <v>-</v>
      </c>
    </row>
    <row r="58" spans="1:19" hidden="1" x14ac:dyDescent="0.35">
      <c r="A58" s="6">
        <v>58941</v>
      </c>
      <c r="B58" s="3"/>
      <c r="C58" s="1" t="s">
        <v>48</v>
      </c>
      <c r="D58" s="9" t="s">
        <v>92</v>
      </c>
      <c r="E58" s="1" t="s">
        <v>46</v>
      </c>
      <c r="F58" s="8">
        <v>675132</v>
      </c>
      <c r="G58" s="1" t="s">
        <v>106</v>
      </c>
      <c r="H58" s="7">
        <v>11</v>
      </c>
      <c r="I58" s="5">
        <v>45121</v>
      </c>
      <c r="J58" s="5">
        <v>45121</v>
      </c>
      <c r="K58" s="1" t="s">
        <v>127</v>
      </c>
      <c r="L58" s="224">
        <f t="shared" si="12"/>
        <v>7</v>
      </c>
      <c r="M58" s="4">
        <f t="shared" si="5"/>
        <v>1</v>
      </c>
      <c r="N58" s="233" t="s">
        <v>341</v>
      </c>
      <c r="O58" s="234">
        <v>4</v>
      </c>
      <c r="P58" s="233">
        <v>335177</v>
      </c>
      <c r="Q58" s="241" t="str">
        <f>IFERROR((VLOOKUP(P58,Padrón[[Ficha]:[Nombre]],2,FALSE)),"-")</f>
        <v>ANTONIO ESTRADA CERINO</v>
      </c>
      <c r="S58" s="95" t="str">
        <f t="shared" si="13"/>
        <v>-</v>
      </c>
    </row>
    <row r="59" spans="1:19" hidden="1" x14ac:dyDescent="0.35">
      <c r="A59" s="6">
        <v>49699</v>
      </c>
      <c r="B59" s="3"/>
      <c r="C59" s="1" t="s">
        <v>48</v>
      </c>
      <c r="D59" s="9" t="s">
        <v>92</v>
      </c>
      <c r="E59" s="1" t="s">
        <v>22</v>
      </c>
      <c r="F59" s="8">
        <v>352466</v>
      </c>
      <c r="G59" s="1" t="s">
        <v>182</v>
      </c>
      <c r="H59" s="7">
        <v>9</v>
      </c>
      <c r="I59" s="5">
        <v>45124</v>
      </c>
      <c r="J59" s="5">
        <v>45126</v>
      </c>
      <c r="K59" s="1" t="s">
        <v>107</v>
      </c>
      <c r="L59" s="224">
        <f t="shared" si="12"/>
        <v>7</v>
      </c>
      <c r="M59" s="4">
        <f t="shared" si="5"/>
        <v>1</v>
      </c>
      <c r="N59" s="233" t="s">
        <v>341</v>
      </c>
      <c r="O59" s="234">
        <v>8</v>
      </c>
      <c r="P59" s="233">
        <v>352466</v>
      </c>
      <c r="Q59" s="241" t="str">
        <f>IFERROR((VLOOKUP(P59,Padrón[[Ficha]:[Nombre]],2,FALSE)),"-")</f>
        <v>SANTIAGO ALBERTO MENDOZA HERNANDEZ</v>
      </c>
      <c r="S59" s="95" t="str">
        <f t="shared" si="13"/>
        <v>-</v>
      </c>
    </row>
    <row r="60" spans="1:19" x14ac:dyDescent="0.35">
      <c r="A60" s="6">
        <v>58818</v>
      </c>
      <c r="B60" s="3"/>
      <c r="C60" s="1" t="s">
        <v>48</v>
      </c>
      <c r="D60" s="9" t="s">
        <v>92</v>
      </c>
      <c r="E60" s="1" t="s">
        <v>102</v>
      </c>
      <c r="F60" s="8">
        <v>335177</v>
      </c>
      <c r="G60" s="1" t="s">
        <v>95</v>
      </c>
      <c r="H60" s="7">
        <v>15</v>
      </c>
      <c r="I60" s="5">
        <v>45124</v>
      </c>
      <c r="J60" s="5">
        <v>45124</v>
      </c>
      <c r="K60" s="1" t="s">
        <v>94</v>
      </c>
      <c r="L60" s="224">
        <f t="shared" si="12"/>
        <v>7</v>
      </c>
      <c r="M60" s="4">
        <f t="shared" si="5"/>
        <v>1</v>
      </c>
      <c r="N60" s="233" t="s">
        <v>341</v>
      </c>
      <c r="O60" s="234">
        <v>12</v>
      </c>
      <c r="P60" s="233">
        <v>335177</v>
      </c>
      <c r="Q60" s="241" t="str">
        <f>IFERROR((VLOOKUP(P60,Padrón[[Ficha]:[Nombre]],2,FALSE)),"-")</f>
        <v>ANTONIO ESTRADA CERINO</v>
      </c>
      <c r="S60" s="95" t="str">
        <f t="shared" si="13"/>
        <v>-</v>
      </c>
    </row>
    <row r="61" spans="1:19" hidden="1" x14ac:dyDescent="0.35">
      <c r="A61" s="6">
        <v>54173</v>
      </c>
      <c r="B61" s="3"/>
      <c r="C61" s="1" t="s">
        <v>48</v>
      </c>
      <c r="D61" s="9" t="s">
        <v>92</v>
      </c>
      <c r="E61" s="1" t="s">
        <v>78</v>
      </c>
      <c r="F61" s="8">
        <v>342974</v>
      </c>
      <c r="G61" s="1" t="s">
        <v>97</v>
      </c>
      <c r="H61" s="7">
        <v>10</v>
      </c>
      <c r="I61" s="5">
        <v>45125</v>
      </c>
      <c r="J61" s="5">
        <v>45125</v>
      </c>
      <c r="K61" s="1" t="s">
        <v>60</v>
      </c>
      <c r="L61" s="224">
        <f t="shared" si="12"/>
        <v>7</v>
      </c>
      <c r="M61" s="4">
        <f t="shared" si="5"/>
        <v>1</v>
      </c>
      <c r="N61" s="233" t="s">
        <v>341</v>
      </c>
      <c r="O61" s="234">
        <v>7</v>
      </c>
      <c r="P61" s="233">
        <v>342974</v>
      </c>
      <c r="Q61" s="241" t="str">
        <f>IFERROR((VLOOKUP(P61,Padrón[[Ficha]:[Nombre]],2,FALSE)),"-")</f>
        <v>JOSE RAMON CORDOVA OVANDO</v>
      </c>
      <c r="S61" s="95" t="str">
        <f t="shared" si="13"/>
        <v>-</v>
      </c>
    </row>
    <row r="62" spans="1:19" hidden="1" x14ac:dyDescent="0.35">
      <c r="A62" s="6">
        <v>59034</v>
      </c>
      <c r="B62" s="3"/>
      <c r="C62" s="1" t="s">
        <v>48</v>
      </c>
      <c r="D62" s="9" t="s">
        <v>92</v>
      </c>
      <c r="E62" s="1" t="s">
        <v>27</v>
      </c>
      <c r="F62" s="8">
        <v>342974</v>
      </c>
      <c r="G62" s="1" t="s">
        <v>97</v>
      </c>
      <c r="H62" s="7">
        <v>11</v>
      </c>
      <c r="I62" s="5">
        <v>45126</v>
      </c>
      <c r="J62" s="5">
        <v>45126</v>
      </c>
      <c r="K62" s="1" t="s">
        <v>60</v>
      </c>
      <c r="L62" s="224">
        <f t="shared" si="12"/>
        <v>7</v>
      </c>
      <c r="M62" s="4">
        <f t="shared" si="5"/>
        <v>1</v>
      </c>
      <c r="N62" s="233" t="s">
        <v>341</v>
      </c>
      <c r="O62" s="234">
        <v>8</v>
      </c>
      <c r="P62" s="233">
        <v>342974</v>
      </c>
      <c r="Q62" s="241" t="str">
        <f>IFERROR((VLOOKUP(P62,Padrón[[Ficha]:[Nombre]],2,FALSE)),"-")</f>
        <v>JOSE RAMON CORDOVA OVANDO</v>
      </c>
      <c r="S62" s="95" t="str">
        <f t="shared" si="13"/>
        <v>-</v>
      </c>
    </row>
    <row r="63" spans="1:19" hidden="1" x14ac:dyDescent="0.35">
      <c r="A63" s="6">
        <v>58396</v>
      </c>
      <c r="B63" s="3"/>
      <c r="C63" s="1" t="s">
        <v>48</v>
      </c>
      <c r="D63" s="9" t="s">
        <v>49</v>
      </c>
      <c r="E63" s="1" t="s">
        <v>46</v>
      </c>
      <c r="F63" s="8">
        <v>329969</v>
      </c>
      <c r="G63" s="1" t="s">
        <v>125</v>
      </c>
      <c r="H63" s="7">
        <v>14</v>
      </c>
      <c r="I63" s="5">
        <v>45126</v>
      </c>
      <c r="J63" s="5">
        <v>45126</v>
      </c>
      <c r="K63" s="1" t="s">
        <v>80</v>
      </c>
      <c r="L63" s="224">
        <f t="shared" si="12"/>
        <v>7</v>
      </c>
      <c r="M63" s="4">
        <f t="shared" si="5"/>
        <v>1</v>
      </c>
      <c r="N63" s="233" t="s">
        <v>341</v>
      </c>
      <c r="O63" s="234">
        <v>11</v>
      </c>
      <c r="P63" s="233">
        <v>329969</v>
      </c>
      <c r="Q63" s="241" t="str">
        <f>IFERROR((VLOOKUP(P63,Padrón[[Ficha]:[Nombre]],2,FALSE)),"-")</f>
        <v>JORGE ALBERTO NARVAEZ MARTINEZ</v>
      </c>
      <c r="S63" s="95" t="str">
        <f t="shared" si="13"/>
        <v>-</v>
      </c>
    </row>
    <row r="64" spans="1:19" x14ac:dyDescent="0.35">
      <c r="A64" s="6">
        <v>58829</v>
      </c>
      <c r="B64" s="3"/>
      <c r="C64" s="1" t="s">
        <v>48</v>
      </c>
      <c r="D64" s="9" t="s">
        <v>92</v>
      </c>
      <c r="E64" s="1" t="s">
        <v>102</v>
      </c>
      <c r="F64" s="8">
        <v>335177</v>
      </c>
      <c r="G64" s="1" t="s">
        <v>95</v>
      </c>
      <c r="H64" s="7">
        <v>14</v>
      </c>
      <c r="I64" s="5">
        <v>45126</v>
      </c>
      <c r="J64" s="5">
        <v>45126</v>
      </c>
      <c r="K64" s="1" t="s">
        <v>94</v>
      </c>
      <c r="L64" s="224">
        <f t="shared" si="12"/>
        <v>7</v>
      </c>
      <c r="M64" s="4">
        <f t="shared" si="5"/>
        <v>1</v>
      </c>
      <c r="N64" s="233" t="s">
        <v>341</v>
      </c>
      <c r="O64" s="234">
        <v>10</v>
      </c>
      <c r="P64" s="233">
        <v>335177</v>
      </c>
      <c r="Q64" s="241" t="str">
        <f>IFERROR((VLOOKUP(P64,Padrón[[Ficha]:[Nombre]],2,FALSE)),"-")</f>
        <v>ANTONIO ESTRADA CERINO</v>
      </c>
      <c r="S64" s="95" t="str">
        <f t="shared" si="13"/>
        <v>-</v>
      </c>
    </row>
    <row r="65" spans="1:19" x14ac:dyDescent="0.35">
      <c r="A65" s="6">
        <v>58846</v>
      </c>
      <c r="B65" s="3"/>
      <c r="C65" s="1" t="s">
        <v>48</v>
      </c>
      <c r="D65" s="9" t="s">
        <v>92</v>
      </c>
      <c r="E65" s="1" t="s">
        <v>102</v>
      </c>
      <c r="F65" s="8">
        <v>335177</v>
      </c>
      <c r="G65" s="1" t="s">
        <v>95</v>
      </c>
      <c r="H65" s="7">
        <v>14</v>
      </c>
      <c r="I65" s="5">
        <v>45128</v>
      </c>
      <c r="J65" s="5">
        <v>45128</v>
      </c>
      <c r="K65" s="1" t="s">
        <v>94</v>
      </c>
      <c r="L65" s="224">
        <f t="shared" si="12"/>
        <v>7</v>
      </c>
      <c r="M65" s="4">
        <f t="shared" si="5"/>
        <v>1</v>
      </c>
      <c r="N65" s="233" t="s">
        <v>341</v>
      </c>
      <c r="O65" s="234">
        <v>10</v>
      </c>
      <c r="P65" s="233">
        <v>335177</v>
      </c>
      <c r="Q65" s="241" t="str">
        <f>IFERROR((VLOOKUP(P65,Padrón[[Ficha]:[Nombre]],2,FALSE)),"-")</f>
        <v>ANTONIO ESTRADA CERINO</v>
      </c>
      <c r="S65" s="95" t="str">
        <f t="shared" si="13"/>
        <v>-</v>
      </c>
    </row>
    <row r="66" spans="1:19" x14ac:dyDescent="0.35">
      <c r="A66" s="6">
        <v>59022</v>
      </c>
      <c r="B66" s="3"/>
      <c r="C66" s="1" t="s">
        <v>48</v>
      </c>
      <c r="D66" s="9" t="s">
        <v>92</v>
      </c>
      <c r="E66" s="1" t="s">
        <v>23</v>
      </c>
      <c r="F66" s="8">
        <v>335177</v>
      </c>
      <c r="G66" s="1" t="s">
        <v>95</v>
      </c>
      <c r="H66" s="7">
        <v>13</v>
      </c>
      <c r="I66" s="5">
        <v>45131</v>
      </c>
      <c r="J66" s="5">
        <v>45132</v>
      </c>
      <c r="K66" s="1" t="s">
        <v>60</v>
      </c>
      <c r="L66" s="224">
        <f t="shared" si="12"/>
        <v>7</v>
      </c>
      <c r="M66" s="4">
        <f t="shared" si="5"/>
        <v>1</v>
      </c>
      <c r="N66" s="233" t="s">
        <v>341</v>
      </c>
      <c r="O66" s="234">
        <v>4</v>
      </c>
      <c r="P66" s="233">
        <v>335177</v>
      </c>
      <c r="Q66" s="241" t="str">
        <f>IFERROR((VLOOKUP(P66,Padrón[[Ficha]:[Nombre]],2,FALSE)),"-")</f>
        <v>ANTONIO ESTRADA CERINO</v>
      </c>
      <c r="S66" s="95" t="str">
        <f t="shared" si="13"/>
        <v>-</v>
      </c>
    </row>
    <row r="67" spans="1:19" hidden="1" x14ac:dyDescent="0.35">
      <c r="A67" s="6">
        <v>56824</v>
      </c>
      <c r="B67" s="3"/>
      <c r="C67" s="1" t="s">
        <v>215</v>
      </c>
      <c r="D67" s="9" t="s">
        <v>219</v>
      </c>
      <c r="E67" s="1" t="s">
        <v>34</v>
      </c>
      <c r="F67" s="8">
        <v>322353</v>
      </c>
      <c r="G67" s="1" t="s">
        <v>126</v>
      </c>
      <c r="H67" s="7">
        <v>15</v>
      </c>
      <c r="I67" s="5">
        <v>45133</v>
      </c>
      <c r="J67" s="5">
        <v>45134</v>
      </c>
      <c r="K67" s="1" t="s">
        <v>60</v>
      </c>
      <c r="L67" s="224">
        <f t="shared" si="12"/>
        <v>7</v>
      </c>
      <c r="M67" s="4">
        <f t="shared" si="5"/>
        <v>1</v>
      </c>
      <c r="N67" s="233" t="s">
        <v>341</v>
      </c>
      <c r="O67" s="234">
        <v>15</v>
      </c>
      <c r="P67" s="233">
        <v>523589</v>
      </c>
      <c r="Q67" s="241" t="str">
        <f>IFERROR((VLOOKUP(P67,Padrón[[Ficha]:[Nombre]],2,FALSE)),"-")</f>
        <v>JOEL CABALLERO ACOSTA</v>
      </c>
      <c r="S67" s="95" t="str">
        <f t="shared" si="13"/>
        <v>-</v>
      </c>
    </row>
    <row r="68" spans="1:19" x14ac:dyDescent="0.35">
      <c r="A68" s="6">
        <v>59026</v>
      </c>
      <c r="B68" s="3"/>
      <c r="C68" s="1" t="s">
        <v>48</v>
      </c>
      <c r="D68" s="9" t="s">
        <v>92</v>
      </c>
      <c r="E68" s="1" t="s">
        <v>23</v>
      </c>
      <c r="F68" s="8">
        <v>335177</v>
      </c>
      <c r="G68" s="1" t="s">
        <v>95</v>
      </c>
      <c r="H68" s="7">
        <v>8</v>
      </c>
      <c r="I68" s="5">
        <v>45134</v>
      </c>
      <c r="J68" s="5">
        <v>45135</v>
      </c>
      <c r="K68" s="1" t="s">
        <v>127</v>
      </c>
      <c r="L68" s="224">
        <f t="shared" si="12"/>
        <v>7</v>
      </c>
      <c r="M68" s="4">
        <f t="shared" si="5"/>
        <v>1</v>
      </c>
      <c r="N68" s="233" t="s">
        <v>341</v>
      </c>
      <c r="O68" s="234">
        <v>4</v>
      </c>
      <c r="P68" s="233">
        <v>335177</v>
      </c>
      <c r="Q68" s="241" t="str">
        <f>IFERROR((VLOOKUP(P68,Padrón[[Ficha]:[Nombre]],2,FALSE)),"-")</f>
        <v>ANTONIO ESTRADA CERINO</v>
      </c>
      <c r="S68" s="95" t="str">
        <f t="shared" si="13"/>
        <v>-</v>
      </c>
    </row>
    <row r="69" spans="1:19" hidden="1" x14ac:dyDescent="0.35">
      <c r="A69" s="6">
        <v>49344</v>
      </c>
      <c r="B69" s="3"/>
      <c r="C69" s="1" t="s">
        <v>48</v>
      </c>
      <c r="D69" s="9" t="s">
        <v>92</v>
      </c>
      <c r="E69" s="1" t="s">
        <v>28</v>
      </c>
      <c r="F69" s="8">
        <v>352466</v>
      </c>
      <c r="G69" s="1" t="s">
        <v>182</v>
      </c>
      <c r="H69" s="7">
        <v>7</v>
      </c>
      <c r="I69" s="5">
        <v>45138</v>
      </c>
      <c r="J69" s="5">
        <v>45139</v>
      </c>
      <c r="K69" s="1" t="s">
        <v>107</v>
      </c>
      <c r="L69" s="224">
        <f t="shared" si="12"/>
        <v>8</v>
      </c>
      <c r="M69" s="4">
        <f t="shared" ref="M69:M92" si="14">IF(J69&lt;=$C$2,1,0)</f>
        <v>1</v>
      </c>
      <c r="N69" s="233" t="s">
        <v>341</v>
      </c>
      <c r="O69" s="234">
        <v>5</v>
      </c>
      <c r="P69" s="233">
        <v>352466</v>
      </c>
      <c r="Q69" s="241" t="str">
        <f>IFERROR((VLOOKUP(P69,Padrón[[Ficha]:[Nombre]],2,FALSE)),"-")</f>
        <v>SANTIAGO ALBERTO MENDOZA HERNANDEZ</v>
      </c>
      <c r="S69" s="95" t="str">
        <f t="shared" si="13"/>
        <v>-</v>
      </c>
    </row>
    <row r="70" spans="1:19" hidden="1" x14ac:dyDescent="0.35">
      <c r="A70" s="6">
        <v>49705</v>
      </c>
      <c r="B70" s="3"/>
      <c r="C70" s="1" t="s">
        <v>48</v>
      </c>
      <c r="D70" s="9" t="s">
        <v>92</v>
      </c>
      <c r="E70" s="1" t="s">
        <v>22</v>
      </c>
      <c r="F70" s="8">
        <v>352466</v>
      </c>
      <c r="G70" s="1" t="s">
        <v>182</v>
      </c>
      <c r="H70" s="7">
        <v>9</v>
      </c>
      <c r="I70" s="5">
        <v>45140</v>
      </c>
      <c r="J70" s="5">
        <v>45142</v>
      </c>
      <c r="K70" s="1" t="s">
        <v>107</v>
      </c>
      <c r="L70" s="224">
        <f t="shared" si="12"/>
        <v>8</v>
      </c>
      <c r="M70" s="4">
        <f t="shared" si="14"/>
        <v>1</v>
      </c>
      <c r="N70" s="233" t="s">
        <v>341</v>
      </c>
      <c r="O70" s="234">
        <v>6</v>
      </c>
      <c r="P70" s="233">
        <v>352466</v>
      </c>
      <c r="Q70" s="241" t="str">
        <f>IFERROR((VLOOKUP(P70,Padrón[[Ficha]:[Nombre]],2,FALSE)),"-")</f>
        <v>SANTIAGO ALBERTO MENDOZA HERNANDEZ</v>
      </c>
      <c r="S70" s="95" t="str">
        <f t="shared" si="13"/>
        <v>-</v>
      </c>
    </row>
    <row r="71" spans="1:19" hidden="1" x14ac:dyDescent="0.35">
      <c r="A71" s="6">
        <v>59000</v>
      </c>
      <c r="B71" s="3"/>
      <c r="C71" s="1" t="s">
        <v>48</v>
      </c>
      <c r="D71" s="9" t="s">
        <v>92</v>
      </c>
      <c r="E71" s="1" t="s">
        <v>55</v>
      </c>
      <c r="F71" s="8">
        <v>335177</v>
      </c>
      <c r="G71" s="1" t="s">
        <v>95</v>
      </c>
      <c r="H71" s="7">
        <v>12</v>
      </c>
      <c r="I71" s="5">
        <v>45152</v>
      </c>
      <c r="J71" s="5">
        <v>45153</v>
      </c>
      <c r="K71" s="1" t="s">
        <v>60</v>
      </c>
      <c r="L71" s="224">
        <f t="shared" si="12"/>
        <v>8</v>
      </c>
      <c r="M71" s="4">
        <f t="shared" si="14"/>
        <v>1</v>
      </c>
      <c r="N71" s="233" t="s">
        <v>341</v>
      </c>
      <c r="O71" s="234">
        <v>8</v>
      </c>
      <c r="P71" s="233">
        <v>335177</v>
      </c>
      <c r="Q71" s="241" t="str">
        <f>IFERROR((VLOOKUP(P71,Padrón[[Ficha]:[Nombre]],2,FALSE)),"-")</f>
        <v>ANTONIO ESTRADA CERINO</v>
      </c>
      <c r="S71" s="95" t="str">
        <f t="shared" si="13"/>
        <v>-</v>
      </c>
    </row>
    <row r="72" spans="1:19" hidden="1" x14ac:dyDescent="0.35">
      <c r="A72" s="6">
        <v>49765</v>
      </c>
      <c r="B72" s="3"/>
      <c r="C72" s="1" t="s">
        <v>48</v>
      </c>
      <c r="D72" s="9" t="s">
        <v>92</v>
      </c>
      <c r="E72" s="1" t="s">
        <v>22</v>
      </c>
      <c r="F72" s="8">
        <v>352466</v>
      </c>
      <c r="G72" s="1" t="s">
        <v>182</v>
      </c>
      <c r="H72" s="7">
        <v>9</v>
      </c>
      <c r="I72" s="5">
        <v>45154</v>
      </c>
      <c r="J72" s="5">
        <v>45156</v>
      </c>
      <c r="K72" s="1" t="s">
        <v>107</v>
      </c>
      <c r="L72" s="224">
        <f t="shared" si="12"/>
        <v>8</v>
      </c>
      <c r="M72" s="4">
        <f t="shared" si="14"/>
        <v>1</v>
      </c>
      <c r="N72" s="233" t="s">
        <v>341</v>
      </c>
      <c r="O72" s="234">
        <v>7</v>
      </c>
      <c r="P72" s="233">
        <v>352466</v>
      </c>
      <c r="Q72" s="241" t="str">
        <f>IFERROR((VLOOKUP(P72,Padrón[[Ficha]:[Nombre]],2,FALSE)),"-")</f>
        <v>SANTIAGO ALBERTO MENDOZA HERNANDEZ</v>
      </c>
      <c r="S72" s="95" t="str">
        <f t="shared" si="13"/>
        <v>-</v>
      </c>
    </row>
    <row r="73" spans="1:19" hidden="1" x14ac:dyDescent="0.35">
      <c r="A73" s="6">
        <v>59005</v>
      </c>
      <c r="B73" s="3"/>
      <c r="C73" s="1" t="s">
        <v>48</v>
      </c>
      <c r="D73" s="9" t="s">
        <v>92</v>
      </c>
      <c r="E73" s="1" t="s">
        <v>55</v>
      </c>
      <c r="F73" s="8">
        <v>335177</v>
      </c>
      <c r="G73" s="1" t="s">
        <v>95</v>
      </c>
      <c r="H73" s="7">
        <v>7</v>
      </c>
      <c r="I73" s="5">
        <v>45155</v>
      </c>
      <c r="J73" s="5">
        <v>45156</v>
      </c>
      <c r="K73" s="1" t="s">
        <v>127</v>
      </c>
      <c r="L73" s="224">
        <f t="shared" si="12"/>
        <v>8</v>
      </c>
      <c r="M73" s="4">
        <f t="shared" si="14"/>
        <v>1</v>
      </c>
      <c r="N73" s="233" t="s">
        <v>343</v>
      </c>
      <c r="Q73" s="241" t="str">
        <f>IFERROR((VLOOKUP(P73,Padrón[[Ficha]:[Nombre]],2,FALSE)),"-")</f>
        <v>-</v>
      </c>
      <c r="R73" s="234" t="s">
        <v>525</v>
      </c>
      <c r="S73" s="95" t="str">
        <f t="shared" si="13"/>
        <v>◄ ◄ ◄ Favor de indicar la causa</v>
      </c>
    </row>
    <row r="74" spans="1:19" hidden="1" x14ac:dyDescent="0.35">
      <c r="A74" s="6">
        <v>59017</v>
      </c>
      <c r="B74" s="3"/>
      <c r="C74" s="1" t="s">
        <v>48</v>
      </c>
      <c r="D74" s="9" t="s">
        <v>92</v>
      </c>
      <c r="E74" s="1" t="s">
        <v>35</v>
      </c>
      <c r="F74" s="8">
        <v>466794</v>
      </c>
      <c r="G74" s="1" t="s">
        <v>108</v>
      </c>
      <c r="H74" s="7">
        <v>10</v>
      </c>
      <c r="I74" s="5">
        <v>45166</v>
      </c>
      <c r="J74" s="5">
        <v>45168</v>
      </c>
      <c r="K74" s="1" t="s">
        <v>60</v>
      </c>
      <c r="L74" s="224">
        <f t="shared" si="12"/>
        <v>8</v>
      </c>
      <c r="M74" s="4">
        <f t="shared" si="14"/>
        <v>1</v>
      </c>
      <c r="N74" s="233" t="s">
        <v>341</v>
      </c>
      <c r="O74" s="234">
        <v>10</v>
      </c>
      <c r="P74" s="233">
        <v>466794</v>
      </c>
      <c r="Q74" s="241" t="str">
        <f>IFERROR((VLOOKUP(P74,Padrón[[Ficha]:[Nombre]],2,FALSE)),"-")</f>
        <v>JUVENCIO BAEZA MARTINEZ</v>
      </c>
      <c r="S74" s="95" t="str">
        <f t="shared" si="13"/>
        <v>-</v>
      </c>
    </row>
    <row r="75" spans="1:19" hidden="1" x14ac:dyDescent="0.35">
      <c r="A75" s="6">
        <v>49797</v>
      </c>
      <c r="B75" s="3"/>
      <c r="C75" s="1" t="s">
        <v>48</v>
      </c>
      <c r="D75" s="9" t="s">
        <v>92</v>
      </c>
      <c r="E75" s="1" t="s">
        <v>22</v>
      </c>
      <c r="F75" s="8">
        <v>352466</v>
      </c>
      <c r="G75" s="1" t="s">
        <v>182</v>
      </c>
      <c r="H75" s="7">
        <v>9</v>
      </c>
      <c r="I75" s="5">
        <v>45166</v>
      </c>
      <c r="J75" s="5">
        <v>45168</v>
      </c>
      <c r="K75" s="1" t="s">
        <v>107</v>
      </c>
      <c r="L75" s="224">
        <f t="shared" si="12"/>
        <v>8</v>
      </c>
      <c r="M75" s="4">
        <f t="shared" si="14"/>
        <v>1</v>
      </c>
      <c r="N75" s="233" t="s">
        <v>341</v>
      </c>
      <c r="O75" s="234">
        <v>8</v>
      </c>
      <c r="P75" s="233">
        <v>352466</v>
      </c>
      <c r="Q75" s="241" t="str">
        <f>IFERROR((VLOOKUP(P75,Padrón[[Ficha]:[Nombre]],2,FALSE)),"-")</f>
        <v>SANTIAGO ALBERTO MENDOZA HERNANDEZ</v>
      </c>
      <c r="S75" s="95" t="str">
        <f t="shared" si="13"/>
        <v>-</v>
      </c>
    </row>
    <row r="76" spans="1:19" hidden="1" x14ac:dyDescent="0.35">
      <c r="A76" s="6">
        <v>49341</v>
      </c>
      <c r="B76" s="3"/>
      <c r="C76" s="1" t="s">
        <v>48</v>
      </c>
      <c r="D76" s="9" t="s">
        <v>92</v>
      </c>
      <c r="E76" s="1" t="s">
        <v>28</v>
      </c>
      <c r="F76" s="8">
        <v>352466</v>
      </c>
      <c r="G76" s="1" t="s">
        <v>182</v>
      </c>
      <c r="H76" s="7">
        <v>8</v>
      </c>
      <c r="I76" s="5">
        <v>45169</v>
      </c>
      <c r="J76" s="5">
        <v>45170</v>
      </c>
      <c r="K76" s="1" t="s">
        <v>107</v>
      </c>
      <c r="L76" s="224">
        <f t="shared" si="12"/>
        <v>9</v>
      </c>
      <c r="M76" s="4">
        <f t="shared" si="14"/>
        <v>1</v>
      </c>
      <c r="N76" s="233" t="s">
        <v>341</v>
      </c>
      <c r="O76" s="234">
        <v>8</v>
      </c>
      <c r="P76" s="233">
        <v>352466</v>
      </c>
      <c r="Q76" s="241" t="str">
        <f>IFERROR((VLOOKUP(P76,Padrón[[Ficha]:[Nombre]],2,FALSE)),"-")</f>
        <v>SANTIAGO ALBERTO MENDOZA HERNANDEZ</v>
      </c>
      <c r="S76" s="95" t="str">
        <f t="shared" si="13"/>
        <v>-</v>
      </c>
    </row>
    <row r="77" spans="1:19" hidden="1" x14ac:dyDescent="0.35">
      <c r="A77" s="6">
        <v>58964</v>
      </c>
      <c r="B77" s="3"/>
      <c r="C77" s="1" t="s">
        <v>48</v>
      </c>
      <c r="D77" s="9" t="s">
        <v>92</v>
      </c>
      <c r="E77" s="1" t="s">
        <v>34</v>
      </c>
      <c r="F77" s="8">
        <v>523589</v>
      </c>
      <c r="G77" s="1" t="s">
        <v>93</v>
      </c>
      <c r="H77" s="7">
        <v>12</v>
      </c>
      <c r="I77" s="5">
        <v>45173</v>
      </c>
      <c r="J77" s="5">
        <v>45174</v>
      </c>
      <c r="K77" s="1" t="s">
        <v>60</v>
      </c>
      <c r="L77" s="224">
        <f t="shared" si="12"/>
        <v>9</v>
      </c>
      <c r="M77" s="4">
        <f t="shared" si="14"/>
        <v>1</v>
      </c>
      <c r="N77" s="233" t="s">
        <v>341</v>
      </c>
      <c r="O77" s="234">
        <v>6</v>
      </c>
      <c r="P77" s="233">
        <v>523589</v>
      </c>
      <c r="Q77" s="241" t="str">
        <f>IFERROR((VLOOKUP(P77,Padrón[[Ficha]:[Nombre]],2,FALSE)),"-")</f>
        <v>JOEL CABALLERO ACOSTA</v>
      </c>
      <c r="S77" s="95" t="str">
        <f t="shared" si="13"/>
        <v>-</v>
      </c>
    </row>
    <row r="78" spans="1:19" hidden="1" x14ac:dyDescent="0.35">
      <c r="A78" s="6">
        <v>58157</v>
      </c>
      <c r="B78" s="3"/>
      <c r="C78" s="1" t="s">
        <v>48</v>
      </c>
      <c r="D78" s="9" t="s">
        <v>49</v>
      </c>
      <c r="E78" s="1" t="s">
        <v>28</v>
      </c>
      <c r="F78" s="8">
        <v>144797</v>
      </c>
      <c r="G78" s="1" t="s">
        <v>104</v>
      </c>
      <c r="H78" s="7">
        <v>10</v>
      </c>
      <c r="I78" s="5">
        <v>45173</v>
      </c>
      <c r="J78" s="5">
        <v>45174</v>
      </c>
      <c r="K78" s="1" t="s">
        <v>80</v>
      </c>
      <c r="L78" s="224">
        <f t="shared" ref="L78:L92" si="15">MONTH(J78)</f>
        <v>9</v>
      </c>
      <c r="M78" s="4">
        <f t="shared" si="14"/>
        <v>1</v>
      </c>
      <c r="N78" s="233" t="s">
        <v>341</v>
      </c>
      <c r="O78" s="234">
        <v>10</v>
      </c>
      <c r="P78" s="233">
        <v>144797</v>
      </c>
      <c r="Q78" s="241" t="str">
        <f>IFERROR((VLOOKUP(P78,Padrón[[Ficha]:[Nombre]],2,FALSE)),"-")</f>
        <v>RENE TORRES ACOSTA</v>
      </c>
      <c r="S78" s="95" t="str">
        <f t="shared" ref="S78:S92" si="16">IF(N78="Cancelado","◄ ◄ ◄ Favor de indicar la causa","-")</f>
        <v>-</v>
      </c>
    </row>
    <row r="79" spans="1:19" hidden="1" x14ac:dyDescent="0.35">
      <c r="A79" s="6">
        <v>49366</v>
      </c>
      <c r="B79" s="3"/>
      <c r="C79" s="1" t="s">
        <v>48</v>
      </c>
      <c r="D79" s="9" t="s">
        <v>92</v>
      </c>
      <c r="E79" s="1" t="s">
        <v>35</v>
      </c>
      <c r="F79" s="8">
        <v>352466</v>
      </c>
      <c r="G79" s="1" t="s">
        <v>182</v>
      </c>
      <c r="H79" s="7">
        <v>10</v>
      </c>
      <c r="I79" s="5">
        <v>45173</v>
      </c>
      <c r="J79" s="5">
        <v>45175</v>
      </c>
      <c r="K79" s="1" t="s">
        <v>107</v>
      </c>
      <c r="L79" s="224">
        <f t="shared" si="15"/>
        <v>9</v>
      </c>
      <c r="M79" s="4">
        <f t="shared" si="14"/>
        <v>1</v>
      </c>
      <c r="N79" s="233" t="s">
        <v>341</v>
      </c>
      <c r="O79" s="234">
        <v>9</v>
      </c>
      <c r="P79" s="233">
        <v>352466</v>
      </c>
      <c r="Q79" s="241" t="str">
        <f>IFERROR((VLOOKUP(P79,Padrón[[Ficha]:[Nombre]],2,FALSE)),"-")</f>
        <v>SANTIAGO ALBERTO MENDOZA HERNANDEZ</v>
      </c>
      <c r="S79" s="95" t="str">
        <f t="shared" si="16"/>
        <v>-</v>
      </c>
    </row>
    <row r="80" spans="1:19" hidden="1" x14ac:dyDescent="0.35">
      <c r="A80" s="6">
        <v>58969</v>
      </c>
      <c r="B80" s="3"/>
      <c r="C80" s="1" t="s">
        <v>48</v>
      </c>
      <c r="D80" s="9" t="s">
        <v>92</v>
      </c>
      <c r="E80" s="1" t="s">
        <v>34</v>
      </c>
      <c r="F80" s="8">
        <v>523589</v>
      </c>
      <c r="G80" s="1" t="s">
        <v>93</v>
      </c>
      <c r="H80" s="7">
        <v>7</v>
      </c>
      <c r="I80" s="5">
        <v>45176</v>
      </c>
      <c r="J80" s="5">
        <v>45177</v>
      </c>
      <c r="K80" s="1" t="s">
        <v>127</v>
      </c>
      <c r="L80" s="224">
        <f t="shared" si="15"/>
        <v>9</v>
      </c>
      <c r="M80" s="4">
        <f t="shared" si="14"/>
        <v>1</v>
      </c>
      <c r="N80" s="233" t="s">
        <v>341</v>
      </c>
      <c r="O80" s="234">
        <v>5</v>
      </c>
      <c r="P80" s="233">
        <v>523589</v>
      </c>
      <c r="Q80" s="241" t="str">
        <f>IFERROR((VLOOKUP(P80,Padrón[[Ficha]:[Nombre]],2,FALSE)),"-")</f>
        <v>JOEL CABALLERO ACOSTA</v>
      </c>
      <c r="S80" s="95" t="str">
        <f t="shared" si="16"/>
        <v>-</v>
      </c>
    </row>
    <row r="81" spans="1:19" hidden="1" x14ac:dyDescent="0.35">
      <c r="A81" s="6">
        <v>58197</v>
      </c>
      <c r="B81" s="3"/>
      <c r="C81" s="1" t="s">
        <v>48</v>
      </c>
      <c r="D81" s="9" t="s">
        <v>92</v>
      </c>
      <c r="E81" s="1" t="s">
        <v>24</v>
      </c>
      <c r="F81" s="8">
        <v>335177</v>
      </c>
      <c r="G81" s="1" t="s">
        <v>95</v>
      </c>
      <c r="H81" s="7">
        <v>10</v>
      </c>
      <c r="I81" s="5">
        <v>45180</v>
      </c>
      <c r="J81" s="5">
        <v>45180</v>
      </c>
      <c r="K81" s="1" t="s">
        <v>60</v>
      </c>
      <c r="L81" s="224">
        <f t="shared" si="15"/>
        <v>9</v>
      </c>
      <c r="M81" s="4">
        <f t="shared" si="14"/>
        <v>1</v>
      </c>
      <c r="N81" s="233" t="s">
        <v>341</v>
      </c>
      <c r="O81" s="234">
        <v>6</v>
      </c>
      <c r="P81" s="233">
        <v>335177</v>
      </c>
      <c r="Q81" s="241" t="str">
        <f>IFERROR((VLOOKUP(P81,Padrón[[Ficha]:[Nombre]],2,FALSE)),"-")</f>
        <v>ANTONIO ESTRADA CERINO</v>
      </c>
      <c r="S81" s="95" t="str">
        <f t="shared" si="16"/>
        <v>-</v>
      </c>
    </row>
    <row r="82" spans="1:19" hidden="1" x14ac:dyDescent="0.35">
      <c r="A82" s="6">
        <v>49424</v>
      </c>
      <c r="B82" s="3"/>
      <c r="C82" s="1" t="s">
        <v>48</v>
      </c>
      <c r="D82" s="9" t="s">
        <v>92</v>
      </c>
      <c r="E82" s="1" t="s">
        <v>35</v>
      </c>
      <c r="F82" s="8">
        <v>352466</v>
      </c>
      <c r="G82" s="1" t="s">
        <v>182</v>
      </c>
      <c r="H82" s="7">
        <v>8</v>
      </c>
      <c r="I82" s="5">
        <v>45180</v>
      </c>
      <c r="J82" s="5">
        <v>45182</v>
      </c>
      <c r="K82" s="1" t="s">
        <v>107</v>
      </c>
      <c r="L82" s="224">
        <f t="shared" si="15"/>
        <v>9</v>
      </c>
      <c r="M82" s="4">
        <f t="shared" si="14"/>
        <v>1</v>
      </c>
      <c r="N82" s="233" t="s">
        <v>341</v>
      </c>
      <c r="O82" s="234">
        <v>8</v>
      </c>
      <c r="P82" s="233">
        <v>352466</v>
      </c>
      <c r="Q82" s="241" t="str">
        <f>IFERROR((VLOOKUP(P82,Padrón[[Ficha]:[Nombre]],2,FALSE)),"-")</f>
        <v>SANTIAGO ALBERTO MENDOZA HERNANDEZ</v>
      </c>
      <c r="S82" s="95" t="str">
        <f t="shared" si="16"/>
        <v>-</v>
      </c>
    </row>
    <row r="83" spans="1:19" hidden="1" x14ac:dyDescent="0.35">
      <c r="A83" s="6">
        <v>59090</v>
      </c>
      <c r="B83" s="3"/>
      <c r="C83" s="1" t="s">
        <v>48</v>
      </c>
      <c r="D83" s="9" t="s">
        <v>92</v>
      </c>
      <c r="E83" s="1" t="s">
        <v>84</v>
      </c>
      <c r="F83" s="8">
        <v>820332</v>
      </c>
      <c r="G83" s="1" t="s">
        <v>144</v>
      </c>
      <c r="H83" s="7">
        <v>7</v>
      </c>
      <c r="I83" s="5">
        <v>45182</v>
      </c>
      <c r="J83" s="5">
        <v>45183</v>
      </c>
      <c r="K83" s="1" t="s">
        <v>127</v>
      </c>
      <c r="L83" s="224">
        <f t="shared" si="15"/>
        <v>9</v>
      </c>
      <c r="M83" s="4">
        <f t="shared" si="14"/>
        <v>1</v>
      </c>
      <c r="N83" s="233" t="s">
        <v>341</v>
      </c>
      <c r="O83" s="234">
        <v>6</v>
      </c>
      <c r="P83" s="233">
        <v>523589</v>
      </c>
      <c r="Q83" s="241" t="str">
        <f>IFERROR((VLOOKUP(P83,Padrón[[Ficha]:[Nombre]],2,FALSE)),"-")</f>
        <v>JOEL CABALLERO ACOSTA</v>
      </c>
      <c r="R83" s="234" t="s">
        <v>526</v>
      </c>
      <c r="S83" s="95" t="str">
        <f t="shared" si="16"/>
        <v>-</v>
      </c>
    </row>
    <row r="84" spans="1:19" hidden="1" x14ac:dyDescent="0.35">
      <c r="A84" s="6">
        <v>49351</v>
      </c>
      <c r="B84" s="3"/>
      <c r="C84" s="1" t="s">
        <v>48</v>
      </c>
      <c r="D84" s="9" t="s">
        <v>92</v>
      </c>
      <c r="E84" s="1" t="s">
        <v>28</v>
      </c>
      <c r="F84" s="8">
        <v>352466</v>
      </c>
      <c r="G84" s="1" t="s">
        <v>182</v>
      </c>
      <c r="H84" s="7">
        <v>8</v>
      </c>
      <c r="I84" s="5">
        <v>45183</v>
      </c>
      <c r="J84" s="5">
        <v>45184</v>
      </c>
      <c r="K84" s="1" t="s">
        <v>107</v>
      </c>
      <c r="L84" s="224">
        <f t="shared" si="15"/>
        <v>9</v>
      </c>
      <c r="M84" s="4">
        <f t="shared" si="14"/>
        <v>1</v>
      </c>
      <c r="N84" s="233" t="s">
        <v>341</v>
      </c>
      <c r="O84" s="234">
        <v>7</v>
      </c>
      <c r="P84" s="233">
        <v>352466</v>
      </c>
      <c r="Q84" s="241" t="str">
        <f>IFERROR((VLOOKUP(P84,Padrón[[Ficha]:[Nombre]],2,FALSE)),"-")</f>
        <v>SANTIAGO ALBERTO MENDOZA HERNANDEZ</v>
      </c>
      <c r="S84" s="95" t="str">
        <f t="shared" si="16"/>
        <v>-</v>
      </c>
    </row>
    <row r="85" spans="1:19" hidden="1" x14ac:dyDescent="0.35">
      <c r="A85" s="6">
        <v>58156</v>
      </c>
      <c r="B85" s="3"/>
      <c r="C85" s="1" t="s">
        <v>48</v>
      </c>
      <c r="D85" s="9" t="s">
        <v>49</v>
      </c>
      <c r="E85" s="1" t="s">
        <v>28</v>
      </c>
      <c r="F85" s="8">
        <v>144797</v>
      </c>
      <c r="G85" s="1" t="s">
        <v>104</v>
      </c>
      <c r="H85" s="7">
        <v>14</v>
      </c>
      <c r="I85" s="5">
        <v>45187</v>
      </c>
      <c r="J85" s="5">
        <v>45188</v>
      </c>
      <c r="K85" s="1" t="s">
        <v>60</v>
      </c>
      <c r="L85" s="224">
        <f t="shared" si="15"/>
        <v>9</v>
      </c>
      <c r="M85" s="4">
        <f t="shared" si="14"/>
        <v>1</v>
      </c>
      <c r="N85" s="233" t="s">
        <v>341</v>
      </c>
      <c r="O85" s="234">
        <v>14</v>
      </c>
      <c r="P85" s="233">
        <v>144797</v>
      </c>
      <c r="Q85" s="241" t="str">
        <f>IFERROR((VLOOKUP(P85,Padrón[[Ficha]:[Nombre]],2,FALSE)),"-")</f>
        <v>RENE TORRES ACOSTA</v>
      </c>
      <c r="S85" s="95" t="str">
        <f t="shared" si="16"/>
        <v>-</v>
      </c>
    </row>
    <row r="86" spans="1:19" hidden="1" x14ac:dyDescent="0.35">
      <c r="A86" s="6">
        <v>49434</v>
      </c>
      <c r="B86" s="3"/>
      <c r="C86" s="1" t="s">
        <v>48</v>
      </c>
      <c r="D86" s="9" t="s">
        <v>92</v>
      </c>
      <c r="E86" s="1" t="s">
        <v>35</v>
      </c>
      <c r="F86" s="8">
        <v>352466</v>
      </c>
      <c r="G86" s="1" t="s">
        <v>182</v>
      </c>
      <c r="H86" s="7">
        <v>9</v>
      </c>
      <c r="I86" s="5">
        <v>45194</v>
      </c>
      <c r="J86" s="5">
        <v>45196</v>
      </c>
      <c r="K86" s="1" t="s">
        <v>107</v>
      </c>
      <c r="L86" s="224">
        <f t="shared" si="15"/>
        <v>9</v>
      </c>
      <c r="M86" s="4">
        <f t="shared" si="14"/>
        <v>1</v>
      </c>
      <c r="N86" s="233" t="s">
        <v>341</v>
      </c>
      <c r="O86" s="234">
        <v>9</v>
      </c>
      <c r="P86" s="233">
        <v>352466</v>
      </c>
      <c r="Q86" s="241" t="str">
        <f>IFERROR((VLOOKUP(P86,Padrón[[Ficha]:[Nombre]],2,FALSE)),"-")</f>
        <v>SANTIAGO ALBERTO MENDOZA HERNANDEZ</v>
      </c>
      <c r="S86" s="95" t="str">
        <f t="shared" si="16"/>
        <v>-</v>
      </c>
    </row>
    <row r="87" spans="1:19" x14ac:dyDescent="0.35">
      <c r="A87" s="6">
        <v>58478</v>
      </c>
      <c r="B87" s="3"/>
      <c r="C87" s="1" t="s">
        <v>48</v>
      </c>
      <c r="D87" s="9" t="s">
        <v>49</v>
      </c>
      <c r="E87" s="1" t="s">
        <v>102</v>
      </c>
      <c r="F87" s="8">
        <v>329969</v>
      </c>
      <c r="G87" s="1" t="s">
        <v>125</v>
      </c>
      <c r="H87" s="7">
        <v>9</v>
      </c>
      <c r="I87" s="5">
        <v>45225</v>
      </c>
      <c r="J87" s="5">
        <v>45225</v>
      </c>
      <c r="K87" s="1" t="s">
        <v>60</v>
      </c>
      <c r="L87" s="224">
        <f t="shared" si="15"/>
        <v>10</v>
      </c>
      <c r="M87" s="4">
        <f t="shared" si="14"/>
        <v>1</v>
      </c>
      <c r="N87" s="233" t="s">
        <v>341</v>
      </c>
      <c r="O87" s="234">
        <v>8</v>
      </c>
      <c r="P87" s="233">
        <v>329969</v>
      </c>
      <c r="Q87" s="241" t="str">
        <f>IFERROR((VLOOKUP(P87,Padrón[[Ficha]:[Nombre]],2,FALSE)),"-")</f>
        <v>JORGE ALBERTO NARVAEZ MARTINEZ</v>
      </c>
      <c r="S87" s="95" t="str">
        <f t="shared" si="16"/>
        <v>-</v>
      </c>
    </row>
    <row r="88" spans="1:19" hidden="1" x14ac:dyDescent="0.35">
      <c r="A88" s="6">
        <v>58186</v>
      </c>
      <c r="B88" s="3"/>
      <c r="C88" s="1" t="s">
        <v>48</v>
      </c>
      <c r="D88" s="9" t="s">
        <v>49</v>
      </c>
      <c r="E88" s="1" t="s">
        <v>84</v>
      </c>
      <c r="F88" s="8">
        <v>570530</v>
      </c>
      <c r="G88" s="1" t="s">
        <v>91</v>
      </c>
      <c r="H88" s="7">
        <v>10</v>
      </c>
      <c r="I88" s="5">
        <v>45236</v>
      </c>
      <c r="J88" s="5">
        <v>45237</v>
      </c>
      <c r="K88" s="1" t="s">
        <v>80</v>
      </c>
      <c r="L88" s="224">
        <f t="shared" si="15"/>
        <v>11</v>
      </c>
      <c r="M88" s="4">
        <f t="shared" si="14"/>
        <v>1</v>
      </c>
      <c r="N88" s="233" t="s">
        <v>341</v>
      </c>
      <c r="O88" s="234">
        <v>12</v>
      </c>
      <c r="P88" s="233">
        <v>374123</v>
      </c>
      <c r="Q88" s="241" t="str">
        <f>IFERROR((VLOOKUP(P88,Padrón[[Ficha]:[Nombre]],2,FALSE)),"-")</f>
        <v>GUSTAVO ADOLFO MIRANDA ROSAS</v>
      </c>
      <c r="S88" s="95" t="str">
        <f t="shared" si="16"/>
        <v>-</v>
      </c>
    </row>
    <row r="89" spans="1:19" x14ac:dyDescent="0.35">
      <c r="A89" s="6">
        <v>58479</v>
      </c>
      <c r="B89" s="3"/>
      <c r="C89" s="1" t="s">
        <v>48</v>
      </c>
      <c r="D89" s="9" t="s">
        <v>49</v>
      </c>
      <c r="E89" s="1" t="s">
        <v>102</v>
      </c>
      <c r="F89" s="8">
        <v>329969</v>
      </c>
      <c r="G89" s="1" t="s">
        <v>125</v>
      </c>
      <c r="H89" s="7">
        <v>17</v>
      </c>
      <c r="I89" s="5">
        <v>45239</v>
      </c>
      <c r="J89" s="5">
        <v>45239</v>
      </c>
      <c r="K89" s="1" t="s">
        <v>80</v>
      </c>
      <c r="L89" s="224">
        <f t="shared" si="15"/>
        <v>11</v>
      </c>
      <c r="M89" s="4">
        <f t="shared" si="14"/>
        <v>1</v>
      </c>
      <c r="N89" s="233" t="s">
        <v>341</v>
      </c>
      <c r="O89" s="234">
        <v>17</v>
      </c>
      <c r="P89" s="233">
        <v>329969</v>
      </c>
      <c r="Q89" s="241" t="str">
        <f>IFERROR((VLOOKUP(P89,Padrón[[Ficha]:[Nombre]],2,FALSE)),"-")</f>
        <v>JORGE ALBERTO NARVAEZ MARTINEZ</v>
      </c>
      <c r="S89" s="95" t="str">
        <f t="shared" si="16"/>
        <v>-</v>
      </c>
    </row>
    <row r="90" spans="1:19" hidden="1" x14ac:dyDescent="0.35">
      <c r="A90" s="6">
        <v>58183</v>
      </c>
      <c r="B90" s="3"/>
      <c r="C90" s="1" t="s">
        <v>48</v>
      </c>
      <c r="D90" s="9" t="s">
        <v>49</v>
      </c>
      <c r="E90" s="1" t="s">
        <v>84</v>
      </c>
      <c r="F90" s="8">
        <v>570530</v>
      </c>
      <c r="G90" s="1" t="s">
        <v>91</v>
      </c>
      <c r="H90" s="7">
        <v>12</v>
      </c>
      <c r="I90" s="5">
        <v>45243</v>
      </c>
      <c r="J90" s="5">
        <v>45244</v>
      </c>
      <c r="K90" s="1" t="s">
        <v>80</v>
      </c>
      <c r="L90" s="224">
        <f t="shared" si="15"/>
        <v>11</v>
      </c>
      <c r="M90" s="4">
        <f t="shared" si="14"/>
        <v>1</v>
      </c>
      <c r="N90" s="233" t="s">
        <v>341</v>
      </c>
      <c r="O90" s="233">
        <v>12</v>
      </c>
      <c r="P90" s="233">
        <v>374123</v>
      </c>
      <c r="Q90" s="241" t="str">
        <f>IFERROR((VLOOKUP(P90,Padrón[[Ficha]:[Nombre]],2,FALSE)),"-")</f>
        <v>GUSTAVO ADOLFO MIRANDA ROSAS</v>
      </c>
      <c r="S90" s="95" t="str">
        <f t="shared" si="16"/>
        <v>-</v>
      </c>
    </row>
    <row r="91" spans="1:19" hidden="1" x14ac:dyDescent="0.35">
      <c r="A91" s="6">
        <v>58178</v>
      </c>
      <c r="B91" s="3"/>
      <c r="C91" s="1" t="s">
        <v>48</v>
      </c>
      <c r="D91" s="9" t="s">
        <v>49</v>
      </c>
      <c r="E91" s="1" t="s">
        <v>84</v>
      </c>
      <c r="F91" s="8">
        <v>570530</v>
      </c>
      <c r="G91" s="1" t="s">
        <v>91</v>
      </c>
      <c r="H91" s="7">
        <v>10</v>
      </c>
      <c r="I91" s="5">
        <v>45250</v>
      </c>
      <c r="J91" s="5">
        <v>45251</v>
      </c>
      <c r="K91" s="1" t="s">
        <v>60</v>
      </c>
      <c r="L91" s="224">
        <f t="shared" si="15"/>
        <v>11</v>
      </c>
      <c r="M91" s="4">
        <f t="shared" si="14"/>
        <v>1</v>
      </c>
      <c r="N91" s="233" t="s">
        <v>341</v>
      </c>
      <c r="O91" s="234">
        <v>8</v>
      </c>
      <c r="P91" s="233">
        <v>496969</v>
      </c>
      <c r="Q91" s="241" t="str">
        <f>IFERROR((VLOOKUP(P91,Padrón[[Ficha]:[Nombre]],2,FALSE)),"-")</f>
        <v>EMMANUEL ALONSO SANCHEZ DOMINGUEZ</v>
      </c>
      <c r="S91" s="95" t="str">
        <f t="shared" si="16"/>
        <v>-</v>
      </c>
    </row>
    <row r="92" spans="1:19" hidden="1" x14ac:dyDescent="0.35">
      <c r="A92" s="6">
        <v>56959</v>
      </c>
      <c r="B92" s="3"/>
      <c r="C92" s="1" t="s">
        <v>215</v>
      </c>
      <c r="D92" s="9" t="s">
        <v>219</v>
      </c>
      <c r="E92" s="1" t="s">
        <v>55</v>
      </c>
      <c r="F92" s="8">
        <v>496969</v>
      </c>
      <c r="G92" s="1" t="s">
        <v>162</v>
      </c>
      <c r="H92" s="7">
        <v>15</v>
      </c>
      <c r="I92" s="5">
        <v>45250</v>
      </c>
      <c r="J92" s="5">
        <v>45251</v>
      </c>
      <c r="K92" s="1" t="s">
        <v>60</v>
      </c>
      <c r="L92" s="224">
        <f t="shared" si="15"/>
        <v>11</v>
      </c>
      <c r="M92" s="4">
        <f t="shared" si="14"/>
        <v>1</v>
      </c>
      <c r="N92" s="233" t="s">
        <v>341</v>
      </c>
      <c r="O92" s="234">
        <v>12</v>
      </c>
      <c r="P92" s="233">
        <v>496969</v>
      </c>
      <c r="Q92" s="241" t="str">
        <f>IFERROR((VLOOKUP(P92,Padrón[[Ficha]:[Nombre]],2,FALSE)),"-")</f>
        <v>EMMANUEL ALONSO SANCHEZ DOMINGUEZ</v>
      </c>
      <c r="S92" s="95" t="str">
        <f t="shared" si="16"/>
        <v>-</v>
      </c>
    </row>
    <row r="93" spans="1:19" hidden="1" x14ac:dyDescent="0.35">
      <c r="L93" s="224"/>
      <c r="M93" s="4"/>
      <c r="N93" s="233"/>
      <c r="Q93" s="241" t="str">
        <f>IFERROR((VLOOKUP(P93,Padrón[[Ficha]:[Nombre]],2,FALSE)),"-")</f>
        <v>-</v>
      </c>
    </row>
    <row r="94" spans="1:19" hidden="1" x14ac:dyDescent="0.35">
      <c r="L94" s="224"/>
      <c r="M94" s="4"/>
      <c r="N94" s="233"/>
      <c r="Q94" s="241" t="str">
        <f>IFERROR((VLOOKUP(P94,Padrón[[Ficha]:[Nombre]],2,FALSE)),"-")</f>
        <v>-</v>
      </c>
    </row>
    <row r="95" spans="1:19" hidden="1" x14ac:dyDescent="0.35">
      <c r="L95" s="224"/>
      <c r="M95" s="4"/>
      <c r="N95" s="233"/>
      <c r="Q95" s="241" t="str">
        <f>IFERROR((VLOOKUP(P95,Padrón[[Ficha]:[Nombre]],2,FALSE)),"-")</f>
        <v>-</v>
      </c>
    </row>
    <row r="96" spans="1:19" hidden="1" x14ac:dyDescent="0.35">
      <c r="L96" s="224"/>
      <c r="M96" s="4"/>
      <c r="N96" s="233"/>
      <c r="Q96" s="241" t="str">
        <f>IFERROR((VLOOKUP(P96,Padrón[[Ficha]:[Nombre]],2,FALSE)),"-")</f>
        <v>-</v>
      </c>
    </row>
    <row r="97" spans="12:17" hidden="1" x14ac:dyDescent="0.35">
      <c r="L97" s="224"/>
      <c r="M97" s="4"/>
      <c r="N97" s="233"/>
      <c r="Q97" s="241" t="str">
        <f>IFERROR((VLOOKUP(P97,Padrón[[Ficha]:[Nombre]],2,FALSE)),"-")</f>
        <v>-</v>
      </c>
    </row>
    <row r="98" spans="12:17" hidden="1" x14ac:dyDescent="0.35">
      <c r="L98" s="224"/>
      <c r="M98" s="4"/>
      <c r="N98" s="233"/>
      <c r="Q98" s="241" t="str">
        <f>IFERROR((VLOOKUP(P98,Padrón[[Ficha]:[Nombre]],2,FALSE)),"-")</f>
        <v>-</v>
      </c>
    </row>
    <row r="99" spans="12:17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2:17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2:17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2:17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2:17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2:17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2:17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2:17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2:17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2:17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2:17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2:17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2:17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2:17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A6E015C0-0426-46DD-8A98-3B4097016AB6}">
    <filterColumn colId="4">
      <filters>
        <filter val="BÁSICO DE SEGURIDAD (BS)"/>
        <filter val="REVALIDACIÓN 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92">
    <sortCondition ref="I14:I92"/>
  </sortState>
  <mergeCells count="1">
    <mergeCell ref="H3:I3"/>
  </mergeCells>
  <conditionalFormatting sqref="N14:N92">
    <cfRule type="containsText" dxfId="75" priority="3" operator="containsText" text="Diferido">
      <formula>NOT(ISERROR(SEARCH("Diferido",N14)))</formula>
    </cfRule>
    <cfRule type="containsText" dxfId="74" priority="4" operator="containsText" text="Realizado">
      <formula>NOT(ISERROR(SEARCH("Realizado",N14)))</formula>
    </cfRule>
    <cfRule type="containsText" dxfId="73" priority="5" operator="containsText" text="Cancelado">
      <formula>NOT(ISERROR(SEARCH("Cancelado",N14)))</formula>
    </cfRule>
  </conditionalFormatting>
  <conditionalFormatting sqref="S14:S92">
    <cfRule type="containsText" dxfId="72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A39F66-9F82-43D9-80B9-420E1BA45EC9}">
          <x14:formula1>
            <xm:f>Hoja20!$C$6:$C$8</xm:f>
          </x14:formula1>
          <xm:sqref>N14:N454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949A-7871-4B8D-9E7A-1E5C93794D7E}">
  <sheetPr codeName="Hoja20" filterMode="1">
    <tabColor rgb="FFFFFF00"/>
  </sheetPr>
  <dimension ref="A1:AH454"/>
  <sheetViews>
    <sheetView topLeftCell="E2" workbookViewId="0">
      <selection activeCell="O16" sqref="O16:O42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77.42578125" style="226" bestFit="1" customWidth="1"/>
    <col min="5" max="5" width="103.140625" style="226" bestFit="1" customWidth="1"/>
    <col min="6" max="6" width="11.42578125" style="226" customWidth="1"/>
    <col min="7" max="7" width="29" style="226" bestFit="1" customWidth="1"/>
    <col min="8" max="10" width="11.42578125" style="226"/>
    <col min="11" max="11" width="18.7109375" style="226" bestFit="1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37.42578125" style="234" customWidth="1"/>
    <col min="19" max="19" width="26" style="242" customWidth="1"/>
    <col min="20" max="20" width="11.42578125" style="226"/>
    <col min="21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COUNTIFS($L$14:$L$300,V$1,$C$14:$C$300,$U2)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0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0</v>
      </c>
      <c r="AG2" s="143">
        <f t="shared" si="0"/>
        <v>0</v>
      </c>
      <c r="AH2" s="143">
        <f>SUM(V2:AG2)</f>
        <v>0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15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H5" s="19">
        <f>COUNT(A14:A300)</f>
        <v>35</v>
      </c>
      <c r="I5" s="20">
        <f>SUM(H14:H300)</f>
        <v>488</v>
      </c>
      <c r="J5" s="19">
        <f>COUNTIF($M$14:$M$300,1)</f>
        <v>35</v>
      </c>
      <c r="K5" s="19">
        <f>COUNTIFS($M$14:$M$300,1,$N$14:$N$300,"Realizado")</f>
        <v>33</v>
      </c>
      <c r="L5" s="19">
        <f>COUNTIFS($M$14:$M$300,1,$N$14:$N$300,"Cancelado")</f>
        <v>2</v>
      </c>
      <c r="M5" s="16"/>
      <c r="N5" s="19">
        <f>+SUMIF($M$14:$M$300,1,$H$14:$H$300)</f>
        <v>488</v>
      </c>
      <c r="O5" s="21">
        <f>+SUMIF($M$14:$M$300,1,$O$14:$O$300)</f>
        <v>370</v>
      </c>
      <c r="P5" s="15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0</v>
      </c>
      <c r="Z5" s="143">
        <f t="shared" si="0"/>
        <v>0</v>
      </c>
      <c r="AA5" s="143">
        <f t="shared" si="0"/>
        <v>2</v>
      </c>
      <c r="AB5" s="143">
        <f t="shared" si="0"/>
        <v>0</v>
      </c>
      <c r="AC5" s="143">
        <f t="shared" si="0"/>
        <v>0</v>
      </c>
      <c r="AD5" s="143">
        <f t="shared" si="0"/>
        <v>0</v>
      </c>
      <c r="AE5" s="143">
        <f t="shared" si="0"/>
        <v>0</v>
      </c>
      <c r="AF5" s="143">
        <f t="shared" si="0"/>
        <v>0</v>
      </c>
      <c r="AG5" s="143">
        <f t="shared" si="0"/>
        <v>0</v>
      </c>
      <c r="AH5" s="143">
        <f t="shared" si="1"/>
        <v>2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143">
        <f t="shared" si="0"/>
        <v>0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0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1</v>
      </c>
      <c r="X11" s="143">
        <f t="shared" si="0"/>
        <v>8</v>
      </c>
      <c r="Y11" s="143">
        <f t="shared" si="0"/>
        <v>8</v>
      </c>
      <c r="Z11" s="143">
        <f t="shared" si="0"/>
        <v>6</v>
      </c>
      <c r="AA11" s="143">
        <f t="shared" si="0"/>
        <v>3</v>
      </c>
      <c r="AB11" s="143">
        <f t="shared" si="0"/>
        <v>1</v>
      </c>
      <c r="AC11" s="143">
        <f t="shared" si="0"/>
        <v>2</v>
      </c>
      <c r="AD11" s="143">
        <f t="shared" si="0"/>
        <v>2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31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0</v>
      </c>
      <c r="W12" s="143">
        <f t="shared" si="0"/>
        <v>1</v>
      </c>
      <c r="X12" s="143">
        <f t="shared" si="0"/>
        <v>0</v>
      </c>
      <c r="Y12" s="143">
        <f t="shared" si="0"/>
        <v>0</v>
      </c>
      <c r="Z12" s="143">
        <f t="shared" si="0"/>
        <v>1</v>
      </c>
      <c r="AA12" s="143">
        <f t="shared" si="0"/>
        <v>0</v>
      </c>
      <c r="AB12" s="143">
        <f t="shared" si="0"/>
        <v>0</v>
      </c>
      <c r="AC12" s="143">
        <f t="shared" si="0"/>
        <v>0</v>
      </c>
      <c r="AD12" s="143">
        <f t="shared" si="0"/>
        <v>0</v>
      </c>
      <c r="AE12" s="143">
        <f t="shared" si="0"/>
        <v>0</v>
      </c>
      <c r="AF12" s="143">
        <f t="shared" si="0"/>
        <v>0</v>
      </c>
      <c r="AG12" s="143">
        <f t="shared" si="0"/>
        <v>0</v>
      </c>
      <c r="AH12" s="143">
        <f t="shared" si="1"/>
        <v>2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0</v>
      </c>
      <c r="W13" s="143">
        <f t="shared" ref="W13:AH13" si="2">SUM(W2:W12)</f>
        <v>2</v>
      </c>
      <c r="X13" s="143">
        <f t="shared" si="2"/>
        <v>8</v>
      </c>
      <c r="Y13" s="143">
        <f t="shared" si="2"/>
        <v>8</v>
      </c>
      <c r="Z13" s="143">
        <f t="shared" si="2"/>
        <v>7</v>
      </c>
      <c r="AA13" s="143">
        <f t="shared" si="2"/>
        <v>5</v>
      </c>
      <c r="AB13" s="143">
        <f t="shared" si="2"/>
        <v>1</v>
      </c>
      <c r="AC13" s="143">
        <f t="shared" si="2"/>
        <v>2</v>
      </c>
      <c r="AD13" s="143">
        <f t="shared" si="2"/>
        <v>2</v>
      </c>
      <c r="AE13" s="143">
        <f t="shared" si="2"/>
        <v>0</v>
      </c>
      <c r="AF13" s="143">
        <f t="shared" si="2"/>
        <v>0</v>
      </c>
      <c r="AG13" s="143">
        <f t="shared" si="2"/>
        <v>0</v>
      </c>
      <c r="AH13" s="146">
        <f t="shared" si="2"/>
        <v>35</v>
      </c>
    </row>
    <row r="14" spans="1:34" hidden="1" x14ac:dyDescent="0.35">
      <c r="A14" s="6">
        <v>47109</v>
      </c>
      <c r="B14" s="3"/>
      <c r="C14" s="1" t="s">
        <v>196</v>
      </c>
      <c r="D14" s="9" t="s">
        <v>202</v>
      </c>
      <c r="E14" s="1" t="s">
        <v>203</v>
      </c>
      <c r="F14" s="8">
        <v>336327</v>
      </c>
      <c r="G14" s="1" t="s">
        <v>204</v>
      </c>
      <c r="H14" s="7">
        <v>21</v>
      </c>
      <c r="I14" s="5">
        <v>44972</v>
      </c>
      <c r="J14" s="5">
        <v>44974</v>
      </c>
      <c r="K14" s="1" t="s">
        <v>71</v>
      </c>
      <c r="L14" s="224">
        <f t="shared" ref="L14:L48" si="3">MONTH(J14)</f>
        <v>2</v>
      </c>
      <c r="M14" s="4">
        <f>IF(AND(J14&gt;=$B$2,J14&lt;=$C$2),1,0)</f>
        <v>1</v>
      </c>
      <c r="N14" s="233" t="s">
        <v>341</v>
      </c>
      <c r="O14" s="234">
        <v>17</v>
      </c>
      <c r="P14" s="233">
        <v>812346</v>
      </c>
      <c r="Q14" s="241" t="str">
        <f>IFERROR((VLOOKUP(P14,Padrón[[Ficha]:[Nombre]],2,FALSE)),"-")</f>
        <v>JAVIER PATIÑO MACIAS</v>
      </c>
      <c r="S14" s="95" t="str">
        <f t="shared" ref="S14:S48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54050</v>
      </c>
      <c r="B15" s="3"/>
      <c r="C15" s="1" t="s">
        <v>48</v>
      </c>
      <c r="D15" s="9" t="s">
        <v>81</v>
      </c>
      <c r="E15" s="1" t="s">
        <v>47</v>
      </c>
      <c r="F15" s="8">
        <v>395269</v>
      </c>
      <c r="G15" s="1" t="s">
        <v>50</v>
      </c>
      <c r="H15" s="7">
        <v>19</v>
      </c>
      <c r="I15" s="5">
        <v>44977</v>
      </c>
      <c r="J15" s="5">
        <v>44979</v>
      </c>
      <c r="K15" s="1" t="s">
        <v>71</v>
      </c>
      <c r="L15" s="224">
        <f t="shared" si="3"/>
        <v>2</v>
      </c>
      <c r="M15" s="4">
        <f t="shared" ref="M15:M68" si="5">IF(AND(J15&gt;=$B$2,J15&lt;=$C$2),1,0)</f>
        <v>1</v>
      </c>
      <c r="N15" s="233" t="s">
        <v>341</v>
      </c>
      <c r="O15" s="234">
        <v>12</v>
      </c>
      <c r="P15" s="233">
        <v>395269</v>
      </c>
      <c r="Q15" s="241" t="str">
        <f>IFERROR((VLOOKUP(P15,Padrón[[Ficha]:[Nombre]],2,FALSE)),"-")</f>
        <v>MAXIMILIANO JIMENEZ MARTINEZ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x14ac:dyDescent="0.35">
      <c r="A16" s="6">
        <v>57707</v>
      </c>
      <c r="B16" s="3"/>
      <c r="C16" s="1" t="s">
        <v>48</v>
      </c>
      <c r="D16" s="9" t="s">
        <v>81</v>
      </c>
      <c r="E16" s="1" t="s">
        <v>23</v>
      </c>
      <c r="F16" s="8">
        <v>414443</v>
      </c>
      <c r="G16" s="1" t="s">
        <v>96</v>
      </c>
      <c r="H16" s="7">
        <v>18</v>
      </c>
      <c r="I16" s="5">
        <v>44987</v>
      </c>
      <c r="J16" s="5">
        <v>44988</v>
      </c>
      <c r="K16" s="1" t="s">
        <v>71</v>
      </c>
      <c r="L16" s="224">
        <f t="shared" si="3"/>
        <v>3</v>
      </c>
      <c r="M16" s="4">
        <f t="shared" si="5"/>
        <v>1</v>
      </c>
      <c r="N16" s="233" t="s">
        <v>341</v>
      </c>
      <c r="O16" s="234">
        <v>16</v>
      </c>
      <c r="Q16" s="241" t="str">
        <f>IFERROR((VLOOKUP(P16,Padrón[[Ficha]:[Nombre]],2,FALSE)),"-")</f>
        <v>-</v>
      </c>
      <c r="S16" s="95" t="str">
        <f t="shared" si="4"/>
        <v>-</v>
      </c>
      <c r="U16" s="230" t="s">
        <v>211</v>
      </c>
      <c r="V16" s="228">
        <f t="shared" ref="V16:AG26" si="6">COUNTIFS($L$14:$L$300,V$15,$C$14:$C$300,$U16,$N$14:$N$300,"Realizado")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0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0</v>
      </c>
    </row>
    <row r="17" spans="1:34" hidden="1" x14ac:dyDescent="0.35">
      <c r="A17" s="6">
        <v>60413</v>
      </c>
      <c r="B17" s="3"/>
      <c r="C17" s="1" t="s">
        <v>48</v>
      </c>
      <c r="D17" s="9" t="s">
        <v>49</v>
      </c>
      <c r="E17" s="1" t="s">
        <v>17</v>
      </c>
      <c r="F17" s="8">
        <v>395269</v>
      </c>
      <c r="G17" s="1" t="s">
        <v>50</v>
      </c>
      <c r="H17" s="7">
        <v>11</v>
      </c>
      <c r="I17" s="5">
        <v>44993</v>
      </c>
      <c r="J17" s="5">
        <v>44993</v>
      </c>
      <c r="K17" s="1" t="s">
        <v>71</v>
      </c>
      <c r="L17" s="224">
        <f t="shared" si="3"/>
        <v>3</v>
      </c>
      <c r="M17" s="4">
        <f t="shared" si="5"/>
        <v>1</v>
      </c>
      <c r="N17" s="233" t="s">
        <v>343</v>
      </c>
      <c r="Q17" s="241" t="str">
        <f>IFERROR((VLOOKUP(P17,Padrón[[Ficha]:[Nombre]],2,FALSE)),"-")</f>
        <v>-</v>
      </c>
      <c r="R17" s="234" t="s">
        <v>468</v>
      </c>
      <c r="S17" s="95" t="str">
        <f t="shared" si="4"/>
        <v>◄ ◄ ◄ Favor de indicar la causa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54168</v>
      </c>
      <c r="B18" s="3"/>
      <c r="C18" s="1" t="s">
        <v>48</v>
      </c>
      <c r="D18" s="9" t="s">
        <v>81</v>
      </c>
      <c r="E18" s="1" t="s">
        <v>47</v>
      </c>
      <c r="F18" s="8">
        <v>414443</v>
      </c>
      <c r="G18" s="1" t="s">
        <v>96</v>
      </c>
      <c r="H18" s="7">
        <v>20</v>
      </c>
      <c r="I18" s="5">
        <v>44998</v>
      </c>
      <c r="J18" s="5">
        <v>45000</v>
      </c>
      <c r="K18" s="1" t="s">
        <v>71</v>
      </c>
      <c r="L18" s="224">
        <f t="shared" si="3"/>
        <v>3</v>
      </c>
      <c r="M18" s="4">
        <f t="shared" si="5"/>
        <v>1</v>
      </c>
      <c r="N18" s="233" t="s">
        <v>341</v>
      </c>
      <c r="O18" s="234">
        <v>14</v>
      </c>
      <c r="P18" s="233">
        <v>414443</v>
      </c>
      <c r="Q18" s="241" t="str">
        <f>IFERROR((VLOOKUP(P18,Padrón[[Ficha]:[Nombre]],2,FALSE)),"-")</f>
        <v>CHRISTIAN VELARDE SUAREZ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x14ac:dyDescent="0.35">
      <c r="A19" s="6">
        <v>57710</v>
      </c>
      <c r="B19" s="3"/>
      <c r="C19" s="1" t="s">
        <v>48</v>
      </c>
      <c r="D19" s="9" t="s">
        <v>81</v>
      </c>
      <c r="E19" s="1" t="s">
        <v>23</v>
      </c>
      <c r="F19" s="8">
        <v>414443</v>
      </c>
      <c r="G19" s="1" t="s">
        <v>96</v>
      </c>
      <c r="H19" s="7">
        <v>18</v>
      </c>
      <c r="I19" s="5">
        <v>45001</v>
      </c>
      <c r="J19" s="5">
        <v>45002</v>
      </c>
      <c r="K19" s="1" t="s">
        <v>71</v>
      </c>
      <c r="L19" s="224">
        <f t="shared" si="3"/>
        <v>3</v>
      </c>
      <c r="M19" s="4">
        <f t="shared" si="5"/>
        <v>1</v>
      </c>
      <c r="N19" s="233" t="s">
        <v>341</v>
      </c>
      <c r="O19" s="234">
        <v>15</v>
      </c>
      <c r="P19" s="233">
        <v>414443</v>
      </c>
      <c r="Q19" s="241" t="str">
        <f>IFERROR((VLOOKUP(P19,Padrón[[Ficha]:[Nombre]],2,FALSE)),"-")</f>
        <v>CHRISTIAN VELARDE SUAREZ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0</v>
      </c>
      <c r="Z19" s="228">
        <f t="shared" si="6"/>
        <v>0</v>
      </c>
      <c r="AA19" s="228">
        <f t="shared" si="6"/>
        <v>1</v>
      </c>
      <c r="AB19" s="228">
        <f t="shared" si="6"/>
        <v>0</v>
      </c>
      <c r="AC19" s="228">
        <f t="shared" si="6"/>
        <v>0</v>
      </c>
      <c r="AD19" s="228">
        <f t="shared" si="6"/>
        <v>0</v>
      </c>
      <c r="AE19" s="228">
        <f t="shared" si="6"/>
        <v>0</v>
      </c>
      <c r="AF19" s="228">
        <f t="shared" si="6"/>
        <v>0</v>
      </c>
      <c r="AG19" s="228">
        <f t="shared" si="6"/>
        <v>0</v>
      </c>
      <c r="AH19" s="228">
        <f t="shared" si="7"/>
        <v>1</v>
      </c>
    </row>
    <row r="20" spans="1:34" hidden="1" x14ac:dyDescent="0.35">
      <c r="A20" s="6">
        <v>54178</v>
      </c>
      <c r="B20" s="3"/>
      <c r="C20" s="1" t="s">
        <v>48</v>
      </c>
      <c r="D20" s="9" t="s">
        <v>81</v>
      </c>
      <c r="E20" s="1" t="s">
        <v>47</v>
      </c>
      <c r="F20" s="8">
        <v>395269</v>
      </c>
      <c r="G20" s="1" t="s">
        <v>50</v>
      </c>
      <c r="H20" s="7">
        <v>19</v>
      </c>
      <c r="I20" s="5">
        <v>45006</v>
      </c>
      <c r="J20" s="5">
        <v>45008</v>
      </c>
      <c r="K20" s="1" t="s">
        <v>71</v>
      </c>
      <c r="L20" s="224">
        <f t="shared" si="3"/>
        <v>3</v>
      </c>
      <c r="M20" s="4">
        <f t="shared" si="5"/>
        <v>1</v>
      </c>
      <c r="N20" s="233" t="s">
        <v>341</v>
      </c>
      <c r="O20" s="234">
        <v>16</v>
      </c>
      <c r="P20" s="233">
        <v>395269</v>
      </c>
      <c r="Q20" s="241" t="str">
        <f>IFERROR((VLOOKUP(P20,Padrón[[Ficha]:[Nombre]],2,FALSE)),"-")</f>
        <v>MAXIMILIANO JIMENEZ MARTINEZ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58148</v>
      </c>
      <c r="B21" s="3"/>
      <c r="C21" s="1" t="s">
        <v>48</v>
      </c>
      <c r="D21" s="9" t="s">
        <v>81</v>
      </c>
      <c r="E21" s="1" t="s">
        <v>27</v>
      </c>
      <c r="F21" s="8">
        <v>395269</v>
      </c>
      <c r="G21" s="1" t="s">
        <v>50</v>
      </c>
      <c r="H21" s="7">
        <v>9</v>
      </c>
      <c r="I21" s="5">
        <v>45009</v>
      </c>
      <c r="J21" s="5">
        <v>45009</v>
      </c>
      <c r="K21" s="1" t="s">
        <v>71</v>
      </c>
      <c r="L21" s="224">
        <f t="shared" si="3"/>
        <v>3</v>
      </c>
      <c r="M21" s="4">
        <f t="shared" si="5"/>
        <v>1</v>
      </c>
      <c r="N21" s="233" t="s">
        <v>341</v>
      </c>
      <c r="O21" s="234">
        <v>4</v>
      </c>
      <c r="P21" s="233">
        <v>395269</v>
      </c>
      <c r="Q21" s="241" t="str">
        <f>IFERROR((VLOOKUP(P21,Padrón[[Ficha]:[Nombre]],2,FALSE)),"-")</f>
        <v>MAXIMILIANO JIMENEZ MARTINEZ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x14ac:dyDescent="0.35">
      <c r="A22" s="6">
        <v>57713</v>
      </c>
      <c r="B22" s="3"/>
      <c r="C22" s="1" t="s">
        <v>48</v>
      </c>
      <c r="D22" s="9" t="s">
        <v>81</v>
      </c>
      <c r="E22" s="1" t="s">
        <v>23</v>
      </c>
      <c r="F22" s="8">
        <v>414443</v>
      </c>
      <c r="G22" s="1" t="s">
        <v>96</v>
      </c>
      <c r="H22" s="7">
        <v>13</v>
      </c>
      <c r="I22" s="5">
        <v>45012</v>
      </c>
      <c r="J22" s="5">
        <v>45013</v>
      </c>
      <c r="K22" s="1" t="s">
        <v>71</v>
      </c>
      <c r="L22" s="224">
        <f t="shared" si="3"/>
        <v>3</v>
      </c>
      <c r="M22" s="4">
        <f t="shared" si="5"/>
        <v>1</v>
      </c>
      <c r="N22" s="233" t="s">
        <v>341</v>
      </c>
      <c r="O22" s="234">
        <v>12</v>
      </c>
      <c r="P22" s="233">
        <v>414443</v>
      </c>
      <c r="Q22" s="241" t="str">
        <f>IFERROR((VLOOKUP(P22,Padrón[[Ficha]:[Nombre]],2,FALSE)),"-")</f>
        <v>CHRISTIAN VELARDE SUAREZ</v>
      </c>
      <c r="S22" s="95" t="str">
        <f t="shared" si="4"/>
        <v>-</v>
      </c>
      <c r="U22" s="230" t="s">
        <v>37</v>
      </c>
      <c r="V22" s="228">
        <f t="shared" si="6"/>
        <v>0</v>
      </c>
      <c r="W22" s="228">
        <f t="shared" si="6"/>
        <v>0</v>
      </c>
      <c r="X22" s="228">
        <f t="shared" si="6"/>
        <v>0</v>
      </c>
      <c r="Y22" s="228">
        <f t="shared" si="6"/>
        <v>0</v>
      </c>
      <c r="Z22" s="228">
        <f t="shared" si="6"/>
        <v>0</v>
      </c>
      <c r="AA22" s="228">
        <f t="shared" si="6"/>
        <v>0</v>
      </c>
      <c r="AB22" s="228">
        <f t="shared" si="6"/>
        <v>0</v>
      </c>
      <c r="AC22" s="228">
        <f t="shared" si="6"/>
        <v>0</v>
      </c>
      <c r="AD22" s="228">
        <f t="shared" si="6"/>
        <v>0</v>
      </c>
      <c r="AE22" s="228">
        <f t="shared" si="6"/>
        <v>0</v>
      </c>
      <c r="AF22" s="228">
        <f t="shared" si="6"/>
        <v>0</v>
      </c>
      <c r="AG22" s="228">
        <f t="shared" si="6"/>
        <v>0</v>
      </c>
      <c r="AH22" s="228">
        <f t="shared" si="7"/>
        <v>0</v>
      </c>
    </row>
    <row r="23" spans="1:34" x14ac:dyDescent="0.35">
      <c r="A23" s="6">
        <v>57715</v>
      </c>
      <c r="B23" s="3"/>
      <c r="C23" s="1" t="s">
        <v>48</v>
      </c>
      <c r="D23" s="9" t="s">
        <v>81</v>
      </c>
      <c r="E23" s="1" t="s">
        <v>23</v>
      </c>
      <c r="F23" s="8">
        <v>414443</v>
      </c>
      <c r="G23" s="1" t="s">
        <v>96</v>
      </c>
      <c r="H23" s="7">
        <v>18</v>
      </c>
      <c r="I23" s="5">
        <v>45015</v>
      </c>
      <c r="J23" s="5">
        <v>45016</v>
      </c>
      <c r="K23" s="1" t="s">
        <v>71</v>
      </c>
      <c r="L23" s="224">
        <f t="shared" si="3"/>
        <v>3</v>
      </c>
      <c r="M23" s="4">
        <f t="shared" si="5"/>
        <v>1</v>
      </c>
      <c r="N23" s="233" t="s">
        <v>341</v>
      </c>
      <c r="O23" s="234">
        <v>16</v>
      </c>
      <c r="P23" s="233">
        <v>414443</v>
      </c>
      <c r="Q23" s="241" t="str">
        <f>IFERROR((VLOOKUP(P23,Padrón[[Ficha]:[Nombre]],2,FALSE)),"-")</f>
        <v>CHRISTIAN VELARDE SUAREZ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57834</v>
      </c>
      <c r="B24" s="3"/>
      <c r="C24" s="1" t="s">
        <v>48</v>
      </c>
      <c r="D24" s="9" t="s">
        <v>81</v>
      </c>
      <c r="E24" s="1" t="s">
        <v>34</v>
      </c>
      <c r="F24" s="8">
        <v>395269</v>
      </c>
      <c r="G24" s="1" t="s">
        <v>50</v>
      </c>
      <c r="H24" s="7">
        <v>10</v>
      </c>
      <c r="I24" s="5">
        <v>45026</v>
      </c>
      <c r="J24" s="5">
        <v>45027</v>
      </c>
      <c r="K24" s="1" t="s">
        <v>71</v>
      </c>
      <c r="L24" s="224">
        <f t="shared" si="3"/>
        <v>4</v>
      </c>
      <c r="M24" s="4">
        <f t="shared" si="5"/>
        <v>1</v>
      </c>
      <c r="N24" s="233" t="s">
        <v>341</v>
      </c>
      <c r="O24" s="234">
        <v>9</v>
      </c>
      <c r="P24" s="233">
        <v>395269</v>
      </c>
      <c r="Q24" s="241" t="str">
        <f>IFERROR((VLOOKUP(P24,Padrón[[Ficha]:[Nombre]],2,FALSE)),"-")</f>
        <v>MAXIMILIANO JIMENEZ MARTINEZ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57914</v>
      </c>
      <c r="B25" s="3"/>
      <c r="C25" s="1" t="s">
        <v>48</v>
      </c>
      <c r="D25" s="9" t="s">
        <v>81</v>
      </c>
      <c r="E25" s="1" t="s">
        <v>20</v>
      </c>
      <c r="F25" s="8">
        <v>395269</v>
      </c>
      <c r="G25" s="1" t="s">
        <v>50</v>
      </c>
      <c r="H25" s="7">
        <v>13</v>
      </c>
      <c r="I25" s="5">
        <v>45028</v>
      </c>
      <c r="J25" s="5">
        <v>45029</v>
      </c>
      <c r="K25" s="1" t="s">
        <v>71</v>
      </c>
      <c r="L25" s="224">
        <f t="shared" si="3"/>
        <v>4</v>
      </c>
      <c r="M25" s="4">
        <f t="shared" si="5"/>
        <v>1</v>
      </c>
      <c r="N25" s="233" t="s">
        <v>341</v>
      </c>
      <c r="O25" s="234">
        <v>7</v>
      </c>
      <c r="P25" s="233">
        <v>395269</v>
      </c>
      <c r="Q25" s="241" t="str">
        <f>IFERROR((VLOOKUP(P25,Padrón[[Ficha]:[Nombre]],2,FALSE)),"-")</f>
        <v>MAXIMILIANO JIMENEZ MARTINEZ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1</v>
      </c>
      <c r="X25" s="228">
        <f t="shared" si="6"/>
        <v>7</v>
      </c>
      <c r="Y25" s="228">
        <f t="shared" si="6"/>
        <v>8</v>
      </c>
      <c r="Z25" s="228">
        <f t="shared" si="6"/>
        <v>6</v>
      </c>
      <c r="AA25" s="228">
        <f t="shared" si="6"/>
        <v>3</v>
      </c>
      <c r="AB25" s="228">
        <f t="shared" si="6"/>
        <v>1</v>
      </c>
      <c r="AC25" s="228">
        <f t="shared" si="6"/>
        <v>2</v>
      </c>
      <c r="AD25" s="228">
        <f t="shared" si="6"/>
        <v>2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30</v>
      </c>
    </row>
    <row r="26" spans="1:34" hidden="1" x14ac:dyDescent="0.35">
      <c r="A26" s="6">
        <v>58076</v>
      </c>
      <c r="B26" s="3"/>
      <c r="C26" s="1" t="s">
        <v>48</v>
      </c>
      <c r="D26" s="9" t="s">
        <v>81</v>
      </c>
      <c r="E26" s="1" t="s">
        <v>78</v>
      </c>
      <c r="F26" s="8">
        <v>414443</v>
      </c>
      <c r="G26" s="1" t="s">
        <v>96</v>
      </c>
      <c r="H26" s="7">
        <v>10</v>
      </c>
      <c r="I26" s="5">
        <v>45030</v>
      </c>
      <c r="J26" s="5">
        <v>45030</v>
      </c>
      <c r="K26" s="1" t="s">
        <v>71</v>
      </c>
      <c r="L26" s="224">
        <f t="shared" si="3"/>
        <v>4</v>
      </c>
      <c r="M26" s="4">
        <f t="shared" si="5"/>
        <v>1</v>
      </c>
      <c r="N26" s="233" t="s">
        <v>341</v>
      </c>
      <c r="O26" s="234">
        <v>9</v>
      </c>
      <c r="P26" s="233">
        <v>414443</v>
      </c>
      <c r="Q26" s="241" t="str">
        <f>IFERROR((VLOOKUP(P26,Padrón[[Ficha]:[Nombre]],2,FALSE)),"-")</f>
        <v>CHRISTIAN VELARDE SUAREZ</v>
      </c>
      <c r="S26" s="95" t="str">
        <f t="shared" si="4"/>
        <v>-</v>
      </c>
      <c r="U26" s="230" t="s">
        <v>196</v>
      </c>
      <c r="V26" s="228">
        <f t="shared" si="6"/>
        <v>0</v>
      </c>
      <c r="W26" s="228">
        <f t="shared" si="6"/>
        <v>1</v>
      </c>
      <c r="X26" s="228">
        <f t="shared" si="6"/>
        <v>0</v>
      </c>
      <c r="Y26" s="228">
        <f t="shared" si="6"/>
        <v>0</v>
      </c>
      <c r="Z26" s="228">
        <f t="shared" si="6"/>
        <v>1</v>
      </c>
      <c r="AA26" s="228">
        <f t="shared" si="6"/>
        <v>0</v>
      </c>
      <c r="AB26" s="228">
        <f t="shared" si="6"/>
        <v>0</v>
      </c>
      <c r="AC26" s="228">
        <f t="shared" si="6"/>
        <v>0</v>
      </c>
      <c r="AD26" s="228">
        <f t="shared" si="6"/>
        <v>0</v>
      </c>
      <c r="AE26" s="228">
        <f t="shared" si="6"/>
        <v>0</v>
      </c>
      <c r="AF26" s="228">
        <f t="shared" si="6"/>
        <v>0</v>
      </c>
      <c r="AG26" s="228">
        <f t="shared" si="6"/>
        <v>0</v>
      </c>
      <c r="AH26" s="228">
        <f t="shared" si="7"/>
        <v>2</v>
      </c>
    </row>
    <row r="27" spans="1:34" hidden="1" x14ac:dyDescent="0.35">
      <c r="A27" s="6">
        <v>57841</v>
      </c>
      <c r="B27" s="3"/>
      <c r="C27" s="1" t="s">
        <v>48</v>
      </c>
      <c r="D27" s="9" t="s">
        <v>81</v>
      </c>
      <c r="E27" s="1" t="s">
        <v>34</v>
      </c>
      <c r="F27" s="8">
        <v>414443</v>
      </c>
      <c r="G27" s="1" t="s">
        <v>96</v>
      </c>
      <c r="H27" s="7">
        <v>9</v>
      </c>
      <c r="I27" s="5">
        <v>45036</v>
      </c>
      <c r="J27" s="5">
        <v>45037</v>
      </c>
      <c r="K27" s="1" t="s">
        <v>71</v>
      </c>
      <c r="L27" s="224">
        <f t="shared" si="3"/>
        <v>4</v>
      </c>
      <c r="M27" s="4">
        <f t="shared" si="5"/>
        <v>1</v>
      </c>
      <c r="N27" s="233" t="s">
        <v>341</v>
      </c>
      <c r="O27" s="234">
        <v>7</v>
      </c>
      <c r="P27" s="233">
        <v>414443</v>
      </c>
      <c r="Q27" s="241" t="str">
        <f>IFERROR((VLOOKUP(P27,Padrón[[Ficha]:[Nombre]],2,FALSE)),"-")</f>
        <v>CHRISTIAN VELARDE SUAREZ</v>
      </c>
      <c r="S27" s="95" t="str">
        <f t="shared" si="4"/>
        <v>-</v>
      </c>
      <c r="U27" s="230" t="s">
        <v>276</v>
      </c>
      <c r="V27" s="228">
        <f>SUM(V16:V26)</f>
        <v>0</v>
      </c>
      <c r="W27" s="228">
        <f t="shared" ref="W27:AH27" si="8">SUM(W16:W26)</f>
        <v>2</v>
      </c>
      <c r="X27" s="228">
        <f t="shared" si="8"/>
        <v>7</v>
      </c>
      <c r="Y27" s="228">
        <f t="shared" si="8"/>
        <v>8</v>
      </c>
      <c r="Z27" s="228">
        <f t="shared" si="8"/>
        <v>7</v>
      </c>
      <c r="AA27" s="228">
        <f t="shared" si="8"/>
        <v>4</v>
      </c>
      <c r="AB27" s="228">
        <f t="shared" si="8"/>
        <v>1</v>
      </c>
      <c r="AC27" s="228">
        <f t="shared" si="8"/>
        <v>2</v>
      </c>
      <c r="AD27" s="228">
        <f t="shared" si="8"/>
        <v>2</v>
      </c>
      <c r="AE27" s="228">
        <f t="shared" si="8"/>
        <v>0</v>
      </c>
      <c r="AF27" s="228">
        <f t="shared" si="8"/>
        <v>0</v>
      </c>
      <c r="AG27" s="228">
        <f t="shared" si="8"/>
        <v>0</v>
      </c>
      <c r="AH27" s="231">
        <f t="shared" si="8"/>
        <v>33</v>
      </c>
    </row>
    <row r="28" spans="1:34" hidden="1" x14ac:dyDescent="0.35">
      <c r="A28" s="6">
        <v>53558</v>
      </c>
      <c r="B28" s="3"/>
      <c r="C28" s="1" t="s">
        <v>48</v>
      </c>
      <c r="D28" s="9" t="s">
        <v>81</v>
      </c>
      <c r="E28" s="1" t="s">
        <v>30</v>
      </c>
      <c r="F28" s="8">
        <v>414443</v>
      </c>
      <c r="G28" s="1" t="s">
        <v>96</v>
      </c>
      <c r="H28" s="7">
        <v>12</v>
      </c>
      <c r="I28" s="5">
        <v>45040</v>
      </c>
      <c r="J28" s="5">
        <v>45040</v>
      </c>
      <c r="K28" s="1" t="s">
        <v>71</v>
      </c>
      <c r="L28" s="224">
        <f t="shared" si="3"/>
        <v>4</v>
      </c>
      <c r="M28" s="4">
        <f t="shared" si="5"/>
        <v>1</v>
      </c>
      <c r="N28" s="233" t="s">
        <v>341</v>
      </c>
      <c r="O28" s="234">
        <v>12</v>
      </c>
      <c r="P28" s="233">
        <v>414443</v>
      </c>
      <c r="Q28" s="241" t="str">
        <f>IFERROR((VLOOKUP(P28,Padrón[[Ficha]:[Nombre]],2,FALSE)),"-")</f>
        <v>CHRISTIAN VELARDE SUAREZ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57869</v>
      </c>
      <c r="B29" s="3"/>
      <c r="C29" s="1" t="s">
        <v>48</v>
      </c>
      <c r="D29" s="9" t="s">
        <v>81</v>
      </c>
      <c r="E29" s="1" t="s">
        <v>34</v>
      </c>
      <c r="F29" s="8">
        <v>395269</v>
      </c>
      <c r="G29" s="1" t="s">
        <v>50</v>
      </c>
      <c r="H29" s="7">
        <v>10</v>
      </c>
      <c r="I29" s="5">
        <v>45041</v>
      </c>
      <c r="J29" s="5">
        <v>45042</v>
      </c>
      <c r="K29" s="1" t="s">
        <v>71</v>
      </c>
      <c r="L29" s="224">
        <f t="shared" si="3"/>
        <v>4</v>
      </c>
      <c r="M29" s="4">
        <f t="shared" si="5"/>
        <v>1</v>
      </c>
      <c r="N29" s="233" t="s">
        <v>341</v>
      </c>
      <c r="O29" s="234">
        <v>8</v>
      </c>
      <c r="P29" s="233">
        <v>395269</v>
      </c>
      <c r="Q29" s="241" t="str">
        <f>IFERROR((VLOOKUP(P29,Padrón[[Ficha]:[Nombre]],2,FALSE)),"-")</f>
        <v>MAXIMILIANO JIMENEZ MARTINEZ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x14ac:dyDescent="0.35">
      <c r="A30" s="6">
        <v>57939</v>
      </c>
      <c r="B30" s="3"/>
      <c r="C30" s="1" t="s">
        <v>48</v>
      </c>
      <c r="D30" s="9" t="s">
        <v>49</v>
      </c>
      <c r="E30" s="1" t="s">
        <v>23</v>
      </c>
      <c r="F30" s="8">
        <v>414443</v>
      </c>
      <c r="G30" s="1" t="s">
        <v>96</v>
      </c>
      <c r="H30" s="7">
        <v>15</v>
      </c>
      <c r="I30" s="5">
        <v>45043</v>
      </c>
      <c r="J30" s="5">
        <v>45044</v>
      </c>
      <c r="K30" s="1" t="s">
        <v>71</v>
      </c>
      <c r="L30" s="224">
        <f t="shared" si="3"/>
        <v>4</v>
      </c>
      <c r="M30" s="4">
        <f t="shared" si="5"/>
        <v>1</v>
      </c>
      <c r="N30" s="233" t="s">
        <v>341</v>
      </c>
      <c r="O30" s="234">
        <v>10</v>
      </c>
      <c r="P30" s="233">
        <v>414443</v>
      </c>
      <c r="Q30" s="241" t="str">
        <f>IFERROR((VLOOKUP(P30,Padrón[[Ficha]:[Nombre]],2,FALSE)),"-")</f>
        <v>CHRISTIAN VELARDE SUAREZ</v>
      </c>
      <c r="S30" s="95" t="str">
        <f t="shared" si="4"/>
        <v>-</v>
      </c>
      <c r="U30" s="230" t="s">
        <v>211</v>
      </c>
      <c r="V30" s="228">
        <f t="shared" ref="V30:AG40" si="9">COUNTIFS($L$14:$L$300,V$15,$C$14:$C$300,$U30,$N$14:$N$300,"Cancelado")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0</v>
      </c>
      <c r="AG30" s="228">
        <f t="shared" si="9"/>
        <v>0</v>
      </c>
      <c r="AH30" s="228">
        <f>SUM(V30:AG30)</f>
        <v>0</v>
      </c>
    </row>
    <row r="31" spans="1:34" hidden="1" x14ac:dyDescent="0.35">
      <c r="A31" s="6">
        <v>57873</v>
      </c>
      <c r="B31" s="3"/>
      <c r="C31" s="1" t="s">
        <v>48</v>
      </c>
      <c r="D31" s="9" t="s">
        <v>81</v>
      </c>
      <c r="E31" s="1" t="s">
        <v>34</v>
      </c>
      <c r="F31" s="8">
        <v>395269</v>
      </c>
      <c r="G31" s="1" t="s">
        <v>50</v>
      </c>
      <c r="H31" s="7">
        <v>18</v>
      </c>
      <c r="I31" s="5">
        <v>45043</v>
      </c>
      <c r="J31" s="5">
        <v>45044</v>
      </c>
      <c r="K31" s="1" t="s">
        <v>71</v>
      </c>
      <c r="L31" s="224">
        <f t="shared" si="3"/>
        <v>4</v>
      </c>
      <c r="M31" s="4">
        <f t="shared" si="5"/>
        <v>1</v>
      </c>
      <c r="N31" s="233" t="s">
        <v>341</v>
      </c>
      <c r="O31" s="234">
        <v>15</v>
      </c>
      <c r="P31" s="233">
        <v>395269</v>
      </c>
      <c r="Q31" s="241" t="str">
        <f>IFERROR((VLOOKUP(P31,Padrón[[Ficha]:[Nombre]],2,FALSE)),"-")</f>
        <v>MAXIMILIANO JIMENEZ MARTINEZ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0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0</v>
      </c>
    </row>
    <row r="32" spans="1:34" hidden="1" x14ac:dyDescent="0.35">
      <c r="A32" s="6">
        <v>53552</v>
      </c>
      <c r="B32" s="3"/>
      <c r="C32" s="1" t="s">
        <v>48</v>
      </c>
      <c r="D32" s="9" t="s">
        <v>81</v>
      </c>
      <c r="E32" s="1" t="s">
        <v>30</v>
      </c>
      <c r="F32" s="8">
        <v>414443</v>
      </c>
      <c r="G32" s="1" t="s">
        <v>96</v>
      </c>
      <c r="H32" s="7">
        <v>12</v>
      </c>
      <c r="I32" s="5">
        <v>45048</v>
      </c>
      <c r="J32" s="5">
        <v>45048</v>
      </c>
      <c r="K32" s="1" t="s">
        <v>71</v>
      </c>
      <c r="L32" s="224">
        <f t="shared" si="3"/>
        <v>5</v>
      </c>
      <c r="M32" s="4">
        <f t="shared" si="5"/>
        <v>1</v>
      </c>
      <c r="N32" s="233" t="s">
        <v>341</v>
      </c>
      <c r="O32" s="234">
        <v>10</v>
      </c>
      <c r="P32" s="233">
        <v>414443</v>
      </c>
      <c r="Q32" s="241" t="str">
        <f>IFERROR((VLOOKUP(P32,Padrón[[Ficha]:[Nombre]],2,FALSE)),"-")</f>
        <v>CHRISTIAN VELARDE SUAREZ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53588</v>
      </c>
      <c r="B33" s="3"/>
      <c r="C33" s="1" t="s">
        <v>48</v>
      </c>
      <c r="D33" s="9" t="s">
        <v>81</v>
      </c>
      <c r="E33" s="1" t="s">
        <v>30</v>
      </c>
      <c r="F33" s="8">
        <v>414443</v>
      </c>
      <c r="G33" s="1" t="s">
        <v>96</v>
      </c>
      <c r="H33" s="7">
        <v>13</v>
      </c>
      <c r="I33" s="5">
        <v>45049</v>
      </c>
      <c r="J33" s="5">
        <v>45049</v>
      </c>
      <c r="K33" s="1" t="s">
        <v>71</v>
      </c>
      <c r="L33" s="224">
        <f t="shared" si="3"/>
        <v>5</v>
      </c>
      <c r="M33" s="4">
        <f t="shared" si="5"/>
        <v>1</v>
      </c>
      <c r="N33" s="233" t="s">
        <v>341</v>
      </c>
      <c r="O33" s="234">
        <v>12</v>
      </c>
      <c r="P33" s="233">
        <v>414443</v>
      </c>
      <c r="Q33" s="241" t="str">
        <f>IFERROR((VLOOKUP(P33,Padrón[[Ficha]:[Nombre]],2,FALSE)),"-")</f>
        <v>CHRISTIAN VELARDE SUAREZ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1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0</v>
      </c>
      <c r="AF33" s="228">
        <f t="shared" si="9"/>
        <v>0</v>
      </c>
      <c r="AG33" s="228">
        <f t="shared" si="9"/>
        <v>0</v>
      </c>
      <c r="AH33" s="228">
        <f t="shared" si="10"/>
        <v>1</v>
      </c>
    </row>
    <row r="34" spans="1:34" hidden="1" x14ac:dyDescent="0.35">
      <c r="A34" s="6">
        <v>53591</v>
      </c>
      <c r="B34" s="3"/>
      <c r="C34" s="1" t="s">
        <v>48</v>
      </c>
      <c r="D34" s="9" t="s">
        <v>81</v>
      </c>
      <c r="E34" s="1" t="s">
        <v>30</v>
      </c>
      <c r="F34" s="8">
        <v>414443</v>
      </c>
      <c r="G34" s="1" t="s">
        <v>96</v>
      </c>
      <c r="H34" s="7">
        <v>11</v>
      </c>
      <c r="I34" s="5">
        <v>45050</v>
      </c>
      <c r="J34" s="5">
        <v>45050</v>
      </c>
      <c r="K34" s="1" t="s">
        <v>71</v>
      </c>
      <c r="L34" s="224">
        <f t="shared" si="3"/>
        <v>5</v>
      </c>
      <c r="M34" s="4">
        <f t="shared" si="5"/>
        <v>1</v>
      </c>
      <c r="N34" s="233" t="s">
        <v>341</v>
      </c>
      <c r="O34" s="234">
        <v>11</v>
      </c>
      <c r="P34" s="233">
        <v>414443</v>
      </c>
      <c r="Q34" s="241" t="str">
        <f>IFERROR((VLOOKUP(P34,Padrón[[Ficha]:[Nombre]],2,FALSE)),"-")</f>
        <v>CHRISTIAN VELARDE SUAREZ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x14ac:dyDescent="0.35">
      <c r="A35" s="6">
        <v>57876</v>
      </c>
      <c r="B35" s="3"/>
      <c r="C35" s="1" t="s">
        <v>48</v>
      </c>
      <c r="D35" s="9" t="s">
        <v>49</v>
      </c>
      <c r="E35" s="1" t="s">
        <v>23</v>
      </c>
      <c r="F35" s="8">
        <v>414443</v>
      </c>
      <c r="G35" s="1" t="s">
        <v>96</v>
      </c>
      <c r="H35" s="7">
        <v>15</v>
      </c>
      <c r="I35" s="5">
        <v>45057</v>
      </c>
      <c r="J35" s="5">
        <v>45058</v>
      </c>
      <c r="K35" s="1" t="s">
        <v>71</v>
      </c>
      <c r="L35" s="224">
        <f t="shared" si="3"/>
        <v>5</v>
      </c>
      <c r="M35" s="4">
        <f t="shared" si="5"/>
        <v>1</v>
      </c>
      <c r="N35" s="233" t="s">
        <v>341</v>
      </c>
      <c r="O35" s="234">
        <v>10</v>
      </c>
      <c r="P35" s="233">
        <v>414443</v>
      </c>
      <c r="Q35" s="241" t="str">
        <f>IFERROR((VLOOKUP(P35,Padrón[[Ficha]:[Nombre]],2,FALSE)),"-")</f>
        <v>CHRISTIAN VELARDE SUAREZ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47843</v>
      </c>
      <c r="B36" s="3"/>
      <c r="C36" s="1" t="s">
        <v>196</v>
      </c>
      <c r="D36" s="9" t="s">
        <v>202</v>
      </c>
      <c r="E36" s="1" t="s">
        <v>207</v>
      </c>
      <c r="F36" s="8">
        <v>336327</v>
      </c>
      <c r="G36" s="1" t="s">
        <v>204</v>
      </c>
      <c r="H36" s="7">
        <v>20</v>
      </c>
      <c r="I36" s="5">
        <v>45061</v>
      </c>
      <c r="J36" s="5">
        <v>45065</v>
      </c>
      <c r="K36" s="1" t="s">
        <v>71</v>
      </c>
      <c r="L36" s="224">
        <f t="shared" si="3"/>
        <v>5</v>
      </c>
      <c r="M36" s="4">
        <f t="shared" si="5"/>
        <v>1</v>
      </c>
      <c r="N36" s="233" t="s">
        <v>341</v>
      </c>
      <c r="O36" s="234">
        <v>18</v>
      </c>
      <c r="P36" s="233">
        <v>336327</v>
      </c>
      <c r="Q36" s="241" t="str">
        <f>IFERROR((VLOOKUP(P36,Padrón[[Ficha]:[Nombre]],2,FALSE)),"-")</f>
        <v>OMAR HERNANDEZ CARRERA</v>
      </c>
      <c r="R36" s="234" t="s">
        <v>527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0</v>
      </c>
      <c r="AB36" s="228">
        <f t="shared" si="9"/>
        <v>0</v>
      </c>
      <c r="AC36" s="228">
        <f t="shared" si="9"/>
        <v>0</v>
      </c>
      <c r="AD36" s="228">
        <f t="shared" si="9"/>
        <v>0</v>
      </c>
      <c r="AE36" s="228">
        <f t="shared" si="9"/>
        <v>0</v>
      </c>
      <c r="AF36" s="228">
        <f t="shared" si="9"/>
        <v>0</v>
      </c>
      <c r="AG36" s="228">
        <f t="shared" si="9"/>
        <v>0</v>
      </c>
      <c r="AH36" s="228">
        <f t="shared" si="10"/>
        <v>0</v>
      </c>
    </row>
    <row r="37" spans="1:34" hidden="1" x14ac:dyDescent="0.35">
      <c r="A37" s="6">
        <v>57839</v>
      </c>
      <c r="B37" s="3"/>
      <c r="C37" s="1" t="s">
        <v>48</v>
      </c>
      <c r="D37" s="9" t="s">
        <v>81</v>
      </c>
      <c r="E37" s="1" t="s">
        <v>34</v>
      </c>
      <c r="F37" s="8">
        <v>395269</v>
      </c>
      <c r="G37" s="1" t="s">
        <v>50</v>
      </c>
      <c r="H37" s="7">
        <v>12</v>
      </c>
      <c r="I37" s="5">
        <v>45068</v>
      </c>
      <c r="J37" s="5">
        <v>45069</v>
      </c>
      <c r="K37" s="1" t="s">
        <v>71</v>
      </c>
      <c r="L37" s="224">
        <f t="shared" si="3"/>
        <v>5</v>
      </c>
      <c r="M37" s="4">
        <f t="shared" si="5"/>
        <v>1</v>
      </c>
      <c r="N37" s="233" t="s">
        <v>341</v>
      </c>
      <c r="O37" s="234">
        <v>9</v>
      </c>
      <c r="P37" s="233">
        <v>395269</v>
      </c>
      <c r="Q37" s="241" t="str">
        <f>IFERROR((VLOOKUP(P37,Padrón[[Ficha]:[Nombre]],2,FALSE)),"-")</f>
        <v>MAXIMILIANO JIMENEZ MARTINEZ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54146</v>
      </c>
      <c r="B38" s="3"/>
      <c r="C38" s="1" t="s">
        <v>48</v>
      </c>
      <c r="D38" s="9" t="s">
        <v>81</v>
      </c>
      <c r="E38" s="1" t="s">
        <v>47</v>
      </c>
      <c r="F38" s="8">
        <v>395269</v>
      </c>
      <c r="G38" s="1" t="s">
        <v>50</v>
      </c>
      <c r="H38" s="7">
        <v>18</v>
      </c>
      <c r="I38" s="5">
        <v>45070</v>
      </c>
      <c r="J38" s="5">
        <v>45072</v>
      </c>
      <c r="K38" s="1" t="s">
        <v>71</v>
      </c>
      <c r="L38" s="224">
        <f t="shared" si="3"/>
        <v>5</v>
      </c>
      <c r="M38" s="4">
        <f t="shared" si="5"/>
        <v>1</v>
      </c>
      <c r="N38" s="233" t="s">
        <v>341</v>
      </c>
      <c r="O38" s="234">
        <v>17</v>
      </c>
      <c r="P38" s="233">
        <v>395269</v>
      </c>
      <c r="Q38" s="241" t="str">
        <f>IFERROR((VLOOKUP(P38,Padrón[[Ficha]:[Nombre]],2,FALSE)),"-")</f>
        <v>MAXIMILIANO JIMENEZ MARTINEZ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hidden="1" x14ac:dyDescent="0.35">
      <c r="A39" s="6">
        <v>57986</v>
      </c>
      <c r="B39" s="3"/>
      <c r="C39" s="1" t="s">
        <v>48</v>
      </c>
      <c r="D39" s="9" t="s">
        <v>49</v>
      </c>
      <c r="E39" s="1" t="s">
        <v>46</v>
      </c>
      <c r="F39" s="8">
        <v>414443</v>
      </c>
      <c r="G39" s="1" t="s">
        <v>96</v>
      </c>
      <c r="H39" s="7">
        <v>14</v>
      </c>
      <c r="I39" s="5">
        <v>45082</v>
      </c>
      <c r="J39" s="5">
        <v>45082</v>
      </c>
      <c r="K39" s="1" t="s">
        <v>71</v>
      </c>
      <c r="L39" s="224">
        <f t="shared" si="3"/>
        <v>6</v>
      </c>
      <c r="M39" s="4">
        <f t="shared" si="5"/>
        <v>1</v>
      </c>
      <c r="N39" s="233" t="s">
        <v>341</v>
      </c>
      <c r="O39" s="234">
        <v>9</v>
      </c>
      <c r="P39" s="233">
        <v>4144443</v>
      </c>
      <c r="Q39" s="241" t="str">
        <f>IFERROR((VLOOKUP(P39,Padrón[[Ficha]:[Nombre]],2,FALSE)),"-")</f>
        <v>-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1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1</v>
      </c>
    </row>
    <row r="40" spans="1:34" hidden="1" x14ac:dyDescent="0.35">
      <c r="A40" s="6">
        <v>50726</v>
      </c>
      <c r="B40" s="3"/>
      <c r="C40" s="1" t="s">
        <v>215</v>
      </c>
      <c r="D40" s="9" t="s">
        <v>219</v>
      </c>
      <c r="E40" s="1" t="s">
        <v>24</v>
      </c>
      <c r="F40" s="8">
        <v>322353</v>
      </c>
      <c r="G40" s="1" t="s">
        <v>126</v>
      </c>
      <c r="H40" s="7">
        <v>6</v>
      </c>
      <c r="I40" s="5">
        <v>45082</v>
      </c>
      <c r="J40" s="5">
        <v>45082</v>
      </c>
      <c r="K40" s="1" t="s">
        <v>71</v>
      </c>
      <c r="L40" s="224">
        <f t="shared" si="3"/>
        <v>6</v>
      </c>
      <c r="M40" s="4">
        <f t="shared" si="5"/>
        <v>1</v>
      </c>
      <c r="N40" s="233" t="s">
        <v>341</v>
      </c>
      <c r="O40" s="234">
        <v>6</v>
      </c>
      <c r="P40" s="233">
        <v>523589</v>
      </c>
      <c r="Q40" s="241" t="str">
        <f>IFERROR((VLOOKUP(P40,Padrón[[Ficha]:[Nombre]],2,FALSE)),"-")</f>
        <v>JOEL CABALLERO ACOSTA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0</v>
      </c>
      <c r="AF40" s="228">
        <f t="shared" si="9"/>
        <v>0</v>
      </c>
      <c r="AG40" s="228">
        <f t="shared" si="9"/>
        <v>0</v>
      </c>
      <c r="AH40" s="228">
        <f t="shared" si="10"/>
        <v>0</v>
      </c>
    </row>
    <row r="41" spans="1:34" hidden="1" x14ac:dyDescent="0.35">
      <c r="A41" s="6">
        <v>60297</v>
      </c>
      <c r="B41" s="3"/>
      <c r="C41" s="1" t="s">
        <v>48</v>
      </c>
      <c r="D41" s="9" t="s">
        <v>49</v>
      </c>
      <c r="E41" s="1" t="s">
        <v>17</v>
      </c>
      <c r="F41" s="8">
        <v>570530</v>
      </c>
      <c r="G41" s="1" t="s">
        <v>91</v>
      </c>
      <c r="H41" s="7">
        <v>12</v>
      </c>
      <c r="I41" s="5">
        <v>45090</v>
      </c>
      <c r="J41" s="5">
        <v>45090</v>
      </c>
      <c r="K41" s="1" t="s">
        <v>71</v>
      </c>
      <c r="L41" s="224">
        <f t="shared" si="3"/>
        <v>6</v>
      </c>
      <c r="M41" s="4">
        <f t="shared" si="5"/>
        <v>1</v>
      </c>
      <c r="N41" s="233" t="s">
        <v>341</v>
      </c>
      <c r="O41" s="234">
        <v>10</v>
      </c>
      <c r="P41" s="233">
        <v>570530</v>
      </c>
      <c r="Q41" s="241" t="str">
        <f>IFERROR((VLOOKUP(P41,Padrón[[Ficha]:[Nombre]],2,FALSE)),"-")</f>
        <v>MARIA IRENE CRUZ MAGAÑA</v>
      </c>
      <c r="R41" s="234" t="s">
        <v>528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1</v>
      </c>
      <c r="Y41" s="228">
        <f t="shared" si="11"/>
        <v>0</v>
      </c>
      <c r="Z41" s="228">
        <f t="shared" si="11"/>
        <v>0</v>
      </c>
      <c r="AA41" s="228">
        <f t="shared" si="11"/>
        <v>1</v>
      </c>
      <c r="AB41" s="228">
        <f t="shared" si="11"/>
        <v>0</v>
      </c>
      <c r="AC41" s="228">
        <f t="shared" si="11"/>
        <v>0</v>
      </c>
      <c r="AD41" s="228">
        <f t="shared" si="11"/>
        <v>0</v>
      </c>
      <c r="AE41" s="228">
        <f t="shared" si="11"/>
        <v>0</v>
      </c>
      <c r="AF41" s="228">
        <f t="shared" si="11"/>
        <v>0</v>
      </c>
      <c r="AG41" s="228">
        <f t="shared" si="11"/>
        <v>0</v>
      </c>
      <c r="AH41" s="231">
        <f t="shared" si="11"/>
        <v>2</v>
      </c>
    </row>
    <row r="42" spans="1:34" x14ac:dyDescent="0.35">
      <c r="A42" s="6">
        <v>57925</v>
      </c>
      <c r="B42" s="3"/>
      <c r="C42" s="1" t="s">
        <v>48</v>
      </c>
      <c r="D42" s="9" t="s">
        <v>49</v>
      </c>
      <c r="E42" s="1" t="s">
        <v>23</v>
      </c>
      <c r="F42" s="8">
        <v>414443</v>
      </c>
      <c r="G42" s="1" t="s">
        <v>96</v>
      </c>
      <c r="H42" s="7">
        <v>15</v>
      </c>
      <c r="I42" s="5">
        <v>45098</v>
      </c>
      <c r="J42" s="5">
        <v>45099</v>
      </c>
      <c r="K42" s="1" t="s">
        <v>71</v>
      </c>
      <c r="L42" s="224">
        <f t="shared" si="3"/>
        <v>6</v>
      </c>
      <c r="M42" s="4">
        <f t="shared" si="5"/>
        <v>1</v>
      </c>
      <c r="N42" s="233" t="s">
        <v>341</v>
      </c>
      <c r="O42" s="234">
        <v>9</v>
      </c>
      <c r="P42" s="233">
        <v>414443</v>
      </c>
      <c r="Q42" s="241" t="str">
        <f>IFERROR((VLOOKUP(P42,Padrón[[Ficha]:[Nombre]],2,FALSE)),"-")</f>
        <v>CHRISTIAN VELARDE SUAREZ</v>
      </c>
      <c r="S42" s="95" t="str">
        <f t="shared" si="4"/>
        <v>-</v>
      </c>
    </row>
    <row r="43" spans="1:34" hidden="1" x14ac:dyDescent="0.35">
      <c r="A43" s="6">
        <v>50861</v>
      </c>
      <c r="B43" s="3"/>
      <c r="C43" s="1" t="s">
        <v>215</v>
      </c>
      <c r="D43" s="9" t="s">
        <v>219</v>
      </c>
      <c r="E43" s="1" t="s">
        <v>117</v>
      </c>
      <c r="F43" s="8">
        <v>353019</v>
      </c>
      <c r="G43" s="1" t="s">
        <v>118</v>
      </c>
      <c r="H43" s="7">
        <v>7</v>
      </c>
      <c r="I43" s="5">
        <v>45106</v>
      </c>
      <c r="J43" s="5">
        <v>45107</v>
      </c>
      <c r="K43" s="1" t="s">
        <v>71</v>
      </c>
      <c r="L43" s="224">
        <f t="shared" si="3"/>
        <v>6</v>
      </c>
      <c r="M43" s="4">
        <f t="shared" si="5"/>
        <v>1</v>
      </c>
      <c r="N43" s="233" t="s">
        <v>343</v>
      </c>
      <c r="Q43" s="241" t="str">
        <f>IFERROR((VLOOKUP(P43,Padrón[[Ficha]:[Nombre]],2,FALSE)),"-")</f>
        <v>-</v>
      </c>
      <c r="R43" s="234" t="s">
        <v>468</v>
      </c>
      <c r="S43" s="95" t="str">
        <f t="shared" si="4"/>
        <v>◄ ◄ ◄ Favor de indicar la causa</v>
      </c>
    </row>
    <row r="44" spans="1:34" hidden="1" x14ac:dyDescent="0.35">
      <c r="A44" s="6">
        <v>57968</v>
      </c>
      <c r="B44" s="3"/>
      <c r="C44" s="1" t="s">
        <v>48</v>
      </c>
      <c r="D44" s="9" t="s">
        <v>49</v>
      </c>
      <c r="E44" s="1" t="s">
        <v>47</v>
      </c>
      <c r="F44" s="8">
        <v>414443</v>
      </c>
      <c r="G44" s="1" t="s">
        <v>96</v>
      </c>
      <c r="H44" s="7">
        <v>14</v>
      </c>
      <c r="I44" s="5">
        <v>45132</v>
      </c>
      <c r="J44" s="5">
        <v>45134</v>
      </c>
      <c r="K44" s="1" t="s">
        <v>71</v>
      </c>
      <c r="L44" s="224">
        <f t="shared" si="3"/>
        <v>7</v>
      </c>
      <c r="M44" s="4">
        <f t="shared" si="5"/>
        <v>1</v>
      </c>
      <c r="N44" s="233" t="s">
        <v>341</v>
      </c>
      <c r="O44" s="234">
        <v>8</v>
      </c>
      <c r="P44" s="233">
        <v>414443</v>
      </c>
      <c r="Q44" s="241" t="str">
        <f>IFERROR((VLOOKUP(P44,Padrón[[Ficha]:[Nombre]],2,FALSE)),"-")</f>
        <v>CHRISTIAN VELARDE SUAREZ</v>
      </c>
      <c r="S44" s="95" t="str">
        <f t="shared" si="4"/>
        <v>-</v>
      </c>
    </row>
    <row r="45" spans="1:34" hidden="1" x14ac:dyDescent="0.35">
      <c r="A45" s="6">
        <v>58108</v>
      </c>
      <c r="B45" s="3"/>
      <c r="C45" s="1" t="s">
        <v>48</v>
      </c>
      <c r="D45" s="9" t="s">
        <v>49</v>
      </c>
      <c r="E45" s="1" t="s">
        <v>78</v>
      </c>
      <c r="F45" s="8">
        <v>414443</v>
      </c>
      <c r="G45" s="1" t="s">
        <v>96</v>
      </c>
      <c r="H45" s="7">
        <v>15</v>
      </c>
      <c r="I45" s="5">
        <v>45166</v>
      </c>
      <c r="J45" s="5">
        <v>45166</v>
      </c>
      <c r="K45" s="1" t="s">
        <v>71</v>
      </c>
      <c r="L45" s="224">
        <f t="shared" si="3"/>
        <v>8</v>
      </c>
      <c r="M45" s="4">
        <f t="shared" si="5"/>
        <v>1</v>
      </c>
      <c r="N45" s="233" t="s">
        <v>341</v>
      </c>
      <c r="O45" s="234">
        <v>11</v>
      </c>
      <c r="P45" s="233">
        <v>414443</v>
      </c>
      <c r="Q45" s="241" t="str">
        <f>IFERROR((VLOOKUP(P45,Padrón[[Ficha]:[Nombre]],2,FALSE)),"-")</f>
        <v>CHRISTIAN VELARDE SUAREZ</v>
      </c>
      <c r="S45" s="95" t="str">
        <f t="shared" si="4"/>
        <v>-</v>
      </c>
    </row>
    <row r="46" spans="1:34" hidden="1" x14ac:dyDescent="0.35">
      <c r="A46" s="6">
        <v>57358</v>
      </c>
      <c r="B46" s="3"/>
      <c r="C46" s="1" t="s">
        <v>48</v>
      </c>
      <c r="D46" s="9" t="s">
        <v>49</v>
      </c>
      <c r="E46" s="1" t="s">
        <v>34</v>
      </c>
      <c r="F46" s="8">
        <v>414443</v>
      </c>
      <c r="G46" s="1" t="s">
        <v>96</v>
      </c>
      <c r="H46" s="7">
        <v>14</v>
      </c>
      <c r="I46" s="5">
        <v>45167</v>
      </c>
      <c r="J46" s="5">
        <v>45168</v>
      </c>
      <c r="K46" s="1" t="s">
        <v>71</v>
      </c>
      <c r="L46" s="224">
        <f t="shared" si="3"/>
        <v>8</v>
      </c>
      <c r="M46" s="4">
        <f t="shared" si="5"/>
        <v>1</v>
      </c>
      <c r="N46" s="233" t="s">
        <v>341</v>
      </c>
      <c r="O46" s="234">
        <v>10</v>
      </c>
      <c r="P46" s="233">
        <v>414443</v>
      </c>
      <c r="Q46" s="241" t="str">
        <f>IFERROR((VLOOKUP(P46,Padrón[[Ficha]:[Nombre]],2,FALSE)),"-")</f>
        <v>CHRISTIAN VELARDE SUAREZ</v>
      </c>
      <c r="S46" s="95" t="str">
        <f t="shared" si="4"/>
        <v>-</v>
      </c>
    </row>
    <row r="47" spans="1:34" hidden="1" x14ac:dyDescent="0.35">
      <c r="A47" s="6">
        <v>54082</v>
      </c>
      <c r="B47" s="3"/>
      <c r="C47" s="1" t="s">
        <v>48</v>
      </c>
      <c r="D47" s="9" t="s">
        <v>81</v>
      </c>
      <c r="E47" s="1" t="s">
        <v>47</v>
      </c>
      <c r="F47" s="8">
        <v>395269</v>
      </c>
      <c r="G47" s="1" t="s">
        <v>50</v>
      </c>
      <c r="H47" s="7">
        <v>18</v>
      </c>
      <c r="I47" s="5">
        <v>45194</v>
      </c>
      <c r="J47" s="5">
        <v>45196</v>
      </c>
      <c r="K47" s="1" t="s">
        <v>71</v>
      </c>
      <c r="L47" s="224">
        <f t="shared" si="3"/>
        <v>9</v>
      </c>
      <c r="M47" s="4">
        <f t="shared" si="5"/>
        <v>1</v>
      </c>
      <c r="N47" s="233" t="s">
        <v>341</v>
      </c>
      <c r="O47" s="234">
        <v>14</v>
      </c>
      <c r="P47" s="233">
        <v>395269</v>
      </c>
      <c r="Q47" s="241" t="str">
        <f>IFERROR((VLOOKUP(P47,Padrón[[Ficha]:[Nombre]],2,FALSE)),"-")</f>
        <v>MAXIMILIANO JIMENEZ MARTINEZ</v>
      </c>
      <c r="S47" s="95" t="str">
        <f t="shared" si="4"/>
        <v>-</v>
      </c>
    </row>
    <row r="48" spans="1:34" hidden="1" x14ac:dyDescent="0.35">
      <c r="A48" s="6">
        <v>60922</v>
      </c>
      <c r="B48" s="3"/>
      <c r="C48" s="1" t="s">
        <v>48</v>
      </c>
      <c r="D48" s="9" t="s">
        <v>81</v>
      </c>
      <c r="E48" s="1" t="s">
        <v>78</v>
      </c>
      <c r="F48" s="8">
        <v>395269</v>
      </c>
      <c r="G48" s="1" t="s">
        <v>50</v>
      </c>
      <c r="H48" s="7">
        <v>9</v>
      </c>
      <c r="I48" s="5">
        <v>45197</v>
      </c>
      <c r="J48" s="5">
        <v>45197</v>
      </c>
      <c r="K48" s="1" t="s">
        <v>71</v>
      </c>
      <c r="L48" s="224">
        <f t="shared" si="3"/>
        <v>9</v>
      </c>
      <c r="M48" s="4">
        <f t="shared" si="5"/>
        <v>1</v>
      </c>
      <c r="N48" s="233" t="s">
        <v>341</v>
      </c>
      <c r="O48" s="233">
        <v>7</v>
      </c>
      <c r="P48" s="233">
        <v>395269</v>
      </c>
      <c r="Q48" s="241" t="str">
        <f>IFERROR((VLOOKUP(P48,Padrón[[Ficha]:[Nombre]],2,FALSE)),"-")</f>
        <v>MAXIMILIANO JIMENEZ MARTINEZ</v>
      </c>
      <c r="S48" s="95" t="str">
        <f t="shared" si="4"/>
        <v>-</v>
      </c>
    </row>
    <row r="49" spans="12:17" hidden="1" x14ac:dyDescent="0.35">
      <c r="L49" s="224"/>
      <c r="M49" s="4">
        <f t="shared" si="5"/>
        <v>0</v>
      </c>
      <c r="N49" s="233"/>
      <c r="Q49" s="241" t="str">
        <f>IFERROR((VLOOKUP(P49,Padrón[[Ficha]:[Nombre]],2,FALSE)),"-")</f>
        <v>-</v>
      </c>
    </row>
    <row r="50" spans="12:17" hidden="1" x14ac:dyDescent="0.35">
      <c r="L50" s="224"/>
      <c r="M50" s="4">
        <f t="shared" si="5"/>
        <v>0</v>
      </c>
      <c r="N50" s="233"/>
      <c r="Q50" s="241" t="str">
        <f>IFERROR((VLOOKUP(P50,Padrón[[Ficha]:[Nombre]],2,FALSE)),"-")</f>
        <v>-</v>
      </c>
    </row>
    <row r="51" spans="12:17" hidden="1" x14ac:dyDescent="0.35">
      <c r="L51" s="224"/>
      <c r="M51" s="4">
        <f t="shared" si="5"/>
        <v>0</v>
      </c>
      <c r="N51" s="233"/>
      <c r="Q51" s="241" t="str">
        <f>IFERROR((VLOOKUP(P51,Padrón[[Ficha]:[Nombre]],2,FALSE)),"-")</f>
        <v>-</v>
      </c>
    </row>
    <row r="52" spans="12:17" hidden="1" x14ac:dyDescent="0.35">
      <c r="L52" s="224"/>
      <c r="M52" s="4">
        <f t="shared" si="5"/>
        <v>0</v>
      </c>
      <c r="N52" s="233"/>
      <c r="Q52" s="241" t="str">
        <f>IFERROR((VLOOKUP(P52,Padrón[[Ficha]:[Nombre]],2,FALSE)),"-")</f>
        <v>-</v>
      </c>
    </row>
    <row r="53" spans="12:17" hidden="1" x14ac:dyDescent="0.35">
      <c r="L53" s="224"/>
      <c r="M53" s="4">
        <f t="shared" si="5"/>
        <v>0</v>
      </c>
      <c r="N53" s="233"/>
      <c r="Q53" s="241" t="str">
        <f>IFERROR((VLOOKUP(P53,Padrón[[Ficha]:[Nombre]],2,FALSE)),"-")</f>
        <v>-</v>
      </c>
    </row>
    <row r="54" spans="12:17" hidden="1" x14ac:dyDescent="0.35">
      <c r="L54" s="224"/>
      <c r="M54" s="4">
        <f t="shared" si="5"/>
        <v>0</v>
      </c>
      <c r="N54" s="233"/>
      <c r="Q54" s="241" t="str">
        <f>IFERROR((VLOOKUP(P54,Padrón[[Ficha]:[Nombre]],2,FALSE)),"-")</f>
        <v>-</v>
      </c>
    </row>
    <row r="55" spans="12:17" hidden="1" x14ac:dyDescent="0.35">
      <c r="L55" s="224"/>
      <c r="M55" s="4">
        <f t="shared" si="5"/>
        <v>0</v>
      </c>
      <c r="N55" s="233"/>
      <c r="Q55" s="241" t="str">
        <f>IFERROR((VLOOKUP(P55,Padrón[[Ficha]:[Nombre]],2,FALSE)),"-")</f>
        <v>-</v>
      </c>
    </row>
    <row r="56" spans="12:17" hidden="1" x14ac:dyDescent="0.35">
      <c r="L56" s="224"/>
      <c r="M56" s="4">
        <f t="shared" si="5"/>
        <v>0</v>
      </c>
      <c r="N56" s="233"/>
      <c r="Q56" s="241" t="str">
        <f>IFERROR((VLOOKUP(P56,Padrón[[Ficha]:[Nombre]],2,FALSE)),"-")</f>
        <v>-</v>
      </c>
    </row>
    <row r="57" spans="12:17" hidden="1" x14ac:dyDescent="0.35">
      <c r="L57" s="224"/>
      <c r="M57" s="4">
        <f t="shared" si="5"/>
        <v>0</v>
      </c>
      <c r="N57" s="233"/>
      <c r="Q57" s="241" t="str">
        <f>IFERROR((VLOOKUP(P57,Padrón[[Ficha]:[Nombre]],2,FALSE)),"-")</f>
        <v>-</v>
      </c>
    </row>
    <row r="58" spans="12:17" hidden="1" x14ac:dyDescent="0.35">
      <c r="L58" s="224"/>
      <c r="M58" s="4">
        <f t="shared" si="5"/>
        <v>0</v>
      </c>
      <c r="N58" s="233"/>
      <c r="Q58" s="241" t="str">
        <f>IFERROR((VLOOKUP(P58,Padrón[[Ficha]:[Nombre]],2,FALSE)),"-")</f>
        <v>-</v>
      </c>
    </row>
    <row r="59" spans="12:17" hidden="1" x14ac:dyDescent="0.35">
      <c r="L59" s="224"/>
      <c r="M59" s="4">
        <f t="shared" si="5"/>
        <v>0</v>
      </c>
      <c r="N59" s="233"/>
      <c r="Q59" s="241" t="str">
        <f>IFERROR((VLOOKUP(P59,Padrón[[Ficha]:[Nombre]],2,FALSE)),"-")</f>
        <v>-</v>
      </c>
    </row>
    <row r="60" spans="12:17" hidden="1" x14ac:dyDescent="0.35">
      <c r="L60" s="224"/>
      <c r="M60" s="4">
        <f t="shared" si="5"/>
        <v>0</v>
      </c>
      <c r="N60" s="233"/>
      <c r="Q60" s="241" t="str">
        <f>IFERROR((VLOOKUP(P60,Padrón[[Ficha]:[Nombre]],2,FALSE)),"-")</f>
        <v>-</v>
      </c>
    </row>
    <row r="61" spans="12:17" hidden="1" x14ac:dyDescent="0.35">
      <c r="L61" s="224"/>
      <c r="M61" s="4">
        <f t="shared" si="5"/>
        <v>0</v>
      </c>
      <c r="N61" s="233"/>
      <c r="Q61" s="241" t="str">
        <f>IFERROR((VLOOKUP(P61,Padrón[[Ficha]:[Nombre]],2,FALSE)),"-")</f>
        <v>-</v>
      </c>
    </row>
    <row r="62" spans="12:17" hidden="1" x14ac:dyDescent="0.35">
      <c r="L62" s="224"/>
      <c r="M62" s="4">
        <f t="shared" si="5"/>
        <v>0</v>
      </c>
      <c r="N62" s="233"/>
      <c r="Q62" s="241" t="str">
        <f>IFERROR((VLOOKUP(P62,Padrón[[Ficha]:[Nombre]],2,FALSE)),"-")</f>
        <v>-</v>
      </c>
    </row>
    <row r="63" spans="12:17" hidden="1" x14ac:dyDescent="0.35">
      <c r="L63" s="224"/>
      <c r="M63" s="4">
        <f t="shared" si="5"/>
        <v>0</v>
      </c>
      <c r="N63" s="233"/>
      <c r="Q63" s="241" t="str">
        <f>IFERROR((VLOOKUP(P63,Padrón[[Ficha]:[Nombre]],2,FALSE)),"-")</f>
        <v>-</v>
      </c>
    </row>
    <row r="64" spans="12:17" hidden="1" x14ac:dyDescent="0.35">
      <c r="L64" s="224"/>
      <c r="M64" s="4">
        <f t="shared" si="5"/>
        <v>0</v>
      </c>
      <c r="N64" s="233"/>
      <c r="Q64" s="241" t="str">
        <f>IFERROR((VLOOKUP(P64,Padrón[[Ficha]:[Nombre]],2,FALSE)),"-")</f>
        <v>-</v>
      </c>
    </row>
    <row r="65" spans="12:17" hidden="1" x14ac:dyDescent="0.35">
      <c r="L65" s="224"/>
      <c r="M65" s="4">
        <f t="shared" si="5"/>
        <v>0</v>
      </c>
      <c r="N65" s="233"/>
      <c r="Q65" s="241" t="str">
        <f>IFERROR((VLOOKUP(P65,Padrón[[Ficha]:[Nombre]],2,FALSE)),"-")</f>
        <v>-</v>
      </c>
    </row>
    <row r="66" spans="12:17" hidden="1" x14ac:dyDescent="0.35">
      <c r="L66" s="224"/>
      <c r="M66" s="4">
        <f t="shared" si="5"/>
        <v>0</v>
      </c>
      <c r="N66" s="233"/>
      <c r="Q66" s="241" t="str">
        <f>IFERROR((VLOOKUP(P66,Padrón[[Ficha]:[Nombre]],2,FALSE)),"-")</f>
        <v>-</v>
      </c>
    </row>
    <row r="67" spans="12:17" hidden="1" x14ac:dyDescent="0.35">
      <c r="L67" s="224"/>
      <c r="M67" s="4">
        <f t="shared" si="5"/>
        <v>0</v>
      </c>
      <c r="N67" s="233"/>
      <c r="Q67" s="241" t="str">
        <f>IFERROR((VLOOKUP(P67,Padrón[[Ficha]:[Nombre]],2,FALSE)),"-")</f>
        <v>-</v>
      </c>
    </row>
    <row r="68" spans="12:17" hidden="1" x14ac:dyDescent="0.35">
      <c r="L68" s="224"/>
      <c r="M68" s="4">
        <f t="shared" si="5"/>
        <v>0</v>
      </c>
      <c r="N68" s="233"/>
      <c r="Q68" s="241" t="str">
        <f>IFERROR((VLOOKUP(P68,Padrón[[Ficha]:[Nombre]],2,FALSE)),"-")</f>
        <v>-</v>
      </c>
    </row>
    <row r="69" spans="12:17" hidden="1" x14ac:dyDescent="0.35">
      <c r="L69" s="224"/>
      <c r="M69" s="4"/>
      <c r="N69" s="233"/>
      <c r="Q69" s="241" t="str">
        <f>IFERROR((VLOOKUP(P69,Padrón[[Ficha]:[Nombre]],2,FALSE)),"-")</f>
        <v>-</v>
      </c>
    </row>
    <row r="70" spans="12:17" hidden="1" x14ac:dyDescent="0.35">
      <c r="L70" s="224"/>
      <c r="M70" s="4"/>
      <c r="N70" s="233"/>
      <c r="Q70" s="241" t="str">
        <f>IFERROR((VLOOKUP(P70,Padrón[[Ficha]:[Nombre]],2,FALSE)),"-")</f>
        <v>-</v>
      </c>
    </row>
    <row r="71" spans="12:17" hidden="1" x14ac:dyDescent="0.35">
      <c r="L71" s="224"/>
      <c r="M71" s="4"/>
      <c r="N71" s="233"/>
      <c r="Q71" s="241" t="str">
        <f>IFERROR((VLOOKUP(P71,Padrón[[Ficha]:[Nombre]],2,FALSE)),"-")</f>
        <v>-</v>
      </c>
    </row>
    <row r="72" spans="12:17" hidden="1" x14ac:dyDescent="0.35">
      <c r="L72" s="224"/>
      <c r="M72" s="4"/>
      <c r="N72" s="233"/>
      <c r="Q72" s="241" t="str">
        <f>IFERROR((VLOOKUP(P72,Padrón[[Ficha]:[Nombre]],2,FALSE)),"-")</f>
        <v>-</v>
      </c>
    </row>
    <row r="73" spans="12:17" hidden="1" x14ac:dyDescent="0.35">
      <c r="L73" s="224"/>
      <c r="M73" s="4"/>
      <c r="N73" s="233"/>
      <c r="Q73" s="241" t="str">
        <f>IFERROR((VLOOKUP(P73,Padrón[[Ficha]:[Nombre]],2,FALSE)),"-")</f>
        <v>-</v>
      </c>
    </row>
    <row r="74" spans="12:17" hidden="1" x14ac:dyDescent="0.35">
      <c r="L74" s="224"/>
      <c r="M74" s="4"/>
      <c r="N74" s="233"/>
      <c r="Q74" s="241" t="str">
        <f>IFERROR((VLOOKUP(P74,Padrón[[Ficha]:[Nombre]],2,FALSE)),"-")</f>
        <v>-</v>
      </c>
    </row>
    <row r="75" spans="12:17" hidden="1" x14ac:dyDescent="0.35">
      <c r="L75" s="224"/>
      <c r="M75" s="4"/>
      <c r="N75" s="233"/>
      <c r="Q75" s="241" t="str">
        <f>IFERROR((VLOOKUP(P75,Padrón[[Ficha]:[Nombre]],2,FALSE)),"-")</f>
        <v>-</v>
      </c>
    </row>
    <row r="76" spans="12:17" hidden="1" x14ac:dyDescent="0.35">
      <c r="L76" s="224"/>
      <c r="M76" s="4"/>
      <c r="N76" s="233"/>
      <c r="Q76" s="241" t="str">
        <f>IFERROR((VLOOKUP(P76,Padrón[[Ficha]:[Nombre]],2,FALSE)),"-")</f>
        <v>-</v>
      </c>
    </row>
    <row r="77" spans="12:17" hidden="1" x14ac:dyDescent="0.35">
      <c r="L77" s="224"/>
      <c r="M77" s="4"/>
      <c r="N77" s="233"/>
      <c r="Q77" s="241" t="str">
        <f>IFERROR((VLOOKUP(P77,Padrón[[Ficha]:[Nombre]],2,FALSE)),"-")</f>
        <v>-</v>
      </c>
    </row>
    <row r="78" spans="12:17" hidden="1" x14ac:dyDescent="0.35">
      <c r="L78" s="224"/>
      <c r="M78" s="4"/>
      <c r="N78" s="233"/>
      <c r="Q78" s="241" t="str">
        <f>IFERROR((VLOOKUP(P78,Padrón[[Ficha]:[Nombre]],2,FALSE)),"-")</f>
        <v>-</v>
      </c>
    </row>
    <row r="79" spans="12:17" hidden="1" x14ac:dyDescent="0.35">
      <c r="L79" s="224"/>
      <c r="M79" s="4"/>
      <c r="N79" s="233"/>
      <c r="Q79" s="241" t="str">
        <f>IFERROR((VLOOKUP(P79,Padrón[[Ficha]:[Nombre]],2,FALSE)),"-")</f>
        <v>-</v>
      </c>
    </row>
    <row r="80" spans="12:17" hidden="1" x14ac:dyDescent="0.35">
      <c r="L80" s="224"/>
      <c r="M80" s="4"/>
      <c r="N80" s="233"/>
      <c r="Q80" s="241" t="str">
        <f>IFERROR((VLOOKUP(P80,Padrón[[Ficha]:[Nombre]],2,FALSE)),"-")</f>
        <v>-</v>
      </c>
    </row>
    <row r="81" spans="12:17" hidden="1" x14ac:dyDescent="0.35">
      <c r="L81" s="224"/>
      <c r="M81" s="4"/>
      <c r="N81" s="233"/>
      <c r="Q81" s="241" t="str">
        <f>IFERROR((VLOOKUP(P81,Padrón[[Ficha]:[Nombre]],2,FALSE)),"-")</f>
        <v>-</v>
      </c>
    </row>
    <row r="82" spans="12:17" hidden="1" x14ac:dyDescent="0.35">
      <c r="L82" s="224"/>
      <c r="M82" s="4"/>
      <c r="N82" s="233"/>
      <c r="Q82" s="241" t="str">
        <f>IFERROR((VLOOKUP(P82,Padrón[[Ficha]:[Nombre]],2,FALSE)),"-")</f>
        <v>-</v>
      </c>
    </row>
    <row r="83" spans="12:17" hidden="1" x14ac:dyDescent="0.35">
      <c r="L83" s="224"/>
      <c r="M83" s="4"/>
      <c r="N83" s="233"/>
      <c r="Q83" s="241" t="str">
        <f>IFERROR((VLOOKUP(P83,Padrón[[Ficha]:[Nombre]],2,FALSE)),"-")</f>
        <v>-</v>
      </c>
    </row>
    <row r="84" spans="12:17" hidden="1" x14ac:dyDescent="0.35">
      <c r="L84" s="224"/>
      <c r="M84" s="4"/>
      <c r="N84" s="233"/>
      <c r="Q84" s="241" t="str">
        <f>IFERROR((VLOOKUP(P84,Padrón[[Ficha]:[Nombre]],2,FALSE)),"-")</f>
        <v>-</v>
      </c>
    </row>
    <row r="85" spans="12:17" hidden="1" x14ac:dyDescent="0.35">
      <c r="L85" s="224"/>
      <c r="M85" s="4"/>
      <c r="N85" s="233"/>
      <c r="Q85" s="241" t="str">
        <f>IFERROR((VLOOKUP(P85,Padrón[[Ficha]:[Nombre]],2,FALSE)),"-")</f>
        <v>-</v>
      </c>
    </row>
    <row r="86" spans="12:17" hidden="1" x14ac:dyDescent="0.35">
      <c r="L86" s="224"/>
      <c r="M86" s="4"/>
      <c r="N86" s="233"/>
      <c r="Q86" s="241" t="str">
        <f>IFERROR((VLOOKUP(P86,Padrón[[Ficha]:[Nombre]],2,FALSE)),"-")</f>
        <v>-</v>
      </c>
    </row>
    <row r="87" spans="12:17" hidden="1" x14ac:dyDescent="0.35">
      <c r="L87" s="224"/>
      <c r="M87" s="4"/>
      <c r="N87" s="233"/>
      <c r="Q87" s="241" t="str">
        <f>IFERROR((VLOOKUP(P87,Padrón[[Ficha]:[Nombre]],2,FALSE)),"-")</f>
        <v>-</v>
      </c>
    </row>
    <row r="88" spans="12:17" hidden="1" x14ac:dyDescent="0.35">
      <c r="L88" s="224"/>
      <c r="M88" s="4"/>
      <c r="N88" s="233"/>
      <c r="Q88" s="241" t="str">
        <f>IFERROR((VLOOKUP(P88,Padrón[[Ficha]:[Nombre]],2,FALSE)),"-")</f>
        <v>-</v>
      </c>
    </row>
    <row r="89" spans="12:17" hidden="1" x14ac:dyDescent="0.35">
      <c r="L89" s="224"/>
      <c r="M89" s="4"/>
      <c r="N89" s="233"/>
      <c r="Q89" s="241" t="str">
        <f>IFERROR((VLOOKUP(P89,Padrón[[Ficha]:[Nombre]],2,FALSE)),"-")</f>
        <v>-</v>
      </c>
    </row>
    <row r="90" spans="12:17" hidden="1" x14ac:dyDescent="0.35">
      <c r="L90" s="224"/>
      <c r="M90" s="4"/>
      <c r="N90" s="233"/>
      <c r="Q90" s="241" t="str">
        <f>IFERROR((VLOOKUP(P90,Padrón[[Ficha]:[Nombre]],2,FALSE)),"-")</f>
        <v>-</v>
      </c>
    </row>
    <row r="91" spans="12:17" hidden="1" x14ac:dyDescent="0.35">
      <c r="L91" s="224"/>
      <c r="M91" s="4"/>
      <c r="N91" s="233"/>
      <c r="Q91" s="241" t="str">
        <f>IFERROR((VLOOKUP(P91,Padrón[[Ficha]:[Nombre]],2,FALSE)),"-")</f>
        <v>-</v>
      </c>
    </row>
    <row r="92" spans="12:17" hidden="1" x14ac:dyDescent="0.35">
      <c r="L92" s="224"/>
      <c r="M92" s="4"/>
      <c r="N92" s="233"/>
      <c r="Q92" s="241" t="str">
        <f>IFERROR((VLOOKUP(P92,Padrón[[Ficha]:[Nombre]],2,FALSE)),"-")</f>
        <v>-</v>
      </c>
    </row>
    <row r="93" spans="12:17" hidden="1" x14ac:dyDescent="0.35">
      <c r="L93" s="224"/>
      <c r="M93" s="4"/>
      <c r="N93" s="233"/>
      <c r="Q93" s="241" t="str">
        <f>IFERROR((VLOOKUP(P93,Padrón[[Ficha]:[Nombre]],2,FALSE)),"-")</f>
        <v>-</v>
      </c>
    </row>
    <row r="94" spans="12:17" hidden="1" x14ac:dyDescent="0.35">
      <c r="L94" s="224"/>
      <c r="M94" s="4"/>
      <c r="N94" s="233"/>
      <c r="Q94" s="241" t="str">
        <f>IFERROR((VLOOKUP(P94,Padrón[[Ficha]:[Nombre]],2,FALSE)),"-")</f>
        <v>-</v>
      </c>
    </row>
    <row r="95" spans="12:17" hidden="1" x14ac:dyDescent="0.35">
      <c r="L95" s="224"/>
      <c r="M95" s="4"/>
      <c r="N95" s="233"/>
      <c r="Q95" s="241" t="str">
        <f>IFERROR((VLOOKUP(P95,Padrón[[Ficha]:[Nombre]],2,FALSE)),"-")</f>
        <v>-</v>
      </c>
    </row>
    <row r="96" spans="12:17" hidden="1" x14ac:dyDescent="0.35">
      <c r="L96" s="224"/>
      <c r="M96" s="4"/>
      <c r="N96" s="233"/>
      <c r="Q96" s="241" t="str">
        <f>IFERROR((VLOOKUP(P96,Padrón[[Ficha]:[Nombre]],2,FALSE)),"-")</f>
        <v>-</v>
      </c>
    </row>
    <row r="97" spans="12:17" hidden="1" x14ac:dyDescent="0.35">
      <c r="L97" s="224"/>
      <c r="M97" s="4"/>
      <c r="N97" s="233"/>
      <c r="Q97" s="241" t="str">
        <f>IFERROR((VLOOKUP(P97,Padrón[[Ficha]:[Nombre]],2,FALSE)),"-")</f>
        <v>-</v>
      </c>
    </row>
    <row r="98" spans="12:17" hidden="1" x14ac:dyDescent="0.35">
      <c r="L98" s="224"/>
      <c r="M98" s="4"/>
      <c r="N98" s="233"/>
      <c r="Q98" s="241" t="str">
        <f>IFERROR((VLOOKUP(P98,Padrón[[Ficha]:[Nombre]],2,FALSE)),"-")</f>
        <v>-</v>
      </c>
    </row>
    <row r="99" spans="12:17" hidden="1" x14ac:dyDescent="0.35">
      <c r="L99" s="224"/>
      <c r="M99" s="4"/>
      <c r="N99" s="233"/>
      <c r="Q99" s="241" t="str">
        <f>IFERROR((VLOOKUP(P99,Padrón[[Ficha]:[Nombre]],2,FALSE)),"-")</f>
        <v>-</v>
      </c>
    </row>
    <row r="100" spans="12:17" hidden="1" x14ac:dyDescent="0.35">
      <c r="L100" s="224"/>
      <c r="M100" s="4"/>
      <c r="N100" s="233"/>
      <c r="Q100" s="241" t="str">
        <f>IFERROR((VLOOKUP(P100,Padrón[[Ficha]:[Nombre]],2,FALSE)),"-")</f>
        <v>-</v>
      </c>
    </row>
    <row r="101" spans="12:17" hidden="1" x14ac:dyDescent="0.35">
      <c r="L101" s="224"/>
      <c r="M101" s="4"/>
      <c r="N101" s="233"/>
      <c r="Q101" s="241" t="str">
        <f>IFERROR((VLOOKUP(P101,Padrón[[Ficha]:[Nombre]],2,FALSE)),"-")</f>
        <v>-</v>
      </c>
    </row>
    <row r="102" spans="12:17" hidden="1" x14ac:dyDescent="0.35">
      <c r="L102" s="224"/>
      <c r="M102" s="4"/>
      <c r="N102" s="233"/>
      <c r="Q102" s="241" t="str">
        <f>IFERROR((VLOOKUP(P102,Padrón[[Ficha]:[Nombre]],2,FALSE)),"-")</f>
        <v>-</v>
      </c>
    </row>
    <row r="103" spans="12:17" hidden="1" x14ac:dyDescent="0.35">
      <c r="L103" s="224"/>
      <c r="M103" s="4"/>
      <c r="N103" s="233"/>
      <c r="Q103" s="241" t="str">
        <f>IFERROR((VLOOKUP(P103,Padrón[[Ficha]:[Nombre]],2,FALSE)),"-")</f>
        <v>-</v>
      </c>
    </row>
    <row r="104" spans="12:17" hidden="1" x14ac:dyDescent="0.35">
      <c r="L104" s="224"/>
      <c r="M104" s="4"/>
      <c r="N104" s="233"/>
      <c r="Q104" s="241" t="str">
        <f>IFERROR((VLOOKUP(P104,Padrón[[Ficha]:[Nombre]],2,FALSE)),"-")</f>
        <v>-</v>
      </c>
    </row>
    <row r="105" spans="12:17" hidden="1" x14ac:dyDescent="0.35">
      <c r="L105" s="224"/>
      <c r="M105" s="4"/>
      <c r="N105" s="233"/>
      <c r="Q105" s="241" t="str">
        <f>IFERROR((VLOOKUP(P105,Padrón[[Ficha]:[Nombre]],2,FALSE)),"-")</f>
        <v>-</v>
      </c>
    </row>
    <row r="106" spans="12:17" hidden="1" x14ac:dyDescent="0.35">
      <c r="L106" s="224"/>
      <c r="M106" s="4"/>
      <c r="N106" s="233"/>
      <c r="Q106" s="241" t="str">
        <f>IFERROR((VLOOKUP(P106,Padrón[[Ficha]:[Nombre]],2,FALSE)),"-")</f>
        <v>-</v>
      </c>
    </row>
    <row r="107" spans="12:17" hidden="1" x14ac:dyDescent="0.35">
      <c r="L107" s="224"/>
      <c r="M107" s="4"/>
      <c r="N107" s="233"/>
      <c r="Q107" s="241" t="str">
        <f>IFERROR((VLOOKUP(P107,Padrón[[Ficha]:[Nombre]],2,FALSE)),"-")</f>
        <v>-</v>
      </c>
    </row>
    <row r="108" spans="12:17" hidden="1" x14ac:dyDescent="0.35">
      <c r="L108" s="224"/>
      <c r="M108" s="4"/>
      <c r="N108" s="233"/>
      <c r="Q108" s="241" t="str">
        <f>IFERROR((VLOOKUP(P108,Padrón[[Ficha]:[Nombre]],2,FALSE)),"-")</f>
        <v>-</v>
      </c>
    </row>
    <row r="109" spans="12:17" hidden="1" x14ac:dyDescent="0.35">
      <c r="L109" s="224"/>
      <c r="M109" s="4"/>
      <c r="N109" s="233"/>
      <c r="Q109" s="241" t="str">
        <f>IFERROR((VLOOKUP(P109,Padrón[[Ficha]:[Nombre]],2,FALSE)),"-")</f>
        <v>-</v>
      </c>
    </row>
    <row r="110" spans="12:17" hidden="1" x14ac:dyDescent="0.35">
      <c r="L110" s="224"/>
      <c r="M110" s="4"/>
      <c r="N110" s="233"/>
      <c r="Q110" s="241" t="str">
        <f>IFERROR((VLOOKUP(P110,Padrón[[Ficha]:[Nombre]],2,FALSE)),"-")</f>
        <v>-</v>
      </c>
    </row>
    <row r="111" spans="12:17" hidden="1" x14ac:dyDescent="0.35">
      <c r="L111" s="224"/>
      <c r="M111" s="4"/>
      <c r="N111" s="233"/>
      <c r="Q111" s="241" t="str">
        <f>IFERROR((VLOOKUP(P111,Padrón[[Ficha]:[Nombre]],2,FALSE)),"-")</f>
        <v>-</v>
      </c>
    </row>
    <row r="112" spans="12:17" hidden="1" x14ac:dyDescent="0.35">
      <c r="L112" s="224"/>
      <c r="M112" s="4"/>
      <c r="N112" s="233"/>
      <c r="Q112" s="241" t="str">
        <f>IFERROR((VLOOKUP(P112,Padrón[[Ficha]:[Nombre]],2,FALSE)),"-")</f>
        <v>-</v>
      </c>
    </row>
    <row r="113" spans="12:17" hidden="1" x14ac:dyDescent="0.35">
      <c r="L113" s="224"/>
      <c r="M113" s="4"/>
      <c r="N113" s="233"/>
      <c r="Q113" s="241" t="str">
        <f>IFERROR((VLOOKUP(P113,Padrón[[Ficha]:[Nombre]],2,FALSE)),"-")</f>
        <v>-</v>
      </c>
    </row>
    <row r="114" spans="12:17" hidden="1" x14ac:dyDescent="0.35">
      <c r="L114" s="224"/>
      <c r="M114" s="4"/>
      <c r="N114" s="233"/>
      <c r="Q114" s="241" t="str">
        <f>IFERROR((VLOOKUP(P114,Padrón[[Ficha]:[Nombre]],2,FALSE)),"-")</f>
        <v>-</v>
      </c>
    </row>
    <row r="115" spans="12:17" hidden="1" x14ac:dyDescent="0.35">
      <c r="L115" s="224"/>
      <c r="M115" s="4"/>
      <c r="N115" s="233"/>
      <c r="Q115" s="241" t="str">
        <f>IFERROR((VLOOKUP(P115,Padrón[[Ficha]:[Nombre]],2,FALSE)),"-")</f>
        <v>-</v>
      </c>
    </row>
    <row r="116" spans="12:17" hidden="1" x14ac:dyDescent="0.35">
      <c r="L116" s="224"/>
      <c r="M116" s="4"/>
      <c r="N116" s="233"/>
      <c r="Q116" s="241" t="str">
        <f>IFERROR((VLOOKUP(P116,Padrón[[Ficha]:[Nombre]],2,FALSE)),"-")</f>
        <v>-</v>
      </c>
    </row>
    <row r="117" spans="12:17" hidden="1" x14ac:dyDescent="0.35">
      <c r="L117" s="224"/>
      <c r="M117" s="4"/>
      <c r="N117" s="233"/>
      <c r="Q117" s="241" t="str">
        <f>IFERROR((VLOOKUP(P117,Padrón[[Ficha]:[Nombre]],2,FALSE)),"-")</f>
        <v>-</v>
      </c>
    </row>
    <row r="118" spans="12:17" hidden="1" x14ac:dyDescent="0.35">
      <c r="L118" s="224"/>
      <c r="M118" s="4"/>
      <c r="N118" s="233"/>
      <c r="Q118" s="241" t="str">
        <f>IFERROR((VLOOKUP(P118,Padrón[[Ficha]:[Nombre]],2,FALSE)),"-")</f>
        <v>-</v>
      </c>
    </row>
    <row r="119" spans="12:17" hidden="1" x14ac:dyDescent="0.35">
      <c r="L119" s="224"/>
      <c r="M119" s="4"/>
      <c r="N119" s="233"/>
      <c r="Q119" s="241" t="str">
        <f>IFERROR((VLOOKUP(P119,Padrón[[Ficha]:[Nombre]],2,FALSE)),"-")</f>
        <v>-</v>
      </c>
    </row>
    <row r="120" spans="12:17" hidden="1" x14ac:dyDescent="0.35">
      <c r="L120" s="224"/>
      <c r="M120" s="4"/>
      <c r="N120" s="233"/>
      <c r="Q120" s="241" t="str">
        <f>IFERROR((VLOOKUP(P120,Padrón[[Ficha]:[Nombre]],2,FALSE)),"-")</f>
        <v>-</v>
      </c>
    </row>
    <row r="121" spans="12:17" hidden="1" x14ac:dyDescent="0.35">
      <c r="L121" s="224"/>
      <c r="M121" s="4"/>
      <c r="N121" s="233"/>
      <c r="Q121" s="241" t="str">
        <f>IFERROR((VLOOKUP(P121,Padrón[[Ficha]:[Nombre]],2,FALSE)),"-")</f>
        <v>-</v>
      </c>
    </row>
    <row r="122" spans="12:17" hidden="1" x14ac:dyDescent="0.35">
      <c r="L122" s="224"/>
      <c r="M122" s="4"/>
      <c r="N122" s="233"/>
      <c r="Q122" s="241" t="str">
        <f>IFERROR((VLOOKUP(P122,Padrón[[Ficha]:[Nombre]],2,FALSE)),"-")</f>
        <v>-</v>
      </c>
    </row>
    <row r="123" spans="12:17" hidden="1" x14ac:dyDescent="0.35">
      <c r="L123" s="224"/>
      <c r="M123" s="4"/>
      <c r="N123" s="233"/>
      <c r="Q123" s="241" t="str">
        <f>IFERROR((VLOOKUP(P123,Padrón[[Ficha]:[Nombre]],2,FALSE)),"-")</f>
        <v>-</v>
      </c>
    </row>
    <row r="124" spans="12:17" hidden="1" x14ac:dyDescent="0.35">
      <c r="L124" s="224"/>
      <c r="M124" s="4"/>
      <c r="N124" s="233"/>
      <c r="Q124" s="241" t="str">
        <f>IFERROR((VLOOKUP(P124,Padrón[[Ficha]:[Nombre]],2,FALSE)),"-")</f>
        <v>-</v>
      </c>
    </row>
    <row r="125" spans="12:17" hidden="1" x14ac:dyDescent="0.35">
      <c r="L125" s="224"/>
      <c r="M125" s="4"/>
      <c r="N125" s="233"/>
      <c r="Q125" s="241" t="str">
        <f>IFERROR((VLOOKUP(P125,Padrón[[Ficha]:[Nombre]],2,FALSE)),"-")</f>
        <v>-</v>
      </c>
    </row>
    <row r="126" spans="12:17" hidden="1" x14ac:dyDescent="0.35">
      <c r="L126" s="224"/>
      <c r="M126" s="4"/>
      <c r="N126" s="233"/>
      <c r="Q126" s="241" t="str">
        <f>IFERROR((VLOOKUP(P126,Padrón[[Ficha]:[Nombre]],2,FALSE)),"-")</f>
        <v>-</v>
      </c>
    </row>
    <row r="127" spans="12:17" hidden="1" x14ac:dyDescent="0.35">
      <c r="L127" s="224"/>
      <c r="M127" s="4"/>
      <c r="N127" s="233"/>
      <c r="Q127" s="241" t="str">
        <f>IFERROR((VLOOKUP(P127,Padrón[[Ficha]:[Nombre]],2,FALSE)),"-")</f>
        <v>-</v>
      </c>
    </row>
    <row r="128" spans="12:17" hidden="1" x14ac:dyDescent="0.35">
      <c r="L128" s="224"/>
      <c r="M128" s="4"/>
      <c r="N128" s="233"/>
      <c r="Q128" s="241" t="str">
        <f>IFERROR((VLOOKUP(P128,Padrón[[Ficha]:[Nombre]],2,FALSE)),"-")</f>
        <v>-</v>
      </c>
    </row>
    <row r="129" spans="12:17" hidden="1" x14ac:dyDescent="0.35">
      <c r="L129" s="224"/>
      <c r="M129" s="4"/>
      <c r="N129" s="233"/>
      <c r="Q129" s="241" t="str">
        <f>IFERROR((VLOOKUP(P129,Padrón[[Ficha]:[Nombre]],2,FALSE)),"-")</f>
        <v>-</v>
      </c>
    </row>
    <row r="130" spans="12:17" hidden="1" x14ac:dyDescent="0.35">
      <c r="L130" s="224"/>
      <c r="M130" s="4"/>
      <c r="N130" s="233"/>
      <c r="Q130" s="241" t="str">
        <f>IFERROR((VLOOKUP(P130,Padrón[[Ficha]:[Nombre]],2,FALSE)),"-")</f>
        <v>-</v>
      </c>
    </row>
    <row r="131" spans="12:17" hidden="1" x14ac:dyDescent="0.35">
      <c r="L131" s="224"/>
      <c r="M131" s="4"/>
      <c r="N131" s="233"/>
      <c r="Q131" s="241" t="str">
        <f>IFERROR((VLOOKUP(P131,Padrón[[Ficha]:[Nombre]],2,FALSE)),"-")</f>
        <v>-</v>
      </c>
    </row>
    <row r="132" spans="12:17" hidden="1" x14ac:dyDescent="0.35">
      <c r="L132" s="224"/>
      <c r="M132" s="4"/>
      <c r="N132" s="233"/>
      <c r="Q132" s="241" t="str">
        <f>IFERROR((VLOOKUP(P132,Padrón[[Ficha]:[Nombre]],2,FALSE)),"-")</f>
        <v>-</v>
      </c>
    </row>
    <row r="133" spans="12:17" hidden="1" x14ac:dyDescent="0.35">
      <c r="L133" s="224"/>
      <c r="M133" s="4"/>
      <c r="N133" s="233"/>
      <c r="Q133" s="241" t="str">
        <f>IFERROR((VLOOKUP(P133,Padrón[[Ficha]:[Nombre]],2,FALSE)),"-")</f>
        <v>-</v>
      </c>
    </row>
    <row r="134" spans="12:17" hidden="1" x14ac:dyDescent="0.35">
      <c r="L134" s="224"/>
      <c r="M134" s="4"/>
      <c r="N134" s="233"/>
      <c r="Q134" s="241" t="str">
        <f>IFERROR((VLOOKUP(P134,Padrón[[Ficha]:[Nombre]],2,FALSE)),"-")</f>
        <v>-</v>
      </c>
    </row>
    <row r="135" spans="12:17" hidden="1" x14ac:dyDescent="0.35">
      <c r="L135" s="224"/>
      <c r="M135" s="4"/>
      <c r="N135" s="233"/>
      <c r="Q135" s="241" t="str">
        <f>IFERROR((VLOOKUP(P135,Padrón[[Ficha]:[Nombre]],2,FALSE)),"-")</f>
        <v>-</v>
      </c>
    </row>
    <row r="136" spans="12:17" hidden="1" x14ac:dyDescent="0.35">
      <c r="L136" s="224"/>
      <c r="M136" s="4"/>
      <c r="N136" s="233"/>
      <c r="Q136" s="241" t="str">
        <f>IFERROR((VLOOKUP(P136,Padrón[[Ficha]:[Nombre]],2,FALSE)),"-")</f>
        <v>-</v>
      </c>
    </row>
    <row r="137" spans="12:17" hidden="1" x14ac:dyDescent="0.35">
      <c r="L137" s="224"/>
      <c r="M137" s="4"/>
      <c r="N137" s="233"/>
      <c r="Q137" s="241" t="str">
        <f>IFERROR((VLOOKUP(P137,Padrón[[Ficha]:[Nombre]],2,FALSE)),"-")</f>
        <v>-</v>
      </c>
    </row>
    <row r="138" spans="12:17" hidden="1" x14ac:dyDescent="0.35">
      <c r="L138" s="224"/>
      <c r="M138" s="4"/>
      <c r="N138" s="233"/>
      <c r="Q138" s="241" t="str">
        <f>IFERROR((VLOOKUP(P138,Padrón[[Ficha]:[Nombre]],2,FALSE)),"-")</f>
        <v>-</v>
      </c>
    </row>
    <row r="139" spans="12:17" hidden="1" x14ac:dyDescent="0.35">
      <c r="L139" s="224"/>
      <c r="M139" s="4"/>
      <c r="N139" s="233"/>
      <c r="Q139" s="241" t="str">
        <f>IFERROR((VLOOKUP(P139,Padrón[[Ficha]:[Nombre]],2,FALSE)),"-")</f>
        <v>-</v>
      </c>
    </row>
    <row r="140" spans="12:17" hidden="1" x14ac:dyDescent="0.35">
      <c r="L140" s="224"/>
      <c r="M140" s="4"/>
      <c r="N140" s="233"/>
      <c r="Q140" s="241" t="str">
        <f>IFERROR((VLOOKUP(P140,Padrón[[Ficha]:[Nombre]],2,FALSE)),"-")</f>
        <v>-</v>
      </c>
    </row>
    <row r="141" spans="12:17" hidden="1" x14ac:dyDescent="0.35">
      <c r="L141" s="224"/>
      <c r="M141" s="4"/>
      <c r="N141" s="233"/>
      <c r="Q141" s="241" t="str">
        <f>IFERROR((VLOOKUP(P141,Padrón[[Ficha]:[Nombre]],2,FALSE)),"-")</f>
        <v>-</v>
      </c>
    </row>
    <row r="142" spans="12:17" hidden="1" x14ac:dyDescent="0.35">
      <c r="L142" s="224"/>
      <c r="M142" s="4"/>
      <c r="N142" s="233"/>
      <c r="Q142" s="241" t="str">
        <f>IFERROR((VLOOKUP(P142,Padrón[[Ficha]:[Nombre]],2,FALSE)),"-")</f>
        <v>-</v>
      </c>
    </row>
    <row r="143" spans="12:17" hidden="1" x14ac:dyDescent="0.35">
      <c r="L143" s="224"/>
      <c r="M143" s="4"/>
      <c r="N143" s="233"/>
      <c r="Q143" s="241" t="str">
        <f>IFERROR((VLOOKUP(P143,Padrón[[Ficha]:[Nombre]],2,FALSE)),"-")</f>
        <v>-</v>
      </c>
    </row>
    <row r="144" spans="12:17" hidden="1" x14ac:dyDescent="0.35">
      <c r="L144" s="224"/>
      <c r="M144" s="4"/>
      <c r="N144" s="233"/>
      <c r="Q144" s="241" t="str">
        <f>IFERROR((VLOOKUP(P144,Padrón[[Ficha]:[Nombre]],2,FALSE)),"-")</f>
        <v>-</v>
      </c>
    </row>
    <row r="145" spans="12:17" hidden="1" x14ac:dyDescent="0.35">
      <c r="L145" s="224"/>
      <c r="M145" s="4"/>
      <c r="N145" s="233"/>
      <c r="Q145" s="241" t="str">
        <f>IFERROR((VLOOKUP(P145,Padrón[[Ficha]:[Nombre]],2,FALSE)),"-")</f>
        <v>-</v>
      </c>
    </row>
    <row r="146" spans="12:17" hidden="1" x14ac:dyDescent="0.35">
      <c r="L146" s="224"/>
      <c r="M146" s="4"/>
      <c r="N146" s="233"/>
      <c r="Q146" s="241" t="str">
        <f>IFERROR((VLOOKUP(P146,Padrón[[Ficha]:[Nombre]],2,FALSE)),"-")</f>
        <v>-</v>
      </c>
    </row>
    <row r="147" spans="12:17" hidden="1" x14ac:dyDescent="0.35">
      <c r="L147" s="224"/>
      <c r="M147" s="4"/>
      <c r="N147" s="233"/>
      <c r="Q147" s="241" t="str">
        <f>IFERROR((VLOOKUP(P147,Padrón[[Ficha]:[Nombre]],2,FALSE)),"-")</f>
        <v>-</v>
      </c>
    </row>
    <row r="148" spans="12:17" hidden="1" x14ac:dyDescent="0.35">
      <c r="L148" s="224"/>
      <c r="M148" s="4"/>
      <c r="N148" s="233"/>
      <c r="Q148" s="241" t="str">
        <f>IFERROR((VLOOKUP(P148,Padrón[[Ficha]:[Nombre]],2,FALSE)),"-")</f>
        <v>-</v>
      </c>
    </row>
    <row r="149" spans="12:17" hidden="1" x14ac:dyDescent="0.35">
      <c r="L149" s="224"/>
      <c r="M149" s="4"/>
      <c r="N149" s="233"/>
      <c r="Q149" s="241" t="str">
        <f>IFERROR((VLOOKUP(P149,Padrón[[Ficha]:[Nombre]],2,FALSE)),"-")</f>
        <v>-</v>
      </c>
    </row>
    <row r="150" spans="12:17" hidden="1" x14ac:dyDescent="0.35">
      <c r="L150" s="224"/>
      <c r="M150" s="4"/>
      <c r="N150" s="233"/>
      <c r="Q150" s="241" t="str">
        <f>IFERROR((VLOOKUP(P150,Padrón[[Ficha]:[Nombre]],2,FALSE)),"-")</f>
        <v>-</v>
      </c>
    </row>
    <row r="151" spans="12:17" hidden="1" x14ac:dyDescent="0.35">
      <c r="L151" s="224"/>
      <c r="M151" s="4"/>
      <c r="N151" s="233"/>
      <c r="Q151" s="241" t="str">
        <f>IFERROR((VLOOKUP(P151,Padrón[[Ficha]:[Nombre]],2,FALSE)),"-")</f>
        <v>-</v>
      </c>
    </row>
    <row r="152" spans="12:17" hidden="1" x14ac:dyDescent="0.35">
      <c r="L152" s="224"/>
      <c r="M152" s="4"/>
      <c r="N152" s="233"/>
      <c r="Q152" s="241" t="str">
        <f>IFERROR((VLOOKUP(P152,Padrón[[Ficha]:[Nombre]],2,FALSE)),"-")</f>
        <v>-</v>
      </c>
    </row>
    <row r="153" spans="12:17" hidden="1" x14ac:dyDescent="0.35">
      <c r="L153" s="224"/>
      <c r="M153" s="4"/>
      <c r="N153" s="233"/>
      <c r="Q153" s="241" t="str">
        <f>IFERROR((VLOOKUP(P153,Padrón[[Ficha]:[Nombre]],2,FALSE)),"-")</f>
        <v>-</v>
      </c>
    </row>
    <row r="154" spans="12:17" hidden="1" x14ac:dyDescent="0.35">
      <c r="L154" s="224"/>
      <c r="M154" s="4"/>
      <c r="N154" s="233"/>
      <c r="Q154" s="241" t="str">
        <f>IFERROR((VLOOKUP(P154,Padrón[[Ficha]:[Nombre]],2,FALSE)),"-")</f>
        <v>-</v>
      </c>
    </row>
    <row r="155" spans="12:17" hidden="1" x14ac:dyDescent="0.35">
      <c r="L155" s="224"/>
      <c r="M155" s="4"/>
      <c r="N155" s="233"/>
      <c r="Q155" s="241" t="str">
        <f>IFERROR((VLOOKUP(P155,Padrón[[Ficha]:[Nombre]],2,FALSE)),"-")</f>
        <v>-</v>
      </c>
    </row>
    <row r="156" spans="12:17" hidden="1" x14ac:dyDescent="0.35">
      <c r="L156" s="224"/>
      <c r="M156" s="4"/>
      <c r="N156" s="233"/>
      <c r="Q156" s="241" t="str">
        <f>IFERROR((VLOOKUP(P156,Padrón[[Ficha]:[Nombre]],2,FALSE)),"-")</f>
        <v>-</v>
      </c>
    </row>
    <row r="157" spans="12:17" hidden="1" x14ac:dyDescent="0.35">
      <c r="L157" s="224"/>
      <c r="M157" s="4"/>
      <c r="N157" s="233"/>
      <c r="Q157" s="241" t="str">
        <f>IFERROR((VLOOKUP(P157,Padrón[[Ficha]:[Nombre]],2,FALSE)),"-")</f>
        <v>-</v>
      </c>
    </row>
    <row r="158" spans="12:17" hidden="1" x14ac:dyDescent="0.35">
      <c r="L158" s="224"/>
      <c r="M158" s="4"/>
      <c r="N158" s="233"/>
      <c r="Q158" s="241" t="str">
        <f>IFERROR((VLOOKUP(P158,Padrón[[Ficha]:[Nombre]],2,FALSE)),"-")</f>
        <v>-</v>
      </c>
    </row>
    <row r="159" spans="12:17" hidden="1" x14ac:dyDescent="0.35">
      <c r="L159" s="224"/>
      <c r="M159" s="4"/>
      <c r="N159" s="233"/>
      <c r="Q159" s="241" t="str">
        <f>IFERROR((VLOOKUP(P159,Padrón[[Ficha]:[Nombre]],2,FALSE)),"-")</f>
        <v>-</v>
      </c>
    </row>
    <row r="160" spans="12:17" hidden="1" x14ac:dyDescent="0.35">
      <c r="L160" s="224"/>
      <c r="M160" s="4"/>
      <c r="N160" s="233"/>
      <c r="Q160" s="241" t="str">
        <f>IFERROR((VLOOKUP(P160,Padrón[[Ficha]:[Nombre]],2,FALSE)),"-")</f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160" xr:uid="{22B0949A-7871-4B8D-9E7A-1E5C93794D7E}">
    <filterColumn colId="4">
      <filters>
        <filter val="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48">
    <sortCondition ref="I14:I48"/>
  </sortState>
  <mergeCells count="1">
    <mergeCell ref="H3:I3"/>
  </mergeCells>
  <conditionalFormatting sqref="N14:N48">
    <cfRule type="containsText" dxfId="71" priority="3" operator="containsText" text="Diferido">
      <formula>NOT(ISERROR(SEARCH("Diferido",N14)))</formula>
    </cfRule>
    <cfRule type="containsText" dxfId="70" priority="4" operator="containsText" text="Realizado">
      <formula>NOT(ISERROR(SEARCH("Realizado",N14)))</formula>
    </cfRule>
    <cfRule type="containsText" dxfId="69" priority="5" operator="containsText" text="Cancelado">
      <formula>NOT(ISERROR(SEARCH("Cancelado",N14)))</formula>
    </cfRule>
  </conditionalFormatting>
  <conditionalFormatting sqref="S14:S48">
    <cfRule type="containsText" dxfId="68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DBC157-0710-4B10-A9D1-1150A0284318}">
          <x14:formula1>
            <xm:f>Hoja20!$C$6:$C$8</xm:f>
          </x14:formula1>
          <xm:sqref>N14:N454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0AE7-DE74-489D-B124-88BE48CD2805}">
  <sheetPr codeName="Hoja21" filterMode="1">
    <tabColor rgb="FFFFFF00"/>
  </sheetPr>
  <dimension ref="A1:AI453"/>
  <sheetViews>
    <sheetView topLeftCell="D1" workbookViewId="0">
      <selection activeCell="O39" sqref="O39:O146"/>
    </sheetView>
  </sheetViews>
  <sheetFormatPr baseColWidth="10" defaultColWidth="11.42578125" defaultRowHeight="18" x14ac:dyDescent="0.35"/>
  <cols>
    <col min="1" max="3" width="11.42578125" style="226"/>
    <col min="4" max="4" width="68.28515625" style="226" bestFit="1" customWidth="1"/>
    <col min="5" max="5" width="56.85546875" style="226" customWidth="1"/>
    <col min="6" max="6" width="11.42578125" style="226"/>
    <col min="7" max="7" width="34.140625" style="226" customWidth="1"/>
    <col min="8" max="8" width="11.42578125" style="226"/>
    <col min="9" max="10" width="13.140625" style="226" bestFit="1" customWidth="1"/>
    <col min="11" max="11" width="34.28515625" style="226" customWidth="1"/>
    <col min="12" max="13" width="11.42578125" style="226" hidden="1" customWidth="1"/>
    <col min="14" max="15" width="11.42578125" style="234"/>
    <col min="16" max="16" width="11.42578125" style="233"/>
    <col min="17" max="17" width="36.7109375" style="241" customWidth="1"/>
    <col min="18" max="18" width="71.5703125" style="234" customWidth="1"/>
    <col min="19" max="19" width="26" style="242" customWidth="1"/>
    <col min="20" max="20" width="0" style="226" hidden="1" customWidth="1"/>
    <col min="21" max="35" width="11.42578125" style="226" hidden="1" customWidth="1"/>
    <col min="36" max="36" width="11.42578125" style="226" customWidth="1"/>
    <col min="37" max="16384" width="11.42578125" style="226"/>
  </cols>
  <sheetData>
    <row r="1" spans="1:34" customFormat="1" ht="15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37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37"/>
      <c r="U2" s="145" t="s">
        <v>211</v>
      </c>
      <c r="V2" s="143">
        <f t="shared" ref="V2:AG12" si="0">COUNTIFS($L$14:$L$299,V$1,$C$14:$C$299,$U2)</f>
        <v>0</v>
      </c>
      <c r="W2" s="143">
        <f t="shared" si="0"/>
        <v>0</v>
      </c>
      <c r="X2" s="143">
        <f t="shared" si="0"/>
        <v>0</v>
      </c>
      <c r="Y2" s="143">
        <f t="shared" si="0"/>
        <v>0</v>
      </c>
      <c r="Z2" s="143">
        <f t="shared" si="0"/>
        <v>0</v>
      </c>
      <c r="AA2" s="143">
        <f t="shared" si="0"/>
        <v>1</v>
      </c>
      <c r="AB2" s="143">
        <f t="shared" si="0"/>
        <v>0</v>
      </c>
      <c r="AC2" s="143">
        <f t="shared" si="0"/>
        <v>0</v>
      </c>
      <c r="AD2" s="143">
        <f t="shared" si="0"/>
        <v>0</v>
      </c>
      <c r="AE2" s="143">
        <f t="shared" si="0"/>
        <v>0</v>
      </c>
      <c r="AF2" s="143">
        <f t="shared" si="0"/>
        <v>1</v>
      </c>
      <c r="AG2" s="143">
        <f t="shared" si="0"/>
        <v>0</v>
      </c>
      <c r="AH2" s="143">
        <f>SUM(V2:AG2)</f>
        <v>2</v>
      </c>
    </row>
    <row r="3" spans="1:34" customFormat="1" ht="15" x14ac:dyDescent="0.25">
      <c r="H3" s="330" t="s">
        <v>347</v>
      </c>
      <c r="I3" s="330"/>
      <c r="L3" s="15"/>
      <c r="M3" s="16"/>
      <c r="N3" s="16"/>
      <c r="O3" s="15"/>
      <c r="P3" s="15"/>
      <c r="Q3" s="237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1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1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2</v>
      </c>
    </row>
    <row r="4" spans="1:34" customFormat="1" ht="25.5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79"/>
      <c r="Q4" s="237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x14ac:dyDescent="0.25">
      <c r="H5" s="19">
        <f>COUNT(A14:A160)</f>
        <v>147</v>
      </c>
      <c r="I5" s="20">
        <f>SUM(H14:H299)</f>
        <v>1667</v>
      </c>
      <c r="J5" s="19">
        <f>COUNTIF($M$14:$M$299,1)</f>
        <v>147</v>
      </c>
      <c r="K5" s="19">
        <f>COUNTIFS($M$14:$M$299,1,$N$14:$N$299,"Realizado")</f>
        <v>138</v>
      </c>
      <c r="L5" s="19">
        <f>COUNTIFS($M$14:$M$299,1,$N$14:$N$299,"Cancelado")</f>
        <v>9</v>
      </c>
      <c r="M5" s="16"/>
      <c r="N5" s="19">
        <f>+SUMIF($M$14:$M$299,1,$H$14:$H$299)</f>
        <v>1667</v>
      </c>
      <c r="O5" s="21">
        <f>+SUMIF($M$14:$M$299,1,$O$14:$O$299)</f>
        <v>1358</v>
      </c>
      <c r="P5" s="79"/>
      <c r="Q5" s="237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2</v>
      </c>
      <c r="Y5" s="143">
        <f t="shared" si="0"/>
        <v>4</v>
      </c>
      <c r="Z5" s="143">
        <f t="shared" si="0"/>
        <v>8</v>
      </c>
      <c r="AA5" s="143">
        <f t="shared" si="0"/>
        <v>9</v>
      </c>
      <c r="AB5" s="143">
        <f t="shared" si="0"/>
        <v>3</v>
      </c>
      <c r="AC5" s="143">
        <f t="shared" si="0"/>
        <v>11</v>
      </c>
      <c r="AD5" s="143">
        <f t="shared" si="0"/>
        <v>8</v>
      </c>
      <c r="AE5" s="143">
        <f t="shared" si="0"/>
        <v>6</v>
      </c>
      <c r="AF5" s="143">
        <f t="shared" si="0"/>
        <v>3</v>
      </c>
      <c r="AG5" s="143">
        <f t="shared" si="0"/>
        <v>1</v>
      </c>
      <c r="AH5" s="143">
        <f t="shared" si="1"/>
        <v>55</v>
      </c>
    </row>
    <row r="6" spans="1:34" customFormat="1" ht="15" x14ac:dyDescent="0.25">
      <c r="L6" s="15"/>
      <c r="M6" s="16"/>
      <c r="N6" s="16"/>
      <c r="O6" s="15"/>
      <c r="P6" s="15"/>
      <c r="Q6" s="237"/>
      <c r="U6" s="145" t="s">
        <v>109</v>
      </c>
      <c r="V6" s="143">
        <f t="shared" si="0"/>
        <v>0</v>
      </c>
      <c r="W6" s="143">
        <f t="shared" si="0"/>
        <v>1</v>
      </c>
      <c r="X6" s="143">
        <f t="shared" si="0"/>
        <v>0</v>
      </c>
      <c r="Y6" s="143">
        <f t="shared" si="0"/>
        <v>2</v>
      </c>
      <c r="Z6" s="143">
        <f t="shared" si="0"/>
        <v>0</v>
      </c>
      <c r="AA6" s="143">
        <f t="shared" si="0"/>
        <v>2</v>
      </c>
      <c r="AB6" s="143">
        <f t="shared" si="0"/>
        <v>1</v>
      </c>
      <c r="AC6" s="143">
        <f t="shared" si="0"/>
        <v>1</v>
      </c>
      <c r="AD6" s="143">
        <f t="shared" si="0"/>
        <v>0</v>
      </c>
      <c r="AE6" s="143">
        <f t="shared" si="0"/>
        <v>1</v>
      </c>
      <c r="AF6" s="143">
        <f t="shared" si="0"/>
        <v>0</v>
      </c>
      <c r="AG6" s="143">
        <f t="shared" si="0"/>
        <v>0</v>
      </c>
      <c r="AH6" s="143">
        <f t="shared" si="1"/>
        <v>8</v>
      </c>
    </row>
    <row r="7" spans="1:34" customFormat="1" ht="15" x14ac:dyDescent="0.25">
      <c r="L7" s="15"/>
      <c r="M7" s="16"/>
      <c r="N7" s="16"/>
      <c r="O7" s="15"/>
      <c r="P7" s="15"/>
      <c r="Q7" s="237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x14ac:dyDescent="0.25">
      <c r="L8" s="15"/>
      <c r="M8" s="16"/>
      <c r="N8" s="16"/>
      <c r="O8" s="15"/>
      <c r="P8" s="15"/>
      <c r="Q8" s="237"/>
      <c r="U8" s="145" t="s">
        <v>37</v>
      </c>
      <c r="V8" s="143">
        <f t="shared" si="0"/>
        <v>4</v>
      </c>
      <c r="W8" s="143">
        <f t="shared" si="0"/>
        <v>3</v>
      </c>
      <c r="X8" s="143">
        <f t="shared" si="0"/>
        <v>2</v>
      </c>
      <c r="Y8" s="143">
        <f t="shared" si="0"/>
        <v>6</v>
      </c>
      <c r="Z8" s="143">
        <f t="shared" si="0"/>
        <v>8</v>
      </c>
      <c r="AA8" s="143">
        <f t="shared" si="0"/>
        <v>8</v>
      </c>
      <c r="AB8" s="143">
        <f t="shared" si="0"/>
        <v>3</v>
      </c>
      <c r="AC8" s="143">
        <f t="shared" si="0"/>
        <v>7</v>
      </c>
      <c r="AD8" s="143">
        <f t="shared" si="0"/>
        <v>4</v>
      </c>
      <c r="AE8" s="143">
        <f t="shared" si="0"/>
        <v>4</v>
      </c>
      <c r="AF8" s="143">
        <f t="shared" si="0"/>
        <v>6</v>
      </c>
      <c r="AG8" s="143">
        <f t="shared" si="0"/>
        <v>2</v>
      </c>
      <c r="AH8" s="143">
        <f t="shared" si="1"/>
        <v>57</v>
      </c>
    </row>
    <row r="9" spans="1:34" customFormat="1" ht="15" x14ac:dyDescent="0.25">
      <c r="L9" s="15"/>
      <c r="M9" s="16"/>
      <c r="N9" s="16"/>
      <c r="O9" s="15"/>
      <c r="P9" s="15"/>
      <c r="Q9" s="237"/>
      <c r="U9" s="145" t="s">
        <v>121</v>
      </c>
      <c r="V9" s="143">
        <f t="shared" si="0"/>
        <v>0</v>
      </c>
      <c r="W9" s="143">
        <f t="shared" si="0"/>
        <v>0</v>
      </c>
      <c r="X9" s="143">
        <f t="shared" si="0"/>
        <v>0</v>
      </c>
      <c r="Y9" s="143">
        <f t="shared" si="0"/>
        <v>0</v>
      </c>
      <c r="Z9" s="143">
        <f t="shared" si="0"/>
        <v>0</v>
      </c>
      <c r="AA9" s="143">
        <f t="shared" si="0"/>
        <v>0</v>
      </c>
      <c r="AB9" s="143">
        <f t="shared" si="0"/>
        <v>0</v>
      </c>
      <c r="AC9" s="143">
        <f t="shared" si="0"/>
        <v>0</v>
      </c>
      <c r="AD9" s="143">
        <f t="shared" si="0"/>
        <v>0</v>
      </c>
      <c r="AE9" s="143">
        <f t="shared" si="0"/>
        <v>0</v>
      </c>
      <c r="AF9" s="143">
        <f t="shared" si="0"/>
        <v>0</v>
      </c>
      <c r="AG9" s="143">
        <f t="shared" si="0"/>
        <v>0</v>
      </c>
      <c r="AH9" s="143">
        <f t="shared" si="1"/>
        <v>0</v>
      </c>
    </row>
    <row r="10" spans="1:34" customFormat="1" ht="15" x14ac:dyDescent="0.25">
      <c r="L10" s="15"/>
      <c r="M10" s="16"/>
      <c r="N10" s="16"/>
      <c r="O10" s="15"/>
      <c r="P10" s="15"/>
      <c r="Q10" s="237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x14ac:dyDescent="0.25">
      <c r="L11" s="15"/>
      <c r="M11" s="16"/>
      <c r="N11" s="16"/>
      <c r="O11" s="15"/>
      <c r="P11" s="15"/>
      <c r="Q11" s="237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U12" s="145" t="s">
        <v>196</v>
      </c>
      <c r="V12" s="143">
        <f t="shared" si="0"/>
        <v>2</v>
      </c>
      <c r="W12" s="143">
        <f t="shared" si="0"/>
        <v>5</v>
      </c>
      <c r="X12" s="143">
        <f t="shared" si="0"/>
        <v>4</v>
      </c>
      <c r="Y12" s="143">
        <f t="shared" si="0"/>
        <v>1</v>
      </c>
      <c r="Z12" s="143">
        <f t="shared" si="0"/>
        <v>2</v>
      </c>
      <c r="AA12" s="143">
        <f t="shared" si="0"/>
        <v>1</v>
      </c>
      <c r="AB12" s="143">
        <f t="shared" si="0"/>
        <v>1</v>
      </c>
      <c r="AC12" s="143">
        <f t="shared" si="0"/>
        <v>1</v>
      </c>
      <c r="AD12" s="143">
        <f t="shared" si="0"/>
        <v>2</v>
      </c>
      <c r="AE12" s="143">
        <f t="shared" si="0"/>
        <v>3</v>
      </c>
      <c r="AF12" s="143">
        <f t="shared" si="0"/>
        <v>1</v>
      </c>
      <c r="AG12" s="143">
        <f t="shared" si="0"/>
        <v>0</v>
      </c>
      <c r="AH12" s="143">
        <f t="shared" si="1"/>
        <v>23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6</v>
      </c>
      <c r="W13" s="143">
        <f t="shared" ref="W13:AH13" si="2">SUM(W2:W12)</f>
        <v>9</v>
      </c>
      <c r="X13" s="143">
        <f t="shared" si="2"/>
        <v>8</v>
      </c>
      <c r="Y13" s="143">
        <f t="shared" si="2"/>
        <v>13</v>
      </c>
      <c r="Z13" s="143">
        <f t="shared" si="2"/>
        <v>18</v>
      </c>
      <c r="AA13" s="143">
        <f t="shared" si="2"/>
        <v>22</v>
      </c>
      <c r="AB13" s="143">
        <f t="shared" si="2"/>
        <v>8</v>
      </c>
      <c r="AC13" s="143">
        <f t="shared" si="2"/>
        <v>20</v>
      </c>
      <c r="AD13" s="143">
        <f t="shared" si="2"/>
        <v>14</v>
      </c>
      <c r="AE13" s="143">
        <f t="shared" si="2"/>
        <v>15</v>
      </c>
      <c r="AF13" s="143">
        <f t="shared" si="2"/>
        <v>11</v>
      </c>
      <c r="AG13" s="143">
        <f t="shared" si="2"/>
        <v>3</v>
      </c>
      <c r="AH13" s="146">
        <f t="shared" si="2"/>
        <v>147</v>
      </c>
    </row>
    <row r="14" spans="1:34" hidden="1" x14ac:dyDescent="0.35">
      <c r="A14" s="6">
        <v>59535</v>
      </c>
      <c r="B14" s="3"/>
      <c r="C14" s="1" t="s">
        <v>37</v>
      </c>
      <c r="D14" s="9" t="s">
        <v>38</v>
      </c>
      <c r="E14" s="1" t="s">
        <v>47</v>
      </c>
      <c r="F14" s="8">
        <v>354951</v>
      </c>
      <c r="G14" s="1" t="s">
        <v>39</v>
      </c>
      <c r="H14" s="7">
        <v>14</v>
      </c>
      <c r="I14" s="5">
        <v>44935</v>
      </c>
      <c r="J14" s="5">
        <v>44937</v>
      </c>
      <c r="K14" s="1" t="s">
        <v>42</v>
      </c>
      <c r="L14" s="224">
        <f t="shared" ref="L14:L45" si="3">MONTH(J14)</f>
        <v>1</v>
      </c>
      <c r="M14" s="4">
        <f>IF(AND(J14&gt;=$B$2,J14&lt;=$C$2),1,0)</f>
        <v>1</v>
      </c>
      <c r="N14" s="233" t="s">
        <v>341</v>
      </c>
      <c r="O14" s="234">
        <v>14</v>
      </c>
      <c r="P14" s="233">
        <v>458886</v>
      </c>
      <c r="Q14" s="241" t="str">
        <f>IFERROR((VLOOKUP(P14,Padrón[[Ficha]:[Nombre]],2,FALSE)),"-")</f>
        <v>EDGAR MENDOZA RODRIGUEZ</v>
      </c>
      <c r="R14" s="262" t="s">
        <v>529</v>
      </c>
      <c r="S14" s="95" t="str">
        <f t="shared" ref="S14:S45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59479</v>
      </c>
      <c r="B15" s="3"/>
      <c r="C15" s="1" t="s">
        <v>37</v>
      </c>
      <c r="D15" s="9" t="s">
        <v>38</v>
      </c>
      <c r="E15" s="1" t="s">
        <v>47</v>
      </c>
      <c r="F15" s="8">
        <v>354951</v>
      </c>
      <c r="G15" s="1" t="s">
        <v>39</v>
      </c>
      <c r="H15" s="7">
        <v>7</v>
      </c>
      <c r="I15" s="5">
        <v>44943</v>
      </c>
      <c r="J15" s="5">
        <v>44945</v>
      </c>
      <c r="K15" s="1" t="s">
        <v>42</v>
      </c>
      <c r="L15" s="224">
        <f t="shared" si="3"/>
        <v>1</v>
      </c>
      <c r="M15" s="4">
        <f t="shared" ref="M15:M78" si="5">IF(AND(J15&gt;=$B$2,J15&lt;=$C$2),1,0)</f>
        <v>1</v>
      </c>
      <c r="N15" s="233" t="s">
        <v>341</v>
      </c>
      <c r="O15" s="234">
        <v>20</v>
      </c>
      <c r="P15" s="233">
        <v>354951</v>
      </c>
      <c r="Q15" s="241" t="str">
        <f>IFERROR((VLOOKUP(P15,Padrón[[Ficha]:[Nombre]],2,FALSE)),"-")</f>
        <v>RAUL ARMANDO GARZA TORRE</v>
      </c>
      <c r="R15" s="262" t="s">
        <v>530</v>
      </c>
      <c r="S15" s="95" t="str">
        <f t="shared" si="4"/>
        <v>-</v>
      </c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47848</v>
      </c>
      <c r="B16" s="3">
        <v>50650125</v>
      </c>
      <c r="C16" s="1" t="s">
        <v>196</v>
      </c>
      <c r="D16" s="9" t="s">
        <v>201</v>
      </c>
      <c r="E16" s="1" t="s">
        <v>47</v>
      </c>
      <c r="F16" s="8">
        <v>405175</v>
      </c>
      <c r="G16" s="1" t="s">
        <v>146</v>
      </c>
      <c r="H16" s="7">
        <v>17</v>
      </c>
      <c r="I16" s="5">
        <v>44944</v>
      </c>
      <c r="J16" s="5">
        <v>44946</v>
      </c>
      <c r="K16" s="1" t="s">
        <v>42</v>
      </c>
      <c r="L16" s="224">
        <f t="shared" si="3"/>
        <v>1</v>
      </c>
      <c r="M16" s="4">
        <f t="shared" si="5"/>
        <v>1</v>
      </c>
      <c r="N16" s="233" t="s">
        <v>341</v>
      </c>
      <c r="O16" s="234">
        <v>12</v>
      </c>
      <c r="P16" s="150">
        <v>405175</v>
      </c>
      <c r="Q16" s="241" t="str">
        <f>IFERROR((VLOOKUP(P16,Padrón[[Ficha]:[Nombre]],2,FALSE)),"-")</f>
        <v>ANGEL ISRAEL ESCASENA MARTINEZ</v>
      </c>
      <c r="S16" s="95" t="str">
        <f t="shared" si="4"/>
        <v>-</v>
      </c>
      <c r="U16" s="230" t="s">
        <v>211</v>
      </c>
      <c r="V16" s="228">
        <f t="shared" ref="V16:AG26" si="6">COUNTIFS($L$14:$L$299,V$15,$C$14:$C$299,$U16,$N$14:$N$299,"Realizado")</f>
        <v>0</v>
      </c>
      <c r="W16" s="228">
        <f t="shared" si="6"/>
        <v>0</v>
      </c>
      <c r="X16" s="228">
        <f t="shared" si="6"/>
        <v>0</v>
      </c>
      <c r="Y16" s="228">
        <f t="shared" si="6"/>
        <v>0</v>
      </c>
      <c r="Z16" s="228">
        <f t="shared" si="6"/>
        <v>0</v>
      </c>
      <c r="AA16" s="228">
        <f t="shared" si="6"/>
        <v>1</v>
      </c>
      <c r="AB16" s="228">
        <f t="shared" si="6"/>
        <v>0</v>
      </c>
      <c r="AC16" s="228">
        <f t="shared" si="6"/>
        <v>0</v>
      </c>
      <c r="AD16" s="228">
        <f t="shared" si="6"/>
        <v>0</v>
      </c>
      <c r="AE16" s="228">
        <f t="shared" si="6"/>
        <v>0</v>
      </c>
      <c r="AF16" s="228">
        <f t="shared" si="6"/>
        <v>0</v>
      </c>
      <c r="AG16" s="228">
        <f t="shared" si="6"/>
        <v>0</v>
      </c>
      <c r="AH16" s="228">
        <f>SUM(V16:AG16)</f>
        <v>1</v>
      </c>
    </row>
    <row r="17" spans="1:34" hidden="1" x14ac:dyDescent="0.35">
      <c r="A17" s="6">
        <v>59580</v>
      </c>
      <c r="B17" s="3"/>
      <c r="C17" s="1" t="s">
        <v>37</v>
      </c>
      <c r="D17" s="9" t="s">
        <v>38</v>
      </c>
      <c r="E17" s="1" t="s">
        <v>47</v>
      </c>
      <c r="F17" s="8">
        <v>354951</v>
      </c>
      <c r="G17" s="1" t="s">
        <v>39</v>
      </c>
      <c r="H17" s="7">
        <v>7</v>
      </c>
      <c r="I17" s="5">
        <v>44950</v>
      </c>
      <c r="J17" s="5">
        <v>44952</v>
      </c>
      <c r="K17" s="1" t="s">
        <v>42</v>
      </c>
      <c r="L17" s="224">
        <f t="shared" si="3"/>
        <v>1</v>
      </c>
      <c r="M17" s="4">
        <f t="shared" si="5"/>
        <v>1</v>
      </c>
      <c r="N17" s="233" t="s">
        <v>341</v>
      </c>
      <c r="O17" s="234">
        <v>20</v>
      </c>
      <c r="P17" s="233">
        <v>458886</v>
      </c>
      <c r="Q17" s="241" t="str">
        <f>IFERROR((VLOOKUP(P17,Padrón[[Ficha]:[Nombre]],2,FALSE)),"-")</f>
        <v>EDGAR MENDOZA RODRIGUEZ</v>
      </c>
      <c r="R17" s="262" t="s">
        <v>531</v>
      </c>
      <c r="S17" s="95" t="str">
        <f t="shared" si="4"/>
        <v>-</v>
      </c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1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1</v>
      </c>
    </row>
    <row r="18" spans="1:34" hidden="1" x14ac:dyDescent="0.35">
      <c r="A18" s="6">
        <v>59966</v>
      </c>
      <c r="B18" s="3"/>
      <c r="C18" s="1" t="s">
        <v>37</v>
      </c>
      <c r="D18" s="9" t="s">
        <v>38</v>
      </c>
      <c r="E18" s="1" t="s">
        <v>41</v>
      </c>
      <c r="F18" s="8">
        <v>354951</v>
      </c>
      <c r="G18" s="1" t="s">
        <v>39</v>
      </c>
      <c r="H18" s="7">
        <v>6</v>
      </c>
      <c r="I18" s="5">
        <v>44953</v>
      </c>
      <c r="J18" s="5">
        <v>44954</v>
      </c>
      <c r="K18" s="1" t="s">
        <v>42</v>
      </c>
      <c r="L18" s="224">
        <f t="shared" si="3"/>
        <v>1</v>
      </c>
      <c r="M18" s="4">
        <f t="shared" si="5"/>
        <v>1</v>
      </c>
      <c r="N18" s="233" t="s">
        <v>341</v>
      </c>
      <c r="O18" s="234">
        <v>12</v>
      </c>
      <c r="P18" s="233">
        <v>374253</v>
      </c>
      <c r="Q18" s="241" t="str">
        <f>IFERROR((VLOOKUP(P18,Padrón[[Ficha]:[Nombre]],2,FALSE)),"-")</f>
        <v>EDUARDO GONZALEZ RODRIGUEZ</v>
      </c>
      <c r="R18" s="262" t="s">
        <v>532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48263</v>
      </c>
      <c r="B19" s="3">
        <v>50650110</v>
      </c>
      <c r="C19" s="1" t="s">
        <v>196</v>
      </c>
      <c r="D19" s="9" t="s">
        <v>201</v>
      </c>
      <c r="E19" s="1" t="s">
        <v>24</v>
      </c>
      <c r="F19" s="8">
        <v>496969</v>
      </c>
      <c r="G19" s="1" t="s">
        <v>162</v>
      </c>
      <c r="H19" s="7">
        <v>9</v>
      </c>
      <c r="I19" s="5">
        <v>44953</v>
      </c>
      <c r="J19" s="5">
        <v>44953</v>
      </c>
      <c r="K19" s="1" t="s">
        <v>42</v>
      </c>
      <c r="L19" s="224">
        <f t="shared" si="3"/>
        <v>1</v>
      </c>
      <c r="M19" s="4">
        <f t="shared" si="5"/>
        <v>1</v>
      </c>
      <c r="N19" s="233" t="s">
        <v>341</v>
      </c>
      <c r="O19" s="234">
        <v>8</v>
      </c>
      <c r="P19" s="150">
        <v>496969</v>
      </c>
      <c r="Q19" s="241" t="str">
        <f>IFERROR((VLOOKUP(P19,Padrón[[Ficha]:[Nombre]],2,FALSE)),"-")</f>
        <v>EMMANUEL ALONSO SANCHEZ DOMINGUEZ</v>
      </c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2</v>
      </c>
      <c r="Y19" s="228">
        <f t="shared" si="6"/>
        <v>4</v>
      </c>
      <c r="Z19" s="228">
        <f t="shared" si="6"/>
        <v>8</v>
      </c>
      <c r="AA19" s="228">
        <f t="shared" si="6"/>
        <v>9</v>
      </c>
      <c r="AB19" s="228">
        <f t="shared" si="6"/>
        <v>3</v>
      </c>
      <c r="AC19" s="228">
        <f t="shared" si="6"/>
        <v>11</v>
      </c>
      <c r="AD19" s="228">
        <f t="shared" si="6"/>
        <v>8</v>
      </c>
      <c r="AE19" s="228">
        <f t="shared" si="6"/>
        <v>5</v>
      </c>
      <c r="AF19" s="228">
        <f t="shared" si="6"/>
        <v>3</v>
      </c>
      <c r="AG19" s="228">
        <f t="shared" si="6"/>
        <v>1</v>
      </c>
      <c r="AH19" s="228">
        <f t="shared" si="7"/>
        <v>54</v>
      </c>
    </row>
    <row r="20" spans="1:34" hidden="1" x14ac:dyDescent="0.35">
      <c r="A20" s="6">
        <v>47861</v>
      </c>
      <c r="B20" s="3">
        <v>50650103</v>
      </c>
      <c r="C20" s="1" t="s">
        <v>196</v>
      </c>
      <c r="D20" s="9" t="s">
        <v>201</v>
      </c>
      <c r="E20" s="1" t="s">
        <v>78</v>
      </c>
      <c r="F20" s="8">
        <v>405175</v>
      </c>
      <c r="G20" s="1" t="s">
        <v>146</v>
      </c>
      <c r="H20" s="7">
        <v>7</v>
      </c>
      <c r="I20" s="5">
        <v>44959</v>
      </c>
      <c r="J20" s="5">
        <v>44959</v>
      </c>
      <c r="K20" s="1" t="s">
        <v>42</v>
      </c>
      <c r="L20" s="224">
        <f t="shared" si="3"/>
        <v>2</v>
      </c>
      <c r="M20" s="4">
        <f t="shared" si="5"/>
        <v>1</v>
      </c>
      <c r="N20" s="233" t="s">
        <v>341</v>
      </c>
      <c r="O20" s="234">
        <v>7</v>
      </c>
      <c r="P20" s="150">
        <v>405175</v>
      </c>
      <c r="Q20" s="241" t="str">
        <f>IFERROR((VLOOKUP(P20,Padrón[[Ficha]:[Nombre]],2,FALSE)),"-")</f>
        <v>ANGEL ISRAEL ESCASENA MARTINEZ</v>
      </c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1</v>
      </c>
      <c r="X20" s="228">
        <f t="shared" si="6"/>
        <v>0</v>
      </c>
      <c r="Y20" s="228">
        <f t="shared" si="6"/>
        <v>2</v>
      </c>
      <c r="Z20" s="228">
        <f t="shared" si="6"/>
        <v>0</v>
      </c>
      <c r="AA20" s="228">
        <f t="shared" si="6"/>
        <v>2</v>
      </c>
      <c r="AB20" s="228">
        <f t="shared" si="6"/>
        <v>1</v>
      </c>
      <c r="AC20" s="228">
        <f t="shared" si="6"/>
        <v>1</v>
      </c>
      <c r="AD20" s="228">
        <f t="shared" si="6"/>
        <v>0</v>
      </c>
      <c r="AE20" s="228">
        <f t="shared" si="6"/>
        <v>1</v>
      </c>
      <c r="AF20" s="228">
        <f t="shared" si="6"/>
        <v>0</v>
      </c>
      <c r="AG20" s="228">
        <f t="shared" si="6"/>
        <v>0</v>
      </c>
      <c r="AH20" s="228">
        <f t="shared" si="7"/>
        <v>8</v>
      </c>
    </row>
    <row r="21" spans="1:34" hidden="1" x14ac:dyDescent="0.35">
      <c r="A21" s="6">
        <v>47942</v>
      </c>
      <c r="B21" s="3"/>
      <c r="C21" s="1" t="s">
        <v>196</v>
      </c>
      <c r="D21" s="9" t="s">
        <v>201</v>
      </c>
      <c r="E21" s="1" t="s">
        <v>28</v>
      </c>
      <c r="F21" s="8">
        <v>499974</v>
      </c>
      <c r="G21" s="1" t="s">
        <v>206</v>
      </c>
      <c r="H21" s="7">
        <v>10</v>
      </c>
      <c r="I21" s="5">
        <v>44963</v>
      </c>
      <c r="J21" s="5">
        <v>44964</v>
      </c>
      <c r="K21" s="1" t="s">
        <v>42</v>
      </c>
      <c r="L21" s="224">
        <f t="shared" si="3"/>
        <v>2</v>
      </c>
      <c r="M21" s="4">
        <f t="shared" si="5"/>
        <v>1</v>
      </c>
      <c r="N21" s="233" t="s">
        <v>341</v>
      </c>
      <c r="O21" s="234">
        <v>10</v>
      </c>
      <c r="P21" s="233">
        <v>499974</v>
      </c>
      <c r="Q21" s="241" t="str">
        <f>IFERROR((VLOOKUP(P21,Padrón[[Ficha]:[Nombre]],2,FALSE)),"-")</f>
        <v>IVONNE DEL CARMEN CALDERON CRUZ</v>
      </c>
      <c r="R21" s="245" t="s">
        <v>533</v>
      </c>
      <c r="S21" s="95" t="str">
        <f t="shared" si="4"/>
        <v>-</v>
      </c>
      <c r="U21" s="230" t="s">
        <v>53</v>
      </c>
      <c r="V21" s="228">
        <f t="shared" si="6"/>
        <v>0</v>
      </c>
      <c r="W21" s="228">
        <f t="shared" si="6"/>
        <v>0</v>
      </c>
      <c r="X21" s="228">
        <f t="shared" si="6"/>
        <v>0</v>
      </c>
      <c r="Y21" s="228">
        <f t="shared" si="6"/>
        <v>0</v>
      </c>
      <c r="Z21" s="228">
        <f t="shared" si="6"/>
        <v>0</v>
      </c>
      <c r="AA21" s="228">
        <f t="shared" si="6"/>
        <v>0</v>
      </c>
      <c r="AB21" s="228">
        <f t="shared" si="6"/>
        <v>0</v>
      </c>
      <c r="AC21" s="228">
        <f t="shared" si="6"/>
        <v>0</v>
      </c>
      <c r="AD21" s="228">
        <f t="shared" si="6"/>
        <v>0</v>
      </c>
      <c r="AE21" s="228">
        <f t="shared" si="6"/>
        <v>0</v>
      </c>
      <c r="AF21" s="228">
        <f t="shared" si="6"/>
        <v>0</v>
      </c>
      <c r="AG21" s="228">
        <f t="shared" si="6"/>
        <v>0</v>
      </c>
      <c r="AH21" s="228">
        <f t="shared" si="7"/>
        <v>0</v>
      </c>
    </row>
    <row r="22" spans="1:34" hidden="1" x14ac:dyDescent="0.35">
      <c r="A22" s="6">
        <v>47842</v>
      </c>
      <c r="B22" s="3">
        <v>50650150</v>
      </c>
      <c r="C22" s="1" t="s">
        <v>196</v>
      </c>
      <c r="D22" s="9" t="s">
        <v>201</v>
      </c>
      <c r="E22" s="1" t="s">
        <v>46</v>
      </c>
      <c r="F22" s="8">
        <v>405175</v>
      </c>
      <c r="G22" s="1" t="s">
        <v>146</v>
      </c>
      <c r="H22" s="7">
        <v>13</v>
      </c>
      <c r="I22" s="5">
        <v>44965</v>
      </c>
      <c r="J22" s="5">
        <v>44965</v>
      </c>
      <c r="K22" s="1" t="s">
        <v>42</v>
      </c>
      <c r="L22" s="224">
        <f t="shared" si="3"/>
        <v>2</v>
      </c>
      <c r="M22" s="4">
        <f t="shared" si="5"/>
        <v>1</v>
      </c>
      <c r="N22" s="233" t="s">
        <v>341</v>
      </c>
      <c r="O22" s="234">
        <v>11</v>
      </c>
      <c r="P22" s="150">
        <v>405175</v>
      </c>
      <c r="Q22" s="241" t="str">
        <f>IFERROR((VLOOKUP(P22,Padrón[[Ficha]:[Nombre]],2,FALSE)),"-")</f>
        <v>ANGEL ISRAEL ESCASENA MARTINEZ</v>
      </c>
      <c r="S22" s="95" t="str">
        <f t="shared" si="4"/>
        <v>-</v>
      </c>
      <c r="U22" s="230" t="s">
        <v>37</v>
      </c>
      <c r="V22" s="228">
        <f t="shared" si="6"/>
        <v>4</v>
      </c>
      <c r="W22" s="228">
        <f t="shared" si="6"/>
        <v>3</v>
      </c>
      <c r="X22" s="228">
        <f t="shared" si="6"/>
        <v>2</v>
      </c>
      <c r="Y22" s="228">
        <f t="shared" si="6"/>
        <v>6</v>
      </c>
      <c r="Z22" s="228">
        <f t="shared" si="6"/>
        <v>8</v>
      </c>
      <c r="AA22" s="228">
        <f t="shared" si="6"/>
        <v>7</v>
      </c>
      <c r="AB22" s="228">
        <f t="shared" si="6"/>
        <v>2</v>
      </c>
      <c r="AC22" s="228">
        <f t="shared" si="6"/>
        <v>6</v>
      </c>
      <c r="AD22" s="228">
        <f t="shared" si="6"/>
        <v>4</v>
      </c>
      <c r="AE22" s="228">
        <f t="shared" si="6"/>
        <v>3</v>
      </c>
      <c r="AF22" s="228">
        <f t="shared" si="6"/>
        <v>5</v>
      </c>
      <c r="AG22" s="228">
        <f t="shared" si="6"/>
        <v>2</v>
      </c>
      <c r="AH22" s="228">
        <f t="shared" si="7"/>
        <v>52</v>
      </c>
    </row>
    <row r="23" spans="1:34" hidden="1" x14ac:dyDescent="0.35">
      <c r="A23" s="6">
        <v>48098</v>
      </c>
      <c r="B23" s="3"/>
      <c r="C23" s="1" t="s">
        <v>196</v>
      </c>
      <c r="D23" s="9" t="s">
        <v>201</v>
      </c>
      <c r="E23" s="1" t="s">
        <v>117</v>
      </c>
      <c r="F23" s="8">
        <v>353019</v>
      </c>
      <c r="G23" s="1" t="s">
        <v>118</v>
      </c>
      <c r="H23" s="7">
        <v>7</v>
      </c>
      <c r="I23" s="5">
        <v>44966</v>
      </c>
      <c r="J23" s="5">
        <v>44967</v>
      </c>
      <c r="K23" s="1" t="s">
        <v>42</v>
      </c>
      <c r="L23" s="224">
        <f t="shared" si="3"/>
        <v>2</v>
      </c>
      <c r="M23" s="4">
        <f t="shared" si="5"/>
        <v>1</v>
      </c>
      <c r="N23" s="233" t="s">
        <v>341</v>
      </c>
      <c r="O23" s="234">
        <v>4</v>
      </c>
      <c r="P23" s="233">
        <v>458886</v>
      </c>
      <c r="Q23" s="241" t="str">
        <f>IFERROR((VLOOKUP(P23,Padrón[[Ficha]:[Nombre]],2,FALSE)),"-")</f>
        <v>EDGAR MENDOZA RODRIGUEZ</v>
      </c>
      <c r="R23" s="234" t="s">
        <v>534</v>
      </c>
      <c r="S23" s="95" t="str">
        <f t="shared" si="4"/>
        <v>-</v>
      </c>
      <c r="U23" s="230" t="s">
        <v>121</v>
      </c>
      <c r="V23" s="228">
        <f t="shared" si="6"/>
        <v>0</v>
      </c>
      <c r="W23" s="228">
        <f t="shared" si="6"/>
        <v>0</v>
      </c>
      <c r="X23" s="228">
        <f t="shared" si="6"/>
        <v>0</v>
      </c>
      <c r="Y23" s="228">
        <f t="shared" si="6"/>
        <v>0</v>
      </c>
      <c r="Z23" s="228">
        <f t="shared" si="6"/>
        <v>0</v>
      </c>
      <c r="AA23" s="228">
        <f t="shared" si="6"/>
        <v>0</v>
      </c>
      <c r="AB23" s="228">
        <f t="shared" si="6"/>
        <v>0</v>
      </c>
      <c r="AC23" s="228">
        <f t="shared" si="6"/>
        <v>0</v>
      </c>
      <c r="AD23" s="228">
        <f t="shared" si="6"/>
        <v>0</v>
      </c>
      <c r="AE23" s="228">
        <f t="shared" si="6"/>
        <v>0</v>
      </c>
      <c r="AF23" s="228">
        <f t="shared" si="6"/>
        <v>0</v>
      </c>
      <c r="AG23" s="228">
        <f t="shared" si="6"/>
        <v>0</v>
      </c>
      <c r="AH23" s="228">
        <f t="shared" si="7"/>
        <v>0</v>
      </c>
    </row>
    <row r="24" spans="1:34" hidden="1" x14ac:dyDescent="0.35">
      <c r="A24" s="6">
        <v>55919</v>
      </c>
      <c r="B24" s="3"/>
      <c r="C24" s="1" t="s">
        <v>37</v>
      </c>
      <c r="D24" s="9" t="s">
        <v>52</v>
      </c>
      <c r="E24" s="1" t="s">
        <v>22</v>
      </c>
      <c r="F24" s="8">
        <v>354951</v>
      </c>
      <c r="G24" s="1" t="s">
        <v>39</v>
      </c>
      <c r="H24" s="7">
        <v>14</v>
      </c>
      <c r="I24" s="5">
        <v>44973</v>
      </c>
      <c r="J24" s="5">
        <v>44975</v>
      </c>
      <c r="K24" s="1" t="s">
        <v>42</v>
      </c>
      <c r="L24" s="224">
        <f t="shared" si="3"/>
        <v>2</v>
      </c>
      <c r="M24" s="4">
        <f t="shared" si="5"/>
        <v>1</v>
      </c>
      <c r="N24" s="233" t="s">
        <v>341</v>
      </c>
      <c r="O24" s="234">
        <v>5</v>
      </c>
      <c r="P24" s="233">
        <v>354951</v>
      </c>
      <c r="Q24" s="241" t="str">
        <f>IFERROR((VLOOKUP(P24,Padrón[[Ficha]:[Nombre]],2,FALSE)),"-")</f>
        <v>RAUL ARMANDO GARZA TORRE</v>
      </c>
      <c r="S24" s="95" t="str">
        <f t="shared" si="4"/>
        <v>-</v>
      </c>
      <c r="U24" s="230" t="s">
        <v>15</v>
      </c>
      <c r="V24" s="228">
        <f t="shared" si="6"/>
        <v>0</v>
      </c>
      <c r="W24" s="228">
        <f t="shared" si="6"/>
        <v>0</v>
      </c>
      <c r="X24" s="228">
        <f t="shared" si="6"/>
        <v>0</v>
      </c>
      <c r="Y24" s="228">
        <f t="shared" si="6"/>
        <v>0</v>
      </c>
      <c r="Z24" s="228">
        <f t="shared" si="6"/>
        <v>0</v>
      </c>
      <c r="AA24" s="228">
        <f t="shared" si="6"/>
        <v>0</v>
      </c>
      <c r="AB24" s="228">
        <f t="shared" si="6"/>
        <v>0</v>
      </c>
      <c r="AC24" s="228">
        <f t="shared" si="6"/>
        <v>0</v>
      </c>
      <c r="AD24" s="228">
        <f t="shared" si="6"/>
        <v>0</v>
      </c>
      <c r="AE24" s="228">
        <f t="shared" si="6"/>
        <v>0</v>
      </c>
      <c r="AF24" s="228">
        <f t="shared" si="6"/>
        <v>0</v>
      </c>
      <c r="AG24" s="228">
        <f t="shared" si="6"/>
        <v>0</v>
      </c>
      <c r="AH24" s="228">
        <f t="shared" si="7"/>
        <v>0</v>
      </c>
    </row>
    <row r="25" spans="1:34" hidden="1" x14ac:dyDescent="0.35">
      <c r="A25" s="6">
        <v>49398</v>
      </c>
      <c r="B25" s="3"/>
      <c r="C25" s="1" t="s">
        <v>109</v>
      </c>
      <c r="D25" s="9" t="s">
        <v>110</v>
      </c>
      <c r="E25" s="1" t="s">
        <v>46</v>
      </c>
      <c r="F25" s="8">
        <v>318770</v>
      </c>
      <c r="G25" s="1" t="s">
        <v>111</v>
      </c>
      <c r="H25" s="7">
        <v>7</v>
      </c>
      <c r="I25" s="5">
        <v>44973</v>
      </c>
      <c r="J25" s="5">
        <v>44973</v>
      </c>
      <c r="K25" s="1" t="s">
        <v>40</v>
      </c>
      <c r="L25" s="224">
        <f t="shared" si="3"/>
        <v>2</v>
      </c>
      <c r="M25" s="4">
        <f t="shared" si="5"/>
        <v>1</v>
      </c>
      <c r="N25" s="233" t="s">
        <v>341</v>
      </c>
      <c r="O25" s="234">
        <v>6</v>
      </c>
      <c r="P25" s="233">
        <v>318770</v>
      </c>
      <c r="Q25" s="241" t="str">
        <f>IFERROR((VLOOKUP(P25,Padrón[[Ficha]:[Nombre]],2,FALSE)),"-")</f>
        <v>RAMIRO DE LA CRUZ MENDEZ</v>
      </c>
      <c r="S25" s="95" t="str">
        <f t="shared" si="4"/>
        <v>-</v>
      </c>
      <c r="U25" s="230" t="s">
        <v>48</v>
      </c>
      <c r="V25" s="228">
        <f t="shared" si="6"/>
        <v>0</v>
      </c>
      <c r="W25" s="228">
        <f t="shared" si="6"/>
        <v>0</v>
      </c>
      <c r="X25" s="228">
        <f t="shared" si="6"/>
        <v>0</v>
      </c>
      <c r="Y25" s="228">
        <f t="shared" si="6"/>
        <v>0</v>
      </c>
      <c r="Z25" s="228">
        <f t="shared" si="6"/>
        <v>0</v>
      </c>
      <c r="AA25" s="228">
        <f t="shared" si="6"/>
        <v>0</v>
      </c>
      <c r="AB25" s="228">
        <f t="shared" si="6"/>
        <v>0</v>
      </c>
      <c r="AC25" s="228">
        <f t="shared" si="6"/>
        <v>0</v>
      </c>
      <c r="AD25" s="228">
        <f t="shared" si="6"/>
        <v>0</v>
      </c>
      <c r="AE25" s="228">
        <f t="shared" si="6"/>
        <v>0</v>
      </c>
      <c r="AF25" s="228">
        <f t="shared" si="6"/>
        <v>0</v>
      </c>
      <c r="AG25" s="228">
        <f t="shared" si="6"/>
        <v>0</v>
      </c>
      <c r="AH25" s="228">
        <f t="shared" si="7"/>
        <v>0</v>
      </c>
    </row>
    <row r="26" spans="1:34" hidden="1" x14ac:dyDescent="0.35">
      <c r="A26" s="6">
        <v>47845</v>
      </c>
      <c r="B26" s="3"/>
      <c r="C26" s="1" t="s">
        <v>196</v>
      </c>
      <c r="D26" s="9" t="s">
        <v>201</v>
      </c>
      <c r="E26" s="1" t="s">
        <v>115</v>
      </c>
      <c r="F26" s="8">
        <v>374253</v>
      </c>
      <c r="G26" s="1" t="s">
        <v>130</v>
      </c>
      <c r="H26" s="7">
        <v>13</v>
      </c>
      <c r="I26" s="5">
        <v>44973</v>
      </c>
      <c r="J26" s="5">
        <v>44973</v>
      </c>
      <c r="K26" s="1" t="s">
        <v>42</v>
      </c>
      <c r="L26" s="224">
        <f t="shared" si="3"/>
        <v>2</v>
      </c>
      <c r="M26" s="4">
        <f t="shared" si="5"/>
        <v>1</v>
      </c>
      <c r="N26" s="233" t="s">
        <v>341</v>
      </c>
      <c r="O26" s="234">
        <v>9</v>
      </c>
      <c r="P26" s="233">
        <v>374253</v>
      </c>
      <c r="Q26" s="241" t="str">
        <f>IFERROR((VLOOKUP(P26,Padrón[[Ficha]:[Nombre]],2,FALSE)),"-")</f>
        <v>EDUARDO GONZALEZ RODRIGUEZ</v>
      </c>
      <c r="S26" s="95" t="str">
        <f t="shared" si="4"/>
        <v>-</v>
      </c>
      <c r="U26" s="230" t="s">
        <v>196</v>
      </c>
      <c r="V26" s="228">
        <f t="shared" si="6"/>
        <v>2</v>
      </c>
      <c r="W26" s="228">
        <f t="shared" si="6"/>
        <v>5</v>
      </c>
      <c r="X26" s="228">
        <f t="shared" si="6"/>
        <v>4</v>
      </c>
      <c r="Y26" s="228">
        <f t="shared" si="6"/>
        <v>1</v>
      </c>
      <c r="Z26" s="228">
        <f t="shared" si="6"/>
        <v>2</v>
      </c>
      <c r="AA26" s="228">
        <f t="shared" si="6"/>
        <v>1</v>
      </c>
      <c r="AB26" s="228">
        <f t="shared" si="6"/>
        <v>1</v>
      </c>
      <c r="AC26" s="228">
        <f t="shared" si="6"/>
        <v>1</v>
      </c>
      <c r="AD26" s="228">
        <f t="shared" si="6"/>
        <v>2</v>
      </c>
      <c r="AE26" s="228">
        <f t="shared" si="6"/>
        <v>2</v>
      </c>
      <c r="AF26" s="228">
        <f t="shared" si="6"/>
        <v>1</v>
      </c>
      <c r="AG26" s="228">
        <f t="shared" si="6"/>
        <v>0</v>
      </c>
      <c r="AH26" s="228">
        <f t="shared" si="7"/>
        <v>22</v>
      </c>
    </row>
    <row r="27" spans="1:34" hidden="1" x14ac:dyDescent="0.35">
      <c r="A27" s="6">
        <v>60912</v>
      </c>
      <c r="B27" s="3"/>
      <c r="C27" s="1" t="s">
        <v>37</v>
      </c>
      <c r="D27" s="9" t="s">
        <v>83</v>
      </c>
      <c r="E27" s="1" t="s">
        <v>28</v>
      </c>
      <c r="F27" s="8">
        <v>354951</v>
      </c>
      <c r="G27" s="1" t="s">
        <v>39</v>
      </c>
      <c r="H27" s="7">
        <v>6</v>
      </c>
      <c r="I27" s="5">
        <v>44977</v>
      </c>
      <c r="J27" s="5">
        <v>44978</v>
      </c>
      <c r="K27" s="1" t="s">
        <v>42</v>
      </c>
      <c r="L27" s="224">
        <f t="shared" si="3"/>
        <v>2</v>
      </c>
      <c r="M27" s="4">
        <f t="shared" si="5"/>
        <v>1</v>
      </c>
      <c r="N27" s="233" t="s">
        <v>341</v>
      </c>
      <c r="O27" s="234">
        <v>4</v>
      </c>
      <c r="P27" s="233">
        <v>374361</v>
      </c>
      <c r="Q27" s="241" t="str">
        <f>IFERROR((VLOOKUP(P27,Padrón[[Ficha]:[Nombre]],2,FALSE)),"-")</f>
        <v>RUBEN AGUILAR LASSERRE</v>
      </c>
      <c r="S27" s="95" t="str">
        <f t="shared" si="4"/>
        <v>-</v>
      </c>
      <c r="U27" s="230" t="s">
        <v>276</v>
      </c>
      <c r="V27" s="228">
        <f>SUM(V16:V26)</f>
        <v>6</v>
      </c>
      <c r="W27" s="228">
        <f t="shared" ref="W27:AH27" si="8">SUM(W16:W26)</f>
        <v>9</v>
      </c>
      <c r="X27" s="228">
        <f t="shared" si="8"/>
        <v>8</v>
      </c>
      <c r="Y27" s="228">
        <f t="shared" si="8"/>
        <v>13</v>
      </c>
      <c r="Z27" s="228">
        <f t="shared" si="8"/>
        <v>18</v>
      </c>
      <c r="AA27" s="228">
        <f t="shared" si="8"/>
        <v>20</v>
      </c>
      <c r="AB27" s="228">
        <f t="shared" si="8"/>
        <v>7</v>
      </c>
      <c r="AC27" s="228">
        <f t="shared" si="8"/>
        <v>19</v>
      </c>
      <c r="AD27" s="228">
        <f t="shared" si="8"/>
        <v>14</v>
      </c>
      <c r="AE27" s="228">
        <f t="shared" si="8"/>
        <v>12</v>
      </c>
      <c r="AF27" s="228">
        <f t="shared" si="8"/>
        <v>9</v>
      </c>
      <c r="AG27" s="228">
        <f t="shared" si="8"/>
        <v>3</v>
      </c>
      <c r="AH27" s="231">
        <f t="shared" si="8"/>
        <v>138</v>
      </c>
    </row>
    <row r="28" spans="1:34" hidden="1" x14ac:dyDescent="0.35">
      <c r="A28" s="6">
        <v>55003</v>
      </c>
      <c r="B28" s="3"/>
      <c r="C28" s="1" t="s">
        <v>37</v>
      </c>
      <c r="D28" s="9" t="s">
        <v>52</v>
      </c>
      <c r="E28" s="1" t="s">
        <v>117</v>
      </c>
      <c r="F28" s="8">
        <v>353019</v>
      </c>
      <c r="G28" s="1" t="s">
        <v>118</v>
      </c>
      <c r="H28" s="7">
        <v>6</v>
      </c>
      <c r="I28" s="5">
        <v>44978</v>
      </c>
      <c r="J28" s="5">
        <v>44979</v>
      </c>
      <c r="K28" s="1" t="s">
        <v>40</v>
      </c>
      <c r="L28" s="224">
        <f t="shared" si="3"/>
        <v>2</v>
      </c>
      <c r="M28" s="4">
        <f t="shared" si="5"/>
        <v>1</v>
      </c>
      <c r="N28" s="233" t="s">
        <v>341</v>
      </c>
      <c r="O28" s="234">
        <v>5</v>
      </c>
      <c r="P28" s="233">
        <v>510745</v>
      </c>
      <c r="Q28" s="241" t="str">
        <f>IFERROR((VLOOKUP(P28,Padrón[[Ficha]:[Nombre]],2,FALSE)),"-")</f>
        <v>CESAR IVAN CHULINES GRANADOS</v>
      </c>
      <c r="S28" s="95" t="str">
        <f t="shared" si="4"/>
        <v>-</v>
      </c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56458</v>
      </c>
      <c r="B29" s="3"/>
      <c r="C29" s="1" t="s">
        <v>196</v>
      </c>
      <c r="D29" s="9" t="s">
        <v>201</v>
      </c>
      <c r="E29" s="1" t="s">
        <v>27</v>
      </c>
      <c r="F29" s="8">
        <v>405175</v>
      </c>
      <c r="G29" s="1" t="s">
        <v>146</v>
      </c>
      <c r="H29" s="7">
        <v>8</v>
      </c>
      <c r="I29" s="5">
        <v>44986</v>
      </c>
      <c r="J29" s="5">
        <v>44986</v>
      </c>
      <c r="K29" s="1" t="s">
        <v>42</v>
      </c>
      <c r="L29" s="224">
        <f t="shared" si="3"/>
        <v>3</v>
      </c>
      <c r="M29" s="4">
        <f t="shared" si="5"/>
        <v>1</v>
      </c>
      <c r="N29" s="233" t="s">
        <v>341</v>
      </c>
      <c r="O29" s="234">
        <v>9</v>
      </c>
      <c r="P29" s="233">
        <v>600496</v>
      </c>
      <c r="Q29" s="241" t="str">
        <f>IFERROR((VLOOKUP(P29,Padrón[[Ficha]:[Nombre]],2,FALSE)),"-")</f>
        <v>LUIS ALEXANDRO ORTEGA MORENO</v>
      </c>
      <c r="R29" s="234" t="s">
        <v>535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48109</v>
      </c>
      <c r="B30" s="3"/>
      <c r="C30" s="1" t="s">
        <v>196</v>
      </c>
      <c r="D30" s="9" t="s">
        <v>201</v>
      </c>
      <c r="E30" s="1" t="s">
        <v>28</v>
      </c>
      <c r="F30" s="8">
        <v>374361</v>
      </c>
      <c r="G30" s="1" t="s">
        <v>136</v>
      </c>
      <c r="H30" s="7">
        <v>8</v>
      </c>
      <c r="I30" s="5">
        <v>44987</v>
      </c>
      <c r="J30" s="5">
        <v>44988</v>
      </c>
      <c r="K30" s="1" t="s">
        <v>42</v>
      </c>
      <c r="L30" s="224">
        <f t="shared" si="3"/>
        <v>3</v>
      </c>
      <c r="M30" s="4">
        <f t="shared" si="5"/>
        <v>1</v>
      </c>
      <c r="N30" s="233" t="s">
        <v>341</v>
      </c>
      <c r="O30" s="234">
        <v>6</v>
      </c>
      <c r="P30" s="233">
        <v>374361</v>
      </c>
      <c r="Q30" s="241" t="str">
        <f>IFERROR((VLOOKUP(P30,Padrón[[Ficha]:[Nombre]],2,FALSE)),"-")</f>
        <v>RUBEN AGUILAR LASSERRE</v>
      </c>
      <c r="S30" s="95" t="str">
        <f t="shared" si="4"/>
        <v>-</v>
      </c>
      <c r="U30" s="230" t="s">
        <v>211</v>
      </c>
      <c r="V30" s="228">
        <f t="shared" ref="V30:AG40" si="9">COUNTIFS($L$14:$L$299,V$15,$C$14:$C$299,$U30,$N$14:$N$299,"Cancelado")</f>
        <v>0</v>
      </c>
      <c r="W30" s="228">
        <f t="shared" si="9"/>
        <v>0</v>
      </c>
      <c r="X30" s="228">
        <f t="shared" si="9"/>
        <v>0</v>
      </c>
      <c r="Y30" s="228">
        <f t="shared" si="9"/>
        <v>0</v>
      </c>
      <c r="Z30" s="228">
        <f t="shared" si="9"/>
        <v>0</v>
      </c>
      <c r="AA30" s="228">
        <f t="shared" si="9"/>
        <v>0</v>
      </c>
      <c r="AB30" s="228">
        <f t="shared" si="9"/>
        <v>0</v>
      </c>
      <c r="AC30" s="228">
        <f t="shared" si="9"/>
        <v>0</v>
      </c>
      <c r="AD30" s="228">
        <f t="shared" si="9"/>
        <v>0</v>
      </c>
      <c r="AE30" s="228">
        <f t="shared" si="9"/>
        <v>0</v>
      </c>
      <c r="AF30" s="228">
        <f t="shared" si="9"/>
        <v>1</v>
      </c>
      <c r="AG30" s="228">
        <f t="shared" si="9"/>
        <v>0</v>
      </c>
      <c r="AH30" s="228">
        <f>SUM(V30:AG30)</f>
        <v>1</v>
      </c>
    </row>
    <row r="31" spans="1:34" hidden="1" x14ac:dyDescent="0.35">
      <c r="A31" s="6">
        <v>47924</v>
      </c>
      <c r="B31" s="3"/>
      <c r="C31" s="1" t="s">
        <v>196</v>
      </c>
      <c r="D31" s="9" t="s">
        <v>201</v>
      </c>
      <c r="E31" s="1" t="s">
        <v>27</v>
      </c>
      <c r="F31" s="8">
        <v>496969</v>
      </c>
      <c r="G31" s="1" t="s">
        <v>162</v>
      </c>
      <c r="H31" s="7">
        <v>9</v>
      </c>
      <c r="I31" s="5">
        <v>44987</v>
      </c>
      <c r="J31" s="5">
        <v>44987</v>
      </c>
      <c r="K31" s="1" t="s">
        <v>42</v>
      </c>
      <c r="L31" s="224">
        <f t="shared" si="3"/>
        <v>3</v>
      </c>
      <c r="M31" s="4">
        <f t="shared" si="5"/>
        <v>1</v>
      </c>
      <c r="N31" s="233" t="s">
        <v>341</v>
      </c>
      <c r="O31" s="234">
        <v>9</v>
      </c>
      <c r="P31" s="233">
        <v>445922</v>
      </c>
      <c r="Q31" s="241" t="str">
        <f>IFERROR((VLOOKUP(P31,Padrón[[Ficha]:[Nombre]],2,FALSE)),"-")</f>
        <v>MANUEL ALEJANDRO HERNANDEZ PACHECO</v>
      </c>
      <c r="S31" s="95" t="str">
        <f t="shared" si="4"/>
        <v>-</v>
      </c>
      <c r="U31" s="230" t="s">
        <v>183</v>
      </c>
      <c r="V31" s="228">
        <f t="shared" si="9"/>
        <v>0</v>
      </c>
      <c r="W31" s="228">
        <f t="shared" si="9"/>
        <v>0</v>
      </c>
      <c r="X31" s="228">
        <f t="shared" si="9"/>
        <v>0</v>
      </c>
      <c r="Y31" s="228">
        <f t="shared" si="9"/>
        <v>0</v>
      </c>
      <c r="Z31" s="228">
        <f t="shared" si="9"/>
        <v>0</v>
      </c>
      <c r="AA31" s="228">
        <f t="shared" si="9"/>
        <v>1</v>
      </c>
      <c r="AB31" s="228">
        <f t="shared" si="9"/>
        <v>0</v>
      </c>
      <c r="AC31" s="228">
        <f t="shared" si="9"/>
        <v>0</v>
      </c>
      <c r="AD31" s="228">
        <f t="shared" si="9"/>
        <v>0</v>
      </c>
      <c r="AE31" s="228">
        <f t="shared" si="9"/>
        <v>0</v>
      </c>
      <c r="AF31" s="228">
        <f t="shared" si="9"/>
        <v>0</v>
      </c>
      <c r="AG31" s="228">
        <f t="shared" si="9"/>
        <v>0</v>
      </c>
      <c r="AH31" s="228">
        <f t="shared" ref="AH31:AH40" si="10">SUM(V31:AG31)</f>
        <v>1</v>
      </c>
    </row>
    <row r="32" spans="1:34" hidden="1" x14ac:dyDescent="0.35">
      <c r="A32" s="6">
        <v>57525</v>
      </c>
      <c r="B32" s="3"/>
      <c r="C32" s="1" t="s">
        <v>37</v>
      </c>
      <c r="D32" s="9" t="s">
        <v>52</v>
      </c>
      <c r="E32" s="1" t="s">
        <v>28</v>
      </c>
      <c r="F32" s="8">
        <v>354951</v>
      </c>
      <c r="G32" s="1" t="s">
        <v>39</v>
      </c>
      <c r="H32" s="7">
        <v>9</v>
      </c>
      <c r="I32" s="5">
        <v>44992</v>
      </c>
      <c r="J32" s="5">
        <v>44998</v>
      </c>
      <c r="K32" s="1" t="s">
        <v>42</v>
      </c>
      <c r="L32" s="224">
        <f t="shared" si="3"/>
        <v>3</v>
      </c>
      <c r="M32" s="4">
        <f t="shared" si="5"/>
        <v>1</v>
      </c>
      <c r="N32" s="233" t="s">
        <v>341</v>
      </c>
      <c r="O32" s="234">
        <v>6</v>
      </c>
      <c r="P32" s="233">
        <v>374361</v>
      </c>
      <c r="Q32" s="241" t="str">
        <f>IFERROR((VLOOKUP(P32,Padrón[[Ficha]:[Nombre]],2,FALSE)),"-")</f>
        <v>RUBEN AGUILAR LASSERRE</v>
      </c>
      <c r="S32" s="95" t="str">
        <f t="shared" si="4"/>
        <v>-</v>
      </c>
      <c r="U32" s="230" t="s">
        <v>179</v>
      </c>
      <c r="V32" s="228">
        <f t="shared" si="9"/>
        <v>0</v>
      </c>
      <c r="W32" s="228">
        <f t="shared" si="9"/>
        <v>0</v>
      </c>
      <c r="X32" s="228">
        <f t="shared" si="9"/>
        <v>0</v>
      </c>
      <c r="Y32" s="228">
        <f t="shared" si="9"/>
        <v>0</v>
      </c>
      <c r="Z32" s="228">
        <f t="shared" si="9"/>
        <v>0</v>
      </c>
      <c r="AA32" s="228">
        <f t="shared" si="9"/>
        <v>0</v>
      </c>
      <c r="AB32" s="228">
        <f t="shared" si="9"/>
        <v>0</v>
      </c>
      <c r="AC32" s="228">
        <f t="shared" si="9"/>
        <v>0</v>
      </c>
      <c r="AD32" s="228">
        <f t="shared" si="9"/>
        <v>0</v>
      </c>
      <c r="AE32" s="228">
        <f t="shared" si="9"/>
        <v>0</v>
      </c>
      <c r="AF32" s="228">
        <f t="shared" si="9"/>
        <v>0</v>
      </c>
      <c r="AG32" s="228">
        <f t="shared" si="9"/>
        <v>0</v>
      </c>
      <c r="AH32" s="228">
        <f t="shared" si="10"/>
        <v>0</v>
      </c>
    </row>
    <row r="33" spans="1:34" hidden="1" x14ac:dyDescent="0.35">
      <c r="A33" s="6">
        <v>47922</v>
      </c>
      <c r="B33" s="3"/>
      <c r="C33" s="1" t="s">
        <v>196</v>
      </c>
      <c r="D33" s="9" t="s">
        <v>201</v>
      </c>
      <c r="E33" s="1" t="s">
        <v>27</v>
      </c>
      <c r="F33" s="8">
        <v>405175</v>
      </c>
      <c r="G33" s="1" t="s">
        <v>146</v>
      </c>
      <c r="H33" s="7">
        <v>13</v>
      </c>
      <c r="I33" s="5">
        <v>44994</v>
      </c>
      <c r="J33" s="5">
        <v>44994</v>
      </c>
      <c r="K33" s="1" t="s">
        <v>42</v>
      </c>
      <c r="L33" s="224">
        <f t="shared" si="3"/>
        <v>3</v>
      </c>
      <c r="M33" s="4">
        <f t="shared" si="5"/>
        <v>1</v>
      </c>
      <c r="N33" s="233" t="s">
        <v>341</v>
      </c>
      <c r="O33" s="234">
        <v>13</v>
      </c>
      <c r="P33" s="233">
        <v>206830</v>
      </c>
      <c r="Q33" s="241" t="str">
        <f>IFERROR((VLOOKUP(P33,Padrón[[Ficha]:[Nombre]],2,FALSE)),"-")</f>
        <v>JOSE TRINIDAD OSORNO REQUENA</v>
      </c>
      <c r="S33" s="95" t="str">
        <f t="shared" si="4"/>
        <v>-</v>
      </c>
      <c r="U33" s="230" t="s">
        <v>215</v>
      </c>
      <c r="V33" s="228">
        <f t="shared" si="9"/>
        <v>0</v>
      </c>
      <c r="W33" s="228">
        <f t="shared" si="9"/>
        <v>0</v>
      </c>
      <c r="X33" s="228">
        <f t="shared" si="9"/>
        <v>0</v>
      </c>
      <c r="Y33" s="228">
        <f t="shared" si="9"/>
        <v>0</v>
      </c>
      <c r="Z33" s="228">
        <f t="shared" si="9"/>
        <v>0</v>
      </c>
      <c r="AA33" s="228">
        <f t="shared" si="9"/>
        <v>0</v>
      </c>
      <c r="AB33" s="228">
        <f t="shared" si="9"/>
        <v>0</v>
      </c>
      <c r="AC33" s="228">
        <f t="shared" si="9"/>
        <v>0</v>
      </c>
      <c r="AD33" s="228">
        <f t="shared" si="9"/>
        <v>0</v>
      </c>
      <c r="AE33" s="228">
        <f t="shared" si="9"/>
        <v>1</v>
      </c>
      <c r="AF33" s="228">
        <f t="shared" si="9"/>
        <v>0</v>
      </c>
      <c r="AG33" s="228">
        <f t="shared" si="9"/>
        <v>0</v>
      </c>
      <c r="AH33" s="228">
        <f t="shared" si="10"/>
        <v>1</v>
      </c>
    </row>
    <row r="34" spans="1:34" hidden="1" x14ac:dyDescent="0.35">
      <c r="A34" s="6">
        <v>53600</v>
      </c>
      <c r="B34" s="3"/>
      <c r="C34" s="1" t="s">
        <v>37</v>
      </c>
      <c r="D34" s="9" t="s">
        <v>52</v>
      </c>
      <c r="E34" s="1" t="s">
        <v>27</v>
      </c>
      <c r="F34" s="8">
        <v>374361</v>
      </c>
      <c r="G34" s="1" t="s">
        <v>136</v>
      </c>
      <c r="H34" s="7">
        <v>8</v>
      </c>
      <c r="I34" s="5">
        <v>45013</v>
      </c>
      <c r="J34" s="5">
        <v>45013</v>
      </c>
      <c r="K34" s="1" t="s">
        <v>42</v>
      </c>
      <c r="L34" s="224">
        <f t="shared" si="3"/>
        <v>3</v>
      </c>
      <c r="M34" s="4">
        <f t="shared" si="5"/>
        <v>1</v>
      </c>
      <c r="N34" s="233" t="s">
        <v>341</v>
      </c>
      <c r="O34" s="234">
        <v>4</v>
      </c>
      <c r="P34" s="233">
        <v>374361</v>
      </c>
      <c r="Q34" s="241" t="str">
        <f>IFERROR((VLOOKUP(P34,Padrón[[Ficha]:[Nombre]],2,FALSE)),"-")</f>
        <v>RUBEN AGUILAR LASSERRE</v>
      </c>
      <c r="S34" s="95" t="str">
        <f t="shared" si="4"/>
        <v>-</v>
      </c>
      <c r="U34" s="230" t="s">
        <v>109</v>
      </c>
      <c r="V34" s="228">
        <f t="shared" si="9"/>
        <v>0</v>
      </c>
      <c r="W34" s="228">
        <f t="shared" si="9"/>
        <v>0</v>
      </c>
      <c r="X34" s="228">
        <f t="shared" si="9"/>
        <v>0</v>
      </c>
      <c r="Y34" s="228">
        <f t="shared" si="9"/>
        <v>0</v>
      </c>
      <c r="Z34" s="228">
        <f t="shared" si="9"/>
        <v>0</v>
      </c>
      <c r="AA34" s="228">
        <f t="shared" si="9"/>
        <v>0</v>
      </c>
      <c r="AB34" s="228">
        <f t="shared" si="9"/>
        <v>0</v>
      </c>
      <c r="AC34" s="228">
        <f t="shared" si="9"/>
        <v>0</v>
      </c>
      <c r="AD34" s="228">
        <f t="shared" si="9"/>
        <v>0</v>
      </c>
      <c r="AE34" s="228">
        <f t="shared" si="9"/>
        <v>0</v>
      </c>
      <c r="AF34" s="228">
        <f t="shared" si="9"/>
        <v>0</v>
      </c>
      <c r="AG34" s="228">
        <f t="shared" si="9"/>
        <v>0</v>
      </c>
      <c r="AH34" s="228">
        <f t="shared" si="10"/>
        <v>0</v>
      </c>
    </row>
    <row r="35" spans="1:34" hidden="1" x14ac:dyDescent="0.35">
      <c r="A35" s="6">
        <v>48335</v>
      </c>
      <c r="B35" s="3"/>
      <c r="C35" s="1" t="s">
        <v>215</v>
      </c>
      <c r="D35" s="9" t="s">
        <v>221</v>
      </c>
      <c r="E35" s="1" t="s">
        <v>76</v>
      </c>
      <c r="F35" s="8">
        <v>206830</v>
      </c>
      <c r="G35" s="1" t="s">
        <v>145</v>
      </c>
      <c r="H35" s="7">
        <v>12</v>
      </c>
      <c r="I35" s="5">
        <v>45015</v>
      </c>
      <c r="J35" s="5">
        <v>45016</v>
      </c>
      <c r="K35" s="1" t="s">
        <v>40</v>
      </c>
      <c r="L35" s="224">
        <f t="shared" si="3"/>
        <v>3</v>
      </c>
      <c r="M35" s="4">
        <f t="shared" si="5"/>
        <v>1</v>
      </c>
      <c r="N35" s="233" t="s">
        <v>341</v>
      </c>
      <c r="O35" s="234">
        <v>9</v>
      </c>
      <c r="P35" s="233">
        <v>445922</v>
      </c>
      <c r="Q35" s="241" t="str">
        <f>IFERROR((VLOOKUP(P35,Padrón[[Ficha]:[Nombre]],2,FALSE)),"-")</f>
        <v>MANUEL ALEJANDRO HERNANDEZ PACHECO</v>
      </c>
      <c r="S35" s="95" t="str">
        <f t="shared" si="4"/>
        <v>-</v>
      </c>
      <c r="U35" s="230" t="s">
        <v>53</v>
      </c>
      <c r="V35" s="228">
        <f t="shared" si="9"/>
        <v>0</v>
      </c>
      <c r="W35" s="228">
        <f t="shared" si="9"/>
        <v>0</v>
      </c>
      <c r="X35" s="228">
        <f t="shared" si="9"/>
        <v>0</v>
      </c>
      <c r="Y35" s="228">
        <f t="shared" si="9"/>
        <v>0</v>
      </c>
      <c r="Z35" s="228">
        <f t="shared" si="9"/>
        <v>0</v>
      </c>
      <c r="AA35" s="228">
        <f t="shared" si="9"/>
        <v>0</v>
      </c>
      <c r="AB35" s="228">
        <f t="shared" si="9"/>
        <v>0</v>
      </c>
      <c r="AC35" s="228">
        <f t="shared" si="9"/>
        <v>0</v>
      </c>
      <c r="AD35" s="228">
        <f t="shared" si="9"/>
        <v>0</v>
      </c>
      <c r="AE35" s="228">
        <f t="shared" si="9"/>
        <v>0</v>
      </c>
      <c r="AF35" s="228">
        <f t="shared" si="9"/>
        <v>0</v>
      </c>
      <c r="AG35" s="228">
        <f t="shared" si="9"/>
        <v>0</v>
      </c>
      <c r="AH35" s="228">
        <f t="shared" si="10"/>
        <v>0</v>
      </c>
    </row>
    <row r="36" spans="1:34" hidden="1" x14ac:dyDescent="0.35">
      <c r="A36" s="6">
        <v>54031</v>
      </c>
      <c r="B36" s="3"/>
      <c r="C36" s="1" t="s">
        <v>215</v>
      </c>
      <c r="D36" s="9" t="s">
        <v>139</v>
      </c>
      <c r="E36" s="1" t="s">
        <v>24</v>
      </c>
      <c r="F36" s="8">
        <v>496969</v>
      </c>
      <c r="G36" s="1" t="s">
        <v>162</v>
      </c>
      <c r="H36" s="7">
        <v>10</v>
      </c>
      <c r="I36" s="5">
        <v>45016</v>
      </c>
      <c r="J36" s="5">
        <v>45016</v>
      </c>
      <c r="K36" s="1" t="s">
        <v>40</v>
      </c>
      <c r="L36" s="224">
        <f t="shared" si="3"/>
        <v>3</v>
      </c>
      <c r="M36" s="4">
        <f t="shared" si="5"/>
        <v>1</v>
      </c>
      <c r="N36" s="233" t="s">
        <v>341</v>
      </c>
      <c r="O36" s="234">
        <v>9</v>
      </c>
      <c r="P36" s="233">
        <v>496969</v>
      </c>
      <c r="Q36" s="241" t="str">
        <f>IFERROR((VLOOKUP(P36,Padrón[[Ficha]:[Nombre]],2,FALSE)),"-")</f>
        <v>EMMANUEL ALONSO SANCHEZ DOMINGUEZ</v>
      </c>
      <c r="S36" s="95" t="str">
        <f t="shared" si="4"/>
        <v>-</v>
      </c>
      <c r="U36" s="230" t="s">
        <v>37</v>
      </c>
      <c r="V36" s="228">
        <f t="shared" si="9"/>
        <v>0</v>
      </c>
      <c r="W36" s="228">
        <f t="shared" si="9"/>
        <v>0</v>
      </c>
      <c r="X36" s="228">
        <f t="shared" si="9"/>
        <v>0</v>
      </c>
      <c r="Y36" s="228">
        <f t="shared" si="9"/>
        <v>0</v>
      </c>
      <c r="Z36" s="228">
        <f t="shared" si="9"/>
        <v>0</v>
      </c>
      <c r="AA36" s="228">
        <f t="shared" si="9"/>
        <v>1</v>
      </c>
      <c r="AB36" s="228">
        <f t="shared" si="9"/>
        <v>1</v>
      </c>
      <c r="AC36" s="228">
        <f t="shared" si="9"/>
        <v>1</v>
      </c>
      <c r="AD36" s="228">
        <f t="shared" si="9"/>
        <v>0</v>
      </c>
      <c r="AE36" s="228">
        <f t="shared" si="9"/>
        <v>1</v>
      </c>
      <c r="AF36" s="228">
        <f t="shared" si="9"/>
        <v>1</v>
      </c>
      <c r="AG36" s="228">
        <f t="shared" si="9"/>
        <v>0</v>
      </c>
      <c r="AH36" s="228">
        <f t="shared" si="10"/>
        <v>5</v>
      </c>
    </row>
    <row r="37" spans="1:34" hidden="1" x14ac:dyDescent="0.35">
      <c r="A37" s="6">
        <v>57460</v>
      </c>
      <c r="B37" s="3"/>
      <c r="C37" s="1" t="s">
        <v>37</v>
      </c>
      <c r="D37" s="9" t="s">
        <v>52</v>
      </c>
      <c r="E37" s="1" t="s">
        <v>47</v>
      </c>
      <c r="F37" s="8">
        <v>354951</v>
      </c>
      <c r="G37" s="1" t="s">
        <v>39</v>
      </c>
      <c r="H37" s="7">
        <v>11</v>
      </c>
      <c r="I37" s="5">
        <v>45020</v>
      </c>
      <c r="J37" s="5">
        <v>45022</v>
      </c>
      <c r="K37" s="1" t="s">
        <v>42</v>
      </c>
      <c r="L37" s="224">
        <f t="shared" si="3"/>
        <v>4</v>
      </c>
      <c r="M37" s="4">
        <f t="shared" si="5"/>
        <v>1</v>
      </c>
      <c r="N37" s="233" t="s">
        <v>341</v>
      </c>
      <c r="O37" s="234">
        <v>11</v>
      </c>
      <c r="P37" s="233">
        <v>405175</v>
      </c>
      <c r="Q37" s="241" t="str">
        <f>IFERROR((VLOOKUP(P37,Padrón[[Ficha]:[Nombre]],2,FALSE)),"-")</f>
        <v>ANGEL ISRAEL ESCASENA MARTINEZ</v>
      </c>
      <c r="S37" s="95" t="str">
        <f t="shared" si="4"/>
        <v>-</v>
      </c>
      <c r="U37" s="230" t="s">
        <v>121</v>
      </c>
      <c r="V37" s="228">
        <f t="shared" si="9"/>
        <v>0</v>
      </c>
      <c r="W37" s="228">
        <f t="shared" si="9"/>
        <v>0</v>
      </c>
      <c r="X37" s="228">
        <f t="shared" si="9"/>
        <v>0</v>
      </c>
      <c r="Y37" s="228">
        <f t="shared" si="9"/>
        <v>0</v>
      </c>
      <c r="Z37" s="228">
        <f t="shared" si="9"/>
        <v>0</v>
      </c>
      <c r="AA37" s="228">
        <f t="shared" si="9"/>
        <v>0</v>
      </c>
      <c r="AB37" s="228">
        <f t="shared" si="9"/>
        <v>0</v>
      </c>
      <c r="AC37" s="228">
        <f t="shared" si="9"/>
        <v>0</v>
      </c>
      <c r="AD37" s="228">
        <f t="shared" si="9"/>
        <v>0</v>
      </c>
      <c r="AE37" s="228">
        <f t="shared" si="9"/>
        <v>0</v>
      </c>
      <c r="AF37" s="228">
        <f t="shared" si="9"/>
        <v>0</v>
      </c>
      <c r="AG37" s="228">
        <f t="shared" si="9"/>
        <v>0</v>
      </c>
      <c r="AH37" s="228">
        <f t="shared" si="10"/>
        <v>0</v>
      </c>
    </row>
    <row r="38" spans="1:34" hidden="1" x14ac:dyDescent="0.35">
      <c r="A38" s="6">
        <v>59958</v>
      </c>
      <c r="B38" s="3"/>
      <c r="C38" s="1" t="s">
        <v>37</v>
      </c>
      <c r="D38" s="9" t="s">
        <v>38</v>
      </c>
      <c r="E38" s="1" t="s">
        <v>41</v>
      </c>
      <c r="F38" s="8">
        <v>354951</v>
      </c>
      <c r="G38" s="1" t="s">
        <v>39</v>
      </c>
      <c r="H38" s="7">
        <v>6</v>
      </c>
      <c r="I38" s="5">
        <v>45023</v>
      </c>
      <c r="J38" s="5">
        <v>45024</v>
      </c>
      <c r="K38" s="1" t="s">
        <v>42</v>
      </c>
      <c r="L38" s="224">
        <f t="shared" si="3"/>
        <v>4</v>
      </c>
      <c r="M38" s="4">
        <f t="shared" si="5"/>
        <v>1</v>
      </c>
      <c r="N38" s="233" t="s">
        <v>341</v>
      </c>
      <c r="O38" s="234">
        <v>4</v>
      </c>
      <c r="P38" s="8">
        <v>361756</v>
      </c>
      <c r="Q38" s="241" t="str">
        <f>IFERROR((VLOOKUP(P38,Padrón[[Ficha]:[Nombre]],2,FALSE)),"-")</f>
        <v>ELIO MENDEZ DAMASCO</v>
      </c>
      <c r="R38" s="234" t="s">
        <v>536</v>
      </c>
      <c r="S38" s="95" t="str">
        <f t="shared" si="4"/>
        <v>-</v>
      </c>
      <c r="U38" s="230" t="s">
        <v>15</v>
      </c>
      <c r="V38" s="228">
        <f t="shared" si="9"/>
        <v>0</v>
      </c>
      <c r="W38" s="228">
        <f t="shared" si="9"/>
        <v>0</v>
      </c>
      <c r="X38" s="228">
        <f t="shared" si="9"/>
        <v>0</v>
      </c>
      <c r="Y38" s="228">
        <f t="shared" si="9"/>
        <v>0</v>
      </c>
      <c r="Z38" s="228">
        <f t="shared" si="9"/>
        <v>0</v>
      </c>
      <c r="AA38" s="228">
        <f t="shared" si="9"/>
        <v>0</v>
      </c>
      <c r="AB38" s="228">
        <f t="shared" si="9"/>
        <v>0</v>
      </c>
      <c r="AC38" s="228">
        <f t="shared" si="9"/>
        <v>0</v>
      </c>
      <c r="AD38" s="228">
        <f t="shared" si="9"/>
        <v>0</v>
      </c>
      <c r="AE38" s="228">
        <f t="shared" si="9"/>
        <v>0</v>
      </c>
      <c r="AF38" s="228">
        <f t="shared" si="9"/>
        <v>0</v>
      </c>
      <c r="AG38" s="228">
        <f t="shared" si="9"/>
        <v>0</v>
      </c>
      <c r="AH38" s="228">
        <f t="shared" si="10"/>
        <v>0</v>
      </c>
    </row>
    <row r="39" spans="1:34" x14ac:dyDescent="0.35">
      <c r="A39" s="6">
        <v>55566</v>
      </c>
      <c r="B39" s="3"/>
      <c r="C39" s="1" t="s">
        <v>37</v>
      </c>
      <c r="D39" s="9" t="s">
        <v>52</v>
      </c>
      <c r="E39" s="1" t="s">
        <v>102</v>
      </c>
      <c r="F39" s="8">
        <v>405175</v>
      </c>
      <c r="G39" s="1" t="s">
        <v>146</v>
      </c>
      <c r="H39" s="7">
        <v>7</v>
      </c>
      <c r="I39" s="5">
        <v>45027</v>
      </c>
      <c r="J39" s="5">
        <v>45033</v>
      </c>
      <c r="K39" s="1" t="s">
        <v>40</v>
      </c>
      <c r="L39" s="224">
        <f t="shared" si="3"/>
        <v>4</v>
      </c>
      <c r="M39" s="4">
        <f t="shared" si="5"/>
        <v>1</v>
      </c>
      <c r="N39" s="233" t="s">
        <v>341</v>
      </c>
      <c r="O39" s="234">
        <v>5</v>
      </c>
      <c r="P39" s="233">
        <v>510745</v>
      </c>
      <c r="Q39" s="241" t="str">
        <f>IFERROR((VLOOKUP(P39,Padrón[[Ficha]:[Nombre]],2,FALSE)),"-")</f>
        <v>CESAR IVAN CHULINES GRANADOS</v>
      </c>
      <c r="R39" s="234" t="s">
        <v>537</v>
      </c>
      <c r="S39" s="95" t="str">
        <f t="shared" si="4"/>
        <v>-</v>
      </c>
      <c r="U39" s="230" t="s">
        <v>48</v>
      </c>
      <c r="V39" s="228">
        <f t="shared" si="9"/>
        <v>0</v>
      </c>
      <c r="W39" s="228">
        <f t="shared" si="9"/>
        <v>0</v>
      </c>
      <c r="X39" s="228">
        <f t="shared" si="9"/>
        <v>0</v>
      </c>
      <c r="Y39" s="228">
        <f t="shared" si="9"/>
        <v>0</v>
      </c>
      <c r="Z39" s="228">
        <f t="shared" si="9"/>
        <v>0</v>
      </c>
      <c r="AA39" s="228">
        <f t="shared" si="9"/>
        <v>0</v>
      </c>
      <c r="AB39" s="228">
        <f t="shared" si="9"/>
        <v>0</v>
      </c>
      <c r="AC39" s="228">
        <f t="shared" si="9"/>
        <v>0</v>
      </c>
      <c r="AD39" s="228">
        <f t="shared" si="9"/>
        <v>0</v>
      </c>
      <c r="AE39" s="228">
        <f t="shared" si="9"/>
        <v>0</v>
      </c>
      <c r="AF39" s="228">
        <f t="shared" si="9"/>
        <v>0</v>
      </c>
      <c r="AG39" s="228">
        <f t="shared" si="9"/>
        <v>0</v>
      </c>
      <c r="AH39" s="228">
        <f t="shared" si="10"/>
        <v>0</v>
      </c>
    </row>
    <row r="40" spans="1:34" hidden="1" x14ac:dyDescent="0.35">
      <c r="A40" s="6">
        <v>58454</v>
      </c>
      <c r="B40" s="3"/>
      <c r="C40" s="1" t="s">
        <v>37</v>
      </c>
      <c r="D40" s="9" t="s">
        <v>38</v>
      </c>
      <c r="E40" s="1" t="s">
        <v>43</v>
      </c>
      <c r="F40" s="8">
        <v>354951</v>
      </c>
      <c r="G40" s="1" t="s">
        <v>39</v>
      </c>
      <c r="H40" s="7">
        <v>12</v>
      </c>
      <c r="I40" s="5">
        <v>45029</v>
      </c>
      <c r="J40" s="5">
        <v>45029</v>
      </c>
      <c r="K40" s="1" t="s">
        <v>40</v>
      </c>
      <c r="L40" s="224">
        <f t="shared" si="3"/>
        <v>4</v>
      </c>
      <c r="M40" s="4">
        <f t="shared" si="5"/>
        <v>1</v>
      </c>
      <c r="N40" s="233" t="s">
        <v>341</v>
      </c>
      <c r="O40" s="234">
        <v>12</v>
      </c>
      <c r="P40" s="233">
        <v>389970</v>
      </c>
      <c r="Q40" s="241" t="str">
        <f>IFERROR((VLOOKUP(P40,Padrón[[Ficha]:[Nombre]],2,FALSE)),"-")</f>
        <v>AZARIEL LOPEZ LARA</v>
      </c>
      <c r="S40" s="95" t="str">
        <f t="shared" si="4"/>
        <v>-</v>
      </c>
      <c r="U40" s="230" t="s">
        <v>196</v>
      </c>
      <c r="V40" s="228">
        <f t="shared" si="9"/>
        <v>0</v>
      </c>
      <c r="W40" s="228">
        <f t="shared" si="9"/>
        <v>0</v>
      </c>
      <c r="X40" s="228">
        <f t="shared" si="9"/>
        <v>0</v>
      </c>
      <c r="Y40" s="228">
        <f t="shared" si="9"/>
        <v>0</v>
      </c>
      <c r="Z40" s="228">
        <f t="shared" si="9"/>
        <v>0</v>
      </c>
      <c r="AA40" s="228">
        <f t="shared" si="9"/>
        <v>0</v>
      </c>
      <c r="AB40" s="228">
        <f t="shared" si="9"/>
        <v>0</v>
      </c>
      <c r="AC40" s="228">
        <f t="shared" si="9"/>
        <v>0</v>
      </c>
      <c r="AD40" s="228">
        <f t="shared" si="9"/>
        <v>0</v>
      </c>
      <c r="AE40" s="228">
        <f t="shared" si="9"/>
        <v>1</v>
      </c>
      <c r="AF40" s="228">
        <f t="shared" si="9"/>
        <v>0</v>
      </c>
      <c r="AG40" s="228">
        <f t="shared" si="9"/>
        <v>0</v>
      </c>
      <c r="AH40" s="228">
        <f t="shared" si="10"/>
        <v>1</v>
      </c>
    </row>
    <row r="41" spans="1:34" hidden="1" x14ac:dyDescent="0.35">
      <c r="A41" s="6">
        <v>55320</v>
      </c>
      <c r="B41" s="3">
        <v>50654934</v>
      </c>
      <c r="C41" s="1" t="s">
        <v>37</v>
      </c>
      <c r="D41" s="9" t="s">
        <v>52</v>
      </c>
      <c r="E41" s="1" t="s">
        <v>113</v>
      </c>
      <c r="F41" s="8">
        <v>206830</v>
      </c>
      <c r="G41" s="1" t="s">
        <v>145</v>
      </c>
      <c r="H41" s="7">
        <v>7</v>
      </c>
      <c r="I41" s="5">
        <v>45029</v>
      </c>
      <c r="J41" s="5">
        <v>45036</v>
      </c>
      <c r="K41" s="1" t="s">
        <v>40</v>
      </c>
      <c r="L41" s="224">
        <f t="shared" si="3"/>
        <v>4</v>
      </c>
      <c r="M41" s="4">
        <f t="shared" si="5"/>
        <v>1</v>
      </c>
      <c r="N41" s="233" t="s">
        <v>341</v>
      </c>
      <c r="O41" s="234">
        <v>6</v>
      </c>
      <c r="P41" s="8">
        <v>206830</v>
      </c>
      <c r="Q41" s="241" t="str">
        <f>IFERROR((VLOOKUP(P41,Padrón[[Ficha]:[Nombre]],2,FALSE)),"-")</f>
        <v>JOSE TRINIDAD OSORNO REQUENA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11">SUM(W30:W40)</f>
        <v>0</v>
      </c>
      <c r="X41" s="228">
        <f t="shared" si="11"/>
        <v>0</v>
      </c>
      <c r="Y41" s="228">
        <f t="shared" si="11"/>
        <v>0</v>
      </c>
      <c r="Z41" s="228">
        <f t="shared" si="11"/>
        <v>0</v>
      </c>
      <c r="AA41" s="228">
        <f t="shared" si="11"/>
        <v>2</v>
      </c>
      <c r="AB41" s="228">
        <f t="shared" si="11"/>
        <v>1</v>
      </c>
      <c r="AC41" s="228">
        <f t="shared" si="11"/>
        <v>1</v>
      </c>
      <c r="AD41" s="228">
        <f t="shared" si="11"/>
        <v>0</v>
      </c>
      <c r="AE41" s="228">
        <f t="shared" si="11"/>
        <v>3</v>
      </c>
      <c r="AF41" s="228">
        <f t="shared" si="11"/>
        <v>2</v>
      </c>
      <c r="AG41" s="228">
        <f t="shared" si="11"/>
        <v>0</v>
      </c>
      <c r="AH41" s="231">
        <f t="shared" si="11"/>
        <v>9</v>
      </c>
    </row>
    <row r="42" spans="1:34" hidden="1" x14ac:dyDescent="0.35">
      <c r="A42" s="6">
        <v>55297</v>
      </c>
      <c r="B42" s="3">
        <v>50654933</v>
      </c>
      <c r="C42" s="1" t="s">
        <v>37</v>
      </c>
      <c r="D42" s="9" t="s">
        <v>52</v>
      </c>
      <c r="E42" s="1" t="s">
        <v>115</v>
      </c>
      <c r="F42" s="8">
        <v>361756</v>
      </c>
      <c r="G42" s="1" t="s">
        <v>116</v>
      </c>
      <c r="H42" s="7">
        <v>8</v>
      </c>
      <c r="I42" s="5">
        <v>45029</v>
      </c>
      <c r="J42" s="5">
        <v>45029</v>
      </c>
      <c r="K42" s="1" t="s">
        <v>42</v>
      </c>
      <c r="L42" s="224">
        <f t="shared" si="3"/>
        <v>4</v>
      </c>
      <c r="M42" s="4">
        <f t="shared" si="5"/>
        <v>1</v>
      </c>
      <c r="N42" s="233" t="s">
        <v>341</v>
      </c>
      <c r="O42" s="234">
        <v>7</v>
      </c>
      <c r="P42" s="8">
        <v>361756</v>
      </c>
      <c r="Q42" s="241" t="str">
        <f>IFERROR((VLOOKUP(P42,Padrón[[Ficha]:[Nombre]],2,FALSE)),"-")</f>
        <v>ELIO MENDEZ DAMASCO</v>
      </c>
      <c r="S42" s="95" t="str">
        <f t="shared" si="4"/>
        <v>-</v>
      </c>
    </row>
    <row r="43" spans="1:34" hidden="1" x14ac:dyDescent="0.35">
      <c r="A43" s="6">
        <v>55135</v>
      </c>
      <c r="B43" s="3">
        <v>50655174</v>
      </c>
      <c r="C43" s="1" t="s">
        <v>215</v>
      </c>
      <c r="D43" s="9" t="s">
        <v>216</v>
      </c>
      <c r="E43" s="1" t="s">
        <v>103</v>
      </c>
      <c r="F43" s="8">
        <v>374361</v>
      </c>
      <c r="G43" s="1" t="s">
        <v>136</v>
      </c>
      <c r="H43" s="7">
        <v>17</v>
      </c>
      <c r="I43" s="5">
        <v>45029</v>
      </c>
      <c r="J43" s="5">
        <v>45030</v>
      </c>
      <c r="K43" s="1" t="s">
        <v>42</v>
      </c>
      <c r="L43" s="224">
        <f t="shared" si="3"/>
        <v>4</v>
      </c>
      <c r="M43" s="4">
        <f t="shared" si="5"/>
        <v>1</v>
      </c>
      <c r="N43" s="233" t="s">
        <v>341</v>
      </c>
      <c r="O43" s="234">
        <v>13</v>
      </c>
      <c r="P43" s="233">
        <v>491912</v>
      </c>
      <c r="Q43" s="241" t="str">
        <f>IFERROR((VLOOKUP(P43,Padrón[[Ficha]:[Nombre]],2,FALSE)),"-")</f>
        <v>JOSE ATAHUALPA DIAZ NUÑEZ</v>
      </c>
      <c r="S43" s="95" t="str">
        <f t="shared" si="4"/>
        <v>-</v>
      </c>
    </row>
    <row r="44" spans="1:34" hidden="1" x14ac:dyDescent="0.35">
      <c r="A44" s="6">
        <v>54018</v>
      </c>
      <c r="B44" s="3"/>
      <c r="C44" s="1" t="s">
        <v>215</v>
      </c>
      <c r="D44" s="9" t="s">
        <v>218</v>
      </c>
      <c r="E44" s="1" t="s">
        <v>28</v>
      </c>
      <c r="F44" s="8">
        <v>499974</v>
      </c>
      <c r="G44" s="1" t="s">
        <v>206</v>
      </c>
      <c r="H44" s="7">
        <v>13</v>
      </c>
      <c r="I44" s="5">
        <v>45036</v>
      </c>
      <c r="J44" s="5">
        <v>45037</v>
      </c>
      <c r="K44" s="1" t="s">
        <v>42</v>
      </c>
      <c r="L44" s="224">
        <f t="shared" si="3"/>
        <v>4</v>
      </c>
      <c r="M44" s="4">
        <f t="shared" si="5"/>
        <v>1</v>
      </c>
      <c r="N44" s="233" t="s">
        <v>341</v>
      </c>
      <c r="O44" s="234">
        <v>11</v>
      </c>
      <c r="P44" s="8">
        <v>499974</v>
      </c>
      <c r="Q44" s="241" t="str">
        <f>IFERROR((VLOOKUP(P44,Padrón[[Ficha]:[Nombre]],2,FALSE)),"-")</f>
        <v>IVONNE DEL CARMEN CALDERON CRUZ</v>
      </c>
      <c r="S44" s="95" t="str">
        <f t="shared" si="4"/>
        <v>-</v>
      </c>
    </row>
    <row r="45" spans="1:34" hidden="1" x14ac:dyDescent="0.35">
      <c r="A45" s="6">
        <v>53153</v>
      </c>
      <c r="B45" s="3"/>
      <c r="C45" s="1" t="s">
        <v>215</v>
      </c>
      <c r="D45" s="9" t="s">
        <v>218</v>
      </c>
      <c r="E45" s="1" t="s">
        <v>35</v>
      </c>
      <c r="F45" s="8">
        <v>458886</v>
      </c>
      <c r="G45" s="1" t="s">
        <v>89</v>
      </c>
      <c r="H45" s="7">
        <v>19</v>
      </c>
      <c r="I45" s="5">
        <v>45042</v>
      </c>
      <c r="J45" s="5">
        <v>45044</v>
      </c>
      <c r="K45" s="1" t="s">
        <v>42</v>
      </c>
      <c r="L45" s="224">
        <f t="shared" si="3"/>
        <v>4</v>
      </c>
      <c r="M45" s="4">
        <f t="shared" si="5"/>
        <v>1</v>
      </c>
      <c r="N45" s="233" t="s">
        <v>341</v>
      </c>
      <c r="O45" s="234">
        <v>15</v>
      </c>
      <c r="P45" s="233">
        <v>389970</v>
      </c>
      <c r="Q45" s="241" t="str">
        <f>IFERROR((VLOOKUP(P45,Padrón[[Ficha]:[Nombre]],2,FALSE)),"-")</f>
        <v>AZARIEL LOPEZ LARA</v>
      </c>
      <c r="S45" s="95" t="str">
        <f t="shared" si="4"/>
        <v>-</v>
      </c>
    </row>
    <row r="46" spans="1:34" hidden="1" x14ac:dyDescent="0.35">
      <c r="A46" s="6">
        <v>49390</v>
      </c>
      <c r="B46" s="3"/>
      <c r="C46" s="1" t="s">
        <v>109</v>
      </c>
      <c r="D46" s="9" t="s">
        <v>110</v>
      </c>
      <c r="E46" s="1" t="s">
        <v>46</v>
      </c>
      <c r="F46" s="8">
        <v>318770</v>
      </c>
      <c r="G46" s="1" t="s">
        <v>111</v>
      </c>
      <c r="H46" s="7">
        <v>8</v>
      </c>
      <c r="I46" s="5">
        <v>45043</v>
      </c>
      <c r="J46" s="5">
        <v>45043</v>
      </c>
      <c r="K46" s="1" t="s">
        <v>40</v>
      </c>
      <c r="L46" s="224">
        <f t="shared" ref="L46:L77" si="12">MONTH(J46)</f>
        <v>4</v>
      </c>
      <c r="M46" s="4">
        <f t="shared" si="5"/>
        <v>1</v>
      </c>
      <c r="N46" s="233" t="s">
        <v>341</v>
      </c>
      <c r="O46" s="234">
        <v>7</v>
      </c>
      <c r="P46" s="8">
        <v>318770</v>
      </c>
      <c r="Q46" s="241" t="str">
        <f>IFERROR((VLOOKUP(P46,Padrón[[Ficha]:[Nombre]],2,FALSE)),"-")</f>
        <v>RAMIRO DE LA CRUZ MENDEZ</v>
      </c>
      <c r="S46" s="95" t="str">
        <f t="shared" ref="S46:S77" si="13">IF(N46="Cancelado","◄ ◄ ◄ Favor de indicar la causa","-")</f>
        <v>-</v>
      </c>
    </row>
    <row r="47" spans="1:34" hidden="1" x14ac:dyDescent="0.35">
      <c r="A47" s="6">
        <v>49877</v>
      </c>
      <c r="B47" s="3"/>
      <c r="C47" s="1" t="s">
        <v>196</v>
      </c>
      <c r="D47" s="9" t="s">
        <v>201</v>
      </c>
      <c r="E47" s="1" t="s">
        <v>43</v>
      </c>
      <c r="F47" s="8">
        <v>389970</v>
      </c>
      <c r="G47" s="1" t="s">
        <v>209</v>
      </c>
      <c r="H47" s="7">
        <v>9</v>
      </c>
      <c r="I47" s="5">
        <v>45043</v>
      </c>
      <c r="J47" s="5">
        <v>45045</v>
      </c>
      <c r="K47" s="1" t="s">
        <v>42</v>
      </c>
      <c r="L47" s="224">
        <f t="shared" si="12"/>
        <v>4</v>
      </c>
      <c r="M47" s="4">
        <f t="shared" si="5"/>
        <v>1</v>
      </c>
      <c r="N47" s="233" t="s">
        <v>341</v>
      </c>
      <c r="O47" s="234">
        <v>7</v>
      </c>
      <c r="P47" s="233">
        <v>458886</v>
      </c>
      <c r="Q47" s="241" t="str">
        <f>IFERROR((VLOOKUP(P47,Padrón[[Ficha]:[Nombre]],2,FALSE)),"-")</f>
        <v>EDGAR MENDOZA RODRIGUEZ</v>
      </c>
      <c r="R47" s="234" t="s">
        <v>538</v>
      </c>
      <c r="S47" s="95" t="str">
        <f t="shared" si="13"/>
        <v>-</v>
      </c>
    </row>
    <row r="48" spans="1:34" hidden="1" x14ac:dyDescent="0.35">
      <c r="A48" s="6">
        <v>49496</v>
      </c>
      <c r="B48" s="3"/>
      <c r="C48" s="1" t="s">
        <v>215</v>
      </c>
      <c r="D48" s="9" t="s">
        <v>216</v>
      </c>
      <c r="E48" s="1" t="s">
        <v>34</v>
      </c>
      <c r="F48" s="8">
        <v>445922</v>
      </c>
      <c r="G48" s="1" t="s">
        <v>217</v>
      </c>
      <c r="H48" s="7">
        <v>11</v>
      </c>
      <c r="I48" s="5">
        <v>45043</v>
      </c>
      <c r="J48" s="5">
        <v>45044</v>
      </c>
      <c r="K48" s="1" t="s">
        <v>42</v>
      </c>
      <c r="L48" s="224">
        <f t="shared" si="12"/>
        <v>4</v>
      </c>
      <c r="M48" s="4">
        <f t="shared" si="5"/>
        <v>1</v>
      </c>
      <c r="N48" s="233" t="s">
        <v>341</v>
      </c>
      <c r="O48" s="234">
        <v>10</v>
      </c>
      <c r="P48" s="8">
        <v>445922</v>
      </c>
      <c r="Q48" s="241" t="str">
        <f>IFERROR((VLOOKUP(P48,Padrón[[Ficha]:[Nombre]],2,FALSE)),"-")</f>
        <v>MANUEL ALEJANDRO HERNANDEZ PACHECO</v>
      </c>
      <c r="S48" s="95" t="str">
        <f t="shared" si="13"/>
        <v>-</v>
      </c>
    </row>
    <row r="49" spans="1:19" hidden="1" x14ac:dyDescent="0.35">
      <c r="A49" s="6">
        <v>49380</v>
      </c>
      <c r="B49" s="3"/>
      <c r="C49" s="1" t="s">
        <v>109</v>
      </c>
      <c r="D49" s="9" t="s">
        <v>110</v>
      </c>
      <c r="E49" s="1" t="s">
        <v>43</v>
      </c>
      <c r="F49" s="8">
        <v>386534</v>
      </c>
      <c r="G49" s="1" t="s">
        <v>112</v>
      </c>
      <c r="H49" s="7">
        <v>9</v>
      </c>
      <c r="I49" s="5">
        <v>45044</v>
      </c>
      <c r="J49" s="5">
        <v>45046</v>
      </c>
      <c r="K49" s="1" t="s">
        <v>40</v>
      </c>
      <c r="L49" s="224">
        <f t="shared" si="12"/>
        <v>4</v>
      </c>
      <c r="M49" s="4">
        <f t="shared" si="5"/>
        <v>1</v>
      </c>
      <c r="N49" s="233" t="s">
        <v>341</v>
      </c>
      <c r="O49" s="234">
        <v>9</v>
      </c>
      <c r="P49" s="233">
        <v>386534</v>
      </c>
      <c r="Q49" s="241" t="str">
        <f>IFERROR((VLOOKUP(P49,Padrón[[Ficha]:[Nombre]],2,FALSE)),"-")</f>
        <v>BENJAMIN NICOLAS HERNANDEZ HERNANDEZ</v>
      </c>
      <c r="S49" s="95" t="str">
        <f t="shared" si="13"/>
        <v>-</v>
      </c>
    </row>
    <row r="50" spans="1:19" hidden="1" x14ac:dyDescent="0.35">
      <c r="A50" s="6">
        <v>50373</v>
      </c>
      <c r="B50" s="3"/>
      <c r="C50" s="1" t="s">
        <v>37</v>
      </c>
      <c r="D50" s="9" t="s">
        <v>52</v>
      </c>
      <c r="E50" s="1" t="s">
        <v>20</v>
      </c>
      <c r="F50" s="8">
        <v>374253</v>
      </c>
      <c r="G50" s="1" t="s">
        <v>130</v>
      </c>
      <c r="H50" s="7">
        <v>12</v>
      </c>
      <c r="I50" s="5">
        <v>45048</v>
      </c>
      <c r="J50" s="5">
        <v>45049</v>
      </c>
      <c r="K50" s="1" t="s">
        <v>40</v>
      </c>
      <c r="L50" s="224">
        <f t="shared" si="12"/>
        <v>5</v>
      </c>
      <c r="M50" s="4">
        <f t="shared" si="5"/>
        <v>1</v>
      </c>
      <c r="N50" s="233" t="s">
        <v>341</v>
      </c>
      <c r="O50" s="234">
        <v>5</v>
      </c>
      <c r="P50" s="233">
        <v>445922</v>
      </c>
      <c r="Q50" s="241" t="str">
        <f>IFERROR((VLOOKUP(P50,Padrón[[Ficha]:[Nombre]],2,FALSE)),"-")</f>
        <v>MANUEL ALEJANDRO HERNANDEZ PACHECO</v>
      </c>
      <c r="R50" s="234" t="s">
        <v>539</v>
      </c>
      <c r="S50" s="95" t="str">
        <f t="shared" si="13"/>
        <v>-</v>
      </c>
    </row>
    <row r="51" spans="1:19" hidden="1" x14ac:dyDescent="0.35">
      <c r="A51" s="6">
        <v>57324</v>
      </c>
      <c r="B51" s="3"/>
      <c r="C51" s="1" t="s">
        <v>37</v>
      </c>
      <c r="D51" s="9" t="s">
        <v>52</v>
      </c>
      <c r="E51" s="1" t="s">
        <v>43</v>
      </c>
      <c r="F51" s="8">
        <v>350060</v>
      </c>
      <c r="G51" s="1" t="s">
        <v>169</v>
      </c>
      <c r="H51" s="7">
        <v>12</v>
      </c>
      <c r="I51" s="5">
        <v>45048</v>
      </c>
      <c r="J51" s="5">
        <v>45050</v>
      </c>
      <c r="K51" s="1" t="s">
        <v>42</v>
      </c>
      <c r="L51" s="224">
        <f t="shared" si="12"/>
        <v>5</v>
      </c>
      <c r="M51" s="4">
        <f t="shared" si="5"/>
        <v>1</v>
      </c>
      <c r="N51" s="233" t="s">
        <v>341</v>
      </c>
      <c r="O51" s="234">
        <v>8</v>
      </c>
      <c r="P51" s="233">
        <v>510745</v>
      </c>
      <c r="Q51" s="241" t="str">
        <f>IFERROR((VLOOKUP(P51,Padrón[[Ficha]:[Nombre]],2,FALSE)),"-")</f>
        <v>CESAR IVAN CHULINES GRANADOS</v>
      </c>
      <c r="S51" s="95" t="str">
        <f t="shared" si="13"/>
        <v>-</v>
      </c>
    </row>
    <row r="52" spans="1:19" hidden="1" x14ac:dyDescent="0.35">
      <c r="A52" s="6">
        <v>47212</v>
      </c>
      <c r="B52" s="3"/>
      <c r="C52" s="1" t="s">
        <v>215</v>
      </c>
      <c r="D52" s="9" t="s">
        <v>216</v>
      </c>
      <c r="E52" s="1" t="s">
        <v>103</v>
      </c>
      <c r="F52" s="8">
        <v>405175</v>
      </c>
      <c r="G52" s="1" t="s">
        <v>146</v>
      </c>
      <c r="H52" s="7">
        <v>22</v>
      </c>
      <c r="I52" s="5">
        <v>45048</v>
      </c>
      <c r="J52" s="5">
        <v>45049</v>
      </c>
      <c r="K52" s="1" t="s">
        <v>42</v>
      </c>
      <c r="L52" s="224">
        <f t="shared" si="12"/>
        <v>5</v>
      </c>
      <c r="M52" s="4">
        <f t="shared" si="5"/>
        <v>1</v>
      </c>
      <c r="N52" s="233" t="s">
        <v>341</v>
      </c>
      <c r="O52" s="234">
        <v>18</v>
      </c>
      <c r="P52" s="233">
        <v>405175</v>
      </c>
      <c r="Q52" s="241" t="str">
        <f>IFERROR((VLOOKUP(P52,Padrón[[Ficha]:[Nombre]],2,FALSE)),"-")</f>
        <v>ANGEL ISRAEL ESCASENA MARTINEZ</v>
      </c>
      <c r="S52" s="95" t="str">
        <f t="shared" si="13"/>
        <v>-</v>
      </c>
    </row>
    <row r="53" spans="1:19" x14ac:dyDescent="0.35">
      <c r="A53" s="6">
        <v>48106</v>
      </c>
      <c r="B53" s="3"/>
      <c r="C53" s="1" t="s">
        <v>215</v>
      </c>
      <c r="D53" s="9" t="s">
        <v>221</v>
      </c>
      <c r="E53" s="1" t="s">
        <v>102</v>
      </c>
      <c r="F53" s="8">
        <v>350060</v>
      </c>
      <c r="G53" s="1" t="s">
        <v>169</v>
      </c>
      <c r="H53" s="7">
        <v>11</v>
      </c>
      <c r="I53" s="5">
        <v>45051</v>
      </c>
      <c r="J53" s="5">
        <v>45051</v>
      </c>
      <c r="K53" s="1" t="s">
        <v>40</v>
      </c>
      <c r="L53" s="224">
        <f t="shared" si="12"/>
        <v>5</v>
      </c>
      <c r="M53" s="4">
        <f t="shared" si="5"/>
        <v>1</v>
      </c>
      <c r="N53" s="233" t="s">
        <v>341</v>
      </c>
      <c r="O53" s="234">
        <v>12</v>
      </c>
      <c r="P53" s="233">
        <v>389970</v>
      </c>
      <c r="Q53" s="241" t="str">
        <f>IFERROR((VLOOKUP(P53,Padrón[[Ficha]:[Nombre]],2,FALSE)),"-")</f>
        <v>AZARIEL LOPEZ LARA</v>
      </c>
      <c r="S53" s="95" t="str">
        <f t="shared" si="13"/>
        <v>-</v>
      </c>
    </row>
    <row r="54" spans="1:19" hidden="1" x14ac:dyDescent="0.35">
      <c r="A54" s="6">
        <v>54883</v>
      </c>
      <c r="B54" s="3"/>
      <c r="C54" s="1" t="s">
        <v>37</v>
      </c>
      <c r="D54" s="9" t="s">
        <v>52</v>
      </c>
      <c r="E54" s="1" t="s">
        <v>55</v>
      </c>
      <c r="F54" s="8">
        <v>374253</v>
      </c>
      <c r="G54" s="1" t="s">
        <v>130</v>
      </c>
      <c r="H54" s="7">
        <v>7</v>
      </c>
      <c r="I54" s="5">
        <v>45056</v>
      </c>
      <c r="J54" s="5">
        <v>45057</v>
      </c>
      <c r="K54" s="1" t="s">
        <v>42</v>
      </c>
      <c r="L54" s="224">
        <f t="shared" si="12"/>
        <v>5</v>
      </c>
      <c r="M54" s="4">
        <f t="shared" si="5"/>
        <v>1</v>
      </c>
      <c r="N54" s="233" t="s">
        <v>341</v>
      </c>
      <c r="O54" s="234">
        <v>5</v>
      </c>
      <c r="P54" s="233">
        <v>374253</v>
      </c>
      <c r="Q54" s="241" t="str">
        <f>IFERROR((VLOOKUP(P54,Padrón[[Ficha]:[Nombre]],2,FALSE)),"-")</f>
        <v>EDUARDO GONZALEZ RODRIGUEZ</v>
      </c>
      <c r="S54" s="95" t="str">
        <f t="shared" si="13"/>
        <v>-</v>
      </c>
    </row>
    <row r="55" spans="1:19" hidden="1" x14ac:dyDescent="0.35">
      <c r="A55" s="6">
        <v>52498</v>
      </c>
      <c r="B55" s="3"/>
      <c r="C55" s="1" t="s">
        <v>37</v>
      </c>
      <c r="D55" s="9" t="s">
        <v>52</v>
      </c>
      <c r="E55" s="1" t="s">
        <v>46</v>
      </c>
      <c r="F55" s="8">
        <v>354951</v>
      </c>
      <c r="G55" s="1" t="s">
        <v>39</v>
      </c>
      <c r="H55" s="7">
        <v>15</v>
      </c>
      <c r="I55" s="5">
        <v>45055</v>
      </c>
      <c r="J55" s="5">
        <v>45055</v>
      </c>
      <c r="K55" s="1" t="s">
        <v>42</v>
      </c>
      <c r="L55" s="224">
        <f t="shared" si="12"/>
        <v>5</v>
      </c>
      <c r="M55" s="4">
        <f t="shared" si="5"/>
        <v>1</v>
      </c>
      <c r="N55" s="233" t="s">
        <v>341</v>
      </c>
      <c r="O55" s="234">
        <v>10</v>
      </c>
      <c r="P55" s="233">
        <v>458886</v>
      </c>
      <c r="Q55" s="241" t="str">
        <f>IFERROR((VLOOKUP(P55,Padrón[[Ficha]:[Nombre]],2,FALSE)),"-")</f>
        <v>EDGAR MENDOZA RODRIGUEZ</v>
      </c>
      <c r="S55" s="95" t="str">
        <f t="shared" si="13"/>
        <v>-</v>
      </c>
    </row>
    <row r="56" spans="1:19" hidden="1" x14ac:dyDescent="0.35">
      <c r="A56" s="6">
        <v>58867</v>
      </c>
      <c r="B56" s="3"/>
      <c r="C56" s="1" t="s">
        <v>37</v>
      </c>
      <c r="D56" s="9" t="s">
        <v>52</v>
      </c>
      <c r="E56" s="1" t="s">
        <v>43</v>
      </c>
      <c r="F56" s="8">
        <v>496969</v>
      </c>
      <c r="G56" s="1" t="s">
        <v>162</v>
      </c>
      <c r="H56" s="7">
        <v>12</v>
      </c>
      <c r="I56" s="5">
        <v>45056</v>
      </c>
      <c r="J56" s="5">
        <v>45062</v>
      </c>
      <c r="K56" s="1" t="s">
        <v>42</v>
      </c>
      <c r="L56" s="224">
        <f t="shared" si="12"/>
        <v>5</v>
      </c>
      <c r="M56" s="4">
        <f t="shared" si="5"/>
        <v>1</v>
      </c>
      <c r="N56" s="233" t="s">
        <v>341</v>
      </c>
      <c r="O56" s="234">
        <v>6</v>
      </c>
      <c r="P56" s="233">
        <v>389970</v>
      </c>
      <c r="Q56" s="241" t="str">
        <f>IFERROR((VLOOKUP(P56,Padrón[[Ficha]:[Nombre]],2,FALSE)),"-")</f>
        <v>AZARIEL LOPEZ LARA</v>
      </c>
      <c r="S56" s="95" t="str">
        <f t="shared" si="13"/>
        <v>-</v>
      </c>
    </row>
    <row r="57" spans="1:19" hidden="1" x14ac:dyDescent="0.35">
      <c r="A57" s="6">
        <v>51883</v>
      </c>
      <c r="B57" s="3"/>
      <c r="C57" s="1" t="s">
        <v>215</v>
      </c>
      <c r="D57" s="9" t="s">
        <v>218</v>
      </c>
      <c r="E57" s="1" t="s">
        <v>41</v>
      </c>
      <c r="F57" s="8">
        <v>458886</v>
      </c>
      <c r="G57" s="1" t="s">
        <v>89</v>
      </c>
      <c r="H57" s="7">
        <v>22</v>
      </c>
      <c r="I57" s="5">
        <v>45057</v>
      </c>
      <c r="J57" s="5">
        <v>45058</v>
      </c>
      <c r="K57" s="1" t="s">
        <v>42</v>
      </c>
      <c r="L57" s="224">
        <f t="shared" si="12"/>
        <v>5</v>
      </c>
      <c r="M57" s="4">
        <f t="shared" si="5"/>
        <v>1</v>
      </c>
      <c r="N57" s="233" t="s">
        <v>341</v>
      </c>
      <c r="O57" s="234">
        <v>17</v>
      </c>
      <c r="P57" s="233">
        <v>458886</v>
      </c>
      <c r="Q57" s="241" t="str">
        <f>IFERROR((VLOOKUP(P57,Padrón[[Ficha]:[Nombre]],2,FALSE)),"-")</f>
        <v>EDGAR MENDOZA RODRIGUEZ</v>
      </c>
      <c r="S57" s="95" t="str">
        <f t="shared" si="13"/>
        <v>-</v>
      </c>
    </row>
    <row r="58" spans="1:19" x14ac:dyDescent="0.35">
      <c r="A58" s="6">
        <v>48129</v>
      </c>
      <c r="B58" s="3"/>
      <c r="C58" s="1" t="s">
        <v>215</v>
      </c>
      <c r="D58" s="9" t="s">
        <v>221</v>
      </c>
      <c r="E58" s="1" t="s">
        <v>102</v>
      </c>
      <c r="F58" s="8">
        <v>350060</v>
      </c>
      <c r="G58" s="1" t="s">
        <v>169</v>
      </c>
      <c r="H58" s="7">
        <v>15</v>
      </c>
      <c r="I58" s="5">
        <v>45058</v>
      </c>
      <c r="J58" s="5">
        <v>45058</v>
      </c>
      <c r="K58" s="1" t="s">
        <v>40</v>
      </c>
      <c r="L58" s="224">
        <f t="shared" si="12"/>
        <v>5</v>
      </c>
      <c r="M58" s="4">
        <f t="shared" si="5"/>
        <v>1</v>
      </c>
      <c r="N58" s="233" t="s">
        <v>341</v>
      </c>
      <c r="O58" s="234">
        <v>13</v>
      </c>
      <c r="P58" s="233">
        <v>405175</v>
      </c>
      <c r="Q58" s="241" t="str">
        <f>IFERROR((VLOOKUP(P58,Padrón[[Ficha]:[Nombre]],2,FALSE)),"-")</f>
        <v>ANGEL ISRAEL ESCASENA MARTINEZ</v>
      </c>
      <c r="S58" s="95" t="str">
        <f t="shared" si="13"/>
        <v>-</v>
      </c>
    </row>
    <row r="59" spans="1:19" hidden="1" x14ac:dyDescent="0.35">
      <c r="A59" s="6">
        <v>58047</v>
      </c>
      <c r="B59" s="3"/>
      <c r="C59" s="1" t="s">
        <v>37</v>
      </c>
      <c r="D59" s="9" t="s">
        <v>38</v>
      </c>
      <c r="E59" s="1" t="s">
        <v>35</v>
      </c>
      <c r="F59" s="8">
        <v>354951</v>
      </c>
      <c r="G59" s="1" t="s">
        <v>39</v>
      </c>
      <c r="H59" s="7">
        <v>8</v>
      </c>
      <c r="I59" s="5">
        <v>45062</v>
      </c>
      <c r="J59" s="5">
        <v>45063</v>
      </c>
      <c r="K59" s="1" t="s">
        <v>40</v>
      </c>
      <c r="L59" s="224">
        <f t="shared" si="12"/>
        <v>5</v>
      </c>
      <c r="M59" s="4">
        <f t="shared" si="5"/>
        <v>1</v>
      </c>
      <c r="N59" s="233" t="s">
        <v>341</v>
      </c>
      <c r="O59" s="233">
        <v>6</v>
      </c>
      <c r="P59" s="233">
        <v>458886</v>
      </c>
      <c r="Q59" s="241" t="str">
        <f>IFERROR((VLOOKUP(P59,Padrón[[Ficha]:[Nombre]],2,FALSE)),"-")</f>
        <v>EDGAR MENDOZA RODRIGUEZ</v>
      </c>
      <c r="S59" s="95" t="str">
        <f t="shared" si="13"/>
        <v>-</v>
      </c>
    </row>
    <row r="60" spans="1:19" hidden="1" x14ac:dyDescent="0.35">
      <c r="A60" s="6">
        <v>47887</v>
      </c>
      <c r="B60" s="3"/>
      <c r="C60" s="1" t="s">
        <v>215</v>
      </c>
      <c r="D60" s="9" t="s">
        <v>216</v>
      </c>
      <c r="E60" s="1" t="s">
        <v>103</v>
      </c>
      <c r="F60" s="8">
        <v>405175</v>
      </c>
      <c r="G60" s="1" t="s">
        <v>146</v>
      </c>
      <c r="H60" s="7">
        <v>14</v>
      </c>
      <c r="I60" s="5">
        <v>45062</v>
      </c>
      <c r="J60" s="5">
        <v>45063</v>
      </c>
      <c r="K60" s="1" t="s">
        <v>42</v>
      </c>
      <c r="L60" s="224">
        <f t="shared" si="12"/>
        <v>5</v>
      </c>
      <c r="M60" s="4">
        <f t="shared" si="5"/>
        <v>1</v>
      </c>
      <c r="N60" s="233" t="s">
        <v>341</v>
      </c>
      <c r="O60" s="234">
        <v>13</v>
      </c>
      <c r="P60" s="233">
        <v>405175</v>
      </c>
      <c r="Q60" s="241" t="str">
        <f>IFERROR((VLOOKUP(P60,Padrón[[Ficha]:[Nombre]],2,FALSE)),"-")</f>
        <v>ANGEL ISRAEL ESCASENA MARTINEZ</v>
      </c>
      <c r="S60" s="95" t="str">
        <f t="shared" si="13"/>
        <v>-</v>
      </c>
    </row>
    <row r="61" spans="1:19" x14ac:dyDescent="0.35">
      <c r="A61" s="6">
        <v>57304</v>
      </c>
      <c r="B61" s="3"/>
      <c r="C61" s="1" t="s">
        <v>37</v>
      </c>
      <c r="D61" s="9" t="s">
        <v>52</v>
      </c>
      <c r="E61" s="1" t="s">
        <v>23</v>
      </c>
      <c r="F61" s="8">
        <v>458886</v>
      </c>
      <c r="G61" s="1" t="s">
        <v>89</v>
      </c>
      <c r="H61" s="7">
        <v>12</v>
      </c>
      <c r="I61" s="5">
        <v>45063</v>
      </c>
      <c r="J61" s="5">
        <v>45064</v>
      </c>
      <c r="K61" s="1" t="s">
        <v>42</v>
      </c>
      <c r="L61" s="224">
        <f t="shared" si="12"/>
        <v>5</v>
      </c>
      <c r="M61" s="4">
        <f t="shared" si="5"/>
        <v>1</v>
      </c>
      <c r="N61" s="233" t="s">
        <v>341</v>
      </c>
      <c r="O61" s="234">
        <v>10</v>
      </c>
      <c r="P61" s="233">
        <v>496969</v>
      </c>
      <c r="Q61" s="241" t="str">
        <f>IFERROR((VLOOKUP(P61,Padrón[[Ficha]:[Nombre]],2,FALSE)),"-")</f>
        <v>EMMANUEL ALONSO SANCHEZ DOMINGUEZ</v>
      </c>
      <c r="S61" s="95" t="str">
        <f t="shared" si="13"/>
        <v>-</v>
      </c>
    </row>
    <row r="62" spans="1:19" x14ac:dyDescent="0.35">
      <c r="A62" s="6">
        <v>48117</v>
      </c>
      <c r="B62" s="3"/>
      <c r="C62" s="1" t="s">
        <v>215</v>
      </c>
      <c r="D62" s="9" t="s">
        <v>221</v>
      </c>
      <c r="E62" s="1" t="s">
        <v>102</v>
      </c>
      <c r="F62" s="8">
        <v>350060</v>
      </c>
      <c r="G62" s="1" t="s">
        <v>169</v>
      </c>
      <c r="H62" s="7">
        <v>19</v>
      </c>
      <c r="I62" s="5">
        <v>45065</v>
      </c>
      <c r="J62" s="5">
        <v>45065</v>
      </c>
      <c r="K62" s="1" t="s">
        <v>40</v>
      </c>
      <c r="L62" s="224">
        <f t="shared" si="12"/>
        <v>5</v>
      </c>
      <c r="M62" s="4">
        <f t="shared" si="5"/>
        <v>1</v>
      </c>
      <c r="N62" s="233" t="s">
        <v>341</v>
      </c>
      <c r="O62" s="234">
        <v>19</v>
      </c>
      <c r="P62" s="233">
        <v>354951</v>
      </c>
      <c r="Q62" s="241" t="str">
        <f>IFERROR((VLOOKUP(P62,Padrón[[Ficha]:[Nombre]],2,FALSE)),"-")</f>
        <v>RAUL ARMANDO GARZA TORRE</v>
      </c>
      <c r="S62" s="95" t="str">
        <f t="shared" si="13"/>
        <v>-</v>
      </c>
    </row>
    <row r="63" spans="1:19" hidden="1" x14ac:dyDescent="0.35">
      <c r="A63" s="6">
        <v>55294</v>
      </c>
      <c r="B63" s="3"/>
      <c r="C63" s="1" t="s">
        <v>37</v>
      </c>
      <c r="D63" s="9" t="s">
        <v>52</v>
      </c>
      <c r="E63" s="1" t="s">
        <v>115</v>
      </c>
      <c r="F63" s="8">
        <v>361756</v>
      </c>
      <c r="G63" s="1" t="s">
        <v>116</v>
      </c>
      <c r="H63" s="7">
        <v>10</v>
      </c>
      <c r="I63" s="5">
        <v>45069</v>
      </c>
      <c r="J63" s="5">
        <v>45070</v>
      </c>
      <c r="K63" s="1" t="s">
        <v>40</v>
      </c>
      <c r="L63" s="224">
        <f t="shared" si="12"/>
        <v>5</v>
      </c>
      <c r="M63" s="4">
        <f t="shared" si="5"/>
        <v>1</v>
      </c>
      <c r="N63" s="233" t="s">
        <v>341</v>
      </c>
      <c r="O63" s="234">
        <v>9</v>
      </c>
      <c r="P63" s="233">
        <v>510745</v>
      </c>
      <c r="Q63" s="241" t="str">
        <f>IFERROR((VLOOKUP(P63,Padrón[[Ficha]:[Nombre]],2,FALSE)),"-")</f>
        <v>CESAR IVAN CHULINES GRANADOS</v>
      </c>
      <c r="R63" s="234" t="s">
        <v>540</v>
      </c>
      <c r="S63" s="95" t="str">
        <f t="shared" si="13"/>
        <v>-</v>
      </c>
    </row>
    <row r="64" spans="1:19" hidden="1" x14ac:dyDescent="0.35">
      <c r="A64" s="6">
        <v>48257</v>
      </c>
      <c r="B64" s="3"/>
      <c r="C64" s="1" t="s">
        <v>196</v>
      </c>
      <c r="D64" s="9" t="s">
        <v>201</v>
      </c>
      <c r="E64" s="1" t="s">
        <v>113</v>
      </c>
      <c r="F64" s="8">
        <v>206830</v>
      </c>
      <c r="G64" s="1" t="s">
        <v>145</v>
      </c>
      <c r="H64" s="7">
        <v>11</v>
      </c>
      <c r="I64" s="5">
        <v>45071</v>
      </c>
      <c r="J64" s="5">
        <v>45072</v>
      </c>
      <c r="K64" s="1" t="s">
        <v>42</v>
      </c>
      <c r="L64" s="224">
        <f t="shared" si="12"/>
        <v>5</v>
      </c>
      <c r="M64" s="4">
        <f t="shared" si="5"/>
        <v>1</v>
      </c>
      <c r="N64" s="233" t="s">
        <v>341</v>
      </c>
      <c r="O64" s="234">
        <v>10</v>
      </c>
      <c r="P64" s="8">
        <v>206830</v>
      </c>
      <c r="Q64" s="241" t="str">
        <f>IFERROR((VLOOKUP(P64,Padrón[[Ficha]:[Nombre]],2,FALSE)),"-")</f>
        <v>JOSE TRINIDAD OSORNO REQUENA</v>
      </c>
      <c r="S64" s="95" t="str">
        <f t="shared" si="13"/>
        <v>-</v>
      </c>
    </row>
    <row r="65" spans="1:19" hidden="1" x14ac:dyDescent="0.35">
      <c r="A65" s="6">
        <v>47855</v>
      </c>
      <c r="B65" s="3"/>
      <c r="C65" s="1" t="s">
        <v>196</v>
      </c>
      <c r="D65" s="9" t="s">
        <v>201</v>
      </c>
      <c r="E65" s="1" t="s">
        <v>103</v>
      </c>
      <c r="F65" s="8">
        <v>374253</v>
      </c>
      <c r="G65" s="1" t="s">
        <v>130</v>
      </c>
      <c r="H65" s="7">
        <v>8</v>
      </c>
      <c r="I65" s="5">
        <v>45071</v>
      </c>
      <c r="J65" s="5">
        <v>45072</v>
      </c>
      <c r="K65" s="1" t="s">
        <v>42</v>
      </c>
      <c r="L65" s="224">
        <f t="shared" si="12"/>
        <v>5</v>
      </c>
      <c r="M65" s="4">
        <f t="shared" si="5"/>
        <v>1</v>
      </c>
      <c r="N65" s="233" t="s">
        <v>341</v>
      </c>
      <c r="O65" s="234">
        <v>6</v>
      </c>
      <c r="P65" s="233">
        <v>458886</v>
      </c>
      <c r="Q65" s="241" t="str">
        <f>IFERROR((VLOOKUP(P65,Padrón[[Ficha]:[Nombre]],2,FALSE)),"-")</f>
        <v>EDGAR MENDOZA RODRIGUEZ</v>
      </c>
      <c r="S65" s="95" t="str">
        <f t="shared" si="13"/>
        <v>-</v>
      </c>
    </row>
    <row r="66" spans="1:19" x14ac:dyDescent="0.35">
      <c r="A66" s="6">
        <v>48138</v>
      </c>
      <c r="B66" s="3"/>
      <c r="C66" s="1" t="s">
        <v>215</v>
      </c>
      <c r="D66" s="9" t="s">
        <v>221</v>
      </c>
      <c r="E66" s="1" t="s">
        <v>102</v>
      </c>
      <c r="F66" s="8">
        <v>350060</v>
      </c>
      <c r="G66" s="1" t="s">
        <v>169</v>
      </c>
      <c r="H66" s="7">
        <v>17</v>
      </c>
      <c r="I66" s="5">
        <v>45072</v>
      </c>
      <c r="J66" s="5">
        <v>45072</v>
      </c>
      <c r="K66" s="1" t="s">
        <v>40</v>
      </c>
      <c r="L66" s="224">
        <f t="shared" si="12"/>
        <v>5</v>
      </c>
      <c r="M66" s="4">
        <f t="shared" si="5"/>
        <v>1</v>
      </c>
      <c r="N66" s="233" t="s">
        <v>341</v>
      </c>
      <c r="O66" s="234">
        <v>14</v>
      </c>
      <c r="P66" s="233">
        <v>389970</v>
      </c>
      <c r="Q66" s="241" t="str">
        <f>IFERROR((VLOOKUP(P66,Padrón[[Ficha]:[Nombre]],2,FALSE)),"-")</f>
        <v>AZARIEL LOPEZ LARA</v>
      </c>
      <c r="S66" s="95" t="str">
        <f t="shared" si="13"/>
        <v>-</v>
      </c>
    </row>
    <row r="67" spans="1:19" hidden="1" x14ac:dyDescent="0.35">
      <c r="A67" s="6">
        <v>55207</v>
      </c>
      <c r="B67" s="3"/>
      <c r="C67" s="1" t="s">
        <v>215</v>
      </c>
      <c r="D67" s="9" t="s">
        <v>218</v>
      </c>
      <c r="E67" s="1" t="s">
        <v>35</v>
      </c>
      <c r="F67" s="8">
        <v>458886</v>
      </c>
      <c r="G67" s="1" t="s">
        <v>89</v>
      </c>
      <c r="H67" s="7">
        <v>22</v>
      </c>
      <c r="I67" s="5">
        <v>45075</v>
      </c>
      <c r="J67" s="5">
        <v>45077</v>
      </c>
      <c r="K67" s="1" t="s">
        <v>42</v>
      </c>
      <c r="L67" s="224">
        <f t="shared" si="12"/>
        <v>5</v>
      </c>
      <c r="M67" s="4">
        <f t="shared" si="5"/>
        <v>1</v>
      </c>
      <c r="N67" s="233" t="s">
        <v>341</v>
      </c>
      <c r="O67" s="234">
        <v>16</v>
      </c>
      <c r="P67" s="233">
        <v>481436</v>
      </c>
      <c r="Q67" s="241" t="str">
        <f>IFERROR((VLOOKUP(P67,Padrón[[Ficha]:[Nombre]],2,FALSE)),"-")</f>
        <v>JESUS XAVIER MADRIGAL PAEZ</v>
      </c>
      <c r="S67" s="95" t="str">
        <f t="shared" si="13"/>
        <v>-</v>
      </c>
    </row>
    <row r="68" spans="1:19" x14ac:dyDescent="0.35">
      <c r="A68" s="6">
        <v>57295</v>
      </c>
      <c r="B68" s="3"/>
      <c r="C68" s="1" t="s">
        <v>37</v>
      </c>
      <c r="D68" s="9" t="s">
        <v>52</v>
      </c>
      <c r="E68" s="1" t="s">
        <v>23</v>
      </c>
      <c r="F68" s="8">
        <v>510745</v>
      </c>
      <c r="G68" s="1" t="s">
        <v>56</v>
      </c>
      <c r="H68" s="7">
        <v>15</v>
      </c>
      <c r="I68" s="5">
        <v>45077</v>
      </c>
      <c r="J68" s="5">
        <v>45078</v>
      </c>
      <c r="K68" s="1" t="s">
        <v>42</v>
      </c>
      <c r="L68" s="224">
        <f t="shared" si="12"/>
        <v>6</v>
      </c>
      <c r="M68" s="4">
        <f t="shared" si="5"/>
        <v>1</v>
      </c>
      <c r="N68" s="233" t="s">
        <v>341</v>
      </c>
      <c r="O68" s="234">
        <v>12</v>
      </c>
      <c r="P68" s="233">
        <v>510745</v>
      </c>
      <c r="Q68" s="241" t="str">
        <f>IFERROR((VLOOKUP(P68,Padrón[[Ficha]:[Nombre]],2,FALSE)),"-")</f>
        <v>CESAR IVAN CHULINES GRANADOS</v>
      </c>
      <c r="S68" s="95" t="str">
        <f t="shared" si="13"/>
        <v>-</v>
      </c>
    </row>
    <row r="69" spans="1:19" hidden="1" x14ac:dyDescent="0.35">
      <c r="A69" s="6">
        <v>47710</v>
      </c>
      <c r="B69" s="3"/>
      <c r="C69" s="1" t="s">
        <v>215</v>
      </c>
      <c r="D69" s="9" t="s">
        <v>216</v>
      </c>
      <c r="E69" s="1" t="s">
        <v>24</v>
      </c>
      <c r="F69" s="8">
        <v>496969</v>
      </c>
      <c r="G69" s="1" t="s">
        <v>162</v>
      </c>
      <c r="H69" s="7">
        <v>13</v>
      </c>
      <c r="I69" s="5">
        <v>45078</v>
      </c>
      <c r="J69" s="5">
        <v>45078</v>
      </c>
      <c r="K69" s="1" t="s">
        <v>42</v>
      </c>
      <c r="L69" s="224">
        <f t="shared" si="12"/>
        <v>6</v>
      </c>
      <c r="M69" s="4">
        <f t="shared" si="5"/>
        <v>1</v>
      </c>
      <c r="N69" s="233" t="s">
        <v>341</v>
      </c>
      <c r="O69" s="234">
        <v>9</v>
      </c>
      <c r="P69" s="233">
        <v>458886</v>
      </c>
      <c r="Q69" s="241" t="str">
        <f>IFERROR((VLOOKUP(P69,Padrón[[Ficha]:[Nombre]],2,FALSE)),"-")</f>
        <v>EDGAR MENDOZA RODRIGUEZ</v>
      </c>
      <c r="S69" s="95" t="str">
        <f t="shared" si="13"/>
        <v>-</v>
      </c>
    </row>
    <row r="70" spans="1:19" hidden="1" x14ac:dyDescent="0.35">
      <c r="A70" s="6">
        <v>54954</v>
      </c>
      <c r="B70" s="3"/>
      <c r="C70" s="1" t="s">
        <v>215</v>
      </c>
      <c r="D70" s="9" t="s">
        <v>218</v>
      </c>
      <c r="E70" s="1" t="s">
        <v>28</v>
      </c>
      <c r="F70" s="8">
        <v>499974</v>
      </c>
      <c r="G70" s="1" t="s">
        <v>206</v>
      </c>
      <c r="H70" s="7">
        <v>12</v>
      </c>
      <c r="I70" s="5">
        <v>45078</v>
      </c>
      <c r="J70" s="5">
        <v>45079</v>
      </c>
      <c r="K70" s="1" t="s">
        <v>42</v>
      </c>
      <c r="L70" s="224">
        <f t="shared" si="12"/>
        <v>6</v>
      </c>
      <c r="M70" s="4">
        <f t="shared" si="5"/>
        <v>1</v>
      </c>
      <c r="N70" s="233" t="s">
        <v>341</v>
      </c>
      <c r="O70" s="234">
        <v>12</v>
      </c>
      <c r="P70" s="233">
        <v>374361</v>
      </c>
      <c r="Q70" s="241" t="str">
        <f>IFERROR((VLOOKUP(P70,Padrón[[Ficha]:[Nombre]],2,FALSE)),"-")</f>
        <v>RUBEN AGUILAR LASSERRE</v>
      </c>
      <c r="S70" s="95" t="str">
        <f t="shared" si="13"/>
        <v>-</v>
      </c>
    </row>
    <row r="71" spans="1:19" hidden="1" x14ac:dyDescent="0.35">
      <c r="A71" s="6">
        <v>59945</v>
      </c>
      <c r="B71" s="3"/>
      <c r="C71" s="1" t="s">
        <v>37</v>
      </c>
      <c r="D71" s="9" t="s">
        <v>38</v>
      </c>
      <c r="E71" s="1" t="s">
        <v>41</v>
      </c>
      <c r="F71" s="8">
        <v>354951</v>
      </c>
      <c r="G71" s="1" t="s">
        <v>39</v>
      </c>
      <c r="H71" s="7">
        <v>6</v>
      </c>
      <c r="I71" s="5">
        <v>45079</v>
      </c>
      <c r="J71" s="5">
        <v>45082</v>
      </c>
      <c r="K71" s="1" t="s">
        <v>42</v>
      </c>
      <c r="L71" s="224">
        <f t="shared" si="12"/>
        <v>6</v>
      </c>
      <c r="M71" s="4">
        <f t="shared" si="5"/>
        <v>1</v>
      </c>
      <c r="N71" s="233" t="s">
        <v>341</v>
      </c>
      <c r="O71" s="234">
        <v>5</v>
      </c>
      <c r="P71" s="233">
        <v>458886</v>
      </c>
      <c r="Q71" s="241" t="str">
        <f>IFERROR((VLOOKUP(P71,Padrón[[Ficha]:[Nombre]],2,FALSE)),"-")</f>
        <v>EDGAR MENDOZA RODRIGUEZ</v>
      </c>
      <c r="R71" s="234" t="s">
        <v>541</v>
      </c>
      <c r="S71" s="95" t="str">
        <f t="shared" si="13"/>
        <v>-</v>
      </c>
    </row>
    <row r="72" spans="1:19" hidden="1" x14ac:dyDescent="0.35">
      <c r="A72" s="6">
        <v>53682</v>
      </c>
      <c r="B72" s="3"/>
      <c r="C72" s="1" t="s">
        <v>215</v>
      </c>
      <c r="D72" s="9" t="s">
        <v>221</v>
      </c>
      <c r="E72" s="1" t="s">
        <v>46</v>
      </c>
      <c r="F72" s="8">
        <v>350060</v>
      </c>
      <c r="G72" s="1" t="s">
        <v>169</v>
      </c>
      <c r="H72" s="7">
        <v>10</v>
      </c>
      <c r="I72" s="5">
        <v>45079</v>
      </c>
      <c r="J72" s="5">
        <v>45079</v>
      </c>
      <c r="K72" s="1" t="s">
        <v>40</v>
      </c>
      <c r="L72" s="224">
        <f t="shared" si="12"/>
        <v>6</v>
      </c>
      <c r="M72" s="4">
        <f t="shared" si="5"/>
        <v>1</v>
      </c>
      <c r="N72" s="233" t="s">
        <v>341</v>
      </c>
      <c r="O72" s="234">
        <v>8</v>
      </c>
      <c r="P72" s="233">
        <v>405175</v>
      </c>
      <c r="Q72" s="241" t="str">
        <f>IFERROR((VLOOKUP(P72,Padrón[[Ficha]:[Nombre]],2,FALSE)),"-")</f>
        <v>ANGEL ISRAEL ESCASENA MARTINEZ</v>
      </c>
      <c r="S72" s="95" t="str">
        <f t="shared" si="13"/>
        <v>-</v>
      </c>
    </row>
    <row r="73" spans="1:19" hidden="1" x14ac:dyDescent="0.35">
      <c r="A73" s="6">
        <v>53545</v>
      </c>
      <c r="B73" s="3"/>
      <c r="C73" s="1" t="s">
        <v>215</v>
      </c>
      <c r="D73" s="9" t="s">
        <v>216</v>
      </c>
      <c r="E73" s="1" t="s">
        <v>84</v>
      </c>
      <c r="F73" s="8">
        <v>374253</v>
      </c>
      <c r="G73" s="1" t="s">
        <v>130</v>
      </c>
      <c r="H73" s="7">
        <v>10</v>
      </c>
      <c r="I73" s="5">
        <v>45083</v>
      </c>
      <c r="J73" s="5">
        <v>45084</v>
      </c>
      <c r="K73" s="1" t="s">
        <v>42</v>
      </c>
      <c r="L73" s="224">
        <f t="shared" si="12"/>
        <v>6</v>
      </c>
      <c r="M73" s="4">
        <f t="shared" si="5"/>
        <v>1</v>
      </c>
      <c r="N73" s="233" t="s">
        <v>341</v>
      </c>
      <c r="O73" s="234">
        <v>6</v>
      </c>
      <c r="P73" s="233">
        <v>374253</v>
      </c>
      <c r="Q73" s="241" t="str">
        <f>IFERROR((VLOOKUP(P73,Padrón[[Ficha]:[Nombre]],2,FALSE)),"-")</f>
        <v>EDUARDO GONZALEZ RODRIGUEZ</v>
      </c>
      <c r="S73" s="95" t="str">
        <f t="shared" si="13"/>
        <v>-</v>
      </c>
    </row>
    <row r="74" spans="1:19" hidden="1" x14ac:dyDescent="0.35">
      <c r="A74" s="6">
        <v>55577</v>
      </c>
      <c r="B74" s="3"/>
      <c r="C74" s="1" t="s">
        <v>37</v>
      </c>
      <c r="D74" s="9" t="s">
        <v>52</v>
      </c>
      <c r="E74" s="1" t="s">
        <v>46</v>
      </c>
      <c r="F74" s="8">
        <v>354951</v>
      </c>
      <c r="G74" s="1" t="s">
        <v>39</v>
      </c>
      <c r="H74" s="7">
        <v>14</v>
      </c>
      <c r="I74" s="5">
        <v>45084</v>
      </c>
      <c r="J74" s="5">
        <v>45084</v>
      </c>
      <c r="K74" s="1" t="s">
        <v>42</v>
      </c>
      <c r="L74" s="224">
        <f t="shared" si="12"/>
        <v>6</v>
      </c>
      <c r="M74" s="4">
        <f t="shared" si="5"/>
        <v>1</v>
      </c>
      <c r="N74" s="233" t="s">
        <v>341</v>
      </c>
      <c r="O74" s="234">
        <v>13</v>
      </c>
      <c r="P74" s="233">
        <v>458886</v>
      </c>
      <c r="Q74" s="241" t="str">
        <f>IFERROR((VLOOKUP(P74,Padrón[[Ficha]:[Nombre]],2,FALSE)),"-")</f>
        <v>EDGAR MENDOZA RODRIGUEZ</v>
      </c>
      <c r="S74" s="95" t="str">
        <f t="shared" si="13"/>
        <v>-</v>
      </c>
    </row>
    <row r="75" spans="1:19" hidden="1" x14ac:dyDescent="0.35">
      <c r="A75" s="6">
        <v>49991</v>
      </c>
      <c r="B75" s="3"/>
      <c r="C75" s="1" t="s">
        <v>196</v>
      </c>
      <c r="D75" s="9" t="s">
        <v>201</v>
      </c>
      <c r="E75" s="1" t="s">
        <v>43</v>
      </c>
      <c r="F75" s="8">
        <v>389970</v>
      </c>
      <c r="G75" s="1" t="s">
        <v>209</v>
      </c>
      <c r="H75" s="7">
        <v>9</v>
      </c>
      <c r="I75" s="5">
        <v>45085</v>
      </c>
      <c r="J75" s="5">
        <v>45087</v>
      </c>
      <c r="K75" s="1" t="s">
        <v>42</v>
      </c>
      <c r="L75" s="224">
        <f t="shared" si="12"/>
        <v>6</v>
      </c>
      <c r="M75" s="4">
        <f t="shared" si="5"/>
        <v>1</v>
      </c>
      <c r="N75" s="233" t="s">
        <v>341</v>
      </c>
      <c r="O75" s="234">
        <v>8</v>
      </c>
      <c r="P75" s="233">
        <v>389970</v>
      </c>
      <c r="Q75" s="241" t="str">
        <f>IFERROR((VLOOKUP(P75,Padrón[[Ficha]:[Nombre]],2,FALSE)),"-")</f>
        <v>AZARIEL LOPEZ LARA</v>
      </c>
      <c r="R75" s="234" t="s">
        <v>542</v>
      </c>
      <c r="S75" s="95" t="str">
        <f t="shared" si="13"/>
        <v>-</v>
      </c>
    </row>
    <row r="76" spans="1:19" hidden="1" x14ac:dyDescent="0.35">
      <c r="A76" s="6">
        <v>49035</v>
      </c>
      <c r="B76" s="3"/>
      <c r="C76" s="1" t="s">
        <v>109</v>
      </c>
      <c r="D76" s="9" t="s">
        <v>110</v>
      </c>
      <c r="E76" s="1" t="s">
        <v>46</v>
      </c>
      <c r="F76" s="8">
        <v>318770</v>
      </c>
      <c r="G76" s="1" t="s">
        <v>111</v>
      </c>
      <c r="H76" s="7">
        <v>7</v>
      </c>
      <c r="I76" s="5">
        <v>45086</v>
      </c>
      <c r="J76" s="5">
        <v>45086</v>
      </c>
      <c r="K76" s="1" t="s">
        <v>40</v>
      </c>
      <c r="L76" s="224">
        <f t="shared" si="12"/>
        <v>6</v>
      </c>
      <c r="M76" s="4">
        <f t="shared" si="5"/>
        <v>1</v>
      </c>
      <c r="N76" s="233" t="s">
        <v>341</v>
      </c>
      <c r="O76" s="234">
        <v>11</v>
      </c>
      <c r="P76" s="233">
        <v>318770</v>
      </c>
      <c r="Q76" s="241" t="str">
        <f>IFERROR((VLOOKUP(P76,Padrón[[Ficha]:[Nombre]],2,FALSE)),"-")</f>
        <v>RAMIRO DE LA CRUZ MENDEZ</v>
      </c>
      <c r="S76" s="95" t="str">
        <f t="shared" si="13"/>
        <v>-</v>
      </c>
    </row>
    <row r="77" spans="1:19" hidden="1" x14ac:dyDescent="0.35">
      <c r="A77" s="6">
        <v>54881</v>
      </c>
      <c r="B77" s="3"/>
      <c r="C77" s="1" t="s">
        <v>183</v>
      </c>
      <c r="D77" s="9" t="s">
        <v>191</v>
      </c>
      <c r="E77" s="1" t="s">
        <v>192</v>
      </c>
      <c r="F77" s="8">
        <v>812346</v>
      </c>
      <c r="G77" s="1" t="s">
        <v>193</v>
      </c>
      <c r="H77" s="7">
        <v>12</v>
      </c>
      <c r="I77" s="5">
        <v>45090</v>
      </c>
      <c r="J77" s="5">
        <v>45096</v>
      </c>
      <c r="K77" s="1" t="s">
        <v>40</v>
      </c>
      <c r="L77" s="224">
        <f t="shared" si="12"/>
        <v>6</v>
      </c>
      <c r="M77" s="4">
        <f t="shared" si="5"/>
        <v>1</v>
      </c>
      <c r="N77" s="233" t="s">
        <v>343</v>
      </c>
      <c r="Q77" s="241" t="str">
        <f>IFERROR((VLOOKUP(P77,Padrón[[Ficha]:[Nombre]],2,FALSE)),"-")</f>
        <v>-</v>
      </c>
      <c r="R77" s="234" t="s">
        <v>543</v>
      </c>
      <c r="S77" s="95" t="str">
        <f t="shared" si="13"/>
        <v>◄ ◄ ◄ Favor de indicar la causa</v>
      </c>
    </row>
    <row r="78" spans="1:19" hidden="1" x14ac:dyDescent="0.35">
      <c r="A78" s="6">
        <v>53126</v>
      </c>
      <c r="B78" s="3"/>
      <c r="C78" s="1" t="s">
        <v>215</v>
      </c>
      <c r="D78" s="9" t="s">
        <v>216</v>
      </c>
      <c r="E78" s="1" t="s">
        <v>24</v>
      </c>
      <c r="F78" s="8">
        <v>389970</v>
      </c>
      <c r="G78" s="1" t="s">
        <v>209</v>
      </c>
      <c r="H78" s="7">
        <v>14</v>
      </c>
      <c r="I78" s="5">
        <v>45090</v>
      </c>
      <c r="J78" s="5">
        <v>45090</v>
      </c>
      <c r="K78" s="1" t="s">
        <v>42</v>
      </c>
      <c r="L78" s="224">
        <f t="shared" ref="L78:L109" si="14">MONTH(J78)</f>
        <v>6</v>
      </c>
      <c r="M78" s="4">
        <f t="shared" si="5"/>
        <v>1</v>
      </c>
      <c r="N78" s="233" t="s">
        <v>341</v>
      </c>
      <c r="O78" s="234">
        <v>13</v>
      </c>
      <c r="P78" s="233">
        <v>389970</v>
      </c>
      <c r="Q78" s="241" t="str">
        <f>IFERROR((VLOOKUP(P78,Padrón[[Ficha]:[Nombre]],2,FALSE)),"-")</f>
        <v>AZARIEL LOPEZ LARA</v>
      </c>
      <c r="S78" s="95" t="str">
        <f t="shared" ref="S78:S109" si="15">IF(N78="Cancelado","◄ ◄ ◄ Favor de indicar la causa","-")</f>
        <v>-</v>
      </c>
    </row>
    <row r="79" spans="1:19" hidden="1" x14ac:dyDescent="0.35">
      <c r="A79" s="6">
        <v>49389</v>
      </c>
      <c r="B79" s="3"/>
      <c r="C79" s="1" t="s">
        <v>109</v>
      </c>
      <c r="D79" s="9" t="s">
        <v>110</v>
      </c>
      <c r="E79" s="1" t="s">
        <v>43</v>
      </c>
      <c r="F79" s="8">
        <v>386534</v>
      </c>
      <c r="G79" s="1" t="s">
        <v>112</v>
      </c>
      <c r="H79" s="7">
        <v>10</v>
      </c>
      <c r="I79" s="5">
        <v>45091</v>
      </c>
      <c r="J79" s="5">
        <v>45093</v>
      </c>
      <c r="K79" s="1" t="s">
        <v>40</v>
      </c>
      <c r="L79" s="224">
        <f t="shared" si="14"/>
        <v>6</v>
      </c>
      <c r="M79" s="4">
        <f t="shared" ref="M79:M142" si="16">IF(AND(J79&gt;=$B$2,J79&lt;=$C$2),1,0)</f>
        <v>1</v>
      </c>
      <c r="N79" s="233" t="s">
        <v>341</v>
      </c>
      <c r="O79" s="234">
        <v>9</v>
      </c>
      <c r="P79" s="233">
        <v>386534</v>
      </c>
      <c r="Q79" s="241" t="str">
        <f>IFERROR((VLOOKUP(P79,Padrón[[Ficha]:[Nombre]],2,FALSE)),"-")</f>
        <v>BENJAMIN NICOLAS HERNANDEZ HERNANDEZ</v>
      </c>
      <c r="S79" s="95" t="str">
        <f t="shared" si="15"/>
        <v>-</v>
      </c>
    </row>
    <row r="80" spans="1:19" hidden="1" x14ac:dyDescent="0.35">
      <c r="A80" s="6">
        <v>57444</v>
      </c>
      <c r="B80" s="3"/>
      <c r="C80" s="1" t="s">
        <v>37</v>
      </c>
      <c r="D80" s="9" t="s">
        <v>52</v>
      </c>
      <c r="E80" s="1" t="s">
        <v>46</v>
      </c>
      <c r="F80" s="8">
        <v>659499</v>
      </c>
      <c r="G80" s="1" t="s">
        <v>164</v>
      </c>
      <c r="H80" s="7">
        <v>15</v>
      </c>
      <c r="I80" s="5">
        <v>45091</v>
      </c>
      <c r="J80" s="5">
        <v>45091</v>
      </c>
      <c r="K80" s="1" t="s">
        <v>42</v>
      </c>
      <c r="L80" s="224">
        <f t="shared" si="14"/>
        <v>6</v>
      </c>
      <c r="M80" s="4">
        <f t="shared" si="16"/>
        <v>1</v>
      </c>
      <c r="N80" s="233" t="s">
        <v>341</v>
      </c>
      <c r="O80" s="234">
        <v>12</v>
      </c>
      <c r="P80" s="233">
        <v>510745</v>
      </c>
      <c r="Q80" s="241" t="str">
        <f>IFERROR((VLOOKUP(P80,Padrón[[Ficha]:[Nombre]],2,FALSE)),"-")</f>
        <v>CESAR IVAN CHULINES GRANADOS</v>
      </c>
      <c r="S80" s="95" t="str">
        <f t="shared" si="15"/>
        <v>-</v>
      </c>
    </row>
    <row r="81" spans="1:19" hidden="1" x14ac:dyDescent="0.35">
      <c r="A81" s="6">
        <v>53278</v>
      </c>
      <c r="B81" s="3"/>
      <c r="C81" s="1" t="s">
        <v>215</v>
      </c>
      <c r="D81" s="9" t="s">
        <v>218</v>
      </c>
      <c r="E81" s="1" t="s">
        <v>22</v>
      </c>
      <c r="F81" s="8">
        <v>354951</v>
      </c>
      <c r="G81" s="1" t="s">
        <v>39</v>
      </c>
      <c r="H81" s="7">
        <v>11</v>
      </c>
      <c r="I81" s="5">
        <v>45091</v>
      </c>
      <c r="J81" s="5">
        <v>45093</v>
      </c>
      <c r="K81" s="1" t="s">
        <v>42</v>
      </c>
      <c r="L81" s="224">
        <f t="shared" si="14"/>
        <v>6</v>
      </c>
      <c r="M81" s="4">
        <f t="shared" si="16"/>
        <v>1</v>
      </c>
      <c r="N81" s="233" t="s">
        <v>341</v>
      </c>
      <c r="O81" s="234">
        <v>8</v>
      </c>
      <c r="P81" s="233">
        <v>389970</v>
      </c>
      <c r="Q81" s="241" t="str">
        <f>IFERROR((VLOOKUP(P81,Padrón[[Ficha]:[Nombre]],2,FALSE)),"-")</f>
        <v>AZARIEL LOPEZ LARA</v>
      </c>
      <c r="S81" s="95" t="str">
        <f t="shared" si="15"/>
        <v>-</v>
      </c>
    </row>
    <row r="82" spans="1:19" hidden="1" x14ac:dyDescent="0.35">
      <c r="A82" s="6">
        <v>53757</v>
      </c>
      <c r="B82" s="3"/>
      <c r="C82" s="1" t="s">
        <v>215</v>
      </c>
      <c r="D82" s="9" t="s">
        <v>221</v>
      </c>
      <c r="E82" s="1" t="s">
        <v>46</v>
      </c>
      <c r="F82" s="8">
        <v>350060</v>
      </c>
      <c r="G82" s="1" t="s">
        <v>169</v>
      </c>
      <c r="H82" s="7">
        <v>9</v>
      </c>
      <c r="I82" s="5">
        <v>45093</v>
      </c>
      <c r="J82" s="5">
        <v>45093</v>
      </c>
      <c r="K82" s="1" t="s">
        <v>40</v>
      </c>
      <c r="L82" s="224">
        <f t="shared" si="14"/>
        <v>6</v>
      </c>
      <c r="M82" s="4">
        <f t="shared" si="16"/>
        <v>1</v>
      </c>
      <c r="N82" s="233" t="s">
        <v>341</v>
      </c>
      <c r="O82" s="234">
        <v>5</v>
      </c>
      <c r="P82" s="233">
        <v>458886</v>
      </c>
      <c r="Q82" s="241" t="str">
        <f>IFERROR((VLOOKUP(P82,Padrón[[Ficha]:[Nombre]],2,FALSE)),"-")</f>
        <v>EDGAR MENDOZA RODRIGUEZ</v>
      </c>
      <c r="S82" s="95" t="str">
        <f t="shared" si="15"/>
        <v>-</v>
      </c>
    </row>
    <row r="83" spans="1:19" hidden="1" x14ac:dyDescent="0.35">
      <c r="A83" s="6">
        <v>55953</v>
      </c>
      <c r="B83" s="3"/>
      <c r="C83" s="1" t="s">
        <v>37</v>
      </c>
      <c r="D83" s="9" t="s">
        <v>52</v>
      </c>
      <c r="E83" s="1" t="s">
        <v>47</v>
      </c>
      <c r="F83" s="8">
        <v>354951</v>
      </c>
      <c r="G83" s="1" t="s">
        <v>39</v>
      </c>
      <c r="H83" s="7">
        <v>8</v>
      </c>
      <c r="I83" s="5">
        <v>45097</v>
      </c>
      <c r="J83" s="5">
        <v>45099</v>
      </c>
      <c r="K83" s="1" t="s">
        <v>42</v>
      </c>
      <c r="L83" s="224">
        <f t="shared" si="14"/>
        <v>6</v>
      </c>
      <c r="M83" s="4">
        <f t="shared" si="16"/>
        <v>1</v>
      </c>
      <c r="N83" s="233" t="s">
        <v>343</v>
      </c>
      <c r="Q83" s="241" t="str">
        <f>IFERROR((VLOOKUP(P83,Padrón[[Ficha]:[Nombre]],2,FALSE)),"-")</f>
        <v>-</v>
      </c>
      <c r="R83" s="234" t="s">
        <v>544</v>
      </c>
      <c r="S83" s="95" t="str">
        <f t="shared" si="15"/>
        <v>◄ ◄ ◄ Favor de indicar la causa</v>
      </c>
    </row>
    <row r="84" spans="1:19" hidden="1" x14ac:dyDescent="0.35">
      <c r="A84" s="6">
        <v>51320</v>
      </c>
      <c r="B84" s="3"/>
      <c r="C84" s="1" t="s">
        <v>37</v>
      </c>
      <c r="D84" s="9" t="s">
        <v>52</v>
      </c>
      <c r="E84" s="1" t="s">
        <v>135</v>
      </c>
      <c r="F84" s="8">
        <v>374361</v>
      </c>
      <c r="G84" s="1" t="s">
        <v>136</v>
      </c>
      <c r="H84" s="7">
        <v>15</v>
      </c>
      <c r="I84" s="5">
        <v>45097</v>
      </c>
      <c r="J84" s="5">
        <v>45098</v>
      </c>
      <c r="K84" s="1" t="s">
        <v>40</v>
      </c>
      <c r="L84" s="224">
        <f t="shared" si="14"/>
        <v>6</v>
      </c>
      <c r="M84" s="4">
        <f t="shared" si="16"/>
        <v>1</v>
      </c>
      <c r="N84" s="233" t="s">
        <v>341</v>
      </c>
      <c r="O84" s="234">
        <v>6</v>
      </c>
      <c r="P84" s="233">
        <v>405175</v>
      </c>
      <c r="Q84" s="241" t="str">
        <f>IFERROR((VLOOKUP(P84,Padrón[[Ficha]:[Nombre]],2,FALSE)),"-")</f>
        <v>ANGEL ISRAEL ESCASENA MARTINEZ</v>
      </c>
      <c r="S84" s="95" t="str">
        <f t="shared" si="15"/>
        <v>-</v>
      </c>
    </row>
    <row r="85" spans="1:19" hidden="1" x14ac:dyDescent="0.35">
      <c r="A85" s="6">
        <v>58862</v>
      </c>
      <c r="B85" s="3"/>
      <c r="C85" s="1" t="s">
        <v>37</v>
      </c>
      <c r="D85" s="9" t="s">
        <v>52</v>
      </c>
      <c r="E85" s="1" t="s">
        <v>43</v>
      </c>
      <c r="F85" s="8">
        <v>496969</v>
      </c>
      <c r="G85" s="1" t="s">
        <v>162</v>
      </c>
      <c r="H85" s="7">
        <v>12</v>
      </c>
      <c r="I85" s="5">
        <v>45097</v>
      </c>
      <c r="J85" s="5">
        <v>45099</v>
      </c>
      <c r="K85" s="1" t="s">
        <v>42</v>
      </c>
      <c r="L85" s="224">
        <f t="shared" si="14"/>
        <v>6</v>
      </c>
      <c r="M85" s="4">
        <f t="shared" si="16"/>
        <v>1</v>
      </c>
      <c r="N85" s="233" t="s">
        <v>341</v>
      </c>
      <c r="O85" s="234">
        <v>11</v>
      </c>
      <c r="P85" s="233">
        <v>389970</v>
      </c>
      <c r="Q85" s="241" t="str">
        <f>IFERROR((VLOOKUP(P85,Padrón[[Ficha]:[Nombre]],2,FALSE)),"-")</f>
        <v>AZARIEL LOPEZ LARA</v>
      </c>
      <c r="S85" s="95" t="str">
        <f t="shared" si="15"/>
        <v>-</v>
      </c>
    </row>
    <row r="86" spans="1:19" x14ac:dyDescent="0.35">
      <c r="A86" s="6">
        <v>55567</v>
      </c>
      <c r="B86" s="3"/>
      <c r="C86" s="1" t="s">
        <v>37</v>
      </c>
      <c r="D86" s="9" t="s">
        <v>52</v>
      </c>
      <c r="E86" s="1" t="s">
        <v>102</v>
      </c>
      <c r="F86" s="8">
        <v>405175</v>
      </c>
      <c r="G86" s="1" t="s">
        <v>146</v>
      </c>
      <c r="H86" s="7">
        <v>11</v>
      </c>
      <c r="I86" s="5">
        <v>45097</v>
      </c>
      <c r="J86" s="5">
        <v>45097</v>
      </c>
      <c r="K86" s="1" t="s">
        <v>42</v>
      </c>
      <c r="L86" s="224">
        <f t="shared" si="14"/>
        <v>6</v>
      </c>
      <c r="M86" s="4">
        <f t="shared" si="16"/>
        <v>1</v>
      </c>
      <c r="N86" s="233" t="s">
        <v>341</v>
      </c>
      <c r="O86" s="234">
        <v>6</v>
      </c>
      <c r="P86" s="233">
        <v>458886</v>
      </c>
      <c r="Q86" s="241" t="str">
        <f>IFERROR((VLOOKUP(P86,Padrón[[Ficha]:[Nombre]],2,FALSE)),"-")</f>
        <v>EDGAR MENDOZA RODRIGUEZ</v>
      </c>
      <c r="S86" s="95" t="str">
        <f t="shared" si="15"/>
        <v>-</v>
      </c>
    </row>
    <row r="87" spans="1:19" hidden="1" x14ac:dyDescent="0.35">
      <c r="A87" s="6">
        <v>48211</v>
      </c>
      <c r="B87" s="3"/>
      <c r="C87" s="1" t="s">
        <v>211</v>
      </c>
      <c r="D87" s="9" t="s">
        <v>212</v>
      </c>
      <c r="E87" s="1" t="s">
        <v>43</v>
      </c>
      <c r="F87" s="8">
        <v>389970</v>
      </c>
      <c r="G87" s="1" t="s">
        <v>209</v>
      </c>
      <c r="H87" s="7">
        <v>7</v>
      </c>
      <c r="I87" s="5">
        <v>45099</v>
      </c>
      <c r="J87" s="5">
        <v>45101</v>
      </c>
      <c r="K87" s="1" t="s">
        <v>40</v>
      </c>
      <c r="L87" s="224">
        <f t="shared" si="14"/>
        <v>6</v>
      </c>
      <c r="M87" s="4">
        <f t="shared" si="16"/>
        <v>1</v>
      </c>
      <c r="N87" s="233" t="s">
        <v>341</v>
      </c>
      <c r="O87" s="234">
        <v>12</v>
      </c>
      <c r="P87" s="233">
        <v>510745</v>
      </c>
      <c r="Q87" s="241" t="str">
        <f>IFERROR((VLOOKUP(P87,Padrón[[Ficha]:[Nombre]],2,FALSE)),"-")</f>
        <v>CESAR IVAN CHULINES GRANADOS</v>
      </c>
      <c r="S87" s="95" t="str">
        <f t="shared" si="15"/>
        <v>-</v>
      </c>
    </row>
    <row r="88" spans="1:19" hidden="1" x14ac:dyDescent="0.35">
      <c r="A88" s="6">
        <v>48970</v>
      </c>
      <c r="B88" s="3"/>
      <c r="C88" s="1" t="s">
        <v>215</v>
      </c>
      <c r="D88" s="9" t="s">
        <v>216</v>
      </c>
      <c r="E88" s="1" t="s">
        <v>76</v>
      </c>
      <c r="F88" s="8">
        <v>445922</v>
      </c>
      <c r="G88" s="1" t="s">
        <v>217</v>
      </c>
      <c r="H88" s="7">
        <v>12</v>
      </c>
      <c r="I88" s="5">
        <v>45104</v>
      </c>
      <c r="J88" s="5">
        <v>45105</v>
      </c>
      <c r="K88" s="1" t="s">
        <v>42</v>
      </c>
      <c r="L88" s="224">
        <f t="shared" si="14"/>
        <v>6</v>
      </c>
      <c r="M88" s="4">
        <f t="shared" si="16"/>
        <v>1</v>
      </c>
      <c r="N88" s="233" t="s">
        <v>341</v>
      </c>
      <c r="O88" s="234">
        <v>11</v>
      </c>
      <c r="P88" s="233">
        <v>206830</v>
      </c>
      <c r="Q88" s="241" t="str">
        <f>IFERROR((VLOOKUP(P88,Padrón[[Ficha]:[Nombre]],2,FALSE)),"-")</f>
        <v>JOSE TRINIDAD OSORNO REQUENA</v>
      </c>
      <c r="S88" s="95" t="str">
        <f t="shared" si="15"/>
        <v>-</v>
      </c>
    </row>
    <row r="89" spans="1:19" hidden="1" x14ac:dyDescent="0.35">
      <c r="A89" s="6">
        <v>55278</v>
      </c>
      <c r="B89" s="3"/>
      <c r="C89" s="1" t="s">
        <v>215</v>
      </c>
      <c r="D89" s="9" t="s">
        <v>216</v>
      </c>
      <c r="E89" s="1" t="s">
        <v>47</v>
      </c>
      <c r="F89" s="8">
        <v>510745</v>
      </c>
      <c r="G89" s="1" t="s">
        <v>56</v>
      </c>
      <c r="H89" s="7">
        <v>9</v>
      </c>
      <c r="I89" s="5">
        <v>45104</v>
      </c>
      <c r="J89" s="5">
        <v>45106</v>
      </c>
      <c r="K89" s="1" t="s">
        <v>42</v>
      </c>
      <c r="L89" s="224">
        <f t="shared" si="14"/>
        <v>6</v>
      </c>
      <c r="M89" s="4">
        <f t="shared" si="16"/>
        <v>1</v>
      </c>
      <c r="N89" s="233" t="s">
        <v>341</v>
      </c>
      <c r="O89" s="234">
        <v>11</v>
      </c>
      <c r="P89" s="233">
        <v>458886</v>
      </c>
      <c r="Q89" s="241" t="str">
        <f>IFERROR((VLOOKUP(P89,Padrón[[Ficha]:[Nombre]],2,FALSE)),"-")</f>
        <v>EDGAR MENDOZA RODRIGUEZ</v>
      </c>
      <c r="S89" s="95" t="str">
        <f t="shared" si="15"/>
        <v>-</v>
      </c>
    </row>
    <row r="90" spans="1:19" hidden="1" x14ac:dyDescent="0.35">
      <c r="A90" s="6">
        <v>5</v>
      </c>
      <c r="B90" s="3"/>
      <c r="C90" s="1" t="s">
        <v>37</v>
      </c>
      <c r="D90" s="9" t="s">
        <v>52</v>
      </c>
      <c r="E90" s="1" t="s">
        <v>44</v>
      </c>
      <c r="F90" s="8">
        <v>322115</v>
      </c>
      <c r="G90" s="1" t="s">
        <v>153</v>
      </c>
      <c r="H90" s="7">
        <v>8</v>
      </c>
      <c r="I90" s="5">
        <v>45112</v>
      </c>
      <c r="J90" s="5">
        <v>45113</v>
      </c>
      <c r="K90" s="1" t="s">
        <v>42</v>
      </c>
      <c r="L90" s="224">
        <f t="shared" si="14"/>
        <v>7</v>
      </c>
      <c r="M90" s="4">
        <f t="shared" si="16"/>
        <v>1</v>
      </c>
      <c r="N90" s="233" t="s">
        <v>343</v>
      </c>
      <c r="Q90" s="241" t="str">
        <f>IFERROR((VLOOKUP(P90,Padrón[[Ficha]:[Nombre]],2,FALSE)),"-")</f>
        <v>-</v>
      </c>
      <c r="R90" s="234" t="s">
        <v>545</v>
      </c>
      <c r="S90" s="95" t="str">
        <f t="shared" si="15"/>
        <v>◄ ◄ ◄ Favor de indicar la causa</v>
      </c>
    </row>
    <row r="91" spans="1:19" hidden="1" x14ac:dyDescent="0.35">
      <c r="A91" s="6">
        <v>49451</v>
      </c>
      <c r="B91" s="3"/>
      <c r="C91" s="1" t="s">
        <v>215</v>
      </c>
      <c r="D91" s="9" t="s">
        <v>216</v>
      </c>
      <c r="E91" s="1" t="s">
        <v>34</v>
      </c>
      <c r="F91" s="8">
        <v>374253</v>
      </c>
      <c r="G91" s="1" t="s">
        <v>130</v>
      </c>
      <c r="H91" s="7">
        <v>9</v>
      </c>
      <c r="I91" s="5">
        <v>45112</v>
      </c>
      <c r="J91" s="5">
        <v>45113</v>
      </c>
      <c r="K91" s="1" t="s">
        <v>42</v>
      </c>
      <c r="L91" s="224">
        <f t="shared" si="14"/>
        <v>7</v>
      </c>
      <c r="M91" s="4">
        <f t="shared" si="16"/>
        <v>1</v>
      </c>
      <c r="N91" s="233" t="s">
        <v>341</v>
      </c>
      <c r="O91" s="234">
        <v>8</v>
      </c>
      <c r="P91" s="233">
        <v>600496</v>
      </c>
      <c r="Q91" s="241" t="str">
        <f>IFERROR((VLOOKUP(P91,Padrón[[Ficha]:[Nombre]],2,FALSE)),"-")</f>
        <v>LUIS ALEXANDRO ORTEGA MORENO</v>
      </c>
      <c r="S91" s="95" t="str">
        <f t="shared" si="15"/>
        <v>-</v>
      </c>
    </row>
    <row r="92" spans="1:19" hidden="1" x14ac:dyDescent="0.35">
      <c r="A92" s="6">
        <v>47847</v>
      </c>
      <c r="B92" s="3"/>
      <c r="C92" s="1" t="s">
        <v>196</v>
      </c>
      <c r="D92" s="9" t="s">
        <v>201</v>
      </c>
      <c r="E92" s="1" t="s">
        <v>84</v>
      </c>
      <c r="F92" s="8">
        <v>361756</v>
      </c>
      <c r="G92" s="1" t="s">
        <v>116</v>
      </c>
      <c r="H92" s="7">
        <v>12</v>
      </c>
      <c r="I92" s="5">
        <v>45113</v>
      </c>
      <c r="J92" s="5">
        <v>45114</v>
      </c>
      <c r="K92" s="1" t="s">
        <v>42</v>
      </c>
      <c r="L92" s="224">
        <f t="shared" si="14"/>
        <v>7</v>
      </c>
      <c r="M92" s="4">
        <f t="shared" si="16"/>
        <v>1</v>
      </c>
      <c r="N92" s="233" t="s">
        <v>341</v>
      </c>
      <c r="O92" s="234">
        <v>9</v>
      </c>
      <c r="P92" s="233">
        <v>361756</v>
      </c>
      <c r="Q92" s="241" t="str">
        <f>IFERROR((VLOOKUP(P92,Padrón[[Ficha]:[Nombre]],2,FALSE)),"-")</f>
        <v>ELIO MENDEZ DAMASCO</v>
      </c>
      <c r="S92" s="95" t="str">
        <f t="shared" si="15"/>
        <v>-</v>
      </c>
    </row>
    <row r="93" spans="1:19" hidden="1" x14ac:dyDescent="0.35">
      <c r="A93" s="6">
        <v>54053</v>
      </c>
      <c r="B93" s="3"/>
      <c r="C93" s="1" t="s">
        <v>215</v>
      </c>
      <c r="D93" s="9" t="s">
        <v>221</v>
      </c>
      <c r="E93" s="1" t="s">
        <v>46</v>
      </c>
      <c r="F93" s="8">
        <v>350060</v>
      </c>
      <c r="G93" s="1" t="s">
        <v>169</v>
      </c>
      <c r="H93" s="7">
        <v>14</v>
      </c>
      <c r="I93" s="5">
        <v>45114</v>
      </c>
      <c r="J93" s="5">
        <v>45114</v>
      </c>
      <c r="K93" s="1" t="s">
        <v>40</v>
      </c>
      <c r="L93" s="224">
        <f t="shared" si="14"/>
        <v>7</v>
      </c>
      <c r="M93" s="4">
        <f t="shared" si="16"/>
        <v>1</v>
      </c>
      <c r="N93" s="233" t="s">
        <v>341</v>
      </c>
      <c r="O93" s="234">
        <v>9</v>
      </c>
      <c r="P93" s="233">
        <v>405175</v>
      </c>
      <c r="Q93" s="241" t="str">
        <f>IFERROR((VLOOKUP(P93,Padrón[[Ficha]:[Nombre]],2,FALSE)),"-")</f>
        <v>ANGEL ISRAEL ESCASENA MARTINEZ</v>
      </c>
      <c r="S93" s="95" t="str">
        <f t="shared" si="15"/>
        <v>-</v>
      </c>
    </row>
    <row r="94" spans="1:19" x14ac:dyDescent="0.35">
      <c r="A94" s="6">
        <v>57284</v>
      </c>
      <c r="B94" s="3"/>
      <c r="C94" s="1" t="s">
        <v>37</v>
      </c>
      <c r="D94" s="9" t="s">
        <v>52</v>
      </c>
      <c r="E94" s="1" t="s">
        <v>23</v>
      </c>
      <c r="F94" s="8">
        <v>350060</v>
      </c>
      <c r="G94" s="1" t="s">
        <v>169</v>
      </c>
      <c r="H94" s="7">
        <v>11</v>
      </c>
      <c r="I94" s="5">
        <v>45118</v>
      </c>
      <c r="J94" s="5">
        <v>45119</v>
      </c>
      <c r="K94" s="1" t="s">
        <v>42</v>
      </c>
      <c r="L94" s="224">
        <f t="shared" si="14"/>
        <v>7</v>
      </c>
      <c r="M94" s="4">
        <f t="shared" si="16"/>
        <v>1</v>
      </c>
      <c r="N94" s="233" t="s">
        <v>341</v>
      </c>
      <c r="O94" s="234">
        <v>7</v>
      </c>
      <c r="P94" s="233">
        <v>458886</v>
      </c>
      <c r="Q94" s="241" t="str">
        <f>IFERROR((VLOOKUP(P94,Padrón[[Ficha]:[Nombre]],2,FALSE)),"-")</f>
        <v>EDGAR MENDOZA RODRIGUEZ</v>
      </c>
      <c r="S94" s="95" t="str">
        <f t="shared" si="15"/>
        <v>-</v>
      </c>
    </row>
    <row r="95" spans="1:19" hidden="1" x14ac:dyDescent="0.35">
      <c r="A95" s="6">
        <v>49360</v>
      </c>
      <c r="B95" s="3"/>
      <c r="C95" s="1" t="s">
        <v>215</v>
      </c>
      <c r="D95" s="9" t="s">
        <v>216</v>
      </c>
      <c r="E95" s="1" t="s">
        <v>132</v>
      </c>
      <c r="F95" s="8">
        <v>374361</v>
      </c>
      <c r="G95" s="1" t="s">
        <v>136</v>
      </c>
      <c r="H95" s="7">
        <v>15</v>
      </c>
      <c r="I95" s="5">
        <v>45126</v>
      </c>
      <c r="J95" s="5">
        <v>45128</v>
      </c>
      <c r="K95" s="1" t="s">
        <v>42</v>
      </c>
      <c r="L95" s="224">
        <f t="shared" si="14"/>
        <v>7</v>
      </c>
      <c r="M95" s="4">
        <f t="shared" si="16"/>
        <v>1</v>
      </c>
      <c r="N95" s="233" t="s">
        <v>341</v>
      </c>
      <c r="O95" s="234">
        <v>12</v>
      </c>
      <c r="P95" s="233">
        <v>374361</v>
      </c>
      <c r="Q95" s="241" t="str">
        <f>IFERROR((VLOOKUP(P95,Padrón[[Ficha]:[Nombre]],2,FALSE)),"-")</f>
        <v>RUBEN AGUILAR LASSERRE</v>
      </c>
      <c r="S95" s="95" t="str">
        <f t="shared" si="15"/>
        <v>-</v>
      </c>
    </row>
    <row r="96" spans="1:19" hidden="1" x14ac:dyDescent="0.35">
      <c r="A96" s="6">
        <v>49059</v>
      </c>
      <c r="B96" s="3"/>
      <c r="C96" s="1" t="s">
        <v>109</v>
      </c>
      <c r="D96" s="9" t="s">
        <v>110</v>
      </c>
      <c r="E96" s="1" t="s">
        <v>43</v>
      </c>
      <c r="F96" s="8">
        <v>386534</v>
      </c>
      <c r="G96" s="1" t="s">
        <v>112</v>
      </c>
      <c r="H96" s="7">
        <v>8</v>
      </c>
      <c r="I96" s="5">
        <v>45128</v>
      </c>
      <c r="J96" s="5">
        <v>45130</v>
      </c>
      <c r="K96" s="1" t="s">
        <v>40</v>
      </c>
      <c r="L96" s="224">
        <f t="shared" si="14"/>
        <v>7</v>
      </c>
      <c r="M96" s="4">
        <f t="shared" si="16"/>
        <v>1</v>
      </c>
      <c r="N96" s="233" t="s">
        <v>341</v>
      </c>
      <c r="O96" s="234">
        <v>8</v>
      </c>
      <c r="P96" s="233">
        <v>458886</v>
      </c>
      <c r="Q96" s="241" t="str">
        <f>IFERROR((VLOOKUP(P96,Padrón[[Ficha]:[Nombre]],2,FALSE)),"-")</f>
        <v>EDGAR MENDOZA RODRIGUEZ</v>
      </c>
      <c r="S96" s="95" t="str">
        <f t="shared" si="15"/>
        <v>-</v>
      </c>
    </row>
    <row r="97" spans="1:19" x14ac:dyDescent="0.35">
      <c r="A97" s="6">
        <v>57240</v>
      </c>
      <c r="B97" s="3"/>
      <c r="C97" s="1" t="s">
        <v>37</v>
      </c>
      <c r="D97" s="9" t="s">
        <v>52</v>
      </c>
      <c r="E97" s="1" t="s">
        <v>23</v>
      </c>
      <c r="F97" s="8">
        <v>510745</v>
      </c>
      <c r="G97" s="1" t="s">
        <v>56</v>
      </c>
      <c r="H97" s="7">
        <v>14</v>
      </c>
      <c r="I97" s="5">
        <v>45132</v>
      </c>
      <c r="J97" s="5">
        <v>45133</v>
      </c>
      <c r="K97" s="1" t="s">
        <v>42</v>
      </c>
      <c r="L97" s="224">
        <f t="shared" si="14"/>
        <v>7</v>
      </c>
      <c r="M97" s="4">
        <f t="shared" si="16"/>
        <v>1</v>
      </c>
      <c r="N97" s="233" t="s">
        <v>341</v>
      </c>
      <c r="O97" s="234">
        <v>11</v>
      </c>
      <c r="P97" s="233">
        <v>496969</v>
      </c>
      <c r="Q97" s="241" t="str">
        <f>IFERROR((VLOOKUP(P97,Padrón[[Ficha]:[Nombre]],2,FALSE)),"-")</f>
        <v>EMMANUEL ALONSO SANCHEZ DOMINGUEZ</v>
      </c>
      <c r="S97" s="95" t="str">
        <f t="shared" si="15"/>
        <v>-</v>
      </c>
    </row>
    <row r="98" spans="1:19" hidden="1" x14ac:dyDescent="0.35">
      <c r="A98" s="6">
        <v>47939</v>
      </c>
      <c r="B98" s="3"/>
      <c r="C98" s="1" t="s">
        <v>196</v>
      </c>
      <c r="D98" s="9" t="s">
        <v>201</v>
      </c>
      <c r="E98" s="1" t="s">
        <v>46</v>
      </c>
      <c r="F98" s="8">
        <v>458886</v>
      </c>
      <c r="G98" s="1" t="s">
        <v>89</v>
      </c>
      <c r="H98" s="7">
        <v>13</v>
      </c>
      <c r="I98" s="5">
        <v>45141</v>
      </c>
      <c r="J98" s="5">
        <v>45141</v>
      </c>
      <c r="K98" s="1" t="s">
        <v>42</v>
      </c>
      <c r="L98" s="224">
        <f t="shared" si="14"/>
        <v>8</v>
      </c>
      <c r="M98" s="4">
        <f t="shared" si="16"/>
        <v>1</v>
      </c>
      <c r="N98" s="233" t="s">
        <v>341</v>
      </c>
      <c r="O98" s="234">
        <v>8</v>
      </c>
      <c r="P98" s="233">
        <v>405175</v>
      </c>
      <c r="Q98" s="241" t="str">
        <f>IFERROR((VLOOKUP(P98,Padrón[[Ficha]:[Nombre]],2,FALSE)),"-")</f>
        <v>ANGEL ISRAEL ESCASENA MARTINEZ</v>
      </c>
      <c r="S98" s="95" t="str">
        <f t="shared" si="15"/>
        <v>-</v>
      </c>
    </row>
    <row r="99" spans="1:19" hidden="1" x14ac:dyDescent="0.35">
      <c r="A99" s="6">
        <v>48336</v>
      </c>
      <c r="B99" s="3"/>
      <c r="C99" s="1" t="s">
        <v>215</v>
      </c>
      <c r="D99" s="9" t="s">
        <v>221</v>
      </c>
      <c r="E99" s="1" t="s">
        <v>76</v>
      </c>
      <c r="F99" s="8">
        <v>206830</v>
      </c>
      <c r="G99" s="1" t="s">
        <v>145</v>
      </c>
      <c r="H99" s="7">
        <v>14</v>
      </c>
      <c r="I99" s="5">
        <v>45141</v>
      </c>
      <c r="J99" s="5">
        <v>45142</v>
      </c>
      <c r="K99" s="1" t="s">
        <v>40</v>
      </c>
      <c r="L99" s="224">
        <f t="shared" si="14"/>
        <v>8</v>
      </c>
      <c r="M99" s="4">
        <f t="shared" si="16"/>
        <v>1</v>
      </c>
      <c r="N99" s="233" t="s">
        <v>341</v>
      </c>
      <c r="O99" s="234">
        <v>5</v>
      </c>
      <c r="P99" s="233">
        <v>374361</v>
      </c>
      <c r="Q99" s="241" t="str">
        <f>IFERROR((VLOOKUP(P99,Padrón[[Ficha]:[Nombre]],2,FALSE)),"-")</f>
        <v>RUBEN AGUILAR LASSERRE</v>
      </c>
      <c r="S99" s="95" t="str">
        <f t="shared" si="15"/>
        <v>-</v>
      </c>
    </row>
    <row r="100" spans="1:19" hidden="1" x14ac:dyDescent="0.35">
      <c r="A100" s="6">
        <v>49387</v>
      </c>
      <c r="B100" s="3"/>
      <c r="C100" s="1" t="s">
        <v>109</v>
      </c>
      <c r="D100" s="9" t="s">
        <v>110</v>
      </c>
      <c r="E100" s="1" t="s">
        <v>43</v>
      </c>
      <c r="F100" s="8">
        <v>386534</v>
      </c>
      <c r="G100" s="1" t="s">
        <v>112</v>
      </c>
      <c r="H100" s="7">
        <v>8</v>
      </c>
      <c r="I100" s="5">
        <v>45142</v>
      </c>
      <c r="J100" s="5">
        <v>45144</v>
      </c>
      <c r="K100" s="1" t="s">
        <v>40</v>
      </c>
      <c r="L100" s="224">
        <f t="shared" si="14"/>
        <v>8</v>
      </c>
      <c r="M100" s="4">
        <f t="shared" si="16"/>
        <v>1</v>
      </c>
      <c r="N100" s="233" t="s">
        <v>341</v>
      </c>
      <c r="O100" s="234">
        <v>9</v>
      </c>
      <c r="P100" s="233">
        <v>496969</v>
      </c>
      <c r="Q100" s="241" t="str">
        <f>IFERROR((VLOOKUP(P100,Padrón[[Ficha]:[Nombre]],2,FALSE)),"-")</f>
        <v>EMMANUEL ALONSO SANCHEZ DOMINGUEZ</v>
      </c>
      <c r="S100" s="95" t="str">
        <f t="shared" si="15"/>
        <v>-</v>
      </c>
    </row>
    <row r="101" spans="1:19" hidden="1" x14ac:dyDescent="0.35">
      <c r="A101" s="6">
        <v>50398</v>
      </c>
      <c r="B101" s="3"/>
      <c r="C101" s="1" t="s">
        <v>215</v>
      </c>
      <c r="D101" s="9" t="s">
        <v>216</v>
      </c>
      <c r="E101" s="1" t="s">
        <v>103</v>
      </c>
      <c r="F101" s="8">
        <v>405175</v>
      </c>
      <c r="G101" s="1" t="s">
        <v>146</v>
      </c>
      <c r="H101" s="7">
        <v>13</v>
      </c>
      <c r="I101" s="5">
        <v>45142</v>
      </c>
      <c r="J101" s="5">
        <v>45143</v>
      </c>
      <c r="K101" s="1" t="s">
        <v>42</v>
      </c>
      <c r="L101" s="224">
        <f t="shared" si="14"/>
        <v>8</v>
      </c>
      <c r="M101" s="4">
        <f t="shared" si="16"/>
        <v>1</v>
      </c>
      <c r="N101" s="233" t="s">
        <v>341</v>
      </c>
      <c r="O101" s="234">
        <v>9</v>
      </c>
      <c r="P101" s="233">
        <v>600496</v>
      </c>
      <c r="Q101" s="241" t="str">
        <f>IFERROR((VLOOKUP(P101,Padrón[[Ficha]:[Nombre]],2,FALSE)),"-")</f>
        <v>LUIS ALEXANDRO ORTEGA MORENO</v>
      </c>
      <c r="S101" s="95" t="str">
        <f t="shared" si="15"/>
        <v>-</v>
      </c>
    </row>
    <row r="102" spans="1:19" hidden="1" x14ac:dyDescent="0.35">
      <c r="A102" s="6">
        <v>56711</v>
      </c>
      <c r="B102" s="3"/>
      <c r="C102" s="1" t="s">
        <v>37</v>
      </c>
      <c r="D102" s="9" t="s">
        <v>52</v>
      </c>
      <c r="E102" s="1" t="s">
        <v>84</v>
      </c>
      <c r="F102" s="8">
        <v>361756</v>
      </c>
      <c r="G102" s="1" t="s">
        <v>116</v>
      </c>
      <c r="H102" s="7">
        <v>7</v>
      </c>
      <c r="I102" s="5">
        <v>45145</v>
      </c>
      <c r="J102" s="5">
        <v>45146</v>
      </c>
      <c r="K102" s="1" t="s">
        <v>42</v>
      </c>
      <c r="L102" s="224">
        <f t="shared" si="14"/>
        <v>8</v>
      </c>
      <c r="M102" s="4">
        <f t="shared" si="16"/>
        <v>1</v>
      </c>
      <c r="N102" s="233" t="s">
        <v>343</v>
      </c>
      <c r="Q102" s="241" t="str">
        <f>IFERROR((VLOOKUP(P102,Padrón[[Ficha]:[Nombre]],2,FALSE)),"-")</f>
        <v>-</v>
      </c>
      <c r="R102" s="234" t="s">
        <v>546</v>
      </c>
      <c r="S102" s="95" t="str">
        <f t="shared" si="15"/>
        <v>◄ ◄ ◄ Favor de indicar la causa</v>
      </c>
    </row>
    <row r="103" spans="1:19" hidden="1" x14ac:dyDescent="0.35">
      <c r="A103" s="6">
        <v>50195</v>
      </c>
      <c r="B103" s="3"/>
      <c r="C103" s="1" t="s">
        <v>215</v>
      </c>
      <c r="D103" s="9" t="s">
        <v>216</v>
      </c>
      <c r="E103" s="1" t="s">
        <v>47</v>
      </c>
      <c r="F103" s="8">
        <v>445922</v>
      </c>
      <c r="G103" s="1" t="s">
        <v>217</v>
      </c>
      <c r="H103" s="7">
        <v>8</v>
      </c>
      <c r="I103" s="5">
        <v>45146</v>
      </c>
      <c r="J103" s="5">
        <v>45148</v>
      </c>
      <c r="K103" s="1" t="s">
        <v>42</v>
      </c>
      <c r="L103" s="224">
        <f t="shared" si="14"/>
        <v>8</v>
      </c>
      <c r="M103" s="4">
        <f t="shared" si="16"/>
        <v>1</v>
      </c>
      <c r="N103" s="233" t="s">
        <v>341</v>
      </c>
      <c r="O103" s="234">
        <v>8</v>
      </c>
      <c r="P103" s="233">
        <v>458886</v>
      </c>
      <c r="Q103" s="241" t="str">
        <f>IFERROR((VLOOKUP(P103,Padrón[[Ficha]:[Nombre]],2,FALSE)),"-")</f>
        <v>EDGAR MENDOZA RODRIGUEZ</v>
      </c>
      <c r="S103" s="95" t="str">
        <f t="shared" si="15"/>
        <v>-</v>
      </c>
    </row>
    <row r="104" spans="1:19" hidden="1" x14ac:dyDescent="0.35">
      <c r="A104" s="6">
        <v>50266</v>
      </c>
      <c r="B104" s="3"/>
      <c r="C104" s="1" t="s">
        <v>215</v>
      </c>
      <c r="D104" s="9" t="s">
        <v>216</v>
      </c>
      <c r="E104" s="1" t="s">
        <v>103</v>
      </c>
      <c r="F104" s="8">
        <v>405175</v>
      </c>
      <c r="G104" s="1" t="s">
        <v>146</v>
      </c>
      <c r="H104" s="7">
        <v>16</v>
      </c>
      <c r="I104" s="5">
        <v>45146</v>
      </c>
      <c r="J104" s="5">
        <v>45147</v>
      </c>
      <c r="K104" s="1" t="s">
        <v>42</v>
      </c>
      <c r="L104" s="224">
        <f t="shared" si="14"/>
        <v>8</v>
      </c>
      <c r="M104" s="4">
        <f t="shared" si="16"/>
        <v>1</v>
      </c>
      <c r="N104" s="233" t="s">
        <v>341</v>
      </c>
      <c r="O104" s="234">
        <v>11</v>
      </c>
      <c r="P104" s="233">
        <v>405175</v>
      </c>
      <c r="Q104" s="241" t="str">
        <f>IFERROR((VLOOKUP(P104,Padrón[[Ficha]:[Nombre]],2,FALSE)),"-")</f>
        <v>ANGEL ISRAEL ESCASENA MARTINEZ</v>
      </c>
      <c r="S104" s="95" t="str">
        <f t="shared" si="15"/>
        <v>-</v>
      </c>
    </row>
    <row r="105" spans="1:19" hidden="1" x14ac:dyDescent="0.35">
      <c r="A105" s="6">
        <v>52150</v>
      </c>
      <c r="B105" s="3"/>
      <c r="C105" s="1" t="s">
        <v>37</v>
      </c>
      <c r="D105" s="9" t="s">
        <v>52</v>
      </c>
      <c r="E105" s="1" t="s">
        <v>115</v>
      </c>
      <c r="F105" s="8">
        <v>361756</v>
      </c>
      <c r="G105" s="1" t="s">
        <v>116</v>
      </c>
      <c r="H105" s="7">
        <v>9</v>
      </c>
      <c r="I105" s="5">
        <v>45147</v>
      </c>
      <c r="J105" s="5">
        <v>45148</v>
      </c>
      <c r="K105" s="1" t="s">
        <v>40</v>
      </c>
      <c r="L105" s="224">
        <f t="shared" si="14"/>
        <v>8</v>
      </c>
      <c r="M105" s="4">
        <f t="shared" si="16"/>
        <v>1</v>
      </c>
      <c r="N105" s="233" t="s">
        <v>341</v>
      </c>
      <c r="O105" s="234">
        <v>5</v>
      </c>
      <c r="P105" s="233">
        <v>361756</v>
      </c>
      <c r="Q105" s="241" t="str">
        <f>IFERROR((VLOOKUP(P105,Padrón[[Ficha]:[Nombre]],2,FALSE)),"-")</f>
        <v>ELIO MENDEZ DAMASCO</v>
      </c>
      <c r="R105" s="234" t="s">
        <v>547</v>
      </c>
      <c r="S105" s="95" t="str">
        <f t="shared" si="15"/>
        <v>-</v>
      </c>
    </row>
    <row r="106" spans="1:19" hidden="1" x14ac:dyDescent="0.35">
      <c r="A106" s="6">
        <v>58350</v>
      </c>
      <c r="B106" s="3"/>
      <c r="C106" s="1" t="s">
        <v>37</v>
      </c>
      <c r="D106" s="9" t="s">
        <v>38</v>
      </c>
      <c r="E106" s="1" t="s">
        <v>35</v>
      </c>
      <c r="F106" s="8">
        <v>354951</v>
      </c>
      <c r="G106" s="1" t="s">
        <v>39</v>
      </c>
      <c r="H106" s="7">
        <v>9</v>
      </c>
      <c r="I106" s="5">
        <v>45148</v>
      </c>
      <c r="J106" s="5">
        <v>45148</v>
      </c>
      <c r="K106" s="1" t="s">
        <v>40</v>
      </c>
      <c r="L106" s="224">
        <f t="shared" si="14"/>
        <v>8</v>
      </c>
      <c r="M106" s="4">
        <f t="shared" si="16"/>
        <v>1</v>
      </c>
      <c r="N106" s="233" t="s">
        <v>341</v>
      </c>
      <c r="O106" s="234">
        <v>7</v>
      </c>
      <c r="P106" s="233">
        <v>600496</v>
      </c>
      <c r="Q106" s="241" t="str">
        <f>IFERROR((VLOOKUP(P106,Padrón[[Ficha]:[Nombre]],2,FALSE)),"-")</f>
        <v>LUIS ALEXANDRO ORTEGA MORENO</v>
      </c>
      <c r="R106" s="234" t="s">
        <v>548</v>
      </c>
      <c r="S106" s="95" t="str">
        <f t="shared" si="15"/>
        <v>-</v>
      </c>
    </row>
    <row r="107" spans="1:19" hidden="1" x14ac:dyDescent="0.35">
      <c r="A107" s="6">
        <v>54339</v>
      </c>
      <c r="B107" s="3"/>
      <c r="C107" s="1" t="s">
        <v>215</v>
      </c>
      <c r="D107" s="9" t="s">
        <v>139</v>
      </c>
      <c r="E107" s="1" t="s">
        <v>24</v>
      </c>
      <c r="F107" s="8">
        <v>496969</v>
      </c>
      <c r="G107" s="1" t="s">
        <v>162</v>
      </c>
      <c r="H107" s="7">
        <v>9</v>
      </c>
      <c r="I107" s="5">
        <v>45149</v>
      </c>
      <c r="J107" s="5">
        <v>45149</v>
      </c>
      <c r="K107" s="1" t="s">
        <v>40</v>
      </c>
      <c r="L107" s="224">
        <f t="shared" si="14"/>
        <v>8</v>
      </c>
      <c r="M107" s="4">
        <f t="shared" si="16"/>
        <v>1</v>
      </c>
      <c r="N107" s="233" t="s">
        <v>341</v>
      </c>
      <c r="O107" s="234">
        <v>7</v>
      </c>
      <c r="P107" s="233">
        <v>496969</v>
      </c>
      <c r="Q107" s="241" t="str">
        <f>IFERROR((VLOOKUP(P107,Padrón[[Ficha]:[Nombre]],2,FALSE)),"-")</f>
        <v>EMMANUEL ALONSO SANCHEZ DOMINGUEZ</v>
      </c>
      <c r="S107" s="95" t="str">
        <f t="shared" si="15"/>
        <v>-</v>
      </c>
    </row>
    <row r="108" spans="1:19" hidden="1" x14ac:dyDescent="0.35">
      <c r="A108" s="6">
        <v>48331</v>
      </c>
      <c r="B108" s="3"/>
      <c r="C108" s="1" t="s">
        <v>215</v>
      </c>
      <c r="D108" s="9" t="s">
        <v>221</v>
      </c>
      <c r="E108" s="1" t="s">
        <v>76</v>
      </c>
      <c r="F108" s="8">
        <v>206830</v>
      </c>
      <c r="G108" s="1" t="s">
        <v>145</v>
      </c>
      <c r="H108" s="7">
        <v>16</v>
      </c>
      <c r="I108" s="5">
        <v>45154</v>
      </c>
      <c r="J108" s="5">
        <v>45155</v>
      </c>
      <c r="K108" s="1" t="s">
        <v>40</v>
      </c>
      <c r="L108" s="224">
        <f t="shared" si="14"/>
        <v>8</v>
      </c>
      <c r="M108" s="4">
        <f t="shared" si="16"/>
        <v>1</v>
      </c>
      <c r="N108" s="233" t="s">
        <v>341</v>
      </c>
      <c r="O108" s="234">
        <v>9</v>
      </c>
      <c r="P108" s="233">
        <v>405175</v>
      </c>
      <c r="Q108" s="241" t="str">
        <f>IFERROR((VLOOKUP(P108,Padrón[[Ficha]:[Nombre]],2,FALSE)),"-")</f>
        <v>ANGEL ISRAEL ESCASENA MARTINEZ</v>
      </c>
      <c r="S108" s="95" t="str">
        <f t="shared" si="15"/>
        <v>-</v>
      </c>
    </row>
    <row r="109" spans="1:19" hidden="1" x14ac:dyDescent="0.35">
      <c r="A109" s="6">
        <v>50422</v>
      </c>
      <c r="B109" s="3"/>
      <c r="C109" s="1" t="s">
        <v>215</v>
      </c>
      <c r="D109" s="9" t="s">
        <v>216</v>
      </c>
      <c r="E109" s="1" t="s">
        <v>103</v>
      </c>
      <c r="F109" s="8">
        <v>206830</v>
      </c>
      <c r="G109" s="1" t="s">
        <v>145</v>
      </c>
      <c r="H109" s="7">
        <v>14</v>
      </c>
      <c r="I109" s="5">
        <v>45156</v>
      </c>
      <c r="J109" s="5">
        <v>45157</v>
      </c>
      <c r="K109" s="1" t="s">
        <v>42</v>
      </c>
      <c r="L109" s="224">
        <f t="shared" si="14"/>
        <v>8</v>
      </c>
      <c r="M109" s="4">
        <f t="shared" si="16"/>
        <v>1</v>
      </c>
      <c r="N109" s="233" t="s">
        <v>341</v>
      </c>
      <c r="O109" s="234">
        <v>10</v>
      </c>
      <c r="P109" s="233">
        <v>445922</v>
      </c>
      <c r="Q109" s="241" t="str">
        <f>IFERROR((VLOOKUP(P109,Padrón[[Ficha]:[Nombre]],2,FALSE)),"-")</f>
        <v>MANUEL ALEJANDRO HERNANDEZ PACHECO</v>
      </c>
      <c r="S109" s="95" t="str">
        <f t="shared" si="15"/>
        <v>-</v>
      </c>
    </row>
    <row r="110" spans="1:19" hidden="1" x14ac:dyDescent="0.35">
      <c r="A110" s="6">
        <v>60893</v>
      </c>
      <c r="B110" s="3"/>
      <c r="C110" s="1" t="s">
        <v>37</v>
      </c>
      <c r="D110" s="9" t="s">
        <v>83</v>
      </c>
      <c r="E110" s="1" t="s">
        <v>35</v>
      </c>
      <c r="F110" s="8">
        <v>458886</v>
      </c>
      <c r="G110" s="1" t="s">
        <v>89</v>
      </c>
      <c r="H110" s="7">
        <v>9</v>
      </c>
      <c r="I110" s="5">
        <v>45160</v>
      </c>
      <c r="J110" s="5">
        <v>45167</v>
      </c>
      <c r="K110" s="1" t="s">
        <v>42</v>
      </c>
      <c r="L110" s="224">
        <f t="shared" ref="L110:L141" si="17">MONTH(J110)</f>
        <v>8</v>
      </c>
      <c r="M110" s="4">
        <f t="shared" si="16"/>
        <v>1</v>
      </c>
      <c r="N110" s="233" t="s">
        <v>341</v>
      </c>
      <c r="O110" s="234">
        <v>7</v>
      </c>
      <c r="P110" s="233">
        <v>458886</v>
      </c>
      <c r="Q110" s="241" t="str">
        <f>IFERROR((VLOOKUP(P110,Padrón[[Ficha]:[Nombre]],2,FALSE)),"-")</f>
        <v>EDGAR MENDOZA RODRIGUEZ</v>
      </c>
      <c r="S110" s="95" t="str">
        <f t="shared" ref="S110:S141" si="18">IF(N110="Cancelado","◄ ◄ ◄ Favor de indicar la causa","-")</f>
        <v>-</v>
      </c>
    </row>
    <row r="111" spans="1:19" hidden="1" x14ac:dyDescent="0.35">
      <c r="A111" s="6">
        <v>50341</v>
      </c>
      <c r="B111" s="3"/>
      <c r="C111" s="1" t="s">
        <v>215</v>
      </c>
      <c r="D111" s="9" t="s">
        <v>216</v>
      </c>
      <c r="E111" s="1" t="s">
        <v>103</v>
      </c>
      <c r="F111" s="8">
        <v>405175</v>
      </c>
      <c r="G111" s="1" t="s">
        <v>146</v>
      </c>
      <c r="H111" s="7">
        <v>16</v>
      </c>
      <c r="I111" s="5">
        <v>45160</v>
      </c>
      <c r="J111" s="5">
        <v>45161</v>
      </c>
      <c r="K111" s="1" t="s">
        <v>42</v>
      </c>
      <c r="L111" s="224">
        <f t="shared" si="17"/>
        <v>8</v>
      </c>
      <c r="M111" s="4">
        <f t="shared" si="16"/>
        <v>1</v>
      </c>
      <c r="N111" s="233" t="s">
        <v>341</v>
      </c>
      <c r="O111" s="234">
        <v>16</v>
      </c>
      <c r="P111" s="233">
        <v>405175</v>
      </c>
      <c r="Q111" s="241" t="str">
        <f>IFERROR((VLOOKUP(P111,Padrón[[Ficha]:[Nombre]],2,FALSE)),"-")</f>
        <v>ANGEL ISRAEL ESCASENA MARTINEZ</v>
      </c>
      <c r="S111" s="95" t="str">
        <f t="shared" si="18"/>
        <v>-</v>
      </c>
    </row>
    <row r="112" spans="1:19" x14ac:dyDescent="0.35">
      <c r="A112" s="6">
        <v>57315</v>
      </c>
      <c r="B112" s="3"/>
      <c r="C112" s="1" t="s">
        <v>37</v>
      </c>
      <c r="D112" s="9" t="s">
        <v>52</v>
      </c>
      <c r="E112" s="1" t="s">
        <v>23</v>
      </c>
      <c r="F112" s="8">
        <v>510745</v>
      </c>
      <c r="G112" s="1" t="s">
        <v>56</v>
      </c>
      <c r="H112" s="7">
        <v>11</v>
      </c>
      <c r="I112" s="5">
        <v>45162</v>
      </c>
      <c r="J112" s="5">
        <v>45163</v>
      </c>
      <c r="K112" s="1" t="s">
        <v>42</v>
      </c>
      <c r="L112" s="224">
        <f t="shared" si="17"/>
        <v>8</v>
      </c>
      <c r="M112" s="4">
        <f t="shared" si="16"/>
        <v>1</v>
      </c>
      <c r="N112" s="233" t="s">
        <v>341</v>
      </c>
      <c r="O112" s="234">
        <v>4</v>
      </c>
      <c r="P112" s="233">
        <v>354951</v>
      </c>
      <c r="Q112" s="241" t="str">
        <f>IFERROR((VLOOKUP(P112,Padrón[[Ficha]:[Nombre]],2,FALSE)),"-")</f>
        <v>RAUL ARMANDO GARZA TORRE</v>
      </c>
      <c r="S112" s="95" t="str">
        <f t="shared" si="18"/>
        <v>-</v>
      </c>
    </row>
    <row r="113" spans="1:19" hidden="1" x14ac:dyDescent="0.35">
      <c r="A113" s="6">
        <v>60713</v>
      </c>
      <c r="B113" s="3"/>
      <c r="C113" s="1" t="s">
        <v>37</v>
      </c>
      <c r="D113" s="9" t="s">
        <v>83</v>
      </c>
      <c r="E113" s="1" t="s">
        <v>84</v>
      </c>
      <c r="F113" s="8">
        <v>354951</v>
      </c>
      <c r="G113" s="1" t="s">
        <v>39</v>
      </c>
      <c r="H113" s="7">
        <v>7</v>
      </c>
      <c r="I113" s="5">
        <v>45162</v>
      </c>
      <c r="J113" s="5">
        <v>45163</v>
      </c>
      <c r="K113" s="1" t="s">
        <v>40</v>
      </c>
      <c r="L113" s="224">
        <f t="shared" si="17"/>
        <v>8</v>
      </c>
      <c r="M113" s="4">
        <f t="shared" si="16"/>
        <v>1</v>
      </c>
      <c r="N113" s="233" t="s">
        <v>341</v>
      </c>
      <c r="O113" s="234">
        <v>7</v>
      </c>
      <c r="P113" s="233">
        <v>206830</v>
      </c>
      <c r="Q113" s="241" t="str">
        <f>IFERROR((VLOOKUP(P113,Padrón[[Ficha]:[Nombre]],2,FALSE)),"-")</f>
        <v>JOSE TRINIDAD OSORNO REQUENA</v>
      </c>
      <c r="S113" s="95" t="str">
        <f t="shared" si="18"/>
        <v>-</v>
      </c>
    </row>
    <row r="114" spans="1:19" hidden="1" x14ac:dyDescent="0.35">
      <c r="A114" s="6">
        <v>51383</v>
      </c>
      <c r="B114" s="3"/>
      <c r="C114" s="1" t="s">
        <v>215</v>
      </c>
      <c r="D114" s="9" t="s">
        <v>216</v>
      </c>
      <c r="E114" s="1" t="s">
        <v>24</v>
      </c>
      <c r="F114" s="8">
        <v>496969</v>
      </c>
      <c r="G114" s="1" t="s">
        <v>162</v>
      </c>
      <c r="H114" s="7">
        <v>11</v>
      </c>
      <c r="I114" s="5">
        <v>45162</v>
      </c>
      <c r="J114" s="5">
        <v>45162</v>
      </c>
      <c r="K114" s="1" t="s">
        <v>42</v>
      </c>
      <c r="L114" s="224">
        <f t="shared" si="17"/>
        <v>8</v>
      </c>
      <c r="M114" s="4">
        <f t="shared" si="16"/>
        <v>1</v>
      </c>
      <c r="N114" s="233" t="s">
        <v>341</v>
      </c>
      <c r="O114" s="234">
        <v>12</v>
      </c>
      <c r="P114" s="233">
        <v>496969</v>
      </c>
      <c r="Q114" s="241" t="str">
        <f>IFERROR((VLOOKUP(P114,Padrón[[Ficha]:[Nombre]],2,FALSE)),"-")</f>
        <v>EMMANUEL ALONSO SANCHEZ DOMINGUEZ</v>
      </c>
      <c r="S114" s="95" t="str">
        <f t="shared" si="18"/>
        <v>-</v>
      </c>
    </row>
    <row r="115" spans="1:19" hidden="1" x14ac:dyDescent="0.35">
      <c r="A115" s="6">
        <v>57784</v>
      </c>
      <c r="B115" s="3"/>
      <c r="C115" s="1" t="s">
        <v>37</v>
      </c>
      <c r="D115" s="9" t="s">
        <v>38</v>
      </c>
      <c r="E115" s="1" t="s">
        <v>46</v>
      </c>
      <c r="F115" s="8">
        <v>354951</v>
      </c>
      <c r="G115" s="1" t="s">
        <v>39</v>
      </c>
      <c r="H115" s="7">
        <v>8</v>
      </c>
      <c r="I115" s="5">
        <v>45168</v>
      </c>
      <c r="J115" s="5">
        <v>45168</v>
      </c>
      <c r="K115" s="1" t="s">
        <v>40</v>
      </c>
      <c r="L115" s="224">
        <f t="shared" si="17"/>
        <v>8</v>
      </c>
      <c r="M115" s="4">
        <f t="shared" si="16"/>
        <v>1</v>
      </c>
      <c r="N115" s="233" t="s">
        <v>341</v>
      </c>
      <c r="O115" s="234">
        <v>6</v>
      </c>
      <c r="P115" s="233">
        <v>374253</v>
      </c>
      <c r="Q115" s="241" t="str">
        <f>IFERROR((VLOOKUP(P115,Padrón[[Ficha]:[Nombre]],2,FALSE)),"-")</f>
        <v>EDUARDO GONZALEZ RODRIGUEZ</v>
      </c>
      <c r="S115" s="95" t="str">
        <f t="shared" si="18"/>
        <v>-</v>
      </c>
    </row>
    <row r="116" spans="1:19" hidden="1" x14ac:dyDescent="0.35">
      <c r="A116" s="6">
        <v>55185</v>
      </c>
      <c r="B116" s="3"/>
      <c r="C116" s="1" t="s">
        <v>215</v>
      </c>
      <c r="D116" s="9" t="s">
        <v>216</v>
      </c>
      <c r="E116" s="1" t="s">
        <v>76</v>
      </c>
      <c r="F116" s="8">
        <v>445922</v>
      </c>
      <c r="G116" s="1" t="s">
        <v>217</v>
      </c>
      <c r="H116" s="7">
        <v>10</v>
      </c>
      <c r="I116" s="5">
        <v>45168</v>
      </c>
      <c r="J116" s="5">
        <v>45169</v>
      </c>
      <c r="K116" s="1" t="s">
        <v>42</v>
      </c>
      <c r="L116" s="224">
        <f t="shared" si="17"/>
        <v>8</v>
      </c>
      <c r="M116" s="4">
        <f t="shared" si="16"/>
        <v>1</v>
      </c>
      <c r="N116" s="233" t="s">
        <v>341</v>
      </c>
      <c r="O116" s="234">
        <v>6</v>
      </c>
      <c r="P116" s="233">
        <v>405175</v>
      </c>
      <c r="Q116" s="241" t="str">
        <f>IFERROR((VLOOKUP(P116,Padrón[[Ficha]:[Nombre]],2,FALSE)),"-")</f>
        <v>ANGEL ISRAEL ESCASENA MARTINEZ</v>
      </c>
      <c r="S116" s="95" t="str">
        <f t="shared" si="18"/>
        <v>-</v>
      </c>
    </row>
    <row r="117" spans="1:19" hidden="1" x14ac:dyDescent="0.35">
      <c r="A117" s="6">
        <v>48403</v>
      </c>
      <c r="B117" s="3"/>
      <c r="C117" s="1" t="s">
        <v>196</v>
      </c>
      <c r="D117" s="9" t="s">
        <v>201</v>
      </c>
      <c r="E117" s="1" t="s">
        <v>140</v>
      </c>
      <c r="F117" s="8">
        <v>354951</v>
      </c>
      <c r="G117" s="1" t="s">
        <v>39</v>
      </c>
      <c r="H117" s="7">
        <v>12</v>
      </c>
      <c r="I117" s="5">
        <v>45169</v>
      </c>
      <c r="J117" s="5">
        <v>45170</v>
      </c>
      <c r="K117" s="1" t="s">
        <v>42</v>
      </c>
      <c r="L117" s="224">
        <f t="shared" si="17"/>
        <v>9</v>
      </c>
      <c r="M117" s="4">
        <f t="shared" si="16"/>
        <v>1</v>
      </c>
      <c r="N117" s="233" t="s">
        <v>341</v>
      </c>
      <c r="O117" s="234">
        <v>11</v>
      </c>
      <c r="P117" s="233">
        <v>374361</v>
      </c>
      <c r="Q117" s="241" t="str">
        <f>IFERROR((VLOOKUP(P117,Padrón[[Ficha]:[Nombre]],2,FALSE)),"-")</f>
        <v>RUBEN AGUILAR LASSERRE</v>
      </c>
      <c r="S117" s="95" t="str">
        <f t="shared" si="18"/>
        <v>-</v>
      </c>
    </row>
    <row r="118" spans="1:19" hidden="1" x14ac:dyDescent="0.35">
      <c r="A118" s="6">
        <v>49611</v>
      </c>
      <c r="B118" s="3"/>
      <c r="C118" s="1" t="s">
        <v>215</v>
      </c>
      <c r="D118" s="9" t="s">
        <v>216</v>
      </c>
      <c r="E118" s="1" t="s">
        <v>46</v>
      </c>
      <c r="F118" s="8">
        <v>458886</v>
      </c>
      <c r="G118" s="1" t="s">
        <v>89</v>
      </c>
      <c r="H118" s="7">
        <v>10</v>
      </c>
      <c r="I118" s="5">
        <v>45169</v>
      </c>
      <c r="J118" s="5">
        <v>45169</v>
      </c>
      <c r="K118" s="1" t="s">
        <v>42</v>
      </c>
      <c r="L118" s="224">
        <f t="shared" si="17"/>
        <v>8</v>
      </c>
      <c r="M118" s="4">
        <f t="shared" si="16"/>
        <v>1</v>
      </c>
      <c r="N118" s="233" t="s">
        <v>341</v>
      </c>
      <c r="O118" s="234">
        <v>8</v>
      </c>
      <c r="P118" s="233">
        <v>374253</v>
      </c>
      <c r="Q118" s="241" t="str">
        <f>IFERROR((VLOOKUP(P118,Padrón[[Ficha]:[Nombre]],2,FALSE)),"-")</f>
        <v>EDUARDO GONZALEZ RODRIGUEZ</v>
      </c>
      <c r="S118" s="95" t="str">
        <f t="shared" si="18"/>
        <v>-</v>
      </c>
    </row>
    <row r="119" spans="1:19" hidden="1" x14ac:dyDescent="0.35">
      <c r="A119" s="6">
        <v>57343</v>
      </c>
      <c r="B119" s="3"/>
      <c r="C119" s="1" t="s">
        <v>37</v>
      </c>
      <c r="D119" s="9" t="s">
        <v>52</v>
      </c>
      <c r="E119" s="1" t="s">
        <v>43</v>
      </c>
      <c r="F119" s="8">
        <v>354951</v>
      </c>
      <c r="G119" s="1" t="s">
        <v>39</v>
      </c>
      <c r="H119" s="7">
        <v>12</v>
      </c>
      <c r="I119" s="5">
        <v>45174</v>
      </c>
      <c r="J119" s="5">
        <v>45181</v>
      </c>
      <c r="K119" s="1" t="s">
        <v>42</v>
      </c>
      <c r="L119" s="224">
        <f t="shared" si="17"/>
        <v>9</v>
      </c>
      <c r="M119" s="4">
        <f t="shared" si="16"/>
        <v>1</v>
      </c>
      <c r="N119" s="233" t="s">
        <v>341</v>
      </c>
      <c r="O119" s="234">
        <v>16</v>
      </c>
      <c r="P119" s="233">
        <v>600496</v>
      </c>
      <c r="Q119" s="241" t="str">
        <f>IFERROR((VLOOKUP(P119,Padrón[[Ficha]:[Nombre]],2,FALSE)),"-")</f>
        <v>LUIS ALEXANDRO ORTEGA MORENO</v>
      </c>
      <c r="S119" s="95" t="str">
        <f t="shared" si="18"/>
        <v>-</v>
      </c>
    </row>
    <row r="120" spans="1:19" x14ac:dyDescent="0.35">
      <c r="A120" s="6">
        <v>48325</v>
      </c>
      <c r="B120" s="3"/>
      <c r="C120" s="1" t="s">
        <v>215</v>
      </c>
      <c r="D120" s="9" t="s">
        <v>221</v>
      </c>
      <c r="E120" s="1" t="s">
        <v>102</v>
      </c>
      <c r="F120" s="8">
        <v>350060</v>
      </c>
      <c r="G120" s="1" t="s">
        <v>169</v>
      </c>
      <c r="H120" s="7">
        <v>18</v>
      </c>
      <c r="I120" s="5">
        <v>45175</v>
      </c>
      <c r="J120" s="5">
        <v>45175</v>
      </c>
      <c r="K120" s="1" t="s">
        <v>40</v>
      </c>
      <c r="L120" s="224">
        <f t="shared" si="17"/>
        <v>9</v>
      </c>
      <c r="M120" s="4">
        <f t="shared" si="16"/>
        <v>1</v>
      </c>
      <c r="N120" s="233" t="s">
        <v>341</v>
      </c>
      <c r="O120" s="234">
        <v>15</v>
      </c>
      <c r="P120" s="233">
        <v>472892</v>
      </c>
      <c r="Q120" s="241" t="str">
        <f>IFERROR((VLOOKUP(P120,Padrón[[Ficha]:[Nombre]],2,FALSE)),"-")</f>
        <v>LUIS ARTURO PINEDA SILVA</v>
      </c>
      <c r="R120" s="234" t="s">
        <v>549</v>
      </c>
      <c r="S120" s="95" t="str">
        <f t="shared" si="18"/>
        <v>-</v>
      </c>
    </row>
    <row r="121" spans="1:19" hidden="1" x14ac:dyDescent="0.35">
      <c r="A121" s="6">
        <v>51737</v>
      </c>
      <c r="B121" s="3"/>
      <c r="C121" s="1" t="s">
        <v>215</v>
      </c>
      <c r="D121" s="9" t="s">
        <v>216</v>
      </c>
      <c r="E121" s="1" t="s">
        <v>103</v>
      </c>
      <c r="F121" s="8">
        <v>405175</v>
      </c>
      <c r="G121" s="1" t="s">
        <v>146</v>
      </c>
      <c r="H121" s="7">
        <v>14</v>
      </c>
      <c r="I121" s="5">
        <v>45176</v>
      </c>
      <c r="J121" s="5">
        <v>45177</v>
      </c>
      <c r="K121" s="1" t="s">
        <v>42</v>
      </c>
      <c r="L121" s="224">
        <f t="shared" si="17"/>
        <v>9</v>
      </c>
      <c r="M121" s="4">
        <f t="shared" si="16"/>
        <v>1</v>
      </c>
      <c r="N121" s="233" t="s">
        <v>341</v>
      </c>
      <c r="O121" s="234">
        <v>16</v>
      </c>
      <c r="P121" s="233">
        <v>405175</v>
      </c>
      <c r="Q121" s="241" t="str">
        <f>IFERROR((VLOOKUP(P121,Padrón[[Ficha]:[Nombre]],2,FALSE)),"-")</f>
        <v>ANGEL ISRAEL ESCASENA MARTINEZ</v>
      </c>
      <c r="S121" s="95" t="str">
        <f t="shared" si="18"/>
        <v>-</v>
      </c>
    </row>
    <row r="122" spans="1:19" hidden="1" x14ac:dyDescent="0.35">
      <c r="A122" s="6">
        <v>54100</v>
      </c>
      <c r="B122" s="3"/>
      <c r="C122" s="1" t="s">
        <v>37</v>
      </c>
      <c r="D122" s="9" t="s">
        <v>52</v>
      </c>
      <c r="E122" s="1" t="s">
        <v>43</v>
      </c>
      <c r="F122" s="8">
        <v>405175</v>
      </c>
      <c r="G122" s="1" t="s">
        <v>146</v>
      </c>
      <c r="H122" s="7">
        <v>15</v>
      </c>
      <c r="I122" s="5">
        <v>45181</v>
      </c>
      <c r="J122" s="5">
        <v>45183</v>
      </c>
      <c r="K122" s="1" t="s">
        <v>42</v>
      </c>
      <c r="L122" s="224">
        <f t="shared" si="17"/>
        <v>9</v>
      </c>
      <c r="M122" s="4">
        <f t="shared" si="16"/>
        <v>1</v>
      </c>
      <c r="N122" s="233" t="s">
        <v>341</v>
      </c>
      <c r="O122" s="234">
        <v>18</v>
      </c>
      <c r="P122" s="233">
        <v>405175</v>
      </c>
      <c r="Q122" s="241" t="str">
        <f>IFERROR((VLOOKUP(P122,Padrón[[Ficha]:[Nombre]],2,FALSE)),"-")</f>
        <v>ANGEL ISRAEL ESCASENA MARTINEZ</v>
      </c>
      <c r="R122" s="234" t="s">
        <v>550</v>
      </c>
      <c r="S122" s="95" t="str">
        <f t="shared" si="18"/>
        <v>-</v>
      </c>
    </row>
    <row r="123" spans="1:19" hidden="1" x14ac:dyDescent="0.35">
      <c r="A123" s="6">
        <v>57582</v>
      </c>
      <c r="B123" s="3"/>
      <c r="C123" s="1" t="s">
        <v>37</v>
      </c>
      <c r="D123" s="9" t="s">
        <v>38</v>
      </c>
      <c r="E123" s="1" t="s">
        <v>46</v>
      </c>
      <c r="F123" s="8">
        <v>354951</v>
      </c>
      <c r="G123" s="1" t="s">
        <v>39</v>
      </c>
      <c r="H123" s="7">
        <v>13</v>
      </c>
      <c r="I123" s="5">
        <v>45182</v>
      </c>
      <c r="J123" s="5">
        <v>45182</v>
      </c>
      <c r="K123" s="1" t="s">
        <v>40</v>
      </c>
      <c r="L123" s="224">
        <f t="shared" si="17"/>
        <v>9</v>
      </c>
      <c r="M123" s="4">
        <f t="shared" si="16"/>
        <v>1</v>
      </c>
      <c r="N123" s="233" t="s">
        <v>341</v>
      </c>
      <c r="O123" s="234">
        <v>8</v>
      </c>
      <c r="P123" s="233">
        <v>458886</v>
      </c>
      <c r="Q123" s="241" t="str">
        <f>IFERROR((VLOOKUP(P123,Padrón[[Ficha]:[Nombre]],2,FALSE)),"-")</f>
        <v>EDGAR MENDOZA RODRIGUEZ</v>
      </c>
      <c r="S123" s="95" t="str">
        <f t="shared" si="18"/>
        <v>-</v>
      </c>
    </row>
    <row r="124" spans="1:19" hidden="1" x14ac:dyDescent="0.35">
      <c r="A124" s="6">
        <v>53832</v>
      </c>
      <c r="B124" s="3"/>
      <c r="C124" s="1" t="s">
        <v>215</v>
      </c>
      <c r="D124" s="9" t="s">
        <v>216</v>
      </c>
      <c r="E124" s="1" t="s">
        <v>103</v>
      </c>
      <c r="F124" s="8">
        <v>354951</v>
      </c>
      <c r="G124" s="1" t="s">
        <v>39</v>
      </c>
      <c r="H124" s="7">
        <v>15</v>
      </c>
      <c r="I124" s="5">
        <v>45183</v>
      </c>
      <c r="J124" s="5">
        <v>45184</v>
      </c>
      <c r="K124" s="1" t="s">
        <v>42</v>
      </c>
      <c r="L124" s="224">
        <f t="shared" si="17"/>
        <v>9</v>
      </c>
      <c r="M124" s="4">
        <f t="shared" si="16"/>
        <v>1</v>
      </c>
      <c r="N124" s="233" t="s">
        <v>341</v>
      </c>
      <c r="O124" s="234">
        <v>12</v>
      </c>
      <c r="P124" s="233">
        <v>342853</v>
      </c>
      <c r="Q124" s="241" t="str">
        <f>IFERROR((VLOOKUP(P124,Padrón[[Ficha]:[Nombre]],2,FALSE)),"-")</f>
        <v>Marco Antonio Tovar López</v>
      </c>
      <c r="R124" s="234" t="s">
        <v>551</v>
      </c>
      <c r="S124" s="95" t="str">
        <f t="shared" si="18"/>
        <v>-</v>
      </c>
    </row>
    <row r="125" spans="1:19" hidden="1" x14ac:dyDescent="0.35">
      <c r="A125" s="6">
        <v>49586</v>
      </c>
      <c r="B125" s="3"/>
      <c r="C125" s="1" t="s">
        <v>215</v>
      </c>
      <c r="D125" s="9" t="s">
        <v>216</v>
      </c>
      <c r="E125" s="1" t="s">
        <v>46</v>
      </c>
      <c r="F125" s="8">
        <v>481436</v>
      </c>
      <c r="G125" s="1" t="s">
        <v>220</v>
      </c>
      <c r="H125" s="7">
        <v>11</v>
      </c>
      <c r="I125" s="5">
        <v>45184</v>
      </c>
      <c r="J125" s="5">
        <v>45184</v>
      </c>
      <c r="K125" s="1" t="s">
        <v>42</v>
      </c>
      <c r="L125" s="224">
        <f t="shared" si="17"/>
        <v>9</v>
      </c>
      <c r="M125" s="4">
        <f t="shared" si="16"/>
        <v>1</v>
      </c>
      <c r="N125" s="233" t="s">
        <v>341</v>
      </c>
      <c r="O125" s="234">
        <v>11</v>
      </c>
      <c r="P125" s="233">
        <v>405175</v>
      </c>
      <c r="Q125" s="241" t="str">
        <f>IFERROR((VLOOKUP(P125,Padrón[[Ficha]:[Nombre]],2,FALSE)),"-")</f>
        <v>ANGEL ISRAEL ESCASENA MARTINEZ</v>
      </c>
      <c r="S125" s="95" t="str">
        <f t="shared" si="18"/>
        <v>-</v>
      </c>
    </row>
    <row r="126" spans="1:19" hidden="1" x14ac:dyDescent="0.35">
      <c r="A126" s="6">
        <v>55155</v>
      </c>
      <c r="B126" s="3"/>
      <c r="C126" s="1" t="s">
        <v>215</v>
      </c>
      <c r="D126" s="9" t="s">
        <v>216</v>
      </c>
      <c r="E126" s="1" t="s">
        <v>76</v>
      </c>
      <c r="F126" s="8">
        <v>445922</v>
      </c>
      <c r="G126" s="1" t="s">
        <v>217</v>
      </c>
      <c r="H126" s="7">
        <v>10</v>
      </c>
      <c r="I126" s="5">
        <v>45188</v>
      </c>
      <c r="J126" s="5">
        <v>45189</v>
      </c>
      <c r="K126" s="1" t="s">
        <v>42</v>
      </c>
      <c r="L126" s="224">
        <f t="shared" si="17"/>
        <v>9</v>
      </c>
      <c r="M126" s="4">
        <f t="shared" si="16"/>
        <v>1</v>
      </c>
      <c r="N126" s="233" t="s">
        <v>341</v>
      </c>
      <c r="O126" s="234">
        <v>12</v>
      </c>
      <c r="P126" s="233">
        <v>374361</v>
      </c>
      <c r="Q126" s="241" t="str">
        <f>IFERROR((VLOOKUP(P126,Padrón[[Ficha]:[Nombre]],2,FALSE)),"-")</f>
        <v>RUBEN AGUILAR LASSERRE</v>
      </c>
      <c r="S126" s="95" t="str">
        <f t="shared" si="18"/>
        <v>-</v>
      </c>
    </row>
    <row r="127" spans="1:19" hidden="1" x14ac:dyDescent="0.35">
      <c r="A127" s="6">
        <v>60519</v>
      </c>
      <c r="B127" s="3"/>
      <c r="C127" s="1" t="s">
        <v>37</v>
      </c>
      <c r="D127" s="9" t="s">
        <v>83</v>
      </c>
      <c r="E127" s="1" t="s">
        <v>41</v>
      </c>
      <c r="F127" s="8">
        <v>354951</v>
      </c>
      <c r="G127" s="1" t="s">
        <v>39</v>
      </c>
      <c r="H127" s="7">
        <v>7</v>
      </c>
      <c r="I127" s="5">
        <v>45190</v>
      </c>
      <c r="J127" s="5">
        <v>45191</v>
      </c>
      <c r="K127" s="1" t="s">
        <v>42</v>
      </c>
      <c r="L127" s="224">
        <f t="shared" si="17"/>
        <v>9</v>
      </c>
      <c r="M127" s="4">
        <f t="shared" si="16"/>
        <v>1</v>
      </c>
      <c r="N127" s="233" t="s">
        <v>341</v>
      </c>
      <c r="O127" s="234">
        <v>8</v>
      </c>
      <c r="P127" s="233">
        <v>374253</v>
      </c>
      <c r="Q127" s="241" t="str">
        <f>IFERROR((VLOOKUP(P127,Padrón[[Ficha]:[Nombre]],2,FALSE)),"-")</f>
        <v>EDUARDO GONZALEZ RODRIGUEZ</v>
      </c>
      <c r="R127" s="234" t="s">
        <v>552</v>
      </c>
      <c r="S127" s="95" t="str">
        <f t="shared" si="18"/>
        <v>-</v>
      </c>
    </row>
    <row r="128" spans="1:19" hidden="1" x14ac:dyDescent="0.35">
      <c r="A128" s="6">
        <v>53973</v>
      </c>
      <c r="B128" s="3"/>
      <c r="C128" s="1" t="s">
        <v>215</v>
      </c>
      <c r="D128" s="9" t="s">
        <v>216</v>
      </c>
      <c r="E128" s="1" t="s">
        <v>103</v>
      </c>
      <c r="F128" s="8">
        <v>374361</v>
      </c>
      <c r="G128" s="1" t="s">
        <v>136</v>
      </c>
      <c r="H128" s="7">
        <v>13</v>
      </c>
      <c r="I128" s="5">
        <v>45196</v>
      </c>
      <c r="J128" s="5">
        <v>45197</v>
      </c>
      <c r="K128" s="1" t="s">
        <v>42</v>
      </c>
      <c r="L128" s="224">
        <f t="shared" si="17"/>
        <v>9</v>
      </c>
      <c r="M128" s="4">
        <f t="shared" si="16"/>
        <v>1</v>
      </c>
      <c r="N128" s="233" t="s">
        <v>341</v>
      </c>
      <c r="O128" s="234">
        <v>13</v>
      </c>
      <c r="P128" s="233">
        <v>206830</v>
      </c>
      <c r="Q128" s="241" t="str">
        <f>IFERROR((VLOOKUP(P128,Padrón[[Ficha]:[Nombre]],2,FALSE)),"-")</f>
        <v>JOSE TRINIDAD OSORNO REQUENA</v>
      </c>
      <c r="S128" s="95" t="str">
        <f t="shared" si="18"/>
        <v>-</v>
      </c>
    </row>
    <row r="129" spans="1:19" hidden="1" x14ac:dyDescent="0.35">
      <c r="A129" s="6">
        <v>47879</v>
      </c>
      <c r="B129" s="3"/>
      <c r="C129" s="1" t="s">
        <v>196</v>
      </c>
      <c r="D129" s="9" t="s">
        <v>201</v>
      </c>
      <c r="E129" s="1" t="s">
        <v>113</v>
      </c>
      <c r="F129" s="8">
        <v>374253</v>
      </c>
      <c r="G129" s="1" t="s">
        <v>130</v>
      </c>
      <c r="H129" s="7">
        <v>17</v>
      </c>
      <c r="I129" s="5">
        <v>45197</v>
      </c>
      <c r="J129" s="5">
        <v>45198</v>
      </c>
      <c r="K129" s="1" t="s">
        <v>42</v>
      </c>
      <c r="L129" s="224">
        <f t="shared" si="17"/>
        <v>9</v>
      </c>
      <c r="M129" s="4">
        <f t="shared" si="16"/>
        <v>1</v>
      </c>
      <c r="N129" s="233" t="s">
        <v>341</v>
      </c>
      <c r="O129" s="234">
        <v>9</v>
      </c>
      <c r="P129" s="233">
        <v>374253</v>
      </c>
      <c r="Q129" s="241" t="str">
        <f>IFERROR((VLOOKUP(P129,Padrón[[Ficha]:[Nombre]],2,FALSE)),"-")</f>
        <v>EDUARDO GONZALEZ RODRIGUEZ</v>
      </c>
      <c r="S129" s="95" t="str">
        <f t="shared" si="18"/>
        <v>-</v>
      </c>
    </row>
    <row r="130" spans="1:19" x14ac:dyDescent="0.35">
      <c r="A130" s="6">
        <v>59088</v>
      </c>
      <c r="B130" s="3"/>
      <c r="C130" s="1" t="s">
        <v>215</v>
      </c>
      <c r="D130" s="9" t="s">
        <v>221</v>
      </c>
      <c r="E130" s="1" t="s">
        <v>102</v>
      </c>
      <c r="F130" s="8">
        <v>350060</v>
      </c>
      <c r="G130" s="1" t="s">
        <v>169</v>
      </c>
      <c r="H130" s="7">
        <v>11</v>
      </c>
      <c r="I130" s="5">
        <v>45197</v>
      </c>
      <c r="J130" s="5">
        <v>45197</v>
      </c>
      <c r="K130" s="1" t="s">
        <v>40</v>
      </c>
      <c r="L130" s="224">
        <f t="shared" si="17"/>
        <v>9</v>
      </c>
      <c r="M130" s="4">
        <f t="shared" si="16"/>
        <v>1</v>
      </c>
      <c r="N130" s="233" t="s">
        <v>341</v>
      </c>
      <c r="O130" s="234">
        <v>8</v>
      </c>
      <c r="P130" s="233">
        <v>458886</v>
      </c>
      <c r="Q130" s="241" t="str">
        <f>IFERROR((VLOOKUP(P130,Padrón[[Ficha]:[Nombre]],2,FALSE)),"-")</f>
        <v>EDGAR MENDOZA RODRIGUEZ</v>
      </c>
      <c r="S130" s="95" t="str">
        <f t="shared" si="18"/>
        <v>-</v>
      </c>
    </row>
    <row r="131" spans="1:19" hidden="1" x14ac:dyDescent="0.35">
      <c r="A131" s="6">
        <v>58422</v>
      </c>
      <c r="B131" s="3"/>
      <c r="C131" s="1" t="s">
        <v>215</v>
      </c>
      <c r="D131" s="9" t="s">
        <v>216</v>
      </c>
      <c r="E131" s="1" t="s">
        <v>103</v>
      </c>
      <c r="F131" s="8">
        <v>354951</v>
      </c>
      <c r="G131" s="1" t="s">
        <v>39</v>
      </c>
      <c r="H131" s="7">
        <v>14</v>
      </c>
      <c r="I131" s="5">
        <v>45197</v>
      </c>
      <c r="J131" s="5">
        <v>45198</v>
      </c>
      <c r="K131" s="1" t="s">
        <v>42</v>
      </c>
      <c r="L131" s="224">
        <f t="shared" si="17"/>
        <v>9</v>
      </c>
      <c r="M131" s="4">
        <f t="shared" si="16"/>
        <v>1</v>
      </c>
      <c r="N131" s="233" t="s">
        <v>341</v>
      </c>
      <c r="O131" s="234">
        <v>16</v>
      </c>
      <c r="P131" s="233">
        <v>374361</v>
      </c>
      <c r="Q131" s="241" t="str">
        <f>IFERROR((VLOOKUP(P131,Padrón[[Ficha]:[Nombre]],2,FALSE)),"-")</f>
        <v>RUBEN AGUILAR LASSERRE</v>
      </c>
      <c r="S131" s="95" t="str">
        <f t="shared" si="18"/>
        <v>-</v>
      </c>
    </row>
    <row r="132" spans="1:19" hidden="1" x14ac:dyDescent="0.35">
      <c r="A132" s="6">
        <v>49058</v>
      </c>
      <c r="B132" s="3"/>
      <c r="C132" s="1" t="s">
        <v>109</v>
      </c>
      <c r="D132" s="9" t="s">
        <v>110</v>
      </c>
      <c r="E132" s="1" t="s">
        <v>43</v>
      </c>
      <c r="F132" s="8">
        <v>386534</v>
      </c>
      <c r="G132" s="1" t="s">
        <v>112</v>
      </c>
      <c r="H132" s="7">
        <v>9</v>
      </c>
      <c r="I132" s="5">
        <v>45198</v>
      </c>
      <c r="J132" s="5">
        <v>45200</v>
      </c>
      <c r="K132" s="1" t="s">
        <v>40</v>
      </c>
      <c r="L132" s="224">
        <f t="shared" si="17"/>
        <v>10</v>
      </c>
      <c r="M132" s="4">
        <f t="shared" si="16"/>
        <v>1</v>
      </c>
      <c r="N132" s="233" t="s">
        <v>341</v>
      </c>
      <c r="O132" s="234">
        <v>10</v>
      </c>
      <c r="P132" s="233">
        <v>496969</v>
      </c>
      <c r="Q132" s="241" t="str">
        <f>IFERROR((VLOOKUP(P132,Padrón[[Ficha]:[Nombre]],2,FALSE)),"-")</f>
        <v>EMMANUEL ALONSO SANCHEZ DOMINGUEZ</v>
      </c>
      <c r="S132" s="95" t="str">
        <f t="shared" si="18"/>
        <v>-</v>
      </c>
    </row>
    <row r="133" spans="1:19" hidden="1" x14ac:dyDescent="0.35">
      <c r="A133" s="6">
        <v>47133</v>
      </c>
      <c r="B133" s="3"/>
      <c r="C133" s="1" t="s">
        <v>196</v>
      </c>
      <c r="D133" s="9" t="s">
        <v>202</v>
      </c>
      <c r="E133" s="1" t="s">
        <v>210</v>
      </c>
      <c r="F133" s="8">
        <v>361756</v>
      </c>
      <c r="G133" s="1" t="s">
        <v>116</v>
      </c>
      <c r="H133" s="7">
        <v>15</v>
      </c>
      <c r="I133" s="5">
        <v>45201</v>
      </c>
      <c r="J133" s="5">
        <v>45205</v>
      </c>
      <c r="K133" s="1" t="s">
        <v>42</v>
      </c>
      <c r="L133" s="224">
        <f t="shared" si="17"/>
        <v>10</v>
      </c>
      <c r="M133" s="4">
        <f t="shared" si="16"/>
        <v>1</v>
      </c>
      <c r="N133" s="233" t="s">
        <v>341</v>
      </c>
      <c r="O133" s="234">
        <v>14</v>
      </c>
      <c r="P133" s="233">
        <v>361756</v>
      </c>
      <c r="Q133" s="241" t="str">
        <f>IFERROR((VLOOKUP(P133,Padrón[[Ficha]:[Nombre]],2,FALSE)),"-")</f>
        <v>ELIO MENDEZ DAMASCO</v>
      </c>
      <c r="S133" s="95" t="str">
        <f t="shared" si="18"/>
        <v>-</v>
      </c>
    </row>
    <row r="134" spans="1:19" hidden="1" x14ac:dyDescent="0.35">
      <c r="A134" s="6">
        <v>61031</v>
      </c>
      <c r="B134" s="3"/>
      <c r="C134" s="1" t="s">
        <v>215</v>
      </c>
      <c r="D134" s="9" t="s">
        <v>221</v>
      </c>
      <c r="E134" s="1" t="s">
        <v>47</v>
      </c>
      <c r="F134" s="8">
        <v>350060</v>
      </c>
      <c r="G134" s="1" t="s">
        <v>169</v>
      </c>
      <c r="H134" s="7">
        <v>9</v>
      </c>
      <c r="I134" s="5">
        <v>45201</v>
      </c>
      <c r="J134" s="5">
        <v>45208</v>
      </c>
      <c r="K134" s="1" t="s">
        <v>40</v>
      </c>
      <c r="L134" s="224">
        <f t="shared" si="17"/>
        <v>10</v>
      </c>
      <c r="M134" s="4">
        <f t="shared" si="16"/>
        <v>1</v>
      </c>
      <c r="N134" s="233" t="s">
        <v>341</v>
      </c>
      <c r="O134" s="234">
        <v>11</v>
      </c>
      <c r="P134" s="233">
        <v>458886</v>
      </c>
      <c r="Q134" s="241" t="str">
        <f>IFERROR((VLOOKUP(P134,Padrón[[Ficha]:[Nombre]],2,FALSE)),"-")</f>
        <v>EDGAR MENDOZA RODRIGUEZ</v>
      </c>
      <c r="S134" s="95" t="str">
        <f t="shared" si="18"/>
        <v>-</v>
      </c>
    </row>
    <row r="135" spans="1:19" x14ac:dyDescent="0.35">
      <c r="A135" s="6">
        <v>48728</v>
      </c>
      <c r="B135" s="3"/>
      <c r="C135" s="1" t="s">
        <v>215</v>
      </c>
      <c r="D135" s="9" t="s">
        <v>216</v>
      </c>
      <c r="E135" s="1" t="s">
        <v>102</v>
      </c>
      <c r="F135" s="8">
        <v>496969</v>
      </c>
      <c r="G135" s="1" t="s">
        <v>162</v>
      </c>
      <c r="H135" s="7">
        <v>14</v>
      </c>
      <c r="I135" s="5">
        <v>45202</v>
      </c>
      <c r="J135" s="5">
        <v>45202</v>
      </c>
      <c r="K135" s="1" t="s">
        <v>42</v>
      </c>
      <c r="L135" s="224">
        <f t="shared" si="17"/>
        <v>10</v>
      </c>
      <c r="M135" s="4">
        <f t="shared" si="16"/>
        <v>1</v>
      </c>
      <c r="N135" s="233" t="s">
        <v>341</v>
      </c>
      <c r="O135" s="234">
        <v>10</v>
      </c>
      <c r="P135" s="233">
        <v>496969</v>
      </c>
      <c r="Q135" s="241" t="str">
        <f>IFERROR((VLOOKUP(P135,Padrón[[Ficha]:[Nombre]],2,FALSE)),"-")</f>
        <v>EMMANUEL ALONSO SANCHEZ DOMINGUEZ</v>
      </c>
      <c r="S135" s="95" t="str">
        <f t="shared" si="18"/>
        <v>-</v>
      </c>
    </row>
    <row r="136" spans="1:19" hidden="1" x14ac:dyDescent="0.35">
      <c r="A136" s="6">
        <v>55241</v>
      </c>
      <c r="B136" s="3"/>
      <c r="C136" s="1" t="s">
        <v>215</v>
      </c>
      <c r="D136" s="9" t="s">
        <v>216</v>
      </c>
      <c r="E136" s="1" t="s">
        <v>47</v>
      </c>
      <c r="F136" s="8">
        <v>510745</v>
      </c>
      <c r="G136" s="1" t="s">
        <v>56</v>
      </c>
      <c r="H136" s="7">
        <v>12</v>
      </c>
      <c r="I136" s="5">
        <v>45202</v>
      </c>
      <c r="J136" s="5">
        <v>45204</v>
      </c>
      <c r="K136" s="1" t="s">
        <v>42</v>
      </c>
      <c r="L136" s="224">
        <f t="shared" si="17"/>
        <v>10</v>
      </c>
      <c r="M136" s="4">
        <f t="shared" si="16"/>
        <v>1</v>
      </c>
      <c r="N136" s="233" t="s">
        <v>343</v>
      </c>
      <c r="Q136" s="241" t="str">
        <f>IFERROR((VLOOKUP(P136,Padrón[[Ficha]:[Nombre]],2,FALSE)),"-")</f>
        <v>-</v>
      </c>
      <c r="R136" s="234" t="s">
        <v>553</v>
      </c>
      <c r="S136" s="95" t="str">
        <f t="shared" si="18"/>
        <v>◄ ◄ ◄ Favor de indicar la causa</v>
      </c>
    </row>
    <row r="137" spans="1:19" hidden="1" x14ac:dyDescent="0.35">
      <c r="A137" s="6">
        <v>50301</v>
      </c>
      <c r="B137" s="3"/>
      <c r="C137" s="1" t="s">
        <v>215</v>
      </c>
      <c r="D137" s="9" t="s">
        <v>216</v>
      </c>
      <c r="E137" s="1" t="s">
        <v>103</v>
      </c>
      <c r="F137" s="8">
        <v>374253</v>
      </c>
      <c r="G137" s="1" t="s">
        <v>130</v>
      </c>
      <c r="H137" s="7">
        <v>14</v>
      </c>
      <c r="I137" s="5">
        <v>45202</v>
      </c>
      <c r="J137" s="5">
        <v>45203</v>
      </c>
      <c r="K137" s="1" t="s">
        <v>42</v>
      </c>
      <c r="L137" s="224">
        <f t="shared" si="17"/>
        <v>10</v>
      </c>
      <c r="M137" s="4">
        <f t="shared" si="16"/>
        <v>1</v>
      </c>
      <c r="N137" s="233" t="s">
        <v>341</v>
      </c>
      <c r="O137" s="234">
        <v>20</v>
      </c>
      <c r="P137" s="233">
        <v>374361</v>
      </c>
      <c r="Q137" s="241" t="str">
        <f>IFERROR((VLOOKUP(P137,Padrón[[Ficha]:[Nombre]],2,FALSE)),"-")</f>
        <v>RUBEN AGUILAR LASSERRE</v>
      </c>
      <c r="S137" s="95" t="str">
        <f t="shared" si="18"/>
        <v>-</v>
      </c>
    </row>
    <row r="138" spans="1:19" hidden="1" x14ac:dyDescent="0.35">
      <c r="A138" s="6">
        <v>57386</v>
      </c>
      <c r="B138" s="3"/>
      <c r="C138" s="1" t="s">
        <v>37</v>
      </c>
      <c r="D138" s="9" t="s">
        <v>52</v>
      </c>
      <c r="E138" s="1" t="s">
        <v>43</v>
      </c>
      <c r="F138" s="8">
        <v>354951</v>
      </c>
      <c r="G138" s="1" t="s">
        <v>39</v>
      </c>
      <c r="H138" s="7">
        <v>12</v>
      </c>
      <c r="I138" s="5">
        <v>45203</v>
      </c>
      <c r="J138" s="5">
        <v>45205</v>
      </c>
      <c r="K138" s="1" t="s">
        <v>42</v>
      </c>
      <c r="L138" s="224">
        <f t="shared" si="17"/>
        <v>10</v>
      </c>
      <c r="M138" s="4">
        <f t="shared" si="16"/>
        <v>1</v>
      </c>
      <c r="N138" s="233" t="s">
        <v>341</v>
      </c>
      <c r="O138" s="234">
        <v>13</v>
      </c>
      <c r="P138" s="233">
        <v>496969</v>
      </c>
      <c r="Q138" s="241" t="str">
        <f>IFERROR((VLOOKUP(P138,Padrón[[Ficha]:[Nombre]],2,FALSE)),"-")</f>
        <v>EMMANUEL ALONSO SANCHEZ DOMINGUEZ</v>
      </c>
      <c r="S138" s="95" t="str">
        <f t="shared" si="18"/>
        <v>-</v>
      </c>
    </row>
    <row r="139" spans="1:19" hidden="1" x14ac:dyDescent="0.35">
      <c r="A139" s="6">
        <v>58391</v>
      </c>
      <c r="B139" s="3"/>
      <c r="C139" s="1" t="s">
        <v>183</v>
      </c>
      <c r="D139" s="9" t="s">
        <v>184</v>
      </c>
      <c r="E139" s="1" t="s">
        <v>24</v>
      </c>
      <c r="F139" s="8">
        <v>311848</v>
      </c>
      <c r="G139" s="1" t="s">
        <v>185</v>
      </c>
      <c r="H139" s="7">
        <v>15</v>
      </c>
      <c r="I139" s="5">
        <v>45206</v>
      </c>
      <c r="J139" s="5">
        <v>45206</v>
      </c>
      <c r="K139" s="1" t="s">
        <v>40</v>
      </c>
      <c r="L139" s="224">
        <f t="shared" si="17"/>
        <v>10</v>
      </c>
      <c r="M139" s="4">
        <f t="shared" si="16"/>
        <v>1</v>
      </c>
      <c r="N139" s="233" t="s">
        <v>341</v>
      </c>
      <c r="O139" s="234">
        <v>13</v>
      </c>
      <c r="P139" s="233">
        <v>311848</v>
      </c>
      <c r="Q139" s="241" t="str">
        <f>IFERROR((VLOOKUP(P139,Padrón[[Ficha]:[Nombre]],2,FALSE)),"-")</f>
        <v>LOBSANG DE JESUS DIAZ LOPEZ</v>
      </c>
      <c r="R139" s="234" t="s">
        <v>554</v>
      </c>
      <c r="S139" s="95" t="str">
        <f t="shared" si="18"/>
        <v>-</v>
      </c>
    </row>
    <row r="140" spans="1:19" hidden="1" x14ac:dyDescent="0.35">
      <c r="A140" s="6">
        <v>57371</v>
      </c>
      <c r="B140" s="3"/>
      <c r="C140" s="1" t="s">
        <v>37</v>
      </c>
      <c r="D140" s="9" t="s">
        <v>52</v>
      </c>
      <c r="E140" s="1" t="s">
        <v>43</v>
      </c>
      <c r="F140" s="8">
        <v>458886</v>
      </c>
      <c r="G140" s="1" t="s">
        <v>89</v>
      </c>
      <c r="H140" s="7">
        <v>12</v>
      </c>
      <c r="I140" s="5">
        <v>45217</v>
      </c>
      <c r="J140" s="5">
        <v>45219</v>
      </c>
      <c r="K140" s="1" t="s">
        <v>42</v>
      </c>
      <c r="L140" s="224">
        <f t="shared" si="17"/>
        <v>10</v>
      </c>
      <c r="M140" s="4">
        <f t="shared" si="16"/>
        <v>1</v>
      </c>
      <c r="N140" s="233" t="s">
        <v>343</v>
      </c>
      <c r="Q140" s="241" t="str">
        <f>IFERROR((VLOOKUP(P140,Padrón[[Ficha]:[Nombre]],2,FALSE)),"-")</f>
        <v>-</v>
      </c>
      <c r="R140" s="234" t="s">
        <v>555</v>
      </c>
      <c r="S140" s="95" t="str">
        <f t="shared" si="18"/>
        <v>◄ ◄ ◄ Favor de indicar la causa</v>
      </c>
    </row>
    <row r="141" spans="1:19" hidden="1" x14ac:dyDescent="0.35">
      <c r="A141" s="6">
        <v>59324</v>
      </c>
      <c r="B141" s="3"/>
      <c r="C141" s="1" t="s">
        <v>37</v>
      </c>
      <c r="D141" s="9" t="s">
        <v>38</v>
      </c>
      <c r="E141" s="1" t="s">
        <v>43</v>
      </c>
      <c r="F141" s="8">
        <v>354951</v>
      </c>
      <c r="G141" s="1" t="s">
        <v>39</v>
      </c>
      <c r="H141" s="7">
        <v>10</v>
      </c>
      <c r="I141" s="5">
        <v>45218</v>
      </c>
      <c r="J141" s="5">
        <v>45222</v>
      </c>
      <c r="K141" s="1" t="s">
        <v>42</v>
      </c>
      <c r="L141" s="224">
        <f t="shared" si="17"/>
        <v>10</v>
      </c>
      <c r="M141" s="4">
        <f t="shared" si="16"/>
        <v>1</v>
      </c>
      <c r="N141" s="233" t="s">
        <v>341</v>
      </c>
      <c r="O141" s="234">
        <v>9</v>
      </c>
      <c r="P141" s="233">
        <v>405175</v>
      </c>
      <c r="Q141" s="241" t="str">
        <f>IFERROR((VLOOKUP(P141,Padrón[[Ficha]:[Nombre]],2,FALSE)),"-")</f>
        <v>ANGEL ISRAEL ESCASENA MARTINEZ</v>
      </c>
      <c r="R141" s="234" t="s">
        <v>556</v>
      </c>
      <c r="S141" s="95" t="str">
        <f t="shared" si="18"/>
        <v>-</v>
      </c>
    </row>
    <row r="142" spans="1:19" hidden="1" x14ac:dyDescent="0.35">
      <c r="A142" s="6">
        <v>48080</v>
      </c>
      <c r="B142" s="3"/>
      <c r="C142" s="1" t="s">
        <v>215</v>
      </c>
      <c r="D142" s="9" t="s">
        <v>221</v>
      </c>
      <c r="E142" s="1" t="s">
        <v>47</v>
      </c>
      <c r="F142" s="8">
        <v>350060</v>
      </c>
      <c r="G142" s="1" t="s">
        <v>169</v>
      </c>
      <c r="H142" s="7">
        <v>10</v>
      </c>
      <c r="I142" s="5">
        <v>45222</v>
      </c>
      <c r="J142" s="5">
        <v>45224</v>
      </c>
      <c r="K142" s="1" t="s">
        <v>40</v>
      </c>
      <c r="L142" s="224">
        <f t="shared" ref="L142:L160" si="19">MONTH(J142)</f>
        <v>10</v>
      </c>
      <c r="M142" s="4">
        <f t="shared" si="16"/>
        <v>1</v>
      </c>
      <c r="N142" s="233" t="s">
        <v>341</v>
      </c>
      <c r="O142" s="234">
        <v>10</v>
      </c>
      <c r="P142" s="233">
        <v>458886</v>
      </c>
      <c r="Q142" s="241" t="str">
        <f>IFERROR((VLOOKUP(P142,Padrón[[Ficha]:[Nombre]],2,FALSE)),"-")</f>
        <v>EDGAR MENDOZA RODRIGUEZ</v>
      </c>
      <c r="S142" s="95" t="str">
        <f t="shared" ref="S142:S160" si="20">IF(N142="Cancelado","◄ ◄ ◄ Favor de indicar la causa","-")</f>
        <v>-</v>
      </c>
    </row>
    <row r="143" spans="1:19" hidden="1" x14ac:dyDescent="0.35">
      <c r="A143" s="6">
        <v>58058</v>
      </c>
      <c r="B143" s="3"/>
      <c r="C143" s="1" t="s">
        <v>37</v>
      </c>
      <c r="D143" s="9" t="s">
        <v>38</v>
      </c>
      <c r="E143" s="1" t="s">
        <v>28</v>
      </c>
      <c r="F143" s="8">
        <v>354951</v>
      </c>
      <c r="G143" s="1" t="s">
        <v>39</v>
      </c>
      <c r="H143" s="7">
        <v>11</v>
      </c>
      <c r="I143" s="5">
        <v>45223</v>
      </c>
      <c r="J143" s="5">
        <v>45223</v>
      </c>
      <c r="K143" s="1" t="s">
        <v>40</v>
      </c>
      <c r="L143" s="224">
        <f t="shared" si="19"/>
        <v>10</v>
      </c>
      <c r="M143" s="4">
        <f t="shared" ref="M143:M160" si="21">IF(AND(J143&gt;=$B$2,J143&lt;=$C$2),1,0)</f>
        <v>1</v>
      </c>
      <c r="N143" s="233" t="s">
        <v>341</v>
      </c>
      <c r="O143" s="234">
        <v>8</v>
      </c>
      <c r="P143" s="233">
        <v>499974</v>
      </c>
      <c r="Q143" s="241" t="str">
        <f>IFERROR((VLOOKUP(P143,Padrón[[Ficha]:[Nombre]],2,FALSE)),"-")</f>
        <v>IVONNE DEL CARMEN CALDERON CRUZ</v>
      </c>
      <c r="S143" s="95" t="str">
        <f t="shared" si="20"/>
        <v>-</v>
      </c>
    </row>
    <row r="144" spans="1:19" hidden="1" x14ac:dyDescent="0.35">
      <c r="A144" s="6">
        <v>47933</v>
      </c>
      <c r="B144" s="3"/>
      <c r="C144" s="1" t="s">
        <v>196</v>
      </c>
      <c r="D144" s="9" t="s">
        <v>201</v>
      </c>
      <c r="E144" s="1" t="s">
        <v>34</v>
      </c>
      <c r="F144" s="8">
        <v>374253</v>
      </c>
      <c r="G144" s="1" t="s">
        <v>130</v>
      </c>
      <c r="H144" s="7">
        <v>13</v>
      </c>
      <c r="I144" s="5">
        <v>45225</v>
      </c>
      <c r="J144" s="5">
        <v>45226</v>
      </c>
      <c r="K144" s="1" t="s">
        <v>42</v>
      </c>
      <c r="L144" s="224">
        <f t="shared" si="19"/>
        <v>10</v>
      </c>
      <c r="M144" s="4">
        <f t="shared" si="21"/>
        <v>1</v>
      </c>
      <c r="N144" s="233" t="s">
        <v>343</v>
      </c>
      <c r="Q144" s="241" t="str">
        <f>IFERROR((VLOOKUP(P144,Padrón[[Ficha]:[Nombre]],2,FALSE)),"-")</f>
        <v>-</v>
      </c>
      <c r="R144" s="234" t="s">
        <v>555</v>
      </c>
      <c r="S144" s="95" t="str">
        <f t="shared" si="20"/>
        <v>◄ ◄ ◄ Favor de indicar la causa</v>
      </c>
    </row>
    <row r="145" spans="1:19" hidden="1" x14ac:dyDescent="0.35">
      <c r="A145" s="6">
        <v>47853</v>
      </c>
      <c r="B145" s="3"/>
      <c r="C145" s="1" t="s">
        <v>196</v>
      </c>
      <c r="D145" s="9" t="s">
        <v>201</v>
      </c>
      <c r="E145" s="1" t="s">
        <v>41</v>
      </c>
      <c r="F145" s="8">
        <v>458886</v>
      </c>
      <c r="G145" s="1" t="s">
        <v>89</v>
      </c>
      <c r="H145" s="7">
        <v>15</v>
      </c>
      <c r="I145" s="5">
        <v>45225</v>
      </c>
      <c r="J145" s="5">
        <v>45226</v>
      </c>
      <c r="K145" s="1" t="s">
        <v>42</v>
      </c>
      <c r="L145" s="224">
        <f t="shared" si="19"/>
        <v>10</v>
      </c>
      <c r="M145" s="4">
        <f t="shared" si="21"/>
        <v>1</v>
      </c>
      <c r="N145" s="233" t="s">
        <v>341</v>
      </c>
      <c r="O145" s="234">
        <v>7</v>
      </c>
      <c r="P145" s="233">
        <v>458886</v>
      </c>
      <c r="Q145" s="241" t="str">
        <f>IFERROR((VLOOKUP(P145,Padrón[[Ficha]:[Nombre]],2,FALSE)),"-")</f>
        <v>EDGAR MENDOZA RODRIGUEZ</v>
      </c>
      <c r="S145" s="95" t="str">
        <f t="shared" si="20"/>
        <v>-</v>
      </c>
    </row>
    <row r="146" spans="1:19" x14ac:dyDescent="0.35">
      <c r="A146" s="6">
        <v>53519</v>
      </c>
      <c r="B146" s="3"/>
      <c r="C146" s="1" t="s">
        <v>215</v>
      </c>
      <c r="D146" s="9" t="s">
        <v>216</v>
      </c>
      <c r="E146" s="1" t="s">
        <v>23</v>
      </c>
      <c r="F146" s="8">
        <v>389970</v>
      </c>
      <c r="G146" s="1" t="s">
        <v>209</v>
      </c>
      <c r="H146" s="7">
        <v>10</v>
      </c>
      <c r="I146" s="5">
        <v>45225</v>
      </c>
      <c r="J146" s="5">
        <v>45226</v>
      </c>
      <c r="K146" s="1" t="s">
        <v>42</v>
      </c>
      <c r="L146" s="224">
        <f t="shared" si="19"/>
        <v>10</v>
      </c>
      <c r="M146" s="4">
        <f t="shared" si="21"/>
        <v>1</v>
      </c>
      <c r="N146" s="233" t="s">
        <v>341</v>
      </c>
      <c r="O146" s="234">
        <v>11</v>
      </c>
      <c r="P146" s="233">
        <v>496969</v>
      </c>
      <c r="Q146" s="241" t="str">
        <f>IFERROR((VLOOKUP(P146,Padrón[[Ficha]:[Nombre]],2,FALSE)),"-")</f>
        <v>EMMANUEL ALONSO SANCHEZ DOMINGUEZ</v>
      </c>
      <c r="S146" s="95" t="str">
        <f t="shared" si="20"/>
        <v>-</v>
      </c>
    </row>
    <row r="147" spans="1:19" hidden="1" x14ac:dyDescent="0.35">
      <c r="A147" s="6">
        <v>57507</v>
      </c>
      <c r="B147" s="3"/>
      <c r="C147" s="1" t="s">
        <v>37</v>
      </c>
      <c r="D147" s="9" t="s">
        <v>52</v>
      </c>
      <c r="E147" s="1" t="s">
        <v>47</v>
      </c>
      <c r="F147" s="8">
        <v>374253</v>
      </c>
      <c r="G147" s="1" t="s">
        <v>130</v>
      </c>
      <c r="H147" s="7">
        <v>11</v>
      </c>
      <c r="I147" s="5">
        <v>45231</v>
      </c>
      <c r="J147" s="5">
        <v>45233</v>
      </c>
      <c r="K147" s="1" t="s">
        <v>42</v>
      </c>
      <c r="L147" s="224">
        <f t="shared" si="19"/>
        <v>11</v>
      </c>
      <c r="M147" s="4">
        <f t="shared" si="21"/>
        <v>1</v>
      </c>
      <c r="N147" s="233" t="s">
        <v>341</v>
      </c>
      <c r="O147" s="234">
        <v>5</v>
      </c>
      <c r="P147" s="233">
        <v>458886</v>
      </c>
      <c r="Q147" s="241" t="str">
        <f>IFERROR((VLOOKUP(P147,Padrón[[Ficha]:[Nombre]],2,FALSE)),"-")</f>
        <v>EDGAR MENDOZA RODRIGUEZ</v>
      </c>
      <c r="S147" s="95" t="str">
        <f t="shared" si="20"/>
        <v>-</v>
      </c>
    </row>
    <row r="148" spans="1:19" hidden="1" x14ac:dyDescent="0.35">
      <c r="A148" s="6">
        <v>58579</v>
      </c>
      <c r="B148" s="3"/>
      <c r="C148" s="1" t="s">
        <v>37</v>
      </c>
      <c r="D148" s="9" t="s">
        <v>38</v>
      </c>
      <c r="E148" s="1" t="s">
        <v>43</v>
      </c>
      <c r="F148" s="8">
        <v>354951</v>
      </c>
      <c r="G148" s="1" t="s">
        <v>39</v>
      </c>
      <c r="H148" s="7">
        <v>13</v>
      </c>
      <c r="I148" s="5">
        <v>45239</v>
      </c>
      <c r="J148" s="5">
        <v>45239</v>
      </c>
      <c r="K148" s="1" t="s">
        <v>40</v>
      </c>
      <c r="L148" s="224">
        <f t="shared" si="19"/>
        <v>11</v>
      </c>
      <c r="M148" s="4">
        <f t="shared" si="21"/>
        <v>1</v>
      </c>
      <c r="N148" s="233" t="s">
        <v>341</v>
      </c>
      <c r="O148" s="234">
        <v>13</v>
      </c>
      <c r="P148" s="233">
        <v>405175</v>
      </c>
      <c r="Q148" s="241" t="str">
        <f>IFERROR((VLOOKUP(P148,Padrón[[Ficha]:[Nombre]],2,FALSE)),"-")</f>
        <v>ANGEL ISRAEL ESCASENA MARTINEZ</v>
      </c>
      <c r="S148" s="95" t="str">
        <f t="shared" si="20"/>
        <v>-</v>
      </c>
    </row>
    <row r="149" spans="1:19" hidden="1" x14ac:dyDescent="0.35">
      <c r="A149" s="6">
        <v>55296</v>
      </c>
      <c r="B149" s="3"/>
      <c r="C149" s="1" t="s">
        <v>37</v>
      </c>
      <c r="D149" s="9" t="s">
        <v>52</v>
      </c>
      <c r="E149" s="1" t="s">
        <v>115</v>
      </c>
      <c r="F149" s="8">
        <v>361756</v>
      </c>
      <c r="G149" s="1" t="s">
        <v>116</v>
      </c>
      <c r="H149" s="7">
        <v>9</v>
      </c>
      <c r="I149" s="5">
        <v>45239</v>
      </c>
      <c r="J149" s="5">
        <v>45239</v>
      </c>
      <c r="K149" s="1" t="s">
        <v>42</v>
      </c>
      <c r="L149" s="224">
        <f t="shared" si="19"/>
        <v>11</v>
      </c>
      <c r="M149" s="4">
        <f t="shared" si="21"/>
        <v>1</v>
      </c>
      <c r="N149" s="233" t="s">
        <v>341</v>
      </c>
      <c r="O149" s="234">
        <v>5</v>
      </c>
      <c r="P149" s="233">
        <v>206830</v>
      </c>
      <c r="Q149" s="241" t="str">
        <f>IFERROR((VLOOKUP(P149,Padrón[[Ficha]:[Nombre]],2,FALSE)),"-")</f>
        <v>JOSE TRINIDAD OSORNO REQUENA</v>
      </c>
      <c r="R149" s="234" t="s">
        <v>557</v>
      </c>
      <c r="S149" s="95" t="str">
        <f t="shared" si="20"/>
        <v>-</v>
      </c>
    </row>
    <row r="150" spans="1:19" hidden="1" x14ac:dyDescent="0.35">
      <c r="A150" s="6">
        <v>48118</v>
      </c>
      <c r="B150" s="3"/>
      <c r="C150" s="1" t="s">
        <v>196</v>
      </c>
      <c r="D150" s="9" t="s">
        <v>201</v>
      </c>
      <c r="E150" s="1" t="s">
        <v>132</v>
      </c>
      <c r="F150" s="8">
        <v>374361</v>
      </c>
      <c r="G150" s="1" t="s">
        <v>136</v>
      </c>
      <c r="H150" s="7">
        <v>9</v>
      </c>
      <c r="I150" s="5">
        <v>45239</v>
      </c>
      <c r="J150" s="5">
        <v>45241</v>
      </c>
      <c r="K150" s="1" t="s">
        <v>42</v>
      </c>
      <c r="L150" s="224">
        <f t="shared" si="19"/>
        <v>11</v>
      </c>
      <c r="M150" s="4">
        <f t="shared" si="21"/>
        <v>1</v>
      </c>
      <c r="N150" s="233" t="s">
        <v>341</v>
      </c>
      <c r="O150" s="234">
        <v>6</v>
      </c>
      <c r="P150" s="233">
        <v>374361</v>
      </c>
      <c r="Q150" s="241" t="str">
        <f>IFERROR((VLOOKUP(P150,Padrón[[Ficha]:[Nombre]],2,FALSE)),"-")</f>
        <v>RUBEN AGUILAR LASSERRE</v>
      </c>
      <c r="S150" s="95" t="str">
        <f t="shared" si="20"/>
        <v>-</v>
      </c>
    </row>
    <row r="151" spans="1:19" hidden="1" x14ac:dyDescent="0.35">
      <c r="A151" s="6">
        <v>48213</v>
      </c>
      <c r="B151" s="3"/>
      <c r="C151" s="1" t="s">
        <v>211</v>
      </c>
      <c r="D151" s="9" t="s">
        <v>212</v>
      </c>
      <c r="E151" s="1" t="s">
        <v>43</v>
      </c>
      <c r="F151" s="8">
        <v>389970</v>
      </c>
      <c r="G151" s="1" t="s">
        <v>209</v>
      </c>
      <c r="H151" s="7">
        <v>13</v>
      </c>
      <c r="I151" s="5">
        <v>45239</v>
      </c>
      <c r="J151" s="5">
        <v>45241</v>
      </c>
      <c r="K151" s="1" t="s">
        <v>40</v>
      </c>
      <c r="L151" s="224">
        <f t="shared" si="19"/>
        <v>11</v>
      </c>
      <c r="M151" s="4">
        <f t="shared" si="21"/>
        <v>1</v>
      </c>
      <c r="N151" s="233" t="s">
        <v>343</v>
      </c>
      <c r="Q151" s="241" t="str">
        <f>IFERROR((VLOOKUP(P151,Padrón[[Ficha]:[Nombre]],2,FALSE)),"-")</f>
        <v>-</v>
      </c>
      <c r="R151" s="234" t="s">
        <v>558</v>
      </c>
      <c r="S151" s="95" t="str">
        <f t="shared" si="20"/>
        <v>◄ ◄ ◄ Favor de indicar la causa</v>
      </c>
    </row>
    <row r="152" spans="1:19" hidden="1" x14ac:dyDescent="0.35">
      <c r="A152" s="6">
        <v>57785</v>
      </c>
      <c r="B152" s="3"/>
      <c r="C152" s="1" t="s">
        <v>37</v>
      </c>
      <c r="D152" s="9" t="s">
        <v>38</v>
      </c>
      <c r="E152" s="1" t="s">
        <v>35</v>
      </c>
      <c r="F152" s="8">
        <v>354951</v>
      </c>
      <c r="G152" s="1" t="s">
        <v>39</v>
      </c>
      <c r="H152" s="7">
        <v>6</v>
      </c>
      <c r="I152" s="5">
        <v>45244</v>
      </c>
      <c r="J152" s="5">
        <v>45246</v>
      </c>
      <c r="K152" s="1" t="s">
        <v>40</v>
      </c>
      <c r="L152" s="224">
        <f t="shared" si="19"/>
        <v>11</v>
      </c>
      <c r="M152" s="4">
        <f t="shared" si="21"/>
        <v>1</v>
      </c>
      <c r="N152" s="233" t="s">
        <v>341</v>
      </c>
      <c r="O152" s="234">
        <v>3</v>
      </c>
      <c r="P152" s="233">
        <v>405175</v>
      </c>
      <c r="Q152" s="241" t="str">
        <f>IFERROR((VLOOKUP(P152,Padrón[[Ficha]:[Nombre]],2,FALSE)),"-")</f>
        <v>ANGEL ISRAEL ESCASENA MARTINEZ</v>
      </c>
      <c r="S152" s="95" t="str">
        <f t="shared" si="20"/>
        <v>-</v>
      </c>
    </row>
    <row r="153" spans="1:19" hidden="1" x14ac:dyDescent="0.35">
      <c r="A153" s="6">
        <v>49257</v>
      </c>
      <c r="B153" s="3"/>
      <c r="C153" s="1" t="s">
        <v>215</v>
      </c>
      <c r="D153" s="9" t="s">
        <v>216</v>
      </c>
      <c r="E153" s="1" t="s">
        <v>34</v>
      </c>
      <c r="F153" s="8">
        <v>374253</v>
      </c>
      <c r="G153" s="1" t="s">
        <v>130</v>
      </c>
      <c r="H153" s="7">
        <v>11</v>
      </c>
      <c r="I153" s="5">
        <v>45244</v>
      </c>
      <c r="J153" s="5">
        <v>45245</v>
      </c>
      <c r="K153" s="1" t="s">
        <v>42</v>
      </c>
      <c r="L153" s="224">
        <f t="shared" si="19"/>
        <v>11</v>
      </c>
      <c r="M153" s="4">
        <f t="shared" si="21"/>
        <v>1</v>
      </c>
      <c r="N153" s="233" t="s">
        <v>341</v>
      </c>
      <c r="O153" s="234">
        <v>13</v>
      </c>
      <c r="P153" s="233">
        <v>489671</v>
      </c>
      <c r="Q153" s="241" t="str">
        <f>IFERROR((VLOOKUP(P153,Padrón[[Ficha]:[Nombre]],2,FALSE)),"-")</f>
        <v>PEDRO ZACARIAS ALCOCER</v>
      </c>
      <c r="S153" s="95" t="str">
        <f t="shared" si="20"/>
        <v>-</v>
      </c>
    </row>
    <row r="154" spans="1:19" hidden="1" x14ac:dyDescent="0.35">
      <c r="A154" s="6">
        <v>51410</v>
      </c>
      <c r="B154" s="3"/>
      <c r="C154" s="1" t="s">
        <v>215</v>
      </c>
      <c r="D154" s="9" t="s">
        <v>216</v>
      </c>
      <c r="E154" s="1" t="s">
        <v>24</v>
      </c>
      <c r="F154" s="8">
        <v>481436</v>
      </c>
      <c r="G154" s="1" t="s">
        <v>220</v>
      </c>
      <c r="H154" s="7">
        <v>13</v>
      </c>
      <c r="I154" s="5">
        <v>45246</v>
      </c>
      <c r="J154" s="5">
        <v>45246</v>
      </c>
      <c r="K154" s="1" t="s">
        <v>42</v>
      </c>
      <c r="L154" s="224">
        <f t="shared" si="19"/>
        <v>11</v>
      </c>
      <c r="M154" s="4">
        <f t="shared" si="21"/>
        <v>1</v>
      </c>
      <c r="N154" s="233" t="s">
        <v>341</v>
      </c>
      <c r="O154" s="234">
        <v>10</v>
      </c>
      <c r="P154" s="233">
        <v>206830</v>
      </c>
      <c r="Q154" s="241" t="str">
        <f>IFERROR((VLOOKUP(P154,Padrón[[Ficha]:[Nombre]],2,FALSE)),"-")</f>
        <v>JOSE TRINIDAD OSORNO REQUENA</v>
      </c>
      <c r="S154" s="95" t="str">
        <f t="shared" si="20"/>
        <v>-</v>
      </c>
    </row>
    <row r="155" spans="1:19" hidden="1" x14ac:dyDescent="0.35">
      <c r="A155" s="6">
        <v>57786</v>
      </c>
      <c r="B155" s="3"/>
      <c r="C155" s="1" t="s">
        <v>37</v>
      </c>
      <c r="D155" s="9" t="s">
        <v>38</v>
      </c>
      <c r="E155" s="1" t="s">
        <v>28</v>
      </c>
      <c r="F155" s="8">
        <v>354951</v>
      </c>
      <c r="G155" s="1" t="s">
        <v>39</v>
      </c>
      <c r="H155" s="7">
        <v>8</v>
      </c>
      <c r="I155" s="5">
        <v>45252</v>
      </c>
      <c r="J155" s="5">
        <v>45253</v>
      </c>
      <c r="K155" s="1" t="s">
        <v>40</v>
      </c>
      <c r="L155" s="224">
        <f t="shared" si="19"/>
        <v>11</v>
      </c>
      <c r="M155" s="4">
        <f t="shared" si="21"/>
        <v>1</v>
      </c>
      <c r="N155" s="233" t="s">
        <v>341</v>
      </c>
      <c r="O155" s="234">
        <v>5</v>
      </c>
      <c r="P155" s="233">
        <v>499974</v>
      </c>
      <c r="Q155" s="241" t="str">
        <f>IFERROR((VLOOKUP(P155,Padrón[[Ficha]:[Nombre]],2,FALSE)),"-")</f>
        <v>IVONNE DEL CARMEN CALDERON CRUZ</v>
      </c>
      <c r="S155" s="95" t="str">
        <f t="shared" si="20"/>
        <v>-</v>
      </c>
    </row>
    <row r="156" spans="1:19" hidden="1" x14ac:dyDescent="0.35">
      <c r="A156" s="6">
        <v>58375</v>
      </c>
      <c r="B156" s="3"/>
      <c r="C156" s="1" t="s">
        <v>215</v>
      </c>
      <c r="D156" s="9" t="s">
        <v>216</v>
      </c>
      <c r="E156" s="1" t="s">
        <v>30</v>
      </c>
      <c r="F156" s="8">
        <v>445922</v>
      </c>
      <c r="G156" s="1" t="s">
        <v>217</v>
      </c>
      <c r="H156" s="7">
        <v>9</v>
      </c>
      <c r="I156" s="5">
        <v>45253</v>
      </c>
      <c r="J156" s="5">
        <v>45253</v>
      </c>
      <c r="K156" s="1" t="s">
        <v>42</v>
      </c>
      <c r="L156" s="224">
        <f t="shared" si="19"/>
        <v>11</v>
      </c>
      <c r="M156" s="4">
        <f t="shared" si="21"/>
        <v>1</v>
      </c>
      <c r="N156" s="233" t="s">
        <v>341</v>
      </c>
      <c r="O156" s="234">
        <v>9</v>
      </c>
      <c r="P156" s="233">
        <v>342853</v>
      </c>
      <c r="Q156" s="241" t="str">
        <f>IFERROR((VLOOKUP(P156,Padrón[[Ficha]:[Nombre]],2,FALSE)),"-")</f>
        <v>Marco Antonio Tovar López</v>
      </c>
      <c r="S156" s="95" t="str">
        <f t="shared" si="20"/>
        <v>-</v>
      </c>
    </row>
    <row r="157" spans="1:19" hidden="1" x14ac:dyDescent="0.35">
      <c r="A157" s="6">
        <v>59341</v>
      </c>
      <c r="B157" s="3"/>
      <c r="C157" s="1" t="s">
        <v>37</v>
      </c>
      <c r="D157" s="9" t="s">
        <v>38</v>
      </c>
      <c r="E157" s="1" t="s">
        <v>43</v>
      </c>
      <c r="F157" s="8">
        <v>354951</v>
      </c>
      <c r="G157" s="1" t="s">
        <v>39</v>
      </c>
      <c r="H157" s="7">
        <v>11</v>
      </c>
      <c r="I157" s="5">
        <v>45257</v>
      </c>
      <c r="J157" s="5">
        <v>45259</v>
      </c>
      <c r="K157" s="1" t="s">
        <v>42</v>
      </c>
      <c r="L157" s="224">
        <f t="shared" si="19"/>
        <v>11</v>
      </c>
      <c r="M157" s="4">
        <f t="shared" si="21"/>
        <v>1</v>
      </c>
      <c r="N157" s="233" t="s">
        <v>343</v>
      </c>
      <c r="Q157" s="241" t="str">
        <f>IFERROR((VLOOKUP(P157,Padrón[[Ficha]:[Nombre]],2,FALSE)),"-")</f>
        <v>-</v>
      </c>
      <c r="R157" s="234" t="s">
        <v>559</v>
      </c>
      <c r="S157" s="95" t="str">
        <f t="shared" si="20"/>
        <v>◄ ◄ ◄ Favor de indicar la causa</v>
      </c>
    </row>
    <row r="158" spans="1:19" hidden="1" x14ac:dyDescent="0.35">
      <c r="A158" s="6">
        <v>59366</v>
      </c>
      <c r="B158" s="3"/>
      <c r="C158" s="1" t="s">
        <v>37</v>
      </c>
      <c r="D158" s="9" t="s">
        <v>38</v>
      </c>
      <c r="E158" s="1" t="s">
        <v>43</v>
      </c>
      <c r="F158" s="8">
        <v>354951</v>
      </c>
      <c r="G158" s="1" t="s">
        <v>39</v>
      </c>
      <c r="H158" s="7">
        <v>10</v>
      </c>
      <c r="I158" s="5">
        <v>45266</v>
      </c>
      <c r="J158" s="5">
        <v>45268</v>
      </c>
      <c r="K158" s="1" t="s">
        <v>42</v>
      </c>
      <c r="L158" s="224">
        <f t="shared" si="19"/>
        <v>12</v>
      </c>
      <c r="M158" s="4">
        <f t="shared" si="21"/>
        <v>1</v>
      </c>
      <c r="N158" s="233" t="s">
        <v>341</v>
      </c>
      <c r="O158" s="234">
        <v>14</v>
      </c>
      <c r="P158" s="233">
        <v>496969</v>
      </c>
      <c r="Q158" s="241" t="str">
        <f>IFERROR((VLOOKUP(P158,Padrón[[Ficha]:[Nombre]],2,FALSE)),"-")</f>
        <v>EMMANUEL ALONSO SANCHEZ DOMINGUEZ</v>
      </c>
      <c r="R158" s="234" t="s">
        <v>560</v>
      </c>
      <c r="S158" s="95" t="str">
        <f t="shared" si="20"/>
        <v>-</v>
      </c>
    </row>
    <row r="159" spans="1:19" hidden="1" x14ac:dyDescent="0.35">
      <c r="A159" s="6">
        <v>51157</v>
      </c>
      <c r="B159" s="3"/>
      <c r="C159" s="1" t="s">
        <v>215</v>
      </c>
      <c r="D159" s="9" t="s">
        <v>216</v>
      </c>
      <c r="E159" s="1" t="s">
        <v>103</v>
      </c>
      <c r="F159" s="8">
        <v>405175</v>
      </c>
      <c r="G159" s="1" t="s">
        <v>146</v>
      </c>
      <c r="H159" s="7">
        <v>15</v>
      </c>
      <c r="I159" s="5">
        <v>45267</v>
      </c>
      <c r="J159" s="5">
        <v>45268</v>
      </c>
      <c r="K159" s="1" t="s">
        <v>42</v>
      </c>
      <c r="L159" s="224">
        <f t="shared" si="19"/>
        <v>12</v>
      </c>
      <c r="M159" s="4">
        <f t="shared" si="21"/>
        <v>1</v>
      </c>
      <c r="N159" s="233" t="s">
        <v>341</v>
      </c>
      <c r="O159" s="234">
        <v>22</v>
      </c>
      <c r="P159" s="316">
        <v>342853</v>
      </c>
      <c r="Q159" s="241" t="str">
        <f>IFERROR((VLOOKUP(P159,Padrón[[Ficha]:[Nombre]],2,FALSE)),"-")</f>
        <v>Marco Antonio Tovar López</v>
      </c>
      <c r="S159" s="95" t="str">
        <f t="shared" si="20"/>
        <v>-</v>
      </c>
    </row>
    <row r="160" spans="1:19" hidden="1" x14ac:dyDescent="0.35">
      <c r="A160" s="6">
        <v>59517</v>
      </c>
      <c r="B160" s="3"/>
      <c r="C160" s="1" t="s">
        <v>37</v>
      </c>
      <c r="D160" s="9" t="s">
        <v>38</v>
      </c>
      <c r="E160" s="1" t="s">
        <v>47</v>
      </c>
      <c r="F160" s="8">
        <v>354951</v>
      </c>
      <c r="G160" s="1" t="s">
        <v>39</v>
      </c>
      <c r="H160" s="7">
        <v>10</v>
      </c>
      <c r="I160" s="5">
        <v>45286</v>
      </c>
      <c r="J160" s="5">
        <v>45288</v>
      </c>
      <c r="K160" s="1" t="s">
        <v>42</v>
      </c>
      <c r="L160" s="224">
        <f t="shared" si="19"/>
        <v>12</v>
      </c>
      <c r="M160" s="4">
        <f t="shared" si="21"/>
        <v>1</v>
      </c>
      <c r="N160" s="233" t="s">
        <v>341</v>
      </c>
      <c r="O160" s="234">
        <v>12</v>
      </c>
      <c r="P160" s="233">
        <v>374253</v>
      </c>
      <c r="Q160" s="241" t="str">
        <f>IFERROR((VLOOKUP(P160,Padrón[[Ficha]:[Nombre]],2,FALSE)),"-")</f>
        <v>EDUARDO GONZALEZ RODRIGUEZ</v>
      </c>
      <c r="S160" s="95" t="str">
        <f t="shared" si="20"/>
        <v>-</v>
      </c>
    </row>
    <row r="161" spans="14:14" x14ac:dyDescent="0.35">
      <c r="N161" s="233"/>
    </row>
    <row r="162" spans="14:14" x14ac:dyDescent="0.35">
      <c r="N162" s="233"/>
    </row>
    <row r="163" spans="14:14" x14ac:dyDescent="0.35">
      <c r="N163" s="233"/>
    </row>
    <row r="164" spans="14:14" x14ac:dyDescent="0.35">
      <c r="N164" s="233"/>
    </row>
    <row r="165" spans="14:14" x14ac:dyDescent="0.35">
      <c r="N165" s="233"/>
    </row>
    <row r="166" spans="14:14" x14ac:dyDescent="0.35">
      <c r="N166" s="233"/>
    </row>
    <row r="167" spans="14:14" x14ac:dyDescent="0.35">
      <c r="N167" s="233"/>
    </row>
    <row r="168" spans="14:14" x14ac:dyDescent="0.35">
      <c r="N168" s="233"/>
    </row>
    <row r="169" spans="14:14" x14ac:dyDescent="0.35">
      <c r="N169" s="233"/>
    </row>
    <row r="170" spans="14:14" x14ac:dyDescent="0.35">
      <c r="N170" s="233"/>
    </row>
    <row r="171" spans="14:14" x14ac:dyDescent="0.35">
      <c r="N171" s="233"/>
    </row>
    <row r="172" spans="14:14" x14ac:dyDescent="0.35">
      <c r="N172" s="233"/>
    </row>
    <row r="173" spans="14:14" x14ac:dyDescent="0.35">
      <c r="N173" s="233"/>
    </row>
    <row r="174" spans="14:14" x14ac:dyDescent="0.35">
      <c r="N174" s="233"/>
    </row>
    <row r="175" spans="14:14" x14ac:dyDescent="0.35">
      <c r="N175" s="233"/>
    </row>
    <row r="176" spans="14:14" x14ac:dyDescent="0.35">
      <c r="N176" s="233"/>
    </row>
    <row r="177" spans="14:14" x14ac:dyDescent="0.35">
      <c r="N177" s="233"/>
    </row>
    <row r="178" spans="14:14" x14ac:dyDescent="0.35">
      <c r="N178" s="233"/>
    </row>
    <row r="179" spans="14:14" x14ac:dyDescent="0.35">
      <c r="N179" s="233"/>
    </row>
    <row r="180" spans="14:14" x14ac:dyDescent="0.35">
      <c r="N180" s="233"/>
    </row>
    <row r="181" spans="14:14" x14ac:dyDescent="0.35">
      <c r="N181" s="233"/>
    </row>
    <row r="182" spans="14:14" x14ac:dyDescent="0.35">
      <c r="N182" s="233"/>
    </row>
    <row r="183" spans="14:14" x14ac:dyDescent="0.35">
      <c r="N183" s="233"/>
    </row>
    <row r="184" spans="14:14" x14ac:dyDescent="0.35">
      <c r="N184" s="233"/>
    </row>
    <row r="185" spans="14:14" x14ac:dyDescent="0.35">
      <c r="N185" s="233"/>
    </row>
    <row r="186" spans="14:14" x14ac:dyDescent="0.35">
      <c r="N186" s="233"/>
    </row>
    <row r="187" spans="14:14" x14ac:dyDescent="0.35">
      <c r="N187" s="233"/>
    </row>
    <row r="188" spans="14:14" x14ac:dyDescent="0.35">
      <c r="N188" s="233"/>
    </row>
    <row r="189" spans="14:14" x14ac:dyDescent="0.35">
      <c r="N189" s="233"/>
    </row>
    <row r="190" spans="14:14" x14ac:dyDescent="0.35">
      <c r="N190" s="233"/>
    </row>
    <row r="191" spans="14:14" x14ac:dyDescent="0.35">
      <c r="N191" s="233"/>
    </row>
    <row r="192" spans="14:14" x14ac:dyDescent="0.35">
      <c r="N192" s="233"/>
    </row>
    <row r="193" spans="14:14" x14ac:dyDescent="0.35">
      <c r="N193" s="233"/>
    </row>
    <row r="194" spans="14:14" x14ac:dyDescent="0.35">
      <c r="N194" s="233"/>
    </row>
    <row r="195" spans="14:14" x14ac:dyDescent="0.35">
      <c r="N195" s="233"/>
    </row>
    <row r="196" spans="14:14" x14ac:dyDescent="0.35">
      <c r="N196" s="233"/>
    </row>
    <row r="197" spans="14:14" x14ac:dyDescent="0.35">
      <c r="N197" s="233"/>
    </row>
    <row r="198" spans="14:14" x14ac:dyDescent="0.35">
      <c r="N198" s="233"/>
    </row>
    <row r="199" spans="14:14" x14ac:dyDescent="0.35">
      <c r="N199" s="233"/>
    </row>
    <row r="200" spans="14:14" x14ac:dyDescent="0.35">
      <c r="N200" s="233"/>
    </row>
    <row r="201" spans="14:14" x14ac:dyDescent="0.35">
      <c r="N201" s="233"/>
    </row>
    <row r="202" spans="14:14" x14ac:dyDescent="0.35">
      <c r="N202" s="233"/>
    </row>
    <row r="203" spans="14:14" x14ac:dyDescent="0.35">
      <c r="N203" s="233"/>
    </row>
    <row r="204" spans="14:14" x14ac:dyDescent="0.35">
      <c r="N204" s="233"/>
    </row>
    <row r="205" spans="14:14" x14ac:dyDescent="0.35">
      <c r="N205" s="233"/>
    </row>
    <row r="206" spans="14:14" x14ac:dyDescent="0.35">
      <c r="N206" s="233"/>
    </row>
    <row r="207" spans="14:14" x14ac:dyDescent="0.35">
      <c r="N207" s="233"/>
    </row>
    <row r="208" spans="14:14" x14ac:dyDescent="0.35">
      <c r="N208" s="233"/>
    </row>
    <row r="209" spans="14:14" x14ac:dyDescent="0.35">
      <c r="N209" s="233"/>
    </row>
    <row r="210" spans="14:14" x14ac:dyDescent="0.35">
      <c r="N210" s="233"/>
    </row>
    <row r="211" spans="14:14" x14ac:dyDescent="0.35">
      <c r="N211" s="233"/>
    </row>
    <row r="212" spans="14:14" x14ac:dyDescent="0.35">
      <c r="N212" s="233"/>
    </row>
    <row r="213" spans="14:14" x14ac:dyDescent="0.35">
      <c r="N213" s="233"/>
    </row>
    <row r="214" spans="14:14" x14ac:dyDescent="0.35">
      <c r="N214" s="233"/>
    </row>
    <row r="215" spans="14:14" x14ac:dyDescent="0.35">
      <c r="N215" s="233"/>
    </row>
    <row r="216" spans="14:14" x14ac:dyDescent="0.35">
      <c r="N216" s="233"/>
    </row>
    <row r="217" spans="14:14" x14ac:dyDescent="0.35">
      <c r="N217" s="233"/>
    </row>
    <row r="218" spans="14:14" x14ac:dyDescent="0.35">
      <c r="N218" s="233"/>
    </row>
    <row r="219" spans="14:14" x14ac:dyDescent="0.35">
      <c r="N219" s="233"/>
    </row>
    <row r="220" spans="14:14" x14ac:dyDescent="0.35">
      <c r="N220" s="233"/>
    </row>
    <row r="221" spans="14:14" x14ac:dyDescent="0.35">
      <c r="N221" s="233"/>
    </row>
    <row r="222" spans="14:14" x14ac:dyDescent="0.35">
      <c r="N222" s="233"/>
    </row>
    <row r="223" spans="14:14" x14ac:dyDescent="0.35">
      <c r="N223" s="233"/>
    </row>
    <row r="224" spans="14:14" x14ac:dyDescent="0.35">
      <c r="N224" s="233"/>
    </row>
    <row r="225" spans="14:14" x14ac:dyDescent="0.35">
      <c r="N225" s="233"/>
    </row>
    <row r="226" spans="14:14" x14ac:dyDescent="0.35">
      <c r="N226" s="233"/>
    </row>
    <row r="227" spans="14:14" x14ac:dyDescent="0.35">
      <c r="N227" s="233"/>
    </row>
    <row r="228" spans="14:14" x14ac:dyDescent="0.35">
      <c r="N228" s="233"/>
    </row>
    <row r="229" spans="14:14" x14ac:dyDescent="0.35">
      <c r="N229" s="233"/>
    </row>
    <row r="230" spans="14:14" x14ac:dyDescent="0.35">
      <c r="N230" s="233"/>
    </row>
    <row r="231" spans="14:14" x14ac:dyDescent="0.35">
      <c r="N231" s="233"/>
    </row>
    <row r="232" spans="14:14" x14ac:dyDescent="0.35">
      <c r="N232" s="233"/>
    </row>
    <row r="233" spans="14:14" x14ac:dyDescent="0.35">
      <c r="N233" s="233"/>
    </row>
    <row r="234" spans="14:14" x14ac:dyDescent="0.35">
      <c r="N234" s="233"/>
    </row>
    <row r="235" spans="14:14" x14ac:dyDescent="0.35">
      <c r="N235" s="233"/>
    </row>
    <row r="236" spans="14:14" x14ac:dyDescent="0.35">
      <c r="N236" s="233"/>
    </row>
    <row r="237" spans="14:14" x14ac:dyDescent="0.35">
      <c r="N237" s="233"/>
    </row>
    <row r="238" spans="14:14" x14ac:dyDescent="0.35">
      <c r="N238" s="233"/>
    </row>
    <row r="239" spans="14:14" x14ac:dyDescent="0.35">
      <c r="N239" s="233"/>
    </row>
    <row r="240" spans="14:14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</sheetData>
  <autoFilter ref="A13:S160" xr:uid="{3BE80AE7-DE74-489D-B124-88BE48CD2805}">
    <filterColumn colId="4">
      <filters>
        <filter val="BÁSICO DE SEGURIDAD (BS)"/>
        <filter val="REVALIDACIÓN 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160">
    <sortCondition ref="I14:I160"/>
  </sortState>
  <mergeCells count="1">
    <mergeCell ref="H3:I3"/>
  </mergeCells>
  <conditionalFormatting sqref="N14:N160">
    <cfRule type="containsText" dxfId="67" priority="4" operator="containsText" text="Diferido">
      <formula>NOT(ISERROR(SEARCH("Diferido",N14)))</formula>
    </cfRule>
    <cfRule type="containsText" dxfId="66" priority="5" operator="containsText" text="Realizado">
      <formula>NOT(ISERROR(SEARCH("Realizado",N14)))</formula>
    </cfRule>
    <cfRule type="containsText" dxfId="65" priority="6" operator="containsText" text="Cancelado">
      <formula>NOT(ISERROR(SEARCH("Cancelado",N14)))</formula>
    </cfRule>
  </conditionalFormatting>
  <conditionalFormatting sqref="S14:S160">
    <cfRule type="containsText" dxfId="64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D250FD-6045-4DB5-91BE-49F2C3160865}">
          <x14:formula1>
            <xm:f>Hoja20!$C$6:$C$8</xm:f>
          </x14:formula1>
          <xm:sqref>N14:N453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C889-2BC4-4994-8892-44AB87E700D5}">
  <sheetPr codeName="Hoja22" filterMode="1">
    <tabColor rgb="FFFFFF00"/>
  </sheetPr>
  <dimension ref="A1:AI454"/>
  <sheetViews>
    <sheetView topLeftCell="D12" workbookViewId="0">
      <selection activeCell="H25" sqref="H25:H213"/>
    </sheetView>
  </sheetViews>
  <sheetFormatPr baseColWidth="10" defaultColWidth="11.42578125" defaultRowHeight="18" x14ac:dyDescent="0.35"/>
  <cols>
    <col min="1" max="2" width="11.42578125" style="226"/>
    <col min="3" max="3" width="11.28515625" style="226" customWidth="1"/>
    <col min="4" max="4" width="77.42578125" style="226" bestFit="1" customWidth="1"/>
    <col min="5" max="5" width="103.140625" style="226" bestFit="1" customWidth="1"/>
    <col min="6" max="6" width="11.42578125" style="226" customWidth="1"/>
    <col min="7" max="7" width="35.7109375" style="226" bestFit="1" customWidth="1"/>
    <col min="8" max="10" width="11.42578125" style="226"/>
    <col min="11" max="11" width="16.85546875" style="226" bestFit="1" customWidth="1"/>
    <col min="12" max="13" width="11.42578125" style="226" hidden="1" customWidth="1"/>
    <col min="14" max="14" width="11.42578125" style="234"/>
    <col min="15" max="16" width="11.42578125" style="233"/>
    <col min="17" max="17" width="32.85546875" style="235" customWidth="1"/>
    <col min="18" max="18" width="32" style="233" customWidth="1"/>
    <col min="19" max="19" width="26" style="242" customWidth="1"/>
    <col min="20" max="20" width="0" style="226" hidden="1" customWidth="1"/>
    <col min="21" max="35" width="11.42578125" style="226" hidden="1" customWidth="1"/>
    <col min="36" max="36" width="11.42578125" style="226" customWidth="1"/>
    <col min="37" max="16384" width="11.42578125" style="226"/>
  </cols>
  <sheetData>
    <row r="1" spans="1:34" customFormat="1" ht="15" hidden="1" customHeight="1" x14ac:dyDescent="0.25">
      <c r="B1" s="15" t="s">
        <v>344</v>
      </c>
      <c r="C1" s="15" t="s">
        <v>345</v>
      </c>
      <c r="L1" s="15"/>
      <c r="M1" s="16"/>
      <c r="N1" s="16"/>
      <c r="O1" s="15"/>
      <c r="P1" s="15"/>
      <c r="Q1" s="240"/>
      <c r="R1" s="15"/>
      <c r="U1" s="142" t="s">
        <v>346</v>
      </c>
      <c r="V1" s="143">
        <v>1</v>
      </c>
      <c r="W1" s="143">
        <v>2</v>
      </c>
      <c r="X1" s="143">
        <v>3</v>
      </c>
      <c r="Y1" s="143">
        <v>4</v>
      </c>
      <c r="Z1" s="143">
        <v>5</v>
      </c>
      <c r="AA1" s="143">
        <v>6</v>
      </c>
      <c r="AB1" s="143">
        <v>7</v>
      </c>
      <c r="AC1" s="143">
        <v>8</v>
      </c>
      <c r="AD1" s="143">
        <v>9</v>
      </c>
      <c r="AE1" s="143">
        <v>10</v>
      </c>
      <c r="AF1" s="143">
        <v>11</v>
      </c>
      <c r="AG1" s="143">
        <v>12</v>
      </c>
      <c r="AH1" s="144" t="s">
        <v>276</v>
      </c>
    </row>
    <row r="2" spans="1:34" customFormat="1" ht="37.5" hidden="1" customHeight="1" x14ac:dyDescent="0.25">
      <c r="B2" s="17">
        <f>Seguimiento!$E$6</f>
        <v>44927</v>
      </c>
      <c r="C2" s="17">
        <f>Seguimiento!$J$6</f>
        <v>45291</v>
      </c>
      <c r="L2" s="15"/>
      <c r="M2" s="16"/>
      <c r="N2" s="16"/>
      <c r="O2" s="15"/>
      <c r="P2" s="15"/>
      <c r="Q2" s="240"/>
      <c r="R2" s="15"/>
      <c r="U2" s="145" t="s">
        <v>211</v>
      </c>
      <c r="V2" s="143">
        <f t="shared" ref="V2:AG12" si="0">COUNTIFS($L$14:$L$300,V$1,$C$14:$C$300,$U2)</f>
        <v>1</v>
      </c>
      <c r="W2" s="143">
        <f t="shared" si="0"/>
        <v>8</v>
      </c>
      <c r="X2" s="143">
        <f t="shared" si="0"/>
        <v>10</v>
      </c>
      <c r="Y2" s="143">
        <f t="shared" si="0"/>
        <v>3</v>
      </c>
      <c r="Z2" s="143">
        <f t="shared" si="0"/>
        <v>8</v>
      </c>
      <c r="AA2" s="143">
        <f t="shared" si="0"/>
        <v>7</v>
      </c>
      <c r="AB2" s="143">
        <f t="shared" si="0"/>
        <v>7</v>
      </c>
      <c r="AC2" s="143">
        <f t="shared" si="0"/>
        <v>5</v>
      </c>
      <c r="AD2" s="143">
        <f t="shared" si="0"/>
        <v>4</v>
      </c>
      <c r="AE2" s="143">
        <f t="shared" si="0"/>
        <v>8</v>
      </c>
      <c r="AF2" s="143">
        <f t="shared" si="0"/>
        <v>4</v>
      </c>
      <c r="AG2" s="143">
        <f t="shared" si="0"/>
        <v>2</v>
      </c>
      <c r="AH2" s="143">
        <f>SUM(V2:AG2)</f>
        <v>67</v>
      </c>
    </row>
    <row r="3" spans="1:34" customFormat="1" ht="15" hidden="1" customHeight="1" x14ac:dyDescent="0.25">
      <c r="H3" s="330" t="s">
        <v>347</v>
      </c>
      <c r="I3" s="330"/>
      <c r="L3" s="15"/>
      <c r="M3" s="16"/>
      <c r="N3" s="16"/>
      <c r="O3" s="15"/>
      <c r="P3" s="15"/>
      <c r="Q3" s="240"/>
      <c r="R3" s="15"/>
      <c r="U3" s="145" t="s">
        <v>183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43">
        <f t="shared" si="0"/>
        <v>0</v>
      </c>
      <c r="Z3" s="143">
        <f t="shared" si="0"/>
        <v>0</v>
      </c>
      <c r="AA3" s="143">
        <f t="shared" si="0"/>
        <v>0</v>
      </c>
      <c r="AB3" s="143">
        <f t="shared" si="0"/>
        <v>0</v>
      </c>
      <c r="AC3" s="143">
        <f t="shared" si="0"/>
        <v>0</v>
      </c>
      <c r="AD3" s="143">
        <f t="shared" si="0"/>
        <v>0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 t="shared" ref="AH3:AH12" si="1">SUM(V3:AG3)</f>
        <v>0</v>
      </c>
    </row>
    <row r="4" spans="1:34" customFormat="1" ht="25.5" hidden="1" customHeight="1" x14ac:dyDescent="0.25">
      <c r="H4" s="18" t="s">
        <v>230</v>
      </c>
      <c r="I4" s="18" t="s">
        <v>231</v>
      </c>
      <c r="J4" s="18" t="s">
        <v>363</v>
      </c>
      <c r="K4" s="18" t="s">
        <v>349</v>
      </c>
      <c r="L4" s="18" t="s">
        <v>234</v>
      </c>
      <c r="M4" s="16"/>
      <c r="N4" s="18" t="s">
        <v>237</v>
      </c>
      <c r="O4" s="18" t="s">
        <v>231</v>
      </c>
      <c r="P4" s="79"/>
      <c r="Q4" s="240"/>
      <c r="R4" s="15"/>
      <c r="U4" s="145" t="s">
        <v>179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43">
        <f t="shared" si="0"/>
        <v>0</v>
      </c>
      <c r="Z4" s="143">
        <f t="shared" si="0"/>
        <v>0</v>
      </c>
      <c r="AA4" s="143">
        <f t="shared" si="0"/>
        <v>0</v>
      </c>
      <c r="AB4" s="143">
        <f t="shared" si="0"/>
        <v>0</v>
      </c>
      <c r="AC4" s="143">
        <f t="shared" si="0"/>
        <v>0</v>
      </c>
      <c r="AD4" s="143">
        <f t="shared" si="0"/>
        <v>0</v>
      </c>
      <c r="AE4" s="143">
        <f t="shared" si="0"/>
        <v>0</v>
      </c>
      <c r="AF4" s="143">
        <f t="shared" si="0"/>
        <v>0</v>
      </c>
      <c r="AG4" s="143">
        <f t="shared" si="0"/>
        <v>0</v>
      </c>
      <c r="AH4" s="143">
        <f t="shared" si="1"/>
        <v>0</v>
      </c>
    </row>
    <row r="5" spans="1:34" customFormat="1" ht="15" hidden="1" customHeight="1" x14ac:dyDescent="0.25">
      <c r="H5" s="19">
        <f>COUNT(A14:A300)</f>
        <v>220</v>
      </c>
      <c r="I5" s="20">
        <f>SUM(H14:H300)</f>
        <v>3153</v>
      </c>
      <c r="J5" s="19">
        <f>COUNTIF($M$14:$M$300,1)</f>
        <v>220</v>
      </c>
      <c r="K5" s="19">
        <f>COUNTIFS($M$14:$M$300,1,$N$14:$N$300,"Realizado")</f>
        <v>216</v>
      </c>
      <c r="L5" s="19">
        <f>COUNTIFS($M$14:$M$300,1,$N$14:$N$300,"Cancelado")</f>
        <v>4</v>
      </c>
      <c r="M5" s="16"/>
      <c r="N5" s="19">
        <f>+SUMIF($M$14:$M$300,1,$H$14:$H$300)</f>
        <v>3153</v>
      </c>
      <c r="O5" s="21">
        <f>+SUMIF($M$14:$M$300,1,$O$14:$O$300)</f>
        <v>2418</v>
      </c>
      <c r="P5" s="79"/>
      <c r="Q5" s="240"/>
      <c r="R5" s="15"/>
      <c r="U5" s="145" t="s">
        <v>215</v>
      </c>
      <c r="V5" s="143">
        <f t="shared" si="0"/>
        <v>0</v>
      </c>
      <c r="W5" s="143">
        <f t="shared" si="0"/>
        <v>0</v>
      </c>
      <c r="X5" s="143">
        <f t="shared" si="0"/>
        <v>0</v>
      </c>
      <c r="Y5" s="143">
        <f t="shared" si="0"/>
        <v>1</v>
      </c>
      <c r="Z5" s="143">
        <f t="shared" si="0"/>
        <v>1</v>
      </c>
      <c r="AA5" s="143">
        <f t="shared" si="0"/>
        <v>6</v>
      </c>
      <c r="AB5" s="143">
        <f t="shared" si="0"/>
        <v>0</v>
      </c>
      <c r="AC5" s="143">
        <f t="shared" si="0"/>
        <v>6</v>
      </c>
      <c r="AD5" s="143">
        <f t="shared" si="0"/>
        <v>3</v>
      </c>
      <c r="AE5" s="143">
        <f t="shared" si="0"/>
        <v>3</v>
      </c>
      <c r="AF5" s="143">
        <f t="shared" si="0"/>
        <v>3</v>
      </c>
      <c r="AG5" s="143">
        <f t="shared" si="0"/>
        <v>0</v>
      </c>
      <c r="AH5" s="143">
        <f t="shared" si="1"/>
        <v>23</v>
      </c>
    </row>
    <row r="6" spans="1:34" customFormat="1" ht="15" hidden="1" customHeight="1" x14ac:dyDescent="0.25">
      <c r="L6" s="15"/>
      <c r="M6" s="16"/>
      <c r="N6" s="16"/>
      <c r="O6" s="15"/>
      <c r="P6" s="15"/>
      <c r="Q6" s="240"/>
      <c r="R6" s="15"/>
      <c r="U6" s="145" t="s">
        <v>109</v>
      </c>
      <c r="V6" s="143">
        <f t="shared" si="0"/>
        <v>0</v>
      </c>
      <c r="W6" s="143">
        <f t="shared" si="0"/>
        <v>0</v>
      </c>
      <c r="X6" s="143">
        <f t="shared" si="0"/>
        <v>0</v>
      </c>
      <c r="Y6" s="143">
        <f t="shared" si="0"/>
        <v>0</v>
      </c>
      <c r="Z6" s="143">
        <f t="shared" si="0"/>
        <v>0</v>
      </c>
      <c r="AA6" s="143">
        <f t="shared" si="0"/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1"/>
        <v>0</v>
      </c>
    </row>
    <row r="7" spans="1:34" customFormat="1" ht="15" hidden="1" customHeight="1" x14ac:dyDescent="0.25">
      <c r="L7" s="15"/>
      <c r="M7" s="16"/>
      <c r="N7" s="16"/>
      <c r="O7" s="15"/>
      <c r="P7" s="15"/>
      <c r="Q7" s="240"/>
      <c r="R7" s="15"/>
      <c r="U7" s="145" t="s">
        <v>53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  <c r="AC7" s="143">
        <f t="shared" si="0"/>
        <v>0</v>
      </c>
      <c r="AD7" s="143">
        <f t="shared" si="0"/>
        <v>0</v>
      </c>
      <c r="AE7" s="143">
        <f t="shared" si="0"/>
        <v>0</v>
      </c>
      <c r="AF7" s="143">
        <f t="shared" si="0"/>
        <v>0</v>
      </c>
      <c r="AG7" s="143">
        <f t="shared" si="0"/>
        <v>0</v>
      </c>
      <c r="AH7" s="143">
        <f t="shared" si="1"/>
        <v>0</v>
      </c>
    </row>
    <row r="8" spans="1:34" customFormat="1" ht="15" hidden="1" customHeight="1" x14ac:dyDescent="0.25">
      <c r="L8" s="15"/>
      <c r="M8" s="16"/>
      <c r="N8" s="16"/>
      <c r="O8" s="15"/>
      <c r="P8" s="15"/>
      <c r="Q8" s="240"/>
      <c r="R8" s="15"/>
      <c r="U8" s="145" t="s">
        <v>37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1</v>
      </c>
      <c r="AA8" s="143">
        <f t="shared" si="0"/>
        <v>0</v>
      </c>
      <c r="AB8" s="143">
        <f t="shared" si="0"/>
        <v>1</v>
      </c>
      <c r="AC8" s="143">
        <f t="shared" si="0"/>
        <v>1</v>
      </c>
      <c r="AD8" s="143">
        <f t="shared" si="0"/>
        <v>0</v>
      </c>
      <c r="AE8" s="143">
        <f t="shared" si="0"/>
        <v>0</v>
      </c>
      <c r="AF8" s="143">
        <f t="shared" si="0"/>
        <v>0</v>
      </c>
      <c r="AG8" s="143">
        <f t="shared" si="0"/>
        <v>0</v>
      </c>
      <c r="AH8" s="143">
        <f t="shared" si="1"/>
        <v>3</v>
      </c>
    </row>
    <row r="9" spans="1:34" customFormat="1" ht="15" hidden="1" customHeight="1" x14ac:dyDescent="0.25">
      <c r="L9" s="15"/>
      <c r="M9" s="16"/>
      <c r="N9" s="16"/>
      <c r="O9" s="15"/>
      <c r="P9" s="15"/>
      <c r="Q9" s="240"/>
      <c r="R9" s="15"/>
      <c r="U9" s="145" t="s">
        <v>121</v>
      </c>
      <c r="V9" s="143">
        <f t="shared" si="0"/>
        <v>7</v>
      </c>
      <c r="W9" s="143">
        <f t="shared" si="0"/>
        <v>11</v>
      </c>
      <c r="X9" s="143">
        <f t="shared" si="0"/>
        <v>11</v>
      </c>
      <c r="Y9" s="143">
        <f t="shared" si="0"/>
        <v>11</v>
      </c>
      <c r="Z9" s="143">
        <f t="shared" si="0"/>
        <v>9</v>
      </c>
      <c r="AA9" s="143">
        <f t="shared" si="0"/>
        <v>9</v>
      </c>
      <c r="AB9" s="143">
        <f t="shared" si="0"/>
        <v>10</v>
      </c>
      <c r="AC9" s="143">
        <f t="shared" si="0"/>
        <v>5</v>
      </c>
      <c r="AD9" s="143">
        <f t="shared" si="0"/>
        <v>9</v>
      </c>
      <c r="AE9" s="143">
        <f t="shared" si="0"/>
        <v>9</v>
      </c>
      <c r="AF9" s="143">
        <f t="shared" si="0"/>
        <v>8</v>
      </c>
      <c r="AG9" s="143">
        <f t="shared" si="0"/>
        <v>6</v>
      </c>
      <c r="AH9" s="143">
        <f t="shared" si="1"/>
        <v>105</v>
      </c>
    </row>
    <row r="10" spans="1:34" customFormat="1" ht="15" hidden="1" customHeight="1" x14ac:dyDescent="0.25">
      <c r="L10" s="15"/>
      <c r="M10" s="16"/>
      <c r="N10" s="16"/>
      <c r="O10" s="15"/>
      <c r="P10" s="15"/>
      <c r="Q10" s="240"/>
      <c r="R10" s="15"/>
      <c r="U10" s="145" t="s">
        <v>15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143">
        <f t="shared" si="0"/>
        <v>0</v>
      </c>
      <c r="AD10" s="143">
        <f t="shared" si="0"/>
        <v>0</v>
      </c>
      <c r="AE10" s="143">
        <f t="shared" si="0"/>
        <v>0</v>
      </c>
      <c r="AF10" s="143">
        <f t="shared" si="0"/>
        <v>0</v>
      </c>
      <c r="AG10" s="143">
        <f t="shared" si="0"/>
        <v>0</v>
      </c>
      <c r="AH10" s="143">
        <f t="shared" si="1"/>
        <v>0</v>
      </c>
    </row>
    <row r="11" spans="1:34" customFormat="1" ht="15" hidden="1" customHeight="1" x14ac:dyDescent="0.25">
      <c r="L11" s="15"/>
      <c r="M11" s="16"/>
      <c r="N11" s="16"/>
      <c r="O11" s="15"/>
      <c r="P11" s="15"/>
      <c r="Q11" s="240"/>
      <c r="R11" s="15"/>
      <c r="U11" s="145" t="s">
        <v>48</v>
      </c>
      <c r="V11" s="143">
        <f t="shared" si="0"/>
        <v>0</v>
      </c>
      <c r="W11" s="143">
        <f t="shared" si="0"/>
        <v>0</v>
      </c>
      <c r="X11" s="143">
        <f t="shared" si="0"/>
        <v>0</v>
      </c>
      <c r="Y11" s="143">
        <f t="shared" si="0"/>
        <v>0</v>
      </c>
      <c r="Z11" s="143">
        <f t="shared" si="0"/>
        <v>0</v>
      </c>
      <c r="AA11" s="143">
        <f t="shared" si="0"/>
        <v>0</v>
      </c>
      <c r="AB11" s="143">
        <f t="shared" si="0"/>
        <v>0</v>
      </c>
      <c r="AC11" s="143">
        <f t="shared" si="0"/>
        <v>0</v>
      </c>
      <c r="AD11" s="143">
        <f t="shared" si="0"/>
        <v>0</v>
      </c>
      <c r="AE11" s="143">
        <f t="shared" si="0"/>
        <v>0</v>
      </c>
      <c r="AF11" s="143">
        <f t="shared" si="0"/>
        <v>0</v>
      </c>
      <c r="AG11" s="143">
        <f t="shared" si="0"/>
        <v>0</v>
      </c>
      <c r="AH11" s="143">
        <f t="shared" si="1"/>
        <v>0</v>
      </c>
    </row>
    <row r="12" spans="1:34" customFormat="1" ht="15" x14ac:dyDescent="0.25">
      <c r="L12" s="15"/>
      <c r="M12" s="16"/>
      <c r="N12" s="16"/>
      <c r="O12" s="15"/>
      <c r="P12" s="15"/>
      <c r="Q12" s="237"/>
      <c r="R12" s="15"/>
      <c r="U12" s="145" t="s">
        <v>196</v>
      </c>
      <c r="V12" s="143">
        <f t="shared" si="0"/>
        <v>2</v>
      </c>
      <c r="W12" s="143">
        <f t="shared" si="0"/>
        <v>2</v>
      </c>
      <c r="X12" s="143">
        <f t="shared" si="0"/>
        <v>1</v>
      </c>
      <c r="Y12" s="143">
        <f t="shared" si="0"/>
        <v>0</v>
      </c>
      <c r="Z12" s="143">
        <f t="shared" si="0"/>
        <v>1</v>
      </c>
      <c r="AA12" s="143">
        <f t="shared" si="0"/>
        <v>0</v>
      </c>
      <c r="AB12" s="143">
        <f t="shared" si="0"/>
        <v>4</v>
      </c>
      <c r="AC12" s="143">
        <f t="shared" si="0"/>
        <v>1</v>
      </c>
      <c r="AD12" s="143">
        <f t="shared" si="0"/>
        <v>4</v>
      </c>
      <c r="AE12" s="143">
        <f t="shared" si="0"/>
        <v>6</v>
      </c>
      <c r="AF12" s="143">
        <f t="shared" si="0"/>
        <v>1</v>
      </c>
      <c r="AG12" s="143">
        <f t="shared" si="0"/>
        <v>0</v>
      </c>
      <c r="AH12" s="143">
        <f t="shared" si="1"/>
        <v>22</v>
      </c>
    </row>
    <row r="13" spans="1:34" customFormat="1" x14ac:dyDescent="0.25">
      <c r="A13" s="10" t="s">
        <v>3</v>
      </c>
      <c r="B13" s="11" t="s">
        <v>4</v>
      </c>
      <c r="C13" s="10" t="s">
        <v>5</v>
      </c>
      <c r="D13" s="10" t="s">
        <v>6</v>
      </c>
      <c r="E13" s="10" t="s">
        <v>7</v>
      </c>
      <c r="F13" s="12" t="s">
        <v>8</v>
      </c>
      <c r="G13" s="10" t="s">
        <v>9</v>
      </c>
      <c r="H13" s="13" t="s">
        <v>10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226</v>
      </c>
      <c r="N13" s="10" t="s">
        <v>350</v>
      </c>
      <c r="O13" s="10" t="s">
        <v>231</v>
      </c>
      <c r="P13" s="10" t="s">
        <v>351</v>
      </c>
      <c r="Q13" s="238" t="s">
        <v>289</v>
      </c>
      <c r="R13" s="10" t="s">
        <v>292</v>
      </c>
      <c r="U13" s="145" t="s">
        <v>276</v>
      </c>
      <c r="V13" s="143">
        <f>SUM(V2:V12)</f>
        <v>10</v>
      </c>
      <c r="W13" s="143">
        <f t="shared" ref="W13:AH13" si="2">SUM(W2:W12)</f>
        <v>21</v>
      </c>
      <c r="X13" s="143">
        <f t="shared" si="2"/>
        <v>22</v>
      </c>
      <c r="Y13" s="143">
        <f t="shared" si="2"/>
        <v>15</v>
      </c>
      <c r="Z13" s="143">
        <f t="shared" si="2"/>
        <v>20</v>
      </c>
      <c r="AA13" s="143">
        <f t="shared" si="2"/>
        <v>22</v>
      </c>
      <c r="AB13" s="143">
        <f t="shared" si="2"/>
        <v>22</v>
      </c>
      <c r="AC13" s="143">
        <f t="shared" si="2"/>
        <v>18</v>
      </c>
      <c r="AD13" s="143">
        <f t="shared" si="2"/>
        <v>20</v>
      </c>
      <c r="AE13" s="143">
        <f t="shared" si="2"/>
        <v>26</v>
      </c>
      <c r="AF13" s="143">
        <f t="shared" si="2"/>
        <v>16</v>
      </c>
      <c r="AG13" s="143">
        <f t="shared" si="2"/>
        <v>8</v>
      </c>
      <c r="AH13" s="146">
        <f t="shared" si="2"/>
        <v>220</v>
      </c>
    </row>
    <row r="14" spans="1:34" hidden="1" x14ac:dyDescent="0.35">
      <c r="A14" s="6">
        <v>58711</v>
      </c>
      <c r="B14" s="3"/>
      <c r="C14" s="1" t="s">
        <v>121</v>
      </c>
      <c r="D14" s="9" t="s">
        <v>122</v>
      </c>
      <c r="E14" s="1" t="s">
        <v>43</v>
      </c>
      <c r="F14" s="8">
        <v>384599</v>
      </c>
      <c r="G14" s="1" t="s">
        <v>123</v>
      </c>
      <c r="H14" s="7">
        <v>13</v>
      </c>
      <c r="I14" s="5">
        <v>44939</v>
      </c>
      <c r="J14" s="5">
        <v>44941</v>
      </c>
      <c r="K14" s="1" t="s">
        <v>45</v>
      </c>
      <c r="L14" s="224">
        <f t="shared" ref="L14:L77" si="3">MONTH(J14)</f>
        <v>1</v>
      </c>
      <c r="M14" s="4">
        <f>IF(AND(J14&gt;=$B$2,J14&lt;=$C$2),1,0)</f>
        <v>1</v>
      </c>
      <c r="N14" s="233" t="s">
        <v>341</v>
      </c>
      <c r="O14" s="233">
        <v>12</v>
      </c>
      <c r="P14" s="233">
        <v>384599</v>
      </c>
      <c r="Q14" s="235" t="str">
        <f>IFERROR((VLOOKUP(P14,Padrón[[Ficha]:[Nombre]],2,FALSE)),"-")</f>
        <v>MARLON DANIEL MARTINEZ COBA</v>
      </c>
      <c r="S14" s="95" t="str">
        <f t="shared" ref="S14:S77" si="4">IF(N14="Cancelado","◄ ◄ ◄ Favor de indicar la causa","-")</f>
        <v>-</v>
      </c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</row>
    <row r="15" spans="1:34" hidden="1" x14ac:dyDescent="0.35">
      <c r="A15" s="6">
        <v>59437</v>
      </c>
      <c r="B15" s="3"/>
      <c r="C15" s="1" t="s">
        <v>121</v>
      </c>
      <c r="D15" s="9" t="s">
        <v>150</v>
      </c>
      <c r="E15" s="1" t="s">
        <v>44</v>
      </c>
      <c r="F15" s="8">
        <v>384599</v>
      </c>
      <c r="G15" s="1" t="s">
        <v>123</v>
      </c>
      <c r="H15" s="7">
        <v>8</v>
      </c>
      <c r="I15" s="5">
        <v>44942</v>
      </c>
      <c r="J15" s="5">
        <v>44943</v>
      </c>
      <c r="K15" s="1" t="s">
        <v>45</v>
      </c>
      <c r="L15" s="224">
        <f t="shared" si="3"/>
        <v>1</v>
      </c>
      <c r="M15" s="4">
        <f t="shared" ref="M15:M78" si="5">IF(AND(J15&gt;=$B$2,J15&lt;=$C$2),1,0)</f>
        <v>1</v>
      </c>
      <c r="N15" s="233" t="s">
        <v>341</v>
      </c>
      <c r="O15" s="233">
        <v>4</v>
      </c>
      <c r="P15" s="233">
        <v>384599</v>
      </c>
      <c r="Q15" s="235" t="str">
        <f>IFERROR((VLOOKUP(P15,Padrón[[Ficha]:[Nombre]],2,FALSE)),"-")</f>
        <v>MARLON DANIEL MARTINEZ COBA</v>
      </c>
      <c r="R15" s="234" t="s">
        <v>561</v>
      </c>
      <c r="S15" s="234"/>
      <c r="U15" s="227" t="s">
        <v>352</v>
      </c>
      <c r="V15" s="228">
        <v>1</v>
      </c>
      <c r="W15" s="228">
        <v>2</v>
      </c>
      <c r="X15" s="228">
        <v>3</v>
      </c>
      <c r="Y15" s="228">
        <v>4</v>
      </c>
      <c r="Z15" s="228">
        <v>5</v>
      </c>
      <c r="AA15" s="228">
        <v>6</v>
      </c>
      <c r="AB15" s="228">
        <v>7</v>
      </c>
      <c r="AC15" s="228">
        <v>8</v>
      </c>
      <c r="AD15" s="228">
        <v>9</v>
      </c>
      <c r="AE15" s="228">
        <v>10</v>
      </c>
      <c r="AF15" s="228">
        <v>11</v>
      </c>
      <c r="AG15" s="228">
        <v>12</v>
      </c>
      <c r="AH15" s="229" t="s">
        <v>276</v>
      </c>
    </row>
    <row r="16" spans="1:34" hidden="1" x14ac:dyDescent="0.35">
      <c r="A16" s="6">
        <v>57999</v>
      </c>
      <c r="B16" s="3"/>
      <c r="C16" s="1" t="s">
        <v>121</v>
      </c>
      <c r="D16" s="9" t="s">
        <v>49</v>
      </c>
      <c r="E16" s="1" t="s">
        <v>47</v>
      </c>
      <c r="F16" s="8">
        <v>971841</v>
      </c>
      <c r="G16" s="1" t="s">
        <v>151</v>
      </c>
      <c r="H16" s="7">
        <v>14</v>
      </c>
      <c r="I16" s="5">
        <v>44944</v>
      </c>
      <c r="J16" s="5">
        <v>44946</v>
      </c>
      <c r="K16" s="1" t="s">
        <v>45</v>
      </c>
      <c r="L16" s="224">
        <f t="shared" si="3"/>
        <v>1</v>
      </c>
      <c r="M16" s="4">
        <f t="shared" si="5"/>
        <v>1</v>
      </c>
      <c r="N16" s="233" t="s">
        <v>341</v>
      </c>
      <c r="O16" s="233">
        <v>7</v>
      </c>
      <c r="P16" s="233">
        <v>971841</v>
      </c>
      <c r="Q16" s="235" t="str">
        <f>IFERROR((VLOOKUP(P16,Padrón[[Ficha]:[Nombre]],2,FALSE)),"-")</f>
        <v>TOBIAS MAGAÑA RUIZ</v>
      </c>
      <c r="S16" s="95" t="str">
        <f t="shared" si="4"/>
        <v>-</v>
      </c>
      <c r="U16" s="230" t="s">
        <v>211</v>
      </c>
      <c r="V16" s="228">
        <f t="shared" ref="V16:AG20" si="6">COUNTIFS($L$14:$L$200,V$15,$C$14:$C$200,$U16,$N$14:$N$200,"Realizado")</f>
        <v>1</v>
      </c>
      <c r="W16" s="228">
        <f t="shared" si="6"/>
        <v>8</v>
      </c>
      <c r="X16" s="228">
        <f t="shared" si="6"/>
        <v>10</v>
      </c>
      <c r="Y16" s="228">
        <f t="shared" si="6"/>
        <v>3</v>
      </c>
      <c r="Z16" s="228">
        <f t="shared" si="6"/>
        <v>8</v>
      </c>
      <c r="AA16" s="228">
        <f t="shared" si="6"/>
        <v>7</v>
      </c>
      <c r="AB16" s="228">
        <f t="shared" si="6"/>
        <v>7</v>
      </c>
      <c r="AC16" s="228">
        <f t="shared" si="6"/>
        <v>5</v>
      </c>
      <c r="AD16" s="228">
        <f t="shared" si="6"/>
        <v>4</v>
      </c>
      <c r="AE16" s="228">
        <f t="shared" si="6"/>
        <v>5</v>
      </c>
      <c r="AF16" s="228">
        <f t="shared" si="6"/>
        <v>0</v>
      </c>
      <c r="AG16" s="228">
        <f t="shared" si="6"/>
        <v>0</v>
      </c>
      <c r="AH16" s="228">
        <f>SUM(V16:AG16)</f>
        <v>58</v>
      </c>
    </row>
    <row r="17" spans="1:34" hidden="1" x14ac:dyDescent="0.35">
      <c r="A17" s="6">
        <v>59277</v>
      </c>
      <c r="B17" s="3"/>
      <c r="C17" s="1" t="s">
        <v>121</v>
      </c>
      <c r="D17" s="9" t="s">
        <v>150</v>
      </c>
      <c r="E17" s="1" t="s">
        <v>43</v>
      </c>
      <c r="F17" s="8">
        <v>384599</v>
      </c>
      <c r="G17" s="1" t="s">
        <v>123</v>
      </c>
      <c r="H17" s="7">
        <v>19</v>
      </c>
      <c r="I17" s="5">
        <v>44945</v>
      </c>
      <c r="J17" s="5">
        <v>44947</v>
      </c>
      <c r="K17" s="1" t="s">
        <v>45</v>
      </c>
      <c r="L17" s="224">
        <f t="shared" si="3"/>
        <v>1</v>
      </c>
      <c r="M17" s="4">
        <f t="shared" si="5"/>
        <v>1</v>
      </c>
      <c r="N17" s="233" t="s">
        <v>341</v>
      </c>
      <c r="O17" s="233">
        <v>7</v>
      </c>
      <c r="P17" s="233">
        <v>384599</v>
      </c>
      <c r="Q17" s="235" t="str">
        <f>IFERROR((VLOOKUP(P17,Padrón[[Ficha]:[Nombre]],2,FALSE)),"-")</f>
        <v>MARLON DANIEL MARTINEZ COBA</v>
      </c>
      <c r="R17" s="243" t="s">
        <v>562</v>
      </c>
      <c r="S17" s="244"/>
      <c r="U17" s="230" t="s">
        <v>183</v>
      </c>
      <c r="V17" s="228">
        <f t="shared" si="6"/>
        <v>0</v>
      </c>
      <c r="W17" s="228">
        <f t="shared" si="6"/>
        <v>0</v>
      </c>
      <c r="X17" s="228">
        <f t="shared" si="6"/>
        <v>0</v>
      </c>
      <c r="Y17" s="228">
        <f t="shared" si="6"/>
        <v>0</v>
      </c>
      <c r="Z17" s="228">
        <f t="shared" si="6"/>
        <v>0</v>
      </c>
      <c r="AA17" s="228">
        <f t="shared" si="6"/>
        <v>0</v>
      </c>
      <c r="AB17" s="228">
        <f t="shared" si="6"/>
        <v>0</v>
      </c>
      <c r="AC17" s="228">
        <f t="shared" si="6"/>
        <v>0</v>
      </c>
      <c r="AD17" s="228">
        <f t="shared" si="6"/>
        <v>0</v>
      </c>
      <c r="AE17" s="228">
        <f t="shared" si="6"/>
        <v>0</v>
      </c>
      <c r="AF17" s="228">
        <f t="shared" si="6"/>
        <v>0</v>
      </c>
      <c r="AG17" s="228">
        <f t="shared" si="6"/>
        <v>0</v>
      </c>
      <c r="AH17" s="228">
        <f t="shared" ref="AH17:AH26" si="7">SUM(V17:AG17)</f>
        <v>0</v>
      </c>
    </row>
    <row r="18" spans="1:34" hidden="1" x14ac:dyDescent="0.35">
      <c r="A18" s="6">
        <v>50025</v>
      </c>
      <c r="B18" s="3"/>
      <c r="C18" s="1" t="s">
        <v>196</v>
      </c>
      <c r="D18" s="9" t="s">
        <v>201</v>
      </c>
      <c r="E18" s="1" t="s">
        <v>78</v>
      </c>
      <c r="F18" s="8">
        <v>971841</v>
      </c>
      <c r="G18" s="1" t="s">
        <v>151</v>
      </c>
      <c r="H18" s="7">
        <v>14</v>
      </c>
      <c r="I18" s="5">
        <v>44949</v>
      </c>
      <c r="J18" s="5">
        <v>44949</v>
      </c>
      <c r="K18" s="1" t="s">
        <v>45</v>
      </c>
      <c r="L18" s="224">
        <f t="shared" si="3"/>
        <v>1</v>
      </c>
      <c r="M18" s="4">
        <f t="shared" si="5"/>
        <v>1</v>
      </c>
      <c r="N18" s="233" t="s">
        <v>341</v>
      </c>
      <c r="O18" s="233">
        <v>6</v>
      </c>
      <c r="P18" s="233">
        <v>971841</v>
      </c>
      <c r="Q18" s="235" t="str">
        <f>IFERROR((VLOOKUP(P18,Padrón[[Ficha]:[Nombre]],2,FALSE)),"-")</f>
        <v>TOBIAS MAGAÑA RUIZ</v>
      </c>
      <c r="S18" s="95" t="str">
        <f t="shared" si="4"/>
        <v>-</v>
      </c>
      <c r="U18" s="230" t="s">
        <v>179</v>
      </c>
      <c r="V18" s="228">
        <f t="shared" si="6"/>
        <v>0</v>
      </c>
      <c r="W18" s="228">
        <f t="shared" si="6"/>
        <v>0</v>
      </c>
      <c r="X18" s="228">
        <f t="shared" si="6"/>
        <v>0</v>
      </c>
      <c r="Y18" s="228">
        <f t="shared" si="6"/>
        <v>0</v>
      </c>
      <c r="Z18" s="228">
        <f t="shared" si="6"/>
        <v>0</v>
      </c>
      <c r="AA18" s="228">
        <f t="shared" si="6"/>
        <v>0</v>
      </c>
      <c r="AB18" s="228">
        <f t="shared" si="6"/>
        <v>0</v>
      </c>
      <c r="AC18" s="228">
        <f t="shared" si="6"/>
        <v>0</v>
      </c>
      <c r="AD18" s="228">
        <f t="shared" si="6"/>
        <v>0</v>
      </c>
      <c r="AE18" s="228">
        <f t="shared" si="6"/>
        <v>0</v>
      </c>
      <c r="AF18" s="228">
        <f t="shared" si="6"/>
        <v>0</v>
      </c>
      <c r="AG18" s="228">
        <f t="shared" si="6"/>
        <v>0</v>
      </c>
      <c r="AH18" s="228">
        <f t="shared" si="7"/>
        <v>0</v>
      </c>
    </row>
    <row r="19" spans="1:34" hidden="1" x14ac:dyDescent="0.35">
      <c r="A19" s="6">
        <v>59355</v>
      </c>
      <c r="B19" s="3"/>
      <c r="C19" s="1" t="s">
        <v>121</v>
      </c>
      <c r="D19" s="9" t="s">
        <v>122</v>
      </c>
      <c r="E19" s="1" t="s">
        <v>47</v>
      </c>
      <c r="F19" s="8">
        <v>971841</v>
      </c>
      <c r="G19" s="1" t="s">
        <v>151</v>
      </c>
      <c r="H19" s="7">
        <v>13</v>
      </c>
      <c r="I19" s="5">
        <v>44950</v>
      </c>
      <c r="J19" s="5">
        <v>44952</v>
      </c>
      <c r="K19" s="1" t="s">
        <v>45</v>
      </c>
      <c r="L19" s="224">
        <f t="shared" si="3"/>
        <v>1</v>
      </c>
      <c r="M19" s="4">
        <f t="shared" si="5"/>
        <v>1</v>
      </c>
      <c r="N19" s="233" t="s">
        <v>341</v>
      </c>
      <c r="O19" s="233">
        <v>4</v>
      </c>
      <c r="P19" s="233">
        <v>971841</v>
      </c>
      <c r="Q19" s="235" t="str">
        <f>IFERROR((VLOOKUP(P19,Padrón[[Ficha]:[Nombre]],2,FALSE)),"-")</f>
        <v>TOBIAS MAGAÑA RUIZ</v>
      </c>
      <c r="R19" s="243"/>
      <c r="S19" s="95" t="str">
        <f t="shared" si="4"/>
        <v>-</v>
      </c>
      <c r="U19" s="230" t="s">
        <v>215</v>
      </c>
      <c r="V19" s="228">
        <f t="shared" si="6"/>
        <v>0</v>
      </c>
      <c r="W19" s="228">
        <f t="shared" si="6"/>
        <v>0</v>
      </c>
      <c r="X19" s="228">
        <f t="shared" si="6"/>
        <v>0</v>
      </c>
      <c r="Y19" s="228">
        <f t="shared" si="6"/>
        <v>1</v>
      </c>
      <c r="Z19" s="228">
        <f t="shared" si="6"/>
        <v>1</v>
      </c>
      <c r="AA19" s="228">
        <f t="shared" si="6"/>
        <v>6</v>
      </c>
      <c r="AB19" s="228">
        <f t="shared" si="6"/>
        <v>0</v>
      </c>
      <c r="AC19" s="228">
        <f t="shared" si="6"/>
        <v>6</v>
      </c>
      <c r="AD19" s="228">
        <f t="shared" si="6"/>
        <v>3</v>
      </c>
      <c r="AE19" s="228">
        <f t="shared" si="6"/>
        <v>2</v>
      </c>
      <c r="AF19" s="228">
        <f t="shared" si="6"/>
        <v>0</v>
      </c>
      <c r="AG19" s="228">
        <f t="shared" si="6"/>
        <v>0</v>
      </c>
      <c r="AH19" s="228">
        <f t="shared" si="7"/>
        <v>19</v>
      </c>
    </row>
    <row r="20" spans="1:34" hidden="1" x14ac:dyDescent="0.35">
      <c r="A20" s="6">
        <v>57441</v>
      </c>
      <c r="B20" s="3"/>
      <c r="C20" s="1" t="s">
        <v>121</v>
      </c>
      <c r="D20" s="9" t="s">
        <v>49</v>
      </c>
      <c r="E20" s="1" t="s">
        <v>43</v>
      </c>
      <c r="F20" s="8">
        <v>245435</v>
      </c>
      <c r="G20" s="1" t="s">
        <v>160</v>
      </c>
      <c r="H20" s="7">
        <v>10</v>
      </c>
      <c r="I20" s="5">
        <v>44953</v>
      </c>
      <c r="J20" s="5">
        <v>44955</v>
      </c>
      <c r="K20" s="1" t="s">
        <v>45</v>
      </c>
      <c r="L20" s="224">
        <f t="shared" si="3"/>
        <v>1</v>
      </c>
      <c r="M20" s="4">
        <f t="shared" si="5"/>
        <v>1</v>
      </c>
      <c r="N20" s="233" t="s">
        <v>341</v>
      </c>
      <c r="O20" s="233">
        <v>14</v>
      </c>
      <c r="P20" s="233">
        <v>245435</v>
      </c>
      <c r="Q20" s="235" t="str">
        <f>IFERROR((VLOOKUP(P20,Padrón[[Ficha]:[Nombre]],2,FALSE)),"-")</f>
        <v>CESAR VALENCIA VIVEROS</v>
      </c>
      <c r="R20" s="235"/>
      <c r="S20" s="95" t="str">
        <f t="shared" si="4"/>
        <v>-</v>
      </c>
      <c r="U20" s="230" t="s">
        <v>109</v>
      </c>
      <c r="V20" s="228">
        <f t="shared" si="6"/>
        <v>0</v>
      </c>
      <c r="W20" s="228">
        <f t="shared" si="6"/>
        <v>0</v>
      </c>
      <c r="X20" s="228">
        <f t="shared" si="6"/>
        <v>0</v>
      </c>
      <c r="Y20" s="228">
        <f t="shared" si="6"/>
        <v>0</v>
      </c>
      <c r="Z20" s="228">
        <f t="shared" si="6"/>
        <v>0</v>
      </c>
      <c r="AA20" s="228">
        <f t="shared" si="6"/>
        <v>0</v>
      </c>
      <c r="AB20" s="228">
        <f t="shared" si="6"/>
        <v>0</v>
      </c>
      <c r="AC20" s="228">
        <f t="shared" si="6"/>
        <v>0</v>
      </c>
      <c r="AD20" s="228">
        <f t="shared" si="6"/>
        <v>0</v>
      </c>
      <c r="AE20" s="228">
        <f t="shared" si="6"/>
        <v>0</v>
      </c>
      <c r="AF20" s="228">
        <f t="shared" si="6"/>
        <v>0</v>
      </c>
      <c r="AG20" s="228">
        <f t="shared" si="6"/>
        <v>0</v>
      </c>
      <c r="AH20" s="228">
        <f t="shared" si="7"/>
        <v>0</v>
      </c>
    </row>
    <row r="21" spans="1:34" hidden="1" x14ac:dyDescent="0.35">
      <c r="A21" s="6">
        <v>54331</v>
      </c>
      <c r="B21" s="3"/>
      <c r="C21" s="1" t="s">
        <v>211</v>
      </c>
      <c r="D21" s="9" t="s">
        <v>212</v>
      </c>
      <c r="E21" s="1" t="s">
        <v>46</v>
      </c>
      <c r="F21" s="8">
        <v>971841</v>
      </c>
      <c r="G21" s="1" t="s">
        <v>151</v>
      </c>
      <c r="H21" s="7">
        <v>20</v>
      </c>
      <c r="I21" s="5">
        <v>44953</v>
      </c>
      <c r="J21" s="5">
        <v>44953</v>
      </c>
      <c r="K21" s="1" t="s">
        <v>45</v>
      </c>
      <c r="L21" s="224">
        <f t="shared" si="3"/>
        <v>1</v>
      </c>
      <c r="M21" s="4">
        <f t="shared" si="5"/>
        <v>1</v>
      </c>
      <c r="N21" s="233" t="s">
        <v>341</v>
      </c>
      <c r="O21" s="233">
        <v>19</v>
      </c>
      <c r="P21" s="233">
        <v>971841</v>
      </c>
      <c r="Q21" s="235" t="str">
        <f>IFERROR((VLOOKUP(P21,Padrón[[Ficha]:[Nombre]],2,FALSE)),"-")</f>
        <v>TOBIAS MAGAÑA RUIZ</v>
      </c>
      <c r="S21" s="95" t="str">
        <f t="shared" si="4"/>
        <v>-</v>
      </c>
      <c r="U21" s="230" t="s">
        <v>53</v>
      </c>
      <c r="V21" s="228">
        <f t="shared" ref="V21:AG21" si="8">COUNTIFS($L$14:$L$300,V$15,$C$14:$C$300,$U21,$N$14:$N$300,"Realizado")</f>
        <v>0</v>
      </c>
      <c r="W21" s="228">
        <f t="shared" si="8"/>
        <v>0</v>
      </c>
      <c r="X21" s="228">
        <f t="shared" si="8"/>
        <v>0</v>
      </c>
      <c r="Y21" s="228">
        <f t="shared" si="8"/>
        <v>0</v>
      </c>
      <c r="Z21" s="228">
        <f t="shared" si="8"/>
        <v>0</v>
      </c>
      <c r="AA21" s="228">
        <f t="shared" si="8"/>
        <v>0</v>
      </c>
      <c r="AB21" s="228">
        <f t="shared" si="8"/>
        <v>0</v>
      </c>
      <c r="AC21" s="228">
        <f t="shared" si="8"/>
        <v>0</v>
      </c>
      <c r="AD21" s="228">
        <f t="shared" si="8"/>
        <v>0</v>
      </c>
      <c r="AE21" s="228">
        <f t="shared" si="8"/>
        <v>0</v>
      </c>
      <c r="AF21" s="228">
        <f t="shared" si="8"/>
        <v>0</v>
      </c>
      <c r="AG21" s="228">
        <f t="shared" si="8"/>
        <v>0</v>
      </c>
      <c r="AH21" s="228">
        <f t="shared" si="7"/>
        <v>0</v>
      </c>
    </row>
    <row r="22" spans="1:34" hidden="1" x14ac:dyDescent="0.35">
      <c r="A22" s="6">
        <v>59309</v>
      </c>
      <c r="B22" s="3"/>
      <c r="C22" s="1" t="s">
        <v>121</v>
      </c>
      <c r="D22" s="9" t="s">
        <v>122</v>
      </c>
      <c r="E22" s="1" t="s">
        <v>44</v>
      </c>
      <c r="F22" s="8">
        <v>384599</v>
      </c>
      <c r="G22" s="1" t="s">
        <v>123</v>
      </c>
      <c r="H22" s="7">
        <v>7</v>
      </c>
      <c r="I22" s="5">
        <v>44956</v>
      </c>
      <c r="J22" s="5">
        <v>44957</v>
      </c>
      <c r="K22" s="1" t="s">
        <v>45</v>
      </c>
      <c r="L22" s="224">
        <f t="shared" si="3"/>
        <v>1</v>
      </c>
      <c r="M22" s="4">
        <f t="shared" si="5"/>
        <v>1</v>
      </c>
      <c r="N22" s="233" t="s">
        <v>341</v>
      </c>
      <c r="O22" s="233">
        <v>3</v>
      </c>
      <c r="P22" s="233">
        <v>384599</v>
      </c>
      <c r="Q22" s="235" t="str">
        <f>IFERROR((VLOOKUP(P22,Padrón[[Ficha]:[Nombre]],2,FALSE)),"-")</f>
        <v>MARLON DANIEL MARTINEZ COBA</v>
      </c>
      <c r="S22" s="95" t="str">
        <f t="shared" si="4"/>
        <v>-</v>
      </c>
      <c r="U22" s="230" t="s">
        <v>37</v>
      </c>
      <c r="V22" s="228">
        <f t="shared" ref="V22:AG24" si="9">COUNTIFS($L$14:$L$200,V$15,$C$14:$C$200,$U22,$N$14:$N$200,"Realizado")</f>
        <v>0</v>
      </c>
      <c r="W22" s="228">
        <f t="shared" si="9"/>
        <v>0</v>
      </c>
      <c r="X22" s="228">
        <f t="shared" si="9"/>
        <v>0</v>
      </c>
      <c r="Y22" s="228">
        <f t="shared" si="9"/>
        <v>0</v>
      </c>
      <c r="Z22" s="228">
        <f t="shared" si="9"/>
        <v>1</v>
      </c>
      <c r="AA22" s="228">
        <f t="shared" si="9"/>
        <v>0</v>
      </c>
      <c r="AB22" s="228">
        <f t="shared" si="9"/>
        <v>1</v>
      </c>
      <c r="AC22" s="228">
        <f t="shared" si="9"/>
        <v>0</v>
      </c>
      <c r="AD22" s="228">
        <f t="shared" si="9"/>
        <v>0</v>
      </c>
      <c r="AE22" s="228">
        <f t="shared" si="9"/>
        <v>0</v>
      </c>
      <c r="AF22" s="228">
        <f t="shared" si="9"/>
        <v>0</v>
      </c>
      <c r="AG22" s="228">
        <f t="shared" si="9"/>
        <v>0</v>
      </c>
      <c r="AH22" s="228">
        <f t="shared" si="7"/>
        <v>2</v>
      </c>
    </row>
    <row r="23" spans="1:34" hidden="1" x14ac:dyDescent="0.35">
      <c r="A23" s="6">
        <v>50029</v>
      </c>
      <c r="B23" s="3"/>
      <c r="C23" s="1" t="s">
        <v>196</v>
      </c>
      <c r="D23" s="9" t="s">
        <v>201</v>
      </c>
      <c r="E23" s="1" t="s">
        <v>78</v>
      </c>
      <c r="F23" s="8">
        <v>971841</v>
      </c>
      <c r="G23" s="1" t="s">
        <v>151</v>
      </c>
      <c r="H23" s="7">
        <v>18</v>
      </c>
      <c r="I23" s="5">
        <v>44957</v>
      </c>
      <c r="J23" s="5">
        <v>44957</v>
      </c>
      <c r="K23" s="1" t="s">
        <v>45</v>
      </c>
      <c r="L23" s="224">
        <f t="shared" si="3"/>
        <v>1</v>
      </c>
      <c r="M23" s="4">
        <f t="shared" si="5"/>
        <v>1</v>
      </c>
      <c r="N23" s="233" t="s">
        <v>341</v>
      </c>
      <c r="O23" s="233">
        <v>10</v>
      </c>
      <c r="P23" s="233">
        <v>971841</v>
      </c>
      <c r="Q23" s="235" t="str">
        <f>IFERROR((VLOOKUP(P23,Padrón[[Ficha]:[Nombre]],2,FALSE)),"-")</f>
        <v>TOBIAS MAGAÑA RUIZ</v>
      </c>
      <c r="S23" s="95" t="str">
        <f t="shared" si="4"/>
        <v>-</v>
      </c>
      <c r="U23" s="230" t="s">
        <v>121</v>
      </c>
      <c r="V23" s="228">
        <f t="shared" si="9"/>
        <v>7</v>
      </c>
      <c r="W23" s="228">
        <f t="shared" si="9"/>
        <v>11</v>
      </c>
      <c r="X23" s="228">
        <f t="shared" si="9"/>
        <v>10</v>
      </c>
      <c r="Y23" s="228">
        <f t="shared" si="9"/>
        <v>11</v>
      </c>
      <c r="Z23" s="228">
        <f t="shared" si="9"/>
        <v>9</v>
      </c>
      <c r="AA23" s="228">
        <f t="shared" si="9"/>
        <v>9</v>
      </c>
      <c r="AB23" s="228">
        <f t="shared" si="9"/>
        <v>10</v>
      </c>
      <c r="AC23" s="228">
        <f t="shared" si="9"/>
        <v>5</v>
      </c>
      <c r="AD23" s="228">
        <f t="shared" si="9"/>
        <v>9</v>
      </c>
      <c r="AE23" s="228">
        <f t="shared" si="9"/>
        <v>6</v>
      </c>
      <c r="AF23" s="228">
        <f t="shared" si="9"/>
        <v>0</v>
      </c>
      <c r="AG23" s="228">
        <f t="shared" si="9"/>
        <v>0</v>
      </c>
      <c r="AH23" s="228">
        <f t="shared" si="7"/>
        <v>87</v>
      </c>
    </row>
    <row r="24" spans="1:34" hidden="1" x14ac:dyDescent="0.35">
      <c r="A24" s="6">
        <v>58040</v>
      </c>
      <c r="B24" s="3"/>
      <c r="C24" s="1" t="s">
        <v>121</v>
      </c>
      <c r="D24" s="9" t="s">
        <v>49</v>
      </c>
      <c r="E24" s="1" t="s">
        <v>47</v>
      </c>
      <c r="F24" s="8">
        <v>971841</v>
      </c>
      <c r="G24" s="1" t="s">
        <v>151</v>
      </c>
      <c r="H24" s="7">
        <v>12</v>
      </c>
      <c r="I24" s="5">
        <v>44958</v>
      </c>
      <c r="J24" s="5">
        <v>44960</v>
      </c>
      <c r="K24" s="1" t="s">
        <v>45</v>
      </c>
      <c r="L24" s="224">
        <f t="shared" si="3"/>
        <v>2</v>
      </c>
      <c r="M24" s="4">
        <f t="shared" si="5"/>
        <v>1</v>
      </c>
      <c r="N24" s="233" t="s">
        <v>341</v>
      </c>
      <c r="O24" s="233">
        <v>6</v>
      </c>
      <c r="P24" s="233">
        <v>971841</v>
      </c>
      <c r="Q24" s="235" t="str">
        <f>IFERROR((VLOOKUP(P24,Padrón[[Ficha]:[Nombre]],2,FALSE)),"-")</f>
        <v>TOBIAS MAGAÑA RUIZ</v>
      </c>
      <c r="R24" s="235"/>
      <c r="S24" s="95" t="str">
        <f t="shared" si="4"/>
        <v>-</v>
      </c>
      <c r="U24" s="230" t="s">
        <v>15</v>
      </c>
      <c r="V24" s="228">
        <f t="shared" si="9"/>
        <v>0</v>
      </c>
      <c r="W24" s="228">
        <f t="shared" si="9"/>
        <v>0</v>
      </c>
      <c r="X24" s="228">
        <f t="shared" si="9"/>
        <v>0</v>
      </c>
      <c r="Y24" s="228">
        <f t="shared" si="9"/>
        <v>0</v>
      </c>
      <c r="Z24" s="228">
        <f t="shared" si="9"/>
        <v>0</v>
      </c>
      <c r="AA24" s="228">
        <f t="shared" si="9"/>
        <v>0</v>
      </c>
      <c r="AB24" s="228">
        <f t="shared" si="9"/>
        <v>0</v>
      </c>
      <c r="AC24" s="228">
        <f t="shared" si="9"/>
        <v>0</v>
      </c>
      <c r="AD24" s="228">
        <f t="shared" si="9"/>
        <v>0</v>
      </c>
      <c r="AE24" s="228">
        <f t="shared" si="9"/>
        <v>0</v>
      </c>
      <c r="AF24" s="228">
        <f t="shared" si="9"/>
        <v>0</v>
      </c>
      <c r="AG24" s="228">
        <f t="shared" si="9"/>
        <v>0</v>
      </c>
      <c r="AH24" s="228">
        <f t="shared" si="7"/>
        <v>0</v>
      </c>
    </row>
    <row r="25" spans="1:34" x14ac:dyDescent="0.35">
      <c r="A25" s="6">
        <v>57824</v>
      </c>
      <c r="B25" s="3"/>
      <c r="C25" s="1" t="s">
        <v>211</v>
      </c>
      <c r="D25" s="9" t="s">
        <v>212</v>
      </c>
      <c r="E25" s="1" t="s">
        <v>102</v>
      </c>
      <c r="F25" s="8">
        <v>245435</v>
      </c>
      <c r="G25" s="1" t="s">
        <v>160</v>
      </c>
      <c r="H25" s="7">
        <v>14</v>
      </c>
      <c r="I25" s="5">
        <v>44958</v>
      </c>
      <c r="J25" s="5">
        <v>44958</v>
      </c>
      <c r="K25" s="1" t="s">
        <v>45</v>
      </c>
      <c r="L25" s="224">
        <f t="shared" si="3"/>
        <v>2</v>
      </c>
      <c r="M25" s="4">
        <f t="shared" si="5"/>
        <v>1</v>
      </c>
      <c r="N25" s="233" t="s">
        <v>341</v>
      </c>
      <c r="O25" s="233">
        <v>9</v>
      </c>
      <c r="P25" s="233">
        <v>245435</v>
      </c>
      <c r="Q25" s="235" t="str">
        <f>IFERROR((VLOOKUP(P25,Padrón[[Ficha]:[Nombre]],2,FALSE)),"-")</f>
        <v>CESAR VALENCIA VIVEROS</v>
      </c>
      <c r="S25" s="95" t="str">
        <f t="shared" si="4"/>
        <v>-</v>
      </c>
      <c r="U25" s="230" t="s">
        <v>48</v>
      </c>
      <c r="V25" s="228">
        <f t="shared" ref="V25:AG25" si="10">COUNTIFS($L$14:$L$300,V$15,$C$14:$C$300,$U25,$N$14:$N$300,"Realizado")</f>
        <v>0</v>
      </c>
      <c r="W25" s="228">
        <f t="shared" si="10"/>
        <v>0</v>
      </c>
      <c r="X25" s="228">
        <f t="shared" si="10"/>
        <v>0</v>
      </c>
      <c r="Y25" s="228">
        <f t="shared" si="10"/>
        <v>0</v>
      </c>
      <c r="Z25" s="228">
        <f t="shared" si="10"/>
        <v>0</v>
      </c>
      <c r="AA25" s="228">
        <f t="shared" si="10"/>
        <v>0</v>
      </c>
      <c r="AB25" s="228">
        <f t="shared" si="10"/>
        <v>0</v>
      </c>
      <c r="AC25" s="228">
        <f t="shared" si="10"/>
        <v>0</v>
      </c>
      <c r="AD25" s="228">
        <f t="shared" si="10"/>
        <v>0</v>
      </c>
      <c r="AE25" s="228">
        <f t="shared" si="10"/>
        <v>0</v>
      </c>
      <c r="AF25" s="228">
        <f t="shared" si="10"/>
        <v>0</v>
      </c>
      <c r="AG25" s="228">
        <f t="shared" si="10"/>
        <v>0</v>
      </c>
      <c r="AH25" s="228">
        <f t="shared" si="7"/>
        <v>0</v>
      </c>
    </row>
    <row r="26" spans="1:34" hidden="1" x14ac:dyDescent="0.35">
      <c r="A26" s="6">
        <v>58976</v>
      </c>
      <c r="B26" s="3"/>
      <c r="C26" s="1" t="s">
        <v>121</v>
      </c>
      <c r="D26" s="9" t="s">
        <v>122</v>
      </c>
      <c r="E26" s="1" t="s">
        <v>43</v>
      </c>
      <c r="F26" s="8">
        <v>384599</v>
      </c>
      <c r="G26" s="1" t="s">
        <v>123</v>
      </c>
      <c r="H26" s="7">
        <v>10</v>
      </c>
      <c r="I26" s="5">
        <v>44959</v>
      </c>
      <c r="J26" s="5">
        <v>44961</v>
      </c>
      <c r="K26" s="1" t="s">
        <v>45</v>
      </c>
      <c r="L26" s="224">
        <f t="shared" si="3"/>
        <v>2</v>
      </c>
      <c r="M26" s="4">
        <f t="shared" si="5"/>
        <v>1</v>
      </c>
      <c r="N26" s="233" t="s">
        <v>341</v>
      </c>
      <c r="O26" s="233">
        <v>14</v>
      </c>
      <c r="P26" s="233">
        <v>384599</v>
      </c>
      <c r="Q26" s="235" t="str">
        <f>IFERROR((VLOOKUP(P26,Padrón[[Ficha]:[Nombre]],2,FALSE)),"-")</f>
        <v>MARLON DANIEL MARTINEZ COBA</v>
      </c>
      <c r="S26" s="95" t="str">
        <f t="shared" si="4"/>
        <v>-</v>
      </c>
      <c r="U26" s="230" t="s">
        <v>196</v>
      </c>
      <c r="V26" s="228">
        <f t="shared" ref="V26:AG26" si="11">COUNTIFS($L$14:$L$200,V$15,$C$14:$C$200,$U26,$N$14:$N$200,"Realizado")</f>
        <v>2</v>
      </c>
      <c r="W26" s="228">
        <f t="shared" si="11"/>
        <v>2</v>
      </c>
      <c r="X26" s="228">
        <f t="shared" si="11"/>
        <v>1</v>
      </c>
      <c r="Y26" s="228">
        <f t="shared" si="11"/>
        <v>0</v>
      </c>
      <c r="Z26" s="228">
        <f t="shared" si="11"/>
        <v>1</v>
      </c>
      <c r="AA26" s="228">
        <f t="shared" si="11"/>
        <v>0</v>
      </c>
      <c r="AB26" s="228">
        <f t="shared" si="11"/>
        <v>4</v>
      </c>
      <c r="AC26" s="228">
        <f t="shared" si="11"/>
        <v>0</v>
      </c>
      <c r="AD26" s="228">
        <f t="shared" si="11"/>
        <v>3</v>
      </c>
      <c r="AE26" s="228">
        <f t="shared" si="11"/>
        <v>4</v>
      </c>
      <c r="AF26" s="228">
        <f t="shared" si="11"/>
        <v>0</v>
      </c>
      <c r="AG26" s="228">
        <f t="shared" si="11"/>
        <v>0</v>
      </c>
      <c r="AH26" s="228">
        <f t="shared" si="7"/>
        <v>17</v>
      </c>
    </row>
    <row r="27" spans="1:34" hidden="1" x14ac:dyDescent="0.35">
      <c r="A27" s="6">
        <v>59442</v>
      </c>
      <c r="B27" s="3"/>
      <c r="C27" s="1" t="s">
        <v>121</v>
      </c>
      <c r="D27" s="9" t="s">
        <v>150</v>
      </c>
      <c r="E27" s="1" t="s">
        <v>44</v>
      </c>
      <c r="F27" s="8">
        <v>384599</v>
      </c>
      <c r="G27" s="1" t="s">
        <v>123</v>
      </c>
      <c r="H27" s="7">
        <v>7</v>
      </c>
      <c r="I27" s="5">
        <v>44962</v>
      </c>
      <c r="J27" s="5">
        <v>44963</v>
      </c>
      <c r="K27" s="1" t="s">
        <v>45</v>
      </c>
      <c r="L27" s="224">
        <f t="shared" si="3"/>
        <v>2</v>
      </c>
      <c r="M27" s="4">
        <f t="shared" si="5"/>
        <v>1</v>
      </c>
      <c r="N27" s="233" t="s">
        <v>341</v>
      </c>
      <c r="O27" s="233">
        <v>5</v>
      </c>
      <c r="P27" s="233">
        <v>384599</v>
      </c>
      <c r="Q27" s="235" t="str">
        <f>IFERROR((VLOOKUP(P27,Padrón[[Ficha]:[Nombre]],2,FALSE)),"-")</f>
        <v>MARLON DANIEL MARTINEZ COBA</v>
      </c>
      <c r="S27" s="95" t="str">
        <f t="shared" si="4"/>
        <v>-</v>
      </c>
      <c r="U27" s="230" t="s">
        <v>276</v>
      </c>
      <c r="V27" s="228">
        <f>SUM(V16:V26)</f>
        <v>10</v>
      </c>
      <c r="W27" s="228">
        <f t="shared" ref="W27:AH27" si="12">SUM(W16:W26)</f>
        <v>21</v>
      </c>
      <c r="X27" s="228">
        <f t="shared" si="12"/>
        <v>21</v>
      </c>
      <c r="Y27" s="228">
        <f t="shared" si="12"/>
        <v>15</v>
      </c>
      <c r="Z27" s="228">
        <f t="shared" si="12"/>
        <v>20</v>
      </c>
      <c r="AA27" s="228">
        <f t="shared" si="12"/>
        <v>22</v>
      </c>
      <c r="AB27" s="228">
        <f t="shared" si="12"/>
        <v>22</v>
      </c>
      <c r="AC27" s="228">
        <f t="shared" si="12"/>
        <v>16</v>
      </c>
      <c r="AD27" s="228">
        <f t="shared" si="12"/>
        <v>19</v>
      </c>
      <c r="AE27" s="228">
        <f t="shared" si="12"/>
        <v>17</v>
      </c>
      <c r="AF27" s="228">
        <f t="shared" si="12"/>
        <v>0</v>
      </c>
      <c r="AG27" s="228">
        <f t="shared" si="12"/>
        <v>0</v>
      </c>
      <c r="AH27" s="231">
        <f t="shared" si="12"/>
        <v>183</v>
      </c>
    </row>
    <row r="28" spans="1:34" hidden="1" x14ac:dyDescent="0.35">
      <c r="A28" s="6">
        <v>55512</v>
      </c>
      <c r="B28" s="3"/>
      <c r="C28" s="1" t="s">
        <v>211</v>
      </c>
      <c r="D28" s="9" t="s">
        <v>212</v>
      </c>
      <c r="E28" s="1" t="s">
        <v>46</v>
      </c>
      <c r="F28" s="8">
        <v>971841</v>
      </c>
      <c r="G28" s="1" t="s">
        <v>151</v>
      </c>
      <c r="H28" s="7">
        <v>21</v>
      </c>
      <c r="I28" s="5">
        <v>44963</v>
      </c>
      <c r="J28" s="5">
        <v>44963</v>
      </c>
      <c r="K28" s="1" t="s">
        <v>45</v>
      </c>
      <c r="L28" s="224">
        <f t="shared" si="3"/>
        <v>2</v>
      </c>
      <c r="M28" s="4">
        <f t="shared" si="5"/>
        <v>1</v>
      </c>
      <c r="N28" s="233" t="s">
        <v>341</v>
      </c>
      <c r="O28" s="233">
        <v>18</v>
      </c>
      <c r="P28" s="233">
        <v>971841</v>
      </c>
      <c r="Q28" s="235" t="str">
        <f>IFERROR((VLOOKUP(P28,Padrón[[Ficha]:[Nombre]],2,FALSE)),"-")</f>
        <v>TOBIAS MAGAÑA RUIZ</v>
      </c>
      <c r="R28" s="243" t="s">
        <v>563</v>
      </c>
      <c r="S28" s="24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</row>
    <row r="29" spans="1:34" hidden="1" x14ac:dyDescent="0.35">
      <c r="A29" s="6">
        <v>59360</v>
      </c>
      <c r="B29" s="3"/>
      <c r="C29" s="1" t="s">
        <v>121</v>
      </c>
      <c r="D29" s="9" t="s">
        <v>150</v>
      </c>
      <c r="E29" s="1" t="s">
        <v>47</v>
      </c>
      <c r="F29" s="8">
        <v>971841</v>
      </c>
      <c r="G29" s="1" t="s">
        <v>151</v>
      </c>
      <c r="H29" s="7">
        <v>19</v>
      </c>
      <c r="I29" s="5">
        <v>44964</v>
      </c>
      <c r="J29" s="5">
        <v>44966</v>
      </c>
      <c r="K29" s="1" t="s">
        <v>45</v>
      </c>
      <c r="L29" s="224">
        <f t="shared" si="3"/>
        <v>2</v>
      </c>
      <c r="M29" s="4">
        <f t="shared" si="5"/>
        <v>1</v>
      </c>
      <c r="N29" s="233" t="s">
        <v>341</v>
      </c>
      <c r="O29" s="233">
        <v>4</v>
      </c>
      <c r="P29" s="233">
        <v>971841</v>
      </c>
      <c r="Q29" s="235" t="str">
        <f>IFERROR((VLOOKUP(P29,Padrón[[Ficha]:[Nombre]],2,FALSE)),"-")</f>
        <v>TOBIAS MAGAÑA RUIZ</v>
      </c>
      <c r="S29" s="95" t="str">
        <f t="shared" si="4"/>
        <v>-</v>
      </c>
      <c r="U29" s="227" t="s">
        <v>234</v>
      </c>
      <c r="V29" s="228">
        <v>1</v>
      </c>
      <c r="W29" s="228">
        <v>2</v>
      </c>
      <c r="X29" s="228">
        <v>3</v>
      </c>
      <c r="Y29" s="228">
        <v>4</v>
      </c>
      <c r="Z29" s="228">
        <v>5</v>
      </c>
      <c r="AA29" s="228">
        <v>6</v>
      </c>
      <c r="AB29" s="228">
        <v>7</v>
      </c>
      <c r="AC29" s="228">
        <v>8</v>
      </c>
      <c r="AD29" s="228">
        <v>9</v>
      </c>
      <c r="AE29" s="228">
        <v>10</v>
      </c>
      <c r="AF29" s="228">
        <v>11</v>
      </c>
      <c r="AG29" s="228">
        <v>12</v>
      </c>
      <c r="AH29" s="229" t="s">
        <v>276</v>
      </c>
    </row>
    <row r="30" spans="1:34" hidden="1" x14ac:dyDescent="0.35">
      <c r="A30" s="6">
        <v>49896</v>
      </c>
      <c r="B30" s="3"/>
      <c r="C30" s="1" t="s">
        <v>196</v>
      </c>
      <c r="D30" s="9" t="s">
        <v>201</v>
      </c>
      <c r="E30" s="1" t="s">
        <v>140</v>
      </c>
      <c r="F30" s="8">
        <v>384599</v>
      </c>
      <c r="G30" s="1" t="s">
        <v>123</v>
      </c>
      <c r="H30" s="7">
        <v>17</v>
      </c>
      <c r="I30" s="5">
        <v>44964</v>
      </c>
      <c r="J30" s="5">
        <v>44965</v>
      </c>
      <c r="K30" s="1" t="s">
        <v>45</v>
      </c>
      <c r="L30" s="224">
        <f t="shared" si="3"/>
        <v>2</v>
      </c>
      <c r="M30" s="4">
        <f t="shared" si="5"/>
        <v>1</v>
      </c>
      <c r="N30" s="233" t="s">
        <v>341</v>
      </c>
      <c r="O30" s="233">
        <v>9</v>
      </c>
      <c r="P30" s="233">
        <v>384599</v>
      </c>
      <c r="Q30" s="235" t="str">
        <f>IFERROR((VLOOKUP(P30,Padrón[[Ficha]:[Nombre]],2,FALSE)),"-")</f>
        <v>MARLON DANIEL MARTINEZ COBA</v>
      </c>
      <c r="S30" s="95" t="str">
        <f t="shared" si="4"/>
        <v>-</v>
      </c>
      <c r="U30" s="230" t="s">
        <v>211</v>
      </c>
      <c r="V30" s="228">
        <f t="shared" ref="V30:AG32" si="13">COUNTIFS($L$14:$L$200,V$15,$C$14:$C$200,$U30,$N$14:$N$200,"Cancelado")</f>
        <v>0</v>
      </c>
      <c r="W30" s="228">
        <f t="shared" si="13"/>
        <v>0</v>
      </c>
      <c r="X30" s="228">
        <f t="shared" si="13"/>
        <v>0</v>
      </c>
      <c r="Y30" s="228">
        <f t="shared" si="13"/>
        <v>0</v>
      </c>
      <c r="Z30" s="228">
        <f t="shared" si="13"/>
        <v>0</v>
      </c>
      <c r="AA30" s="228">
        <f t="shared" si="13"/>
        <v>0</v>
      </c>
      <c r="AB30" s="228">
        <f t="shared" si="13"/>
        <v>0</v>
      </c>
      <c r="AC30" s="228">
        <f t="shared" si="13"/>
        <v>0</v>
      </c>
      <c r="AD30" s="228">
        <f t="shared" si="13"/>
        <v>0</v>
      </c>
      <c r="AE30" s="228">
        <f t="shared" si="13"/>
        <v>0</v>
      </c>
      <c r="AF30" s="228">
        <f t="shared" si="13"/>
        <v>0</v>
      </c>
      <c r="AG30" s="228">
        <f t="shared" si="13"/>
        <v>0</v>
      </c>
      <c r="AH30" s="228">
        <f>SUM(V30:AG30)</f>
        <v>0</v>
      </c>
    </row>
    <row r="31" spans="1:34" hidden="1" x14ac:dyDescent="0.35">
      <c r="A31" s="6">
        <v>59289</v>
      </c>
      <c r="B31" s="3"/>
      <c r="C31" s="1" t="s">
        <v>121</v>
      </c>
      <c r="D31" s="9" t="s">
        <v>150</v>
      </c>
      <c r="E31" s="1" t="s">
        <v>43</v>
      </c>
      <c r="F31" s="8">
        <v>384599</v>
      </c>
      <c r="G31" s="1" t="s">
        <v>123</v>
      </c>
      <c r="H31" s="7">
        <v>19</v>
      </c>
      <c r="I31" s="5">
        <v>44967</v>
      </c>
      <c r="J31" s="5">
        <v>44969</v>
      </c>
      <c r="K31" s="1" t="s">
        <v>45</v>
      </c>
      <c r="L31" s="224">
        <f t="shared" si="3"/>
        <v>2</v>
      </c>
      <c r="M31" s="4">
        <f t="shared" si="5"/>
        <v>1</v>
      </c>
      <c r="N31" s="233" t="s">
        <v>341</v>
      </c>
      <c r="O31" s="233">
        <v>17</v>
      </c>
      <c r="P31" s="233">
        <v>384599</v>
      </c>
      <c r="Q31" s="235" t="str">
        <f>IFERROR((VLOOKUP(P31,Padrón[[Ficha]:[Nombre]],2,FALSE)),"-")</f>
        <v>MARLON DANIEL MARTINEZ COBA</v>
      </c>
      <c r="S31" s="95" t="str">
        <f t="shared" si="4"/>
        <v>-</v>
      </c>
      <c r="U31" s="230" t="s">
        <v>183</v>
      </c>
      <c r="V31" s="228">
        <f t="shared" si="13"/>
        <v>0</v>
      </c>
      <c r="W31" s="228">
        <f t="shared" si="13"/>
        <v>0</v>
      </c>
      <c r="X31" s="228">
        <f t="shared" si="13"/>
        <v>0</v>
      </c>
      <c r="Y31" s="228">
        <f t="shared" si="13"/>
        <v>0</v>
      </c>
      <c r="Z31" s="228">
        <f t="shared" si="13"/>
        <v>0</v>
      </c>
      <c r="AA31" s="228">
        <f t="shared" si="13"/>
        <v>0</v>
      </c>
      <c r="AB31" s="228">
        <f t="shared" si="13"/>
        <v>0</v>
      </c>
      <c r="AC31" s="228">
        <f t="shared" si="13"/>
        <v>0</v>
      </c>
      <c r="AD31" s="228">
        <f t="shared" si="13"/>
        <v>0</v>
      </c>
      <c r="AE31" s="228">
        <f t="shared" si="13"/>
        <v>0</v>
      </c>
      <c r="AF31" s="228">
        <f t="shared" si="13"/>
        <v>0</v>
      </c>
      <c r="AG31" s="228">
        <f t="shared" si="13"/>
        <v>0</v>
      </c>
      <c r="AH31" s="228">
        <f t="shared" ref="AH31:AH40" si="14">SUM(V31:AG31)</f>
        <v>0</v>
      </c>
    </row>
    <row r="32" spans="1:34" hidden="1" x14ac:dyDescent="0.35">
      <c r="A32" s="6">
        <v>59336</v>
      </c>
      <c r="B32" s="3"/>
      <c r="C32" s="1" t="s">
        <v>121</v>
      </c>
      <c r="D32" s="9" t="s">
        <v>122</v>
      </c>
      <c r="E32" s="1" t="s">
        <v>44</v>
      </c>
      <c r="F32" s="8">
        <v>384599</v>
      </c>
      <c r="G32" s="1" t="s">
        <v>123</v>
      </c>
      <c r="H32" s="7">
        <v>6</v>
      </c>
      <c r="I32" s="5">
        <v>44970</v>
      </c>
      <c r="J32" s="5">
        <v>44971</v>
      </c>
      <c r="K32" s="1" t="s">
        <v>45</v>
      </c>
      <c r="L32" s="224">
        <f t="shared" si="3"/>
        <v>2</v>
      </c>
      <c r="M32" s="4">
        <f t="shared" si="5"/>
        <v>1</v>
      </c>
      <c r="N32" s="233" t="s">
        <v>341</v>
      </c>
      <c r="O32" s="233">
        <v>5</v>
      </c>
      <c r="P32" s="233">
        <v>384599</v>
      </c>
      <c r="Q32" s="235" t="str">
        <f>IFERROR((VLOOKUP(P32,Padrón[[Ficha]:[Nombre]],2,FALSE)),"-")</f>
        <v>MARLON DANIEL MARTINEZ COBA</v>
      </c>
      <c r="R32" s="233" t="s">
        <v>564</v>
      </c>
      <c r="S32" s="95" t="str">
        <f t="shared" si="4"/>
        <v>-</v>
      </c>
      <c r="U32" s="230" t="s">
        <v>179</v>
      </c>
      <c r="V32" s="228">
        <f t="shared" si="13"/>
        <v>0</v>
      </c>
      <c r="W32" s="228">
        <f t="shared" si="13"/>
        <v>0</v>
      </c>
      <c r="X32" s="228">
        <f t="shared" si="13"/>
        <v>0</v>
      </c>
      <c r="Y32" s="228">
        <f t="shared" si="13"/>
        <v>0</v>
      </c>
      <c r="Z32" s="228">
        <f t="shared" si="13"/>
        <v>0</v>
      </c>
      <c r="AA32" s="228">
        <f t="shared" si="13"/>
        <v>0</v>
      </c>
      <c r="AB32" s="228">
        <f t="shared" si="13"/>
        <v>0</v>
      </c>
      <c r="AC32" s="228">
        <f t="shared" si="13"/>
        <v>0</v>
      </c>
      <c r="AD32" s="228">
        <f t="shared" si="13"/>
        <v>0</v>
      </c>
      <c r="AE32" s="228">
        <f t="shared" si="13"/>
        <v>0</v>
      </c>
      <c r="AF32" s="228">
        <f t="shared" si="13"/>
        <v>0</v>
      </c>
      <c r="AG32" s="228">
        <f t="shared" si="13"/>
        <v>0</v>
      </c>
      <c r="AH32" s="228">
        <f t="shared" si="14"/>
        <v>0</v>
      </c>
    </row>
    <row r="33" spans="1:34" hidden="1" x14ac:dyDescent="0.35">
      <c r="A33" s="6">
        <v>56463</v>
      </c>
      <c r="B33" s="3"/>
      <c r="C33" s="1" t="s">
        <v>211</v>
      </c>
      <c r="D33" s="9" t="s">
        <v>212</v>
      </c>
      <c r="E33" s="1" t="s">
        <v>46</v>
      </c>
      <c r="F33" s="8">
        <v>971841</v>
      </c>
      <c r="G33" s="1" t="s">
        <v>151</v>
      </c>
      <c r="H33" s="7">
        <v>20</v>
      </c>
      <c r="I33" s="5">
        <v>44971</v>
      </c>
      <c r="J33" s="5">
        <v>44971</v>
      </c>
      <c r="K33" s="1" t="s">
        <v>152</v>
      </c>
      <c r="L33" s="224">
        <f t="shared" si="3"/>
        <v>2</v>
      </c>
      <c r="M33" s="4">
        <f t="shared" si="5"/>
        <v>1</v>
      </c>
      <c r="N33" s="233" t="s">
        <v>341</v>
      </c>
      <c r="O33" s="233">
        <v>17</v>
      </c>
      <c r="P33" s="233">
        <v>971841</v>
      </c>
      <c r="Q33" s="235" t="str">
        <f>IFERROR((VLOOKUP(P33,Padrón[[Ficha]:[Nombre]],2,FALSE)),"-")</f>
        <v>TOBIAS MAGAÑA RUIZ</v>
      </c>
      <c r="S33" s="95" t="str">
        <f t="shared" si="4"/>
        <v>-</v>
      </c>
      <c r="U33" s="230" t="s">
        <v>215</v>
      </c>
      <c r="V33" s="228">
        <f t="shared" ref="V33:AG33" si="15">COUNTIFS($L$14:$L$300,V$15,$C$14:$C$300,$U33,$N$14:$N$300,"Cancelado")</f>
        <v>0</v>
      </c>
      <c r="W33" s="228">
        <f t="shared" si="15"/>
        <v>0</v>
      </c>
      <c r="X33" s="228">
        <f t="shared" si="15"/>
        <v>0</v>
      </c>
      <c r="Y33" s="228">
        <f t="shared" si="15"/>
        <v>0</v>
      </c>
      <c r="Z33" s="228">
        <f t="shared" si="15"/>
        <v>0</v>
      </c>
      <c r="AA33" s="228">
        <f t="shared" si="15"/>
        <v>0</v>
      </c>
      <c r="AB33" s="228">
        <f t="shared" si="15"/>
        <v>0</v>
      </c>
      <c r="AC33" s="228">
        <f t="shared" si="15"/>
        <v>0</v>
      </c>
      <c r="AD33" s="228">
        <f t="shared" si="15"/>
        <v>0</v>
      </c>
      <c r="AE33" s="228">
        <f t="shared" si="15"/>
        <v>0</v>
      </c>
      <c r="AF33" s="228">
        <f t="shared" si="15"/>
        <v>0</v>
      </c>
      <c r="AG33" s="228">
        <f t="shared" si="15"/>
        <v>0</v>
      </c>
      <c r="AH33" s="228">
        <f t="shared" si="14"/>
        <v>0</v>
      </c>
    </row>
    <row r="34" spans="1:34" hidden="1" x14ac:dyDescent="0.35">
      <c r="A34" s="6">
        <v>58408</v>
      </c>
      <c r="B34" s="3"/>
      <c r="C34" s="1" t="s">
        <v>121</v>
      </c>
      <c r="D34" s="9" t="s">
        <v>49</v>
      </c>
      <c r="E34" s="1" t="s">
        <v>47</v>
      </c>
      <c r="F34" s="8">
        <v>971841</v>
      </c>
      <c r="G34" s="1" t="s">
        <v>151</v>
      </c>
      <c r="H34" s="7">
        <v>13</v>
      </c>
      <c r="I34" s="5">
        <v>44972</v>
      </c>
      <c r="J34" s="5">
        <v>44974</v>
      </c>
      <c r="K34" s="1" t="s">
        <v>45</v>
      </c>
      <c r="L34" s="224">
        <f t="shared" si="3"/>
        <v>2</v>
      </c>
      <c r="M34" s="4">
        <f t="shared" si="5"/>
        <v>1</v>
      </c>
      <c r="N34" s="233" t="s">
        <v>341</v>
      </c>
      <c r="O34" s="233">
        <v>9</v>
      </c>
      <c r="P34" s="233">
        <v>971841</v>
      </c>
      <c r="Q34" s="235" t="str">
        <f>IFERROR((VLOOKUP(P34,Padrón[[Ficha]:[Nombre]],2,FALSE)),"-")</f>
        <v>TOBIAS MAGAÑA RUIZ</v>
      </c>
      <c r="S34" s="95" t="str">
        <f t="shared" si="4"/>
        <v>-</v>
      </c>
      <c r="U34" s="230" t="s">
        <v>109</v>
      </c>
      <c r="V34" s="228">
        <f t="shared" ref="V34:AG36" si="16">COUNTIFS($L$14:$L$200,V$15,$C$14:$C$200,$U34,$N$14:$N$200,"Cancelado")</f>
        <v>0</v>
      </c>
      <c r="W34" s="228">
        <f t="shared" si="16"/>
        <v>0</v>
      </c>
      <c r="X34" s="228">
        <f t="shared" si="16"/>
        <v>0</v>
      </c>
      <c r="Y34" s="228">
        <f t="shared" si="16"/>
        <v>0</v>
      </c>
      <c r="Z34" s="228">
        <f t="shared" si="16"/>
        <v>0</v>
      </c>
      <c r="AA34" s="228">
        <f t="shared" si="16"/>
        <v>0</v>
      </c>
      <c r="AB34" s="228">
        <f t="shared" si="16"/>
        <v>0</v>
      </c>
      <c r="AC34" s="228">
        <f t="shared" si="16"/>
        <v>0</v>
      </c>
      <c r="AD34" s="228">
        <f t="shared" si="16"/>
        <v>0</v>
      </c>
      <c r="AE34" s="228">
        <f t="shared" si="16"/>
        <v>0</v>
      </c>
      <c r="AF34" s="228">
        <f t="shared" si="16"/>
        <v>0</v>
      </c>
      <c r="AG34" s="228">
        <f t="shared" si="16"/>
        <v>0</v>
      </c>
      <c r="AH34" s="228">
        <f t="shared" si="14"/>
        <v>0</v>
      </c>
    </row>
    <row r="35" spans="1:34" hidden="1" x14ac:dyDescent="0.35">
      <c r="A35" s="6">
        <v>57487</v>
      </c>
      <c r="B35" s="3"/>
      <c r="C35" s="1" t="s">
        <v>121</v>
      </c>
      <c r="D35" s="9" t="s">
        <v>49</v>
      </c>
      <c r="E35" s="1" t="s">
        <v>43</v>
      </c>
      <c r="F35" s="8">
        <v>245435</v>
      </c>
      <c r="G35" s="1" t="s">
        <v>160</v>
      </c>
      <c r="H35" s="7">
        <v>14</v>
      </c>
      <c r="I35" s="5">
        <v>44973</v>
      </c>
      <c r="J35" s="5">
        <v>44975</v>
      </c>
      <c r="K35" s="1" t="s">
        <v>45</v>
      </c>
      <c r="L35" s="224">
        <f t="shared" si="3"/>
        <v>2</v>
      </c>
      <c r="M35" s="4">
        <f t="shared" si="5"/>
        <v>1</v>
      </c>
      <c r="N35" s="233" t="s">
        <v>341</v>
      </c>
      <c r="O35" s="233">
        <v>20</v>
      </c>
      <c r="P35" s="233">
        <v>245435</v>
      </c>
      <c r="Q35" s="235" t="str">
        <f>IFERROR((VLOOKUP(P35,Padrón[[Ficha]:[Nombre]],2,FALSE)),"-")</f>
        <v>CESAR VALENCIA VIVEROS</v>
      </c>
      <c r="S35" s="95" t="str">
        <f t="shared" si="4"/>
        <v>-</v>
      </c>
      <c r="U35" s="230" t="s">
        <v>53</v>
      </c>
      <c r="V35" s="228">
        <f t="shared" si="16"/>
        <v>0</v>
      </c>
      <c r="W35" s="228">
        <f t="shared" si="16"/>
        <v>0</v>
      </c>
      <c r="X35" s="228">
        <f t="shared" si="16"/>
        <v>0</v>
      </c>
      <c r="Y35" s="228">
        <f t="shared" si="16"/>
        <v>0</v>
      </c>
      <c r="Z35" s="228">
        <f t="shared" si="16"/>
        <v>0</v>
      </c>
      <c r="AA35" s="228">
        <f t="shared" si="16"/>
        <v>0</v>
      </c>
      <c r="AB35" s="228">
        <f t="shared" si="16"/>
        <v>0</v>
      </c>
      <c r="AC35" s="228">
        <f t="shared" si="16"/>
        <v>0</v>
      </c>
      <c r="AD35" s="228">
        <f t="shared" si="16"/>
        <v>0</v>
      </c>
      <c r="AE35" s="228">
        <f t="shared" si="16"/>
        <v>0</v>
      </c>
      <c r="AF35" s="228">
        <f t="shared" si="16"/>
        <v>0</v>
      </c>
      <c r="AG35" s="228">
        <f t="shared" si="16"/>
        <v>0</v>
      </c>
      <c r="AH35" s="228">
        <f t="shared" si="14"/>
        <v>0</v>
      </c>
    </row>
    <row r="36" spans="1:34" hidden="1" x14ac:dyDescent="0.35">
      <c r="A36" s="6">
        <v>49720</v>
      </c>
      <c r="B36" s="3"/>
      <c r="C36" s="1" t="s">
        <v>196</v>
      </c>
      <c r="D36" s="9" t="s">
        <v>201</v>
      </c>
      <c r="E36" s="1" t="s">
        <v>103</v>
      </c>
      <c r="F36" s="8">
        <v>384599</v>
      </c>
      <c r="G36" s="1" t="s">
        <v>123</v>
      </c>
      <c r="H36" s="7">
        <v>16</v>
      </c>
      <c r="I36" s="5">
        <v>44973</v>
      </c>
      <c r="J36" s="5">
        <v>44974</v>
      </c>
      <c r="K36" s="1" t="s">
        <v>45</v>
      </c>
      <c r="L36" s="224">
        <f t="shared" si="3"/>
        <v>2</v>
      </c>
      <c r="M36" s="4">
        <f t="shared" si="5"/>
        <v>1</v>
      </c>
      <c r="N36" s="233" t="s">
        <v>341</v>
      </c>
      <c r="O36" s="233">
        <v>12</v>
      </c>
      <c r="P36" s="233">
        <v>384599</v>
      </c>
      <c r="Q36" s="235" t="str">
        <f>IFERROR((VLOOKUP(P36,Padrón[[Ficha]:[Nombre]],2,FALSE)),"-")</f>
        <v>MARLON DANIEL MARTINEZ COBA</v>
      </c>
      <c r="S36" s="95" t="str">
        <f t="shared" si="4"/>
        <v>-</v>
      </c>
      <c r="U36" s="230" t="s">
        <v>37</v>
      </c>
      <c r="V36" s="228">
        <f t="shared" si="16"/>
        <v>0</v>
      </c>
      <c r="W36" s="228">
        <f t="shared" si="16"/>
        <v>0</v>
      </c>
      <c r="X36" s="228">
        <f t="shared" si="16"/>
        <v>0</v>
      </c>
      <c r="Y36" s="228">
        <f t="shared" si="16"/>
        <v>0</v>
      </c>
      <c r="Z36" s="228">
        <f t="shared" si="16"/>
        <v>0</v>
      </c>
      <c r="AA36" s="228">
        <f t="shared" si="16"/>
        <v>0</v>
      </c>
      <c r="AB36" s="228">
        <f t="shared" si="16"/>
        <v>0</v>
      </c>
      <c r="AC36" s="228">
        <f t="shared" si="16"/>
        <v>1</v>
      </c>
      <c r="AD36" s="228">
        <f t="shared" si="16"/>
        <v>0</v>
      </c>
      <c r="AE36" s="228">
        <f t="shared" si="16"/>
        <v>0</v>
      </c>
      <c r="AF36" s="228">
        <f t="shared" si="16"/>
        <v>0</v>
      </c>
      <c r="AG36" s="228">
        <f t="shared" si="16"/>
        <v>0</v>
      </c>
      <c r="AH36" s="228">
        <f t="shared" si="14"/>
        <v>1</v>
      </c>
    </row>
    <row r="37" spans="1:34" hidden="1" x14ac:dyDescent="0.35">
      <c r="A37" s="6">
        <v>54231</v>
      </c>
      <c r="B37" s="3"/>
      <c r="C37" s="1" t="s">
        <v>211</v>
      </c>
      <c r="D37" s="9" t="s">
        <v>212</v>
      </c>
      <c r="E37" s="1" t="s">
        <v>103</v>
      </c>
      <c r="F37" s="8">
        <v>445938</v>
      </c>
      <c r="G37" s="1" t="s">
        <v>214</v>
      </c>
      <c r="H37" s="7">
        <v>16</v>
      </c>
      <c r="I37" s="5">
        <v>44977</v>
      </c>
      <c r="J37" s="5">
        <v>44978</v>
      </c>
      <c r="K37" s="1" t="s">
        <v>45</v>
      </c>
      <c r="L37" s="224">
        <f t="shared" si="3"/>
        <v>2</v>
      </c>
      <c r="M37" s="4">
        <f t="shared" si="5"/>
        <v>1</v>
      </c>
      <c r="N37" s="233" t="s">
        <v>341</v>
      </c>
      <c r="O37" s="233">
        <v>14</v>
      </c>
      <c r="P37" s="233">
        <v>567481</v>
      </c>
      <c r="Q37" s="235" t="str">
        <f>IFERROR((VLOOKUP(P37,Padrón[[Ficha]:[Nombre]],2,FALSE)),"-")</f>
        <v>FLORENTINO ALBERTO MEDINA ESPINOSA</v>
      </c>
      <c r="R37" s="233" t="s">
        <v>565</v>
      </c>
      <c r="S37" s="95" t="str">
        <f t="shared" si="4"/>
        <v>-</v>
      </c>
      <c r="U37" s="230" t="s">
        <v>121</v>
      </c>
      <c r="V37" s="228">
        <f t="shared" ref="V37:AG38" si="17">COUNTIFS($L$14:$L$300,V$15,$C$14:$C$300,$U37,$N$14:$N$300,"Cancelado")</f>
        <v>0</v>
      </c>
      <c r="W37" s="228">
        <f t="shared" si="17"/>
        <v>0</v>
      </c>
      <c r="X37" s="228">
        <f t="shared" si="17"/>
        <v>1</v>
      </c>
      <c r="Y37" s="228">
        <f t="shared" si="17"/>
        <v>0</v>
      </c>
      <c r="Z37" s="228">
        <f t="shared" si="17"/>
        <v>0</v>
      </c>
      <c r="AA37" s="228">
        <f t="shared" si="17"/>
        <v>0</v>
      </c>
      <c r="AB37" s="228">
        <f t="shared" si="17"/>
        <v>0</v>
      </c>
      <c r="AC37" s="228">
        <f t="shared" si="17"/>
        <v>0</v>
      </c>
      <c r="AD37" s="228">
        <f t="shared" si="17"/>
        <v>0</v>
      </c>
      <c r="AE37" s="228">
        <f t="shared" si="17"/>
        <v>0</v>
      </c>
      <c r="AF37" s="228">
        <f t="shared" si="17"/>
        <v>0</v>
      </c>
      <c r="AG37" s="228">
        <f t="shared" si="17"/>
        <v>0</v>
      </c>
      <c r="AH37" s="228">
        <f t="shared" si="14"/>
        <v>1</v>
      </c>
    </row>
    <row r="38" spans="1:34" hidden="1" x14ac:dyDescent="0.35">
      <c r="A38" s="6">
        <v>56486</v>
      </c>
      <c r="B38" s="3"/>
      <c r="C38" s="1" t="s">
        <v>211</v>
      </c>
      <c r="D38" s="9" t="s">
        <v>212</v>
      </c>
      <c r="E38" s="1" t="s">
        <v>46</v>
      </c>
      <c r="F38" s="8">
        <v>971841</v>
      </c>
      <c r="G38" s="1" t="s">
        <v>151</v>
      </c>
      <c r="H38" s="7">
        <v>18</v>
      </c>
      <c r="I38" s="5">
        <v>44977</v>
      </c>
      <c r="J38" s="5">
        <v>44977</v>
      </c>
      <c r="K38" s="1" t="s">
        <v>152</v>
      </c>
      <c r="L38" s="224">
        <f t="shared" si="3"/>
        <v>2</v>
      </c>
      <c r="M38" s="4">
        <f t="shared" si="5"/>
        <v>1</v>
      </c>
      <c r="N38" s="233" t="s">
        <v>341</v>
      </c>
      <c r="O38" s="233">
        <v>11</v>
      </c>
      <c r="P38" s="233">
        <v>971841</v>
      </c>
      <c r="Q38" s="235" t="str">
        <f>IFERROR((VLOOKUP(P38,Padrón[[Ficha]:[Nombre]],2,FALSE)),"-")</f>
        <v>TOBIAS MAGAÑA RUIZ</v>
      </c>
      <c r="S38" s="95" t="str">
        <f t="shared" si="4"/>
        <v>-</v>
      </c>
      <c r="U38" s="230" t="s">
        <v>15</v>
      </c>
      <c r="V38" s="228">
        <f t="shared" si="17"/>
        <v>0</v>
      </c>
      <c r="W38" s="228">
        <f t="shared" si="17"/>
        <v>0</v>
      </c>
      <c r="X38" s="228">
        <f t="shared" si="17"/>
        <v>0</v>
      </c>
      <c r="Y38" s="228">
        <f t="shared" si="17"/>
        <v>0</v>
      </c>
      <c r="Z38" s="228">
        <f t="shared" si="17"/>
        <v>0</v>
      </c>
      <c r="AA38" s="228">
        <f t="shared" si="17"/>
        <v>0</v>
      </c>
      <c r="AB38" s="228">
        <f t="shared" si="17"/>
        <v>0</v>
      </c>
      <c r="AC38" s="228">
        <f t="shared" si="17"/>
        <v>0</v>
      </c>
      <c r="AD38" s="228">
        <f t="shared" si="17"/>
        <v>0</v>
      </c>
      <c r="AE38" s="228">
        <f t="shared" si="17"/>
        <v>0</v>
      </c>
      <c r="AF38" s="228">
        <f t="shared" si="17"/>
        <v>0</v>
      </c>
      <c r="AG38" s="228">
        <f t="shared" si="17"/>
        <v>0</v>
      </c>
      <c r="AH38" s="228">
        <f t="shared" si="14"/>
        <v>0</v>
      </c>
    </row>
    <row r="39" spans="1:34" hidden="1" x14ac:dyDescent="0.35">
      <c r="A39" s="6">
        <v>59358</v>
      </c>
      <c r="B39" s="3"/>
      <c r="C39" s="1" t="s">
        <v>121</v>
      </c>
      <c r="D39" s="9" t="s">
        <v>122</v>
      </c>
      <c r="E39" s="1" t="s">
        <v>47</v>
      </c>
      <c r="F39" s="8">
        <v>322115</v>
      </c>
      <c r="G39" s="1" t="s">
        <v>153</v>
      </c>
      <c r="H39" s="7">
        <v>13</v>
      </c>
      <c r="I39" s="5">
        <v>44978</v>
      </c>
      <c r="J39" s="5">
        <v>44980</v>
      </c>
      <c r="K39" s="1" t="s">
        <v>45</v>
      </c>
      <c r="L39" s="224">
        <f t="shared" si="3"/>
        <v>2</v>
      </c>
      <c r="M39" s="4">
        <f t="shared" si="5"/>
        <v>1</v>
      </c>
      <c r="N39" s="233" t="s">
        <v>341</v>
      </c>
      <c r="O39" s="233">
        <v>9</v>
      </c>
      <c r="P39" s="233">
        <v>322115</v>
      </c>
      <c r="Q39" s="235" t="str">
        <f>IFERROR((VLOOKUP(P39,Padrón[[Ficha]:[Nombre]],2,FALSE)),"-")</f>
        <v>EDUARDO MOHENO TORRES</v>
      </c>
      <c r="R39" s="233" t="s">
        <v>566</v>
      </c>
      <c r="S39" s="95" t="str">
        <f t="shared" si="4"/>
        <v>-</v>
      </c>
      <c r="U39" s="230" t="s">
        <v>48</v>
      </c>
      <c r="V39" s="228">
        <f t="shared" ref="V39:AG39" si="18">COUNTIFS($L$14:$L$200,V$15,$C$14:$C$200,$U39,$N$14:$N$200,"Cancelado")</f>
        <v>0</v>
      </c>
      <c r="W39" s="228">
        <f t="shared" si="18"/>
        <v>0</v>
      </c>
      <c r="X39" s="228">
        <f t="shared" si="18"/>
        <v>0</v>
      </c>
      <c r="Y39" s="228">
        <f t="shared" si="18"/>
        <v>0</v>
      </c>
      <c r="Z39" s="228">
        <f t="shared" si="18"/>
        <v>0</v>
      </c>
      <c r="AA39" s="228">
        <f t="shared" si="18"/>
        <v>0</v>
      </c>
      <c r="AB39" s="228">
        <f t="shared" si="18"/>
        <v>0</v>
      </c>
      <c r="AC39" s="228">
        <f t="shared" si="18"/>
        <v>0</v>
      </c>
      <c r="AD39" s="228">
        <f t="shared" si="18"/>
        <v>0</v>
      </c>
      <c r="AE39" s="228">
        <f t="shared" si="18"/>
        <v>0</v>
      </c>
      <c r="AF39" s="228">
        <f t="shared" si="18"/>
        <v>0</v>
      </c>
      <c r="AG39" s="228">
        <f t="shared" si="18"/>
        <v>0</v>
      </c>
      <c r="AH39" s="228">
        <f t="shared" si="14"/>
        <v>0</v>
      </c>
    </row>
    <row r="40" spans="1:34" hidden="1" x14ac:dyDescent="0.35">
      <c r="A40" s="6">
        <v>49799</v>
      </c>
      <c r="B40" s="3"/>
      <c r="C40" s="1" t="s">
        <v>211</v>
      </c>
      <c r="D40" s="9" t="s">
        <v>212</v>
      </c>
      <c r="E40" s="1" t="s">
        <v>34</v>
      </c>
      <c r="F40" s="8">
        <v>445938</v>
      </c>
      <c r="G40" s="1" t="s">
        <v>214</v>
      </c>
      <c r="H40" s="7">
        <v>22</v>
      </c>
      <c r="I40" s="5">
        <v>44980</v>
      </c>
      <c r="J40" s="5">
        <v>44981</v>
      </c>
      <c r="K40" s="1" t="s">
        <v>45</v>
      </c>
      <c r="L40" s="224">
        <f t="shared" si="3"/>
        <v>2</v>
      </c>
      <c r="M40" s="4">
        <f t="shared" si="5"/>
        <v>1</v>
      </c>
      <c r="N40" s="233" t="s">
        <v>341</v>
      </c>
      <c r="O40" s="233">
        <v>20</v>
      </c>
      <c r="P40" s="233">
        <v>567481</v>
      </c>
      <c r="Q40" s="235" t="s">
        <v>567</v>
      </c>
      <c r="R40" s="248" t="s">
        <v>565</v>
      </c>
      <c r="S40" s="95" t="str">
        <f t="shared" si="4"/>
        <v>-</v>
      </c>
      <c r="U40" s="230" t="s">
        <v>196</v>
      </c>
      <c r="V40" s="228">
        <f t="shared" ref="V40:AG40" si="19">COUNTIFS($L$14:$L$300,V$15,$C$14:$C$300,$U40,$N$14:$N$300,"Cancelado")</f>
        <v>0</v>
      </c>
      <c r="W40" s="228">
        <f t="shared" si="19"/>
        <v>0</v>
      </c>
      <c r="X40" s="228">
        <f t="shared" si="19"/>
        <v>0</v>
      </c>
      <c r="Y40" s="228">
        <f t="shared" si="19"/>
        <v>0</v>
      </c>
      <c r="Z40" s="228">
        <f t="shared" si="19"/>
        <v>0</v>
      </c>
      <c r="AA40" s="228">
        <f t="shared" si="19"/>
        <v>0</v>
      </c>
      <c r="AB40" s="228">
        <f t="shared" si="19"/>
        <v>0</v>
      </c>
      <c r="AC40" s="228">
        <f t="shared" si="19"/>
        <v>1</v>
      </c>
      <c r="AD40" s="228">
        <f t="shared" si="19"/>
        <v>1</v>
      </c>
      <c r="AE40" s="228">
        <f t="shared" si="19"/>
        <v>0</v>
      </c>
      <c r="AF40" s="228">
        <f t="shared" si="19"/>
        <v>0</v>
      </c>
      <c r="AG40" s="228">
        <f t="shared" si="19"/>
        <v>0</v>
      </c>
      <c r="AH40" s="228">
        <f t="shared" si="14"/>
        <v>2</v>
      </c>
    </row>
    <row r="41" spans="1:34" hidden="1" x14ac:dyDescent="0.35">
      <c r="A41" s="6">
        <v>58977</v>
      </c>
      <c r="B41" s="3"/>
      <c r="C41" s="1" t="s">
        <v>121</v>
      </c>
      <c r="D41" s="9" t="s">
        <v>122</v>
      </c>
      <c r="E41" s="1" t="s">
        <v>43</v>
      </c>
      <c r="F41" s="8">
        <v>384599</v>
      </c>
      <c r="G41" s="1" t="s">
        <v>123</v>
      </c>
      <c r="H41" s="7">
        <v>14</v>
      </c>
      <c r="I41" s="5">
        <v>44981</v>
      </c>
      <c r="J41" s="5">
        <v>44983</v>
      </c>
      <c r="K41" s="1" t="s">
        <v>45</v>
      </c>
      <c r="L41" s="224">
        <f t="shared" si="3"/>
        <v>2</v>
      </c>
      <c r="M41" s="4">
        <f t="shared" si="5"/>
        <v>1</v>
      </c>
      <c r="N41" s="233" t="s">
        <v>341</v>
      </c>
      <c r="O41" s="233">
        <v>20</v>
      </c>
      <c r="P41" s="233">
        <v>384599</v>
      </c>
      <c r="Q41" s="235" t="str">
        <f>IFERROR((VLOOKUP(P41,Padrón[[Ficha]:[Nombre]],2,FALSE)),"-")</f>
        <v>MARLON DANIEL MARTINEZ COBA</v>
      </c>
      <c r="S41" s="95" t="str">
        <f t="shared" si="4"/>
        <v>-</v>
      </c>
      <c r="U41" s="230" t="s">
        <v>276</v>
      </c>
      <c r="V41" s="228">
        <f>SUM(V30:V40)</f>
        <v>0</v>
      </c>
      <c r="W41" s="228">
        <f t="shared" ref="W41:AH41" si="20">SUM(W30:W40)</f>
        <v>0</v>
      </c>
      <c r="X41" s="228">
        <f t="shared" si="20"/>
        <v>1</v>
      </c>
      <c r="Y41" s="228">
        <f t="shared" si="20"/>
        <v>0</v>
      </c>
      <c r="Z41" s="228">
        <f t="shared" si="20"/>
        <v>0</v>
      </c>
      <c r="AA41" s="228">
        <f t="shared" si="20"/>
        <v>0</v>
      </c>
      <c r="AB41" s="228">
        <f t="shared" si="20"/>
        <v>0</v>
      </c>
      <c r="AC41" s="228">
        <f t="shared" si="20"/>
        <v>2</v>
      </c>
      <c r="AD41" s="228">
        <f t="shared" si="20"/>
        <v>1</v>
      </c>
      <c r="AE41" s="228">
        <f t="shared" si="20"/>
        <v>0</v>
      </c>
      <c r="AF41" s="228">
        <f t="shared" si="20"/>
        <v>0</v>
      </c>
      <c r="AG41" s="228">
        <f t="shared" si="20"/>
        <v>0</v>
      </c>
      <c r="AH41" s="231">
        <f t="shared" si="20"/>
        <v>4</v>
      </c>
    </row>
    <row r="42" spans="1:34" hidden="1" x14ac:dyDescent="0.35">
      <c r="A42" s="6">
        <v>59339</v>
      </c>
      <c r="B42" s="3"/>
      <c r="C42" s="1" t="s">
        <v>121</v>
      </c>
      <c r="D42" s="9" t="s">
        <v>122</v>
      </c>
      <c r="E42" s="1" t="s">
        <v>44</v>
      </c>
      <c r="F42" s="8">
        <v>384599</v>
      </c>
      <c r="G42" s="1" t="s">
        <v>123</v>
      </c>
      <c r="H42" s="7">
        <v>6</v>
      </c>
      <c r="I42" s="5">
        <v>44984</v>
      </c>
      <c r="J42" s="5">
        <v>44985</v>
      </c>
      <c r="K42" s="1" t="s">
        <v>45</v>
      </c>
      <c r="L42" s="224">
        <f t="shared" si="3"/>
        <v>2</v>
      </c>
      <c r="M42" s="4">
        <f t="shared" si="5"/>
        <v>1</v>
      </c>
      <c r="N42" s="233" t="s">
        <v>341</v>
      </c>
      <c r="O42" s="233">
        <v>3</v>
      </c>
      <c r="P42" s="233">
        <v>384599</v>
      </c>
      <c r="Q42" s="235" t="str">
        <f>IFERROR((VLOOKUP(P42,Padrón[[Ficha]:[Nombre]],2,FALSE)),"-")</f>
        <v>MARLON DANIEL MARTINEZ COBA</v>
      </c>
      <c r="S42" s="95" t="str">
        <f t="shared" si="4"/>
        <v>-</v>
      </c>
    </row>
    <row r="43" spans="1:34" x14ac:dyDescent="0.35">
      <c r="A43" s="6">
        <v>57823</v>
      </c>
      <c r="B43" s="3"/>
      <c r="C43" s="1" t="s">
        <v>211</v>
      </c>
      <c r="D43" s="9" t="s">
        <v>212</v>
      </c>
      <c r="E43" s="1" t="s">
        <v>102</v>
      </c>
      <c r="F43" s="8">
        <v>245435</v>
      </c>
      <c r="G43" s="1" t="s">
        <v>160</v>
      </c>
      <c r="H43" s="7">
        <v>14</v>
      </c>
      <c r="I43" s="5">
        <v>44984</v>
      </c>
      <c r="J43" s="5">
        <v>44984</v>
      </c>
      <c r="K43" s="1" t="s">
        <v>45</v>
      </c>
      <c r="L43" s="224">
        <f t="shared" si="3"/>
        <v>2</v>
      </c>
      <c r="M43" s="4">
        <f t="shared" si="5"/>
        <v>1</v>
      </c>
      <c r="N43" s="233" t="s">
        <v>341</v>
      </c>
      <c r="O43" s="233">
        <v>12</v>
      </c>
      <c r="P43" s="233">
        <v>245435</v>
      </c>
      <c r="Q43" s="235" t="str">
        <f>IFERROR((VLOOKUP(P43,Padrón[[Ficha]:[Nombre]],2,FALSE)),"-")</f>
        <v>CESAR VALENCIA VIVEROS</v>
      </c>
      <c r="S43" s="95" t="str">
        <f t="shared" si="4"/>
        <v>-</v>
      </c>
    </row>
    <row r="44" spans="1:34" hidden="1" x14ac:dyDescent="0.35">
      <c r="A44" s="6">
        <v>49477</v>
      </c>
      <c r="B44" s="3"/>
      <c r="C44" s="1" t="s">
        <v>211</v>
      </c>
      <c r="D44" s="9" t="s">
        <v>212</v>
      </c>
      <c r="E44" s="1" t="s">
        <v>17</v>
      </c>
      <c r="F44" s="8">
        <v>445938</v>
      </c>
      <c r="G44" s="1" t="s">
        <v>214</v>
      </c>
      <c r="H44" s="7">
        <v>25</v>
      </c>
      <c r="I44" s="5">
        <v>44985</v>
      </c>
      <c r="J44" s="5">
        <v>44985</v>
      </c>
      <c r="K44" s="1" t="s">
        <v>45</v>
      </c>
      <c r="L44" s="224">
        <f t="shared" si="3"/>
        <v>2</v>
      </c>
      <c r="M44" s="4">
        <f t="shared" si="5"/>
        <v>1</v>
      </c>
      <c r="N44" s="233" t="s">
        <v>341</v>
      </c>
      <c r="O44" s="233">
        <v>19</v>
      </c>
      <c r="P44" s="233">
        <v>567481</v>
      </c>
      <c r="Q44" s="235" t="str">
        <f>IFERROR((VLOOKUP(P44,Padrón[[Ficha]:[Nombre]],2,FALSE)),"-")</f>
        <v>FLORENTINO ALBERTO MEDINA ESPINOSA</v>
      </c>
      <c r="R44" s="248" t="s">
        <v>565</v>
      </c>
      <c r="S44" s="95" t="str">
        <f t="shared" si="4"/>
        <v>-</v>
      </c>
    </row>
    <row r="45" spans="1:34" hidden="1" x14ac:dyDescent="0.35">
      <c r="A45" s="6">
        <v>59361</v>
      </c>
      <c r="B45" s="3"/>
      <c r="C45" s="1" t="s">
        <v>121</v>
      </c>
      <c r="D45" s="9" t="s">
        <v>122</v>
      </c>
      <c r="E45" s="1" t="s">
        <v>47</v>
      </c>
      <c r="F45" s="8">
        <v>971841</v>
      </c>
      <c r="G45" s="1" t="s">
        <v>151</v>
      </c>
      <c r="H45" s="7">
        <v>14</v>
      </c>
      <c r="I45" s="5">
        <v>44986</v>
      </c>
      <c r="J45" s="5">
        <v>44988</v>
      </c>
      <c r="K45" s="1" t="s">
        <v>45</v>
      </c>
      <c r="L45" s="224">
        <f t="shared" si="3"/>
        <v>3</v>
      </c>
      <c r="M45" s="4">
        <f t="shared" si="5"/>
        <v>1</v>
      </c>
      <c r="N45" s="233" t="s">
        <v>341</v>
      </c>
      <c r="O45" s="233">
        <v>6</v>
      </c>
      <c r="P45" s="233">
        <v>322115</v>
      </c>
      <c r="Q45" s="235" t="str">
        <f>IFERROR((VLOOKUP(P45,Padrón[[Ficha]:[Nombre]],2,FALSE)),"-")</f>
        <v>EDUARDO MOHENO TORRES</v>
      </c>
      <c r="S45" s="95" t="str">
        <f t="shared" si="4"/>
        <v>-</v>
      </c>
    </row>
    <row r="46" spans="1:34" hidden="1" x14ac:dyDescent="0.35">
      <c r="A46" s="6">
        <v>59295</v>
      </c>
      <c r="B46" s="3"/>
      <c r="C46" s="1" t="s">
        <v>121</v>
      </c>
      <c r="D46" s="9" t="s">
        <v>150</v>
      </c>
      <c r="E46" s="1" t="s">
        <v>43</v>
      </c>
      <c r="F46" s="8">
        <v>245435</v>
      </c>
      <c r="G46" s="1" t="s">
        <v>160</v>
      </c>
      <c r="H46" s="7">
        <v>19</v>
      </c>
      <c r="I46" s="5">
        <v>44987</v>
      </c>
      <c r="J46" s="5">
        <v>44989</v>
      </c>
      <c r="K46" s="1" t="s">
        <v>45</v>
      </c>
      <c r="L46" s="224">
        <f t="shared" si="3"/>
        <v>3</v>
      </c>
      <c r="M46" s="4">
        <f t="shared" si="5"/>
        <v>1</v>
      </c>
      <c r="N46" s="233" t="s">
        <v>341</v>
      </c>
      <c r="O46" s="233">
        <v>7</v>
      </c>
      <c r="P46" s="233">
        <v>245435</v>
      </c>
      <c r="Q46" s="235" t="str">
        <f>IFERROR((VLOOKUP(P46,Padrón[[Ficha]:[Nombre]],2,FALSE)),"-")</f>
        <v>CESAR VALENCIA VIVEROS</v>
      </c>
      <c r="S46" s="95" t="str">
        <f t="shared" si="4"/>
        <v>-</v>
      </c>
    </row>
    <row r="47" spans="1:34" hidden="1" x14ac:dyDescent="0.35">
      <c r="A47" s="6">
        <v>59454</v>
      </c>
      <c r="B47" s="3"/>
      <c r="C47" s="1" t="s">
        <v>121</v>
      </c>
      <c r="D47" s="9" t="s">
        <v>150</v>
      </c>
      <c r="E47" s="1" t="s">
        <v>44</v>
      </c>
      <c r="F47" s="8">
        <v>567481</v>
      </c>
      <c r="G47" s="1" t="s">
        <v>67</v>
      </c>
      <c r="H47" s="7">
        <v>7</v>
      </c>
      <c r="I47" s="5">
        <v>44990</v>
      </c>
      <c r="J47" s="5">
        <v>44991</v>
      </c>
      <c r="K47" s="1" t="s">
        <v>45</v>
      </c>
      <c r="L47" s="224">
        <f t="shared" si="3"/>
        <v>3</v>
      </c>
      <c r="M47" s="4">
        <f t="shared" si="5"/>
        <v>1</v>
      </c>
      <c r="N47" s="233" t="s">
        <v>341</v>
      </c>
      <c r="O47" s="233">
        <v>7</v>
      </c>
      <c r="P47" s="233">
        <v>567481</v>
      </c>
      <c r="Q47" s="235" t="str">
        <f>IFERROR((VLOOKUP(P47,Padrón[[Ficha]:[Nombre]],2,FALSE)),"-")</f>
        <v>FLORENTINO ALBERTO MEDINA ESPINOSA</v>
      </c>
      <c r="S47" s="95" t="str">
        <f t="shared" si="4"/>
        <v>-</v>
      </c>
    </row>
    <row r="48" spans="1:34" hidden="1" x14ac:dyDescent="0.35">
      <c r="A48" s="6">
        <v>53114</v>
      </c>
      <c r="B48" s="3"/>
      <c r="C48" s="1" t="s">
        <v>211</v>
      </c>
      <c r="D48" s="9" t="s">
        <v>212</v>
      </c>
      <c r="E48" s="1" t="s">
        <v>84</v>
      </c>
      <c r="F48" s="8">
        <v>445938</v>
      </c>
      <c r="G48" s="1" t="s">
        <v>214</v>
      </c>
      <c r="H48" s="7">
        <v>11</v>
      </c>
      <c r="I48" s="5">
        <v>44991</v>
      </c>
      <c r="J48" s="5">
        <v>44992</v>
      </c>
      <c r="K48" s="1" t="s">
        <v>45</v>
      </c>
      <c r="L48" s="224">
        <f t="shared" si="3"/>
        <v>3</v>
      </c>
      <c r="M48" s="4">
        <f t="shared" si="5"/>
        <v>1</v>
      </c>
      <c r="N48" s="233" t="s">
        <v>341</v>
      </c>
      <c r="O48" s="233">
        <v>8</v>
      </c>
      <c r="P48" s="233">
        <v>384599</v>
      </c>
      <c r="Q48" s="235" t="str">
        <f>IFERROR((VLOOKUP(P48,Padrón[[Ficha]:[Nombre]],2,FALSE)),"-")</f>
        <v>MARLON DANIEL MARTINEZ COBA</v>
      </c>
      <c r="S48" s="95" t="str">
        <f t="shared" si="4"/>
        <v>-</v>
      </c>
    </row>
    <row r="49" spans="1:19" hidden="1" x14ac:dyDescent="0.35">
      <c r="A49" s="6">
        <v>56509</v>
      </c>
      <c r="B49" s="3"/>
      <c r="C49" s="1" t="s">
        <v>211</v>
      </c>
      <c r="D49" s="9" t="s">
        <v>212</v>
      </c>
      <c r="E49" s="1" t="s">
        <v>46</v>
      </c>
      <c r="F49" s="8">
        <v>971841</v>
      </c>
      <c r="G49" s="1" t="s">
        <v>151</v>
      </c>
      <c r="H49" s="7">
        <v>15</v>
      </c>
      <c r="I49" s="5">
        <v>44991</v>
      </c>
      <c r="J49" s="5">
        <v>44991</v>
      </c>
      <c r="K49" s="1" t="s">
        <v>152</v>
      </c>
      <c r="L49" s="224">
        <f t="shared" si="3"/>
        <v>3</v>
      </c>
      <c r="M49" s="4">
        <f t="shared" si="5"/>
        <v>1</v>
      </c>
      <c r="N49" s="233" t="s">
        <v>341</v>
      </c>
      <c r="O49" s="233">
        <v>13</v>
      </c>
      <c r="P49" s="233">
        <v>971841</v>
      </c>
      <c r="Q49" s="235" t="str">
        <f>IFERROR((VLOOKUP(P49,Padrón[[Ficha]:[Nombre]],2,FALSE)),"-")</f>
        <v>TOBIAS MAGAÑA RUIZ</v>
      </c>
      <c r="S49" s="95" t="str">
        <f t="shared" si="4"/>
        <v>-</v>
      </c>
    </row>
    <row r="50" spans="1:19" hidden="1" x14ac:dyDescent="0.35">
      <c r="A50" s="6">
        <v>59368</v>
      </c>
      <c r="B50" s="3"/>
      <c r="C50" s="1" t="s">
        <v>121</v>
      </c>
      <c r="D50" s="9" t="s">
        <v>150</v>
      </c>
      <c r="E50" s="1" t="s">
        <v>47</v>
      </c>
      <c r="F50" s="8">
        <v>971841</v>
      </c>
      <c r="G50" s="1" t="s">
        <v>151</v>
      </c>
      <c r="H50" s="7">
        <v>15</v>
      </c>
      <c r="I50" s="5">
        <v>44992</v>
      </c>
      <c r="J50" s="5">
        <v>44994</v>
      </c>
      <c r="K50" s="1" t="s">
        <v>45</v>
      </c>
      <c r="L50" s="224">
        <f t="shared" si="3"/>
        <v>3</v>
      </c>
      <c r="M50" s="4">
        <f t="shared" si="5"/>
        <v>1</v>
      </c>
      <c r="N50" s="233" t="s">
        <v>341</v>
      </c>
      <c r="O50" s="233">
        <v>6</v>
      </c>
      <c r="P50" s="233">
        <v>322115</v>
      </c>
      <c r="Q50" s="235" t="str">
        <f>IFERROR((VLOOKUP(P50,Padrón[[Ficha]:[Nombre]],2,FALSE)),"-")</f>
        <v>EDUARDO MOHENO TORRES</v>
      </c>
      <c r="R50" s="233" t="s">
        <v>568</v>
      </c>
      <c r="S50" s="95" t="str">
        <f t="shared" si="4"/>
        <v>-</v>
      </c>
    </row>
    <row r="51" spans="1:19" hidden="1" x14ac:dyDescent="0.35">
      <c r="A51" s="6">
        <v>55092</v>
      </c>
      <c r="B51" s="3"/>
      <c r="C51" s="1" t="s">
        <v>211</v>
      </c>
      <c r="D51" s="9" t="s">
        <v>212</v>
      </c>
      <c r="E51" s="1" t="s">
        <v>132</v>
      </c>
      <c r="F51" s="8">
        <v>373645</v>
      </c>
      <c r="G51" s="1" t="s">
        <v>205</v>
      </c>
      <c r="H51" s="7">
        <v>17</v>
      </c>
      <c r="I51" s="5">
        <v>44993</v>
      </c>
      <c r="J51" s="5">
        <v>44995</v>
      </c>
      <c r="K51" s="1" t="s">
        <v>45</v>
      </c>
      <c r="L51" s="224">
        <f t="shared" si="3"/>
        <v>3</v>
      </c>
      <c r="M51" s="4">
        <f t="shared" si="5"/>
        <v>1</v>
      </c>
      <c r="N51" s="233" t="s">
        <v>341</v>
      </c>
      <c r="O51" s="233">
        <v>6</v>
      </c>
      <c r="P51" s="233">
        <v>389297</v>
      </c>
      <c r="Q51" s="235" t="str">
        <f>IFERROR((VLOOKUP(P51,Padrón[[Ficha]:[Nombre]],2,FALSE)),"-")</f>
        <v>FELIPE CORONEL SOLIS</v>
      </c>
      <c r="R51" s="233" t="s">
        <v>569</v>
      </c>
      <c r="S51" s="95" t="str">
        <f t="shared" si="4"/>
        <v>-</v>
      </c>
    </row>
    <row r="52" spans="1:19" hidden="1" x14ac:dyDescent="0.35">
      <c r="A52" s="6">
        <v>49111</v>
      </c>
      <c r="B52" s="3"/>
      <c r="C52" s="1" t="s">
        <v>211</v>
      </c>
      <c r="D52" s="9" t="s">
        <v>212</v>
      </c>
      <c r="E52" s="1" t="s">
        <v>20</v>
      </c>
      <c r="F52" s="8">
        <v>445938</v>
      </c>
      <c r="G52" s="1" t="s">
        <v>214</v>
      </c>
      <c r="H52" s="7">
        <v>14</v>
      </c>
      <c r="I52" s="5">
        <v>44994</v>
      </c>
      <c r="J52" s="5">
        <v>44995</v>
      </c>
      <c r="K52" s="1" t="s">
        <v>45</v>
      </c>
      <c r="L52" s="224">
        <f t="shared" si="3"/>
        <v>3</v>
      </c>
      <c r="M52" s="4">
        <f t="shared" si="5"/>
        <v>1</v>
      </c>
      <c r="N52" s="233" t="s">
        <v>341</v>
      </c>
      <c r="O52" s="233">
        <v>9</v>
      </c>
      <c r="P52" s="233">
        <v>567481</v>
      </c>
      <c r="Q52" s="235" t="str">
        <f>IFERROR((VLOOKUP(P52,Padrón[[Ficha]:[Nombre]],2,FALSE)),"-")</f>
        <v>FLORENTINO ALBERTO MEDINA ESPINOSA</v>
      </c>
      <c r="R52" s="233" t="s">
        <v>565</v>
      </c>
      <c r="S52" s="95" t="str">
        <f t="shared" si="4"/>
        <v>-</v>
      </c>
    </row>
    <row r="53" spans="1:19" hidden="1" x14ac:dyDescent="0.35">
      <c r="A53" s="6">
        <v>57504</v>
      </c>
      <c r="B53" s="3"/>
      <c r="C53" s="1" t="s">
        <v>121</v>
      </c>
      <c r="D53" s="9" t="s">
        <v>49</v>
      </c>
      <c r="E53" s="1" t="s">
        <v>43</v>
      </c>
      <c r="F53" s="8">
        <v>384599</v>
      </c>
      <c r="G53" s="1" t="s">
        <v>123</v>
      </c>
      <c r="H53" s="7">
        <v>13</v>
      </c>
      <c r="I53" s="5">
        <v>44995</v>
      </c>
      <c r="J53" s="5">
        <v>44997</v>
      </c>
      <c r="K53" s="1" t="s">
        <v>45</v>
      </c>
      <c r="L53" s="224">
        <f t="shared" si="3"/>
        <v>3</v>
      </c>
      <c r="M53" s="4">
        <f t="shared" si="5"/>
        <v>1</v>
      </c>
      <c r="N53" s="233" t="s">
        <v>343</v>
      </c>
      <c r="Q53" s="235" t="str">
        <f>IFERROR((VLOOKUP(P53,Padrón[[Ficha]:[Nombre]],2,FALSE)),"-")</f>
        <v>-</v>
      </c>
      <c r="R53" s="233" t="s">
        <v>570</v>
      </c>
      <c r="S53" s="95" t="str">
        <f t="shared" si="4"/>
        <v>◄ ◄ ◄ Favor de indicar la causa</v>
      </c>
    </row>
    <row r="54" spans="1:19" hidden="1" x14ac:dyDescent="0.35">
      <c r="A54" s="6">
        <v>49232</v>
      </c>
      <c r="B54" s="3"/>
      <c r="C54" s="1" t="s">
        <v>196</v>
      </c>
      <c r="D54" s="9" t="s">
        <v>201</v>
      </c>
      <c r="E54" s="1" t="s">
        <v>27</v>
      </c>
      <c r="F54" s="8">
        <v>971841</v>
      </c>
      <c r="G54" s="1" t="s">
        <v>151</v>
      </c>
      <c r="H54" s="7">
        <v>6</v>
      </c>
      <c r="I54" s="5">
        <v>44998</v>
      </c>
      <c r="J54" s="5">
        <v>44998</v>
      </c>
      <c r="K54" s="1" t="s">
        <v>45</v>
      </c>
      <c r="L54" s="224">
        <f t="shared" si="3"/>
        <v>3</v>
      </c>
      <c r="M54" s="4">
        <f t="shared" si="5"/>
        <v>1</v>
      </c>
      <c r="N54" s="233" t="s">
        <v>341</v>
      </c>
      <c r="O54" s="233">
        <v>5</v>
      </c>
      <c r="P54" s="233">
        <v>971841</v>
      </c>
      <c r="Q54" s="235" t="str">
        <f>IFERROR((VLOOKUP(P54,Padrón[[Ficha]:[Nombre]],2,FALSE)),"-")</f>
        <v>TOBIAS MAGAÑA RUIZ</v>
      </c>
      <c r="S54" s="95" t="str">
        <f t="shared" si="4"/>
        <v>-</v>
      </c>
    </row>
    <row r="55" spans="1:19" hidden="1" x14ac:dyDescent="0.35">
      <c r="A55" s="6">
        <v>55245</v>
      </c>
      <c r="B55" s="3"/>
      <c r="C55" s="1" t="s">
        <v>211</v>
      </c>
      <c r="D55" s="9" t="s">
        <v>212</v>
      </c>
      <c r="E55" s="1" t="s">
        <v>27</v>
      </c>
      <c r="F55" s="8">
        <v>245434</v>
      </c>
      <c r="G55" s="1" t="s">
        <v>213</v>
      </c>
      <c r="H55" s="7">
        <v>16</v>
      </c>
      <c r="I55" s="5">
        <v>44998</v>
      </c>
      <c r="J55" s="5">
        <v>44998</v>
      </c>
      <c r="K55" s="1" t="s">
        <v>45</v>
      </c>
      <c r="L55" s="224">
        <f t="shared" si="3"/>
        <v>3</v>
      </c>
      <c r="M55" s="4">
        <f t="shared" si="5"/>
        <v>1</v>
      </c>
      <c r="N55" s="233" t="s">
        <v>341</v>
      </c>
      <c r="O55" s="233">
        <v>12</v>
      </c>
      <c r="P55" s="233">
        <v>384599</v>
      </c>
      <c r="Q55" s="235" t="str">
        <f>IFERROR((VLOOKUP(P55,Padrón[[Ficha]:[Nombre]],2,FALSE)),"-")</f>
        <v>MARLON DANIEL MARTINEZ COBA</v>
      </c>
      <c r="S55" s="95" t="str">
        <f t="shared" si="4"/>
        <v>-</v>
      </c>
    </row>
    <row r="56" spans="1:19" hidden="1" x14ac:dyDescent="0.35">
      <c r="A56" s="6">
        <v>58035</v>
      </c>
      <c r="B56" s="3"/>
      <c r="C56" s="1" t="s">
        <v>121</v>
      </c>
      <c r="D56" s="9" t="s">
        <v>49</v>
      </c>
      <c r="E56" s="1" t="s">
        <v>47</v>
      </c>
      <c r="F56" s="8">
        <v>971841</v>
      </c>
      <c r="G56" s="1" t="s">
        <v>151</v>
      </c>
      <c r="H56" s="7">
        <v>14</v>
      </c>
      <c r="I56" s="5">
        <v>45000</v>
      </c>
      <c r="J56" s="5">
        <v>45002</v>
      </c>
      <c r="K56" s="1" t="s">
        <v>45</v>
      </c>
      <c r="L56" s="224">
        <f t="shared" si="3"/>
        <v>3</v>
      </c>
      <c r="M56" s="4">
        <f t="shared" si="5"/>
        <v>1</v>
      </c>
      <c r="N56" s="233" t="s">
        <v>341</v>
      </c>
      <c r="O56" s="233">
        <v>4</v>
      </c>
      <c r="P56" s="233">
        <v>971841</v>
      </c>
      <c r="Q56" s="235" t="str">
        <f>IFERROR((VLOOKUP(P56,Padrón[[Ficha]:[Nombre]],2,FALSE)),"-")</f>
        <v>TOBIAS MAGAÑA RUIZ</v>
      </c>
      <c r="S56" s="95" t="str">
        <f t="shared" si="4"/>
        <v>-</v>
      </c>
    </row>
    <row r="57" spans="1:19" hidden="1" x14ac:dyDescent="0.35">
      <c r="A57" s="6">
        <v>58978</v>
      </c>
      <c r="B57" s="3"/>
      <c r="C57" s="1" t="s">
        <v>121</v>
      </c>
      <c r="D57" s="9" t="s">
        <v>122</v>
      </c>
      <c r="E57" s="1" t="s">
        <v>43</v>
      </c>
      <c r="F57" s="8">
        <v>384599</v>
      </c>
      <c r="G57" s="1" t="s">
        <v>123</v>
      </c>
      <c r="H57" s="7">
        <v>14</v>
      </c>
      <c r="I57" s="5">
        <v>45001</v>
      </c>
      <c r="J57" s="5">
        <v>45003</v>
      </c>
      <c r="K57" s="1" t="s">
        <v>45</v>
      </c>
      <c r="L57" s="224">
        <f t="shared" si="3"/>
        <v>3</v>
      </c>
      <c r="M57" s="4">
        <f t="shared" si="5"/>
        <v>1</v>
      </c>
      <c r="N57" s="233" t="s">
        <v>341</v>
      </c>
      <c r="O57" s="233">
        <v>4</v>
      </c>
      <c r="P57" s="233">
        <v>384599</v>
      </c>
      <c r="Q57" s="235" t="str">
        <f>IFERROR((VLOOKUP(P57,Padrón[[Ficha]:[Nombre]],2,FALSE)),"-")</f>
        <v>MARLON DANIEL MARTINEZ COBA</v>
      </c>
      <c r="S57" s="95" t="str">
        <f t="shared" si="4"/>
        <v>-</v>
      </c>
    </row>
    <row r="58" spans="1:19" hidden="1" x14ac:dyDescent="0.35">
      <c r="A58" s="6">
        <v>55001</v>
      </c>
      <c r="B58" s="3"/>
      <c r="C58" s="1" t="s">
        <v>211</v>
      </c>
      <c r="D58" s="9" t="s">
        <v>212</v>
      </c>
      <c r="E58" s="1" t="s">
        <v>103</v>
      </c>
      <c r="F58" s="8">
        <v>445938</v>
      </c>
      <c r="G58" s="1" t="s">
        <v>214</v>
      </c>
      <c r="H58" s="7">
        <v>16</v>
      </c>
      <c r="I58" s="5">
        <v>45001</v>
      </c>
      <c r="J58" s="5">
        <v>45002</v>
      </c>
      <c r="K58" s="1" t="s">
        <v>45</v>
      </c>
      <c r="L58" s="224">
        <f t="shared" si="3"/>
        <v>3</v>
      </c>
      <c r="M58" s="4">
        <f t="shared" si="5"/>
        <v>1</v>
      </c>
      <c r="N58" s="233" t="s">
        <v>341</v>
      </c>
      <c r="O58" s="233">
        <v>17</v>
      </c>
      <c r="P58" s="233">
        <v>567481</v>
      </c>
      <c r="Q58" s="235" t="str">
        <f>IFERROR((VLOOKUP(P58,Padrón[[Ficha]:[Nombre]],2,FALSE)),"-")</f>
        <v>FLORENTINO ALBERTO MEDINA ESPINOSA</v>
      </c>
      <c r="R58" s="233" t="s">
        <v>565</v>
      </c>
      <c r="S58" s="95" t="str">
        <f t="shared" si="4"/>
        <v>-</v>
      </c>
    </row>
    <row r="59" spans="1:19" hidden="1" x14ac:dyDescent="0.35">
      <c r="A59" s="6">
        <v>56519</v>
      </c>
      <c r="B59" s="3"/>
      <c r="C59" s="1" t="s">
        <v>211</v>
      </c>
      <c r="D59" s="9" t="s">
        <v>212</v>
      </c>
      <c r="E59" s="1" t="s">
        <v>46</v>
      </c>
      <c r="F59" s="8">
        <v>971841</v>
      </c>
      <c r="G59" s="1" t="s">
        <v>151</v>
      </c>
      <c r="H59" s="7">
        <v>24</v>
      </c>
      <c r="I59" s="5">
        <v>45005</v>
      </c>
      <c r="J59" s="5">
        <v>45005</v>
      </c>
      <c r="K59" s="1" t="s">
        <v>152</v>
      </c>
      <c r="L59" s="224">
        <f t="shared" si="3"/>
        <v>3</v>
      </c>
      <c r="M59" s="4">
        <f t="shared" si="5"/>
        <v>1</v>
      </c>
      <c r="N59" s="233" t="s">
        <v>341</v>
      </c>
      <c r="O59" s="233">
        <v>20</v>
      </c>
      <c r="P59" s="233">
        <v>971841</v>
      </c>
      <c r="Q59" s="235" t="str">
        <f>IFERROR((VLOOKUP(P59,Padrón[[Ficha]:[Nombre]],2,FALSE)),"-")</f>
        <v>TOBIAS MAGAÑA RUIZ</v>
      </c>
      <c r="R59" s="235" t="s">
        <v>571</v>
      </c>
      <c r="S59" s="95" t="str">
        <f t="shared" si="4"/>
        <v>-</v>
      </c>
    </row>
    <row r="60" spans="1:19" hidden="1" x14ac:dyDescent="0.35">
      <c r="A60" s="6">
        <v>59364</v>
      </c>
      <c r="B60" s="3"/>
      <c r="C60" s="1" t="s">
        <v>121</v>
      </c>
      <c r="D60" s="9" t="s">
        <v>122</v>
      </c>
      <c r="E60" s="1" t="s">
        <v>47</v>
      </c>
      <c r="F60" s="8">
        <v>971841</v>
      </c>
      <c r="G60" s="1" t="s">
        <v>151</v>
      </c>
      <c r="H60" s="7">
        <v>14</v>
      </c>
      <c r="I60" s="5">
        <v>45006</v>
      </c>
      <c r="J60" s="5">
        <v>45008</v>
      </c>
      <c r="K60" s="1" t="s">
        <v>45</v>
      </c>
      <c r="L60" s="224">
        <f t="shared" si="3"/>
        <v>3</v>
      </c>
      <c r="M60" s="4">
        <f t="shared" si="5"/>
        <v>1</v>
      </c>
      <c r="N60" s="233" t="s">
        <v>341</v>
      </c>
      <c r="O60" s="233">
        <v>7</v>
      </c>
      <c r="P60" s="233">
        <v>971841</v>
      </c>
      <c r="Q60" s="235" t="str">
        <f>IFERROR((VLOOKUP(P60,Padrón[[Ficha]:[Nombre]],2,FALSE)),"-")</f>
        <v>TOBIAS MAGAÑA RUIZ</v>
      </c>
      <c r="R60" s="235" t="s">
        <v>572</v>
      </c>
      <c r="S60" s="95" t="str">
        <f t="shared" si="4"/>
        <v>-</v>
      </c>
    </row>
    <row r="61" spans="1:19" hidden="1" x14ac:dyDescent="0.35">
      <c r="A61" s="6">
        <v>49934</v>
      </c>
      <c r="B61" s="3"/>
      <c r="C61" s="1" t="s">
        <v>211</v>
      </c>
      <c r="D61" s="9" t="s">
        <v>212</v>
      </c>
      <c r="E61" s="1" t="s">
        <v>34</v>
      </c>
      <c r="F61" s="8">
        <v>445938</v>
      </c>
      <c r="G61" s="1" t="s">
        <v>214</v>
      </c>
      <c r="H61" s="7">
        <v>15</v>
      </c>
      <c r="I61" s="5">
        <v>45008</v>
      </c>
      <c r="J61" s="5">
        <v>45009</v>
      </c>
      <c r="K61" s="1" t="s">
        <v>45</v>
      </c>
      <c r="L61" s="224">
        <f t="shared" si="3"/>
        <v>3</v>
      </c>
      <c r="M61" s="4">
        <f t="shared" si="5"/>
        <v>1</v>
      </c>
      <c r="N61" s="233" t="s">
        <v>341</v>
      </c>
      <c r="O61" s="233">
        <v>14</v>
      </c>
      <c r="P61" s="233">
        <v>567481</v>
      </c>
      <c r="Q61" s="235" t="str">
        <f>IFERROR((VLOOKUP(P61,Padrón[[Ficha]:[Nombre]],2,FALSE)),"-")</f>
        <v>FLORENTINO ALBERTO MEDINA ESPINOSA</v>
      </c>
      <c r="R61" s="233" t="s">
        <v>565</v>
      </c>
      <c r="S61" s="95" t="str">
        <f t="shared" si="4"/>
        <v>-</v>
      </c>
    </row>
    <row r="62" spans="1:19" hidden="1" x14ac:dyDescent="0.35">
      <c r="A62" s="6">
        <v>59300</v>
      </c>
      <c r="B62" s="3"/>
      <c r="C62" s="1" t="s">
        <v>121</v>
      </c>
      <c r="D62" s="9" t="s">
        <v>150</v>
      </c>
      <c r="E62" s="1" t="s">
        <v>43</v>
      </c>
      <c r="F62" s="8">
        <v>384599</v>
      </c>
      <c r="G62" s="1" t="s">
        <v>123</v>
      </c>
      <c r="H62" s="7">
        <v>19</v>
      </c>
      <c r="I62" s="5">
        <v>45009</v>
      </c>
      <c r="J62" s="5">
        <v>45011</v>
      </c>
      <c r="K62" s="1" t="s">
        <v>45</v>
      </c>
      <c r="L62" s="224">
        <f t="shared" si="3"/>
        <v>3</v>
      </c>
      <c r="M62" s="4">
        <f t="shared" si="5"/>
        <v>1</v>
      </c>
      <c r="N62" s="233" t="s">
        <v>341</v>
      </c>
      <c r="O62" s="233">
        <v>8</v>
      </c>
      <c r="P62" s="233">
        <v>384599</v>
      </c>
      <c r="Q62" s="235" t="str">
        <f>IFERROR((VLOOKUP(P62,Padrón[[Ficha]:[Nombre]],2,FALSE)),"-")</f>
        <v>MARLON DANIEL MARTINEZ COBA</v>
      </c>
      <c r="S62" s="95" t="str">
        <f t="shared" si="4"/>
        <v>-</v>
      </c>
    </row>
    <row r="63" spans="1:19" hidden="1" x14ac:dyDescent="0.35">
      <c r="A63" s="6">
        <v>59343</v>
      </c>
      <c r="B63" s="3"/>
      <c r="C63" s="1" t="s">
        <v>121</v>
      </c>
      <c r="D63" s="9" t="s">
        <v>122</v>
      </c>
      <c r="E63" s="1" t="s">
        <v>44</v>
      </c>
      <c r="F63" s="8">
        <v>384599</v>
      </c>
      <c r="G63" s="1" t="s">
        <v>123</v>
      </c>
      <c r="H63" s="7">
        <v>7</v>
      </c>
      <c r="I63" s="5">
        <v>45012</v>
      </c>
      <c r="J63" s="5">
        <v>45013</v>
      </c>
      <c r="K63" s="1" t="s">
        <v>45</v>
      </c>
      <c r="L63" s="224">
        <f t="shared" si="3"/>
        <v>3</v>
      </c>
      <c r="M63" s="4">
        <f t="shared" si="5"/>
        <v>1</v>
      </c>
      <c r="N63" s="233" t="s">
        <v>341</v>
      </c>
      <c r="O63" s="233">
        <v>11</v>
      </c>
      <c r="P63" s="233">
        <v>384599</v>
      </c>
      <c r="Q63" s="235" t="str">
        <f>IFERROR((VLOOKUP(P63,Padrón[[Ficha]:[Nombre]],2,FALSE)),"-")</f>
        <v>MARLON DANIEL MARTINEZ COBA</v>
      </c>
      <c r="S63" s="95" t="str">
        <f t="shared" si="4"/>
        <v>-</v>
      </c>
    </row>
    <row r="64" spans="1:19" x14ac:dyDescent="0.35">
      <c r="A64" s="6">
        <v>57822</v>
      </c>
      <c r="B64" s="3"/>
      <c r="C64" s="1" t="s">
        <v>211</v>
      </c>
      <c r="D64" s="9" t="s">
        <v>212</v>
      </c>
      <c r="E64" s="1" t="s">
        <v>102</v>
      </c>
      <c r="F64" s="8">
        <v>245435</v>
      </c>
      <c r="G64" s="1" t="s">
        <v>160</v>
      </c>
      <c r="H64" s="7">
        <v>13</v>
      </c>
      <c r="I64" s="5">
        <v>45013</v>
      </c>
      <c r="J64" s="5">
        <v>45013</v>
      </c>
      <c r="K64" s="1" t="s">
        <v>45</v>
      </c>
      <c r="L64" s="224">
        <f t="shared" si="3"/>
        <v>3</v>
      </c>
      <c r="M64" s="4">
        <f t="shared" si="5"/>
        <v>1</v>
      </c>
      <c r="N64" s="233" t="s">
        <v>341</v>
      </c>
      <c r="O64" s="233">
        <v>11</v>
      </c>
      <c r="P64" s="233">
        <v>245435</v>
      </c>
      <c r="Q64" s="235" t="str">
        <f>IFERROR((VLOOKUP(P64,Padrón[[Ficha]:[Nombre]],2,FALSE)),"-")</f>
        <v>CESAR VALENCIA VIVEROS</v>
      </c>
      <c r="S64" s="95" t="str">
        <f t="shared" si="4"/>
        <v>-</v>
      </c>
    </row>
    <row r="65" spans="1:19" hidden="1" x14ac:dyDescent="0.35">
      <c r="A65" s="6">
        <v>59371</v>
      </c>
      <c r="B65" s="3"/>
      <c r="C65" s="1" t="s">
        <v>121</v>
      </c>
      <c r="D65" s="9" t="s">
        <v>150</v>
      </c>
      <c r="E65" s="1" t="s">
        <v>47</v>
      </c>
      <c r="F65" s="8">
        <v>971841</v>
      </c>
      <c r="G65" s="1" t="s">
        <v>151</v>
      </c>
      <c r="H65" s="7">
        <v>17</v>
      </c>
      <c r="I65" s="5">
        <v>45014</v>
      </c>
      <c r="J65" s="5">
        <v>45016</v>
      </c>
      <c r="K65" s="1" t="s">
        <v>45</v>
      </c>
      <c r="L65" s="224">
        <f t="shared" si="3"/>
        <v>3</v>
      </c>
      <c r="M65" s="4">
        <f t="shared" si="5"/>
        <v>1</v>
      </c>
      <c r="N65" s="233" t="s">
        <v>341</v>
      </c>
      <c r="O65" s="233">
        <v>9</v>
      </c>
      <c r="P65" s="233">
        <v>322115</v>
      </c>
      <c r="Q65" s="235" t="str">
        <f>IFERROR((VLOOKUP(P65,Padrón[[Ficha]:[Nombre]],2,FALSE)),"-")</f>
        <v>EDUARDO MOHENO TORRES</v>
      </c>
      <c r="R65" s="233" t="s">
        <v>573</v>
      </c>
      <c r="S65" s="95" t="str">
        <f t="shared" si="4"/>
        <v>-</v>
      </c>
    </row>
    <row r="66" spans="1:19" hidden="1" x14ac:dyDescent="0.35">
      <c r="A66" s="6">
        <v>54127</v>
      </c>
      <c r="B66" s="3"/>
      <c r="C66" s="1" t="s">
        <v>211</v>
      </c>
      <c r="D66" s="9" t="s">
        <v>212</v>
      </c>
      <c r="E66" s="1" t="s">
        <v>47</v>
      </c>
      <c r="F66" s="8">
        <v>245435</v>
      </c>
      <c r="G66" s="1" t="s">
        <v>160</v>
      </c>
      <c r="H66" s="7">
        <v>19</v>
      </c>
      <c r="I66" s="5">
        <v>45014</v>
      </c>
      <c r="J66" s="5">
        <v>45016</v>
      </c>
      <c r="K66" s="1" t="s">
        <v>152</v>
      </c>
      <c r="L66" s="224">
        <f t="shared" si="3"/>
        <v>3</v>
      </c>
      <c r="M66" s="4">
        <f t="shared" si="5"/>
        <v>1</v>
      </c>
      <c r="N66" s="233" t="s">
        <v>341</v>
      </c>
      <c r="O66" s="233">
        <v>10</v>
      </c>
      <c r="P66" s="233">
        <v>245435</v>
      </c>
      <c r="Q66" s="235" t="str">
        <f>IFERROR((VLOOKUP(P66,Padrón[[Ficha]:[Nombre]],2,FALSE)),"-")</f>
        <v>CESAR VALENCIA VIVEROS</v>
      </c>
      <c r="S66" s="95" t="str">
        <f t="shared" si="4"/>
        <v>-</v>
      </c>
    </row>
    <row r="67" spans="1:19" hidden="1" x14ac:dyDescent="0.35">
      <c r="A67" s="6">
        <v>57516</v>
      </c>
      <c r="B67" s="3"/>
      <c r="C67" s="1" t="s">
        <v>121</v>
      </c>
      <c r="D67" s="9" t="s">
        <v>49</v>
      </c>
      <c r="E67" s="1" t="s">
        <v>43</v>
      </c>
      <c r="F67" s="8">
        <v>384599</v>
      </c>
      <c r="G67" s="1" t="s">
        <v>123</v>
      </c>
      <c r="H67" s="7">
        <v>12</v>
      </c>
      <c r="I67" s="5">
        <v>45015</v>
      </c>
      <c r="J67" s="5">
        <v>45017</v>
      </c>
      <c r="K67" s="1" t="s">
        <v>45</v>
      </c>
      <c r="L67" s="224">
        <f t="shared" si="3"/>
        <v>4</v>
      </c>
      <c r="M67" s="4">
        <f t="shared" si="5"/>
        <v>1</v>
      </c>
      <c r="N67" s="233" t="s">
        <v>341</v>
      </c>
      <c r="O67" s="233">
        <v>6</v>
      </c>
      <c r="P67" s="233">
        <v>384599</v>
      </c>
      <c r="Q67" s="235" t="str">
        <f>IFERROR((VLOOKUP(P67,Padrón[[Ficha]:[Nombre]],2,FALSE)),"-")</f>
        <v>MARLON DANIEL MARTINEZ COBA</v>
      </c>
      <c r="S67" s="95" t="str">
        <f t="shared" si="4"/>
        <v>-</v>
      </c>
    </row>
    <row r="68" spans="1:19" hidden="1" x14ac:dyDescent="0.35">
      <c r="A68" s="6">
        <v>59463</v>
      </c>
      <c r="B68" s="3"/>
      <c r="C68" s="1" t="s">
        <v>121</v>
      </c>
      <c r="D68" s="9" t="s">
        <v>150</v>
      </c>
      <c r="E68" s="1" t="s">
        <v>44</v>
      </c>
      <c r="F68" s="8">
        <v>384599</v>
      </c>
      <c r="G68" s="1" t="s">
        <v>123</v>
      </c>
      <c r="H68" s="7">
        <v>8</v>
      </c>
      <c r="I68" s="5">
        <v>45018</v>
      </c>
      <c r="J68" s="5">
        <v>45019</v>
      </c>
      <c r="K68" s="1" t="s">
        <v>45</v>
      </c>
      <c r="L68" s="224">
        <f t="shared" si="3"/>
        <v>4</v>
      </c>
      <c r="M68" s="4">
        <f t="shared" si="5"/>
        <v>1</v>
      </c>
      <c r="N68" s="233" t="s">
        <v>341</v>
      </c>
      <c r="O68" s="233">
        <v>5</v>
      </c>
      <c r="P68" s="233">
        <v>567481</v>
      </c>
      <c r="Q68" s="235" t="str">
        <f>IFERROR((VLOOKUP(P68,Padrón[[Ficha]:[Nombre]],2,FALSE)),"-")</f>
        <v>FLORENTINO ALBERTO MEDINA ESPINOSA</v>
      </c>
      <c r="R68" s="233" t="s">
        <v>574</v>
      </c>
      <c r="S68" s="95" t="str">
        <f t="shared" si="4"/>
        <v>-</v>
      </c>
    </row>
    <row r="69" spans="1:19" hidden="1" x14ac:dyDescent="0.35">
      <c r="A69" s="6">
        <v>48341</v>
      </c>
      <c r="B69" s="3"/>
      <c r="C69" s="1" t="s">
        <v>215</v>
      </c>
      <c r="D69" s="9" t="s">
        <v>221</v>
      </c>
      <c r="E69" s="1" t="s">
        <v>47</v>
      </c>
      <c r="F69" s="8">
        <v>322115</v>
      </c>
      <c r="G69" s="1" t="s">
        <v>153</v>
      </c>
      <c r="H69" s="7">
        <v>13</v>
      </c>
      <c r="I69" s="5">
        <v>45019</v>
      </c>
      <c r="J69" s="5">
        <v>45021</v>
      </c>
      <c r="K69" s="1" t="s">
        <v>45</v>
      </c>
      <c r="L69" s="224">
        <f t="shared" si="3"/>
        <v>4</v>
      </c>
      <c r="M69" s="4">
        <f t="shared" si="5"/>
        <v>1</v>
      </c>
      <c r="N69" s="233" t="s">
        <v>341</v>
      </c>
      <c r="O69" s="233">
        <v>7</v>
      </c>
      <c r="P69" s="233">
        <v>322115</v>
      </c>
      <c r="Q69" s="235" t="str">
        <f>IFERROR((VLOOKUP(P69,Padrón[[Ficha]:[Nombre]],2,FALSE)),"-")</f>
        <v>EDUARDO MOHENO TORRES</v>
      </c>
      <c r="S69" s="95" t="str">
        <f t="shared" si="4"/>
        <v>-</v>
      </c>
    </row>
    <row r="70" spans="1:19" hidden="1" x14ac:dyDescent="0.35">
      <c r="A70" s="6">
        <v>58115</v>
      </c>
      <c r="B70" s="3"/>
      <c r="C70" s="1" t="s">
        <v>121</v>
      </c>
      <c r="D70" s="9" t="s">
        <v>49</v>
      </c>
      <c r="E70" s="1" t="s">
        <v>47</v>
      </c>
      <c r="F70" s="8">
        <v>971841</v>
      </c>
      <c r="G70" s="1" t="s">
        <v>151</v>
      </c>
      <c r="H70" s="7">
        <v>14</v>
      </c>
      <c r="I70" s="5">
        <v>45020</v>
      </c>
      <c r="J70" s="5">
        <v>45022</v>
      </c>
      <c r="K70" s="1" t="s">
        <v>45</v>
      </c>
      <c r="L70" s="224">
        <f t="shared" si="3"/>
        <v>4</v>
      </c>
      <c r="M70" s="4">
        <f t="shared" si="5"/>
        <v>1</v>
      </c>
      <c r="N70" s="233" t="s">
        <v>341</v>
      </c>
      <c r="O70" s="233">
        <v>11</v>
      </c>
      <c r="P70" s="233">
        <v>245435</v>
      </c>
      <c r="Q70" s="235" t="str">
        <f>IFERROR((VLOOKUP(P70,Padrón[[Ficha]:[Nombre]],2,FALSE)),"-")</f>
        <v>CESAR VALENCIA VIVEROS</v>
      </c>
      <c r="R70" s="233" t="s">
        <v>575</v>
      </c>
      <c r="S70" s="95" t="str">
        <f t="shared" si="4"/>
        <v>-</v>
      </c>
    </row>
    <row r="71" spans="1:19" hidden="1" x14ac:dyDescent="0.35">
      <c r="A71" s="6">
        <v>54329</v>
      </c>
      <c r="B71" s="3"/>
      <c r="C71" s="1" t="s">
        <v>211</v>
      </c>
      <c r="D71" s="9" t="s">
        <v>212</v>
      </c>
      <c r="E71" s="1" t="s">
        <v>47</v>
      </c>
      <c r="F71" s="8">
        <v>245435</v>
      </c>
      <c r="G71" s="1" t="s">
        <v>160</v>
      </c>
      <c r="H71" s="7">
        <v>17</v>
      </c>
      <c r="I71" s="5">
        <v>45021</v>
      </c>
      <c r="J71" s="5">
        <v>45023</v>
      </c>
      <c r="K71" s="1" t="s">
        <v>152</v>
      </c>
      <c r="L71" s="224">
        <f t="shared" si="3"/>
        <v>4</v>
      </c>
      <c r="M71" s="4">
        <f t="shared" si="5"/>
        <v>1</v>
      </c>
      <c r="N71" s="233" t="s">
        <v>341</v>
      </c>
      <c r="O71" s="233">
        <v>7</v>
      </c>
      <c r="P71" s="233">
        <v>245435</v>
      </c>
      <c r="Q71" s="235" t="str">
        <f>IFERROR((VLOOKUP(P71,Padrón[[Ficha]:[Nombre]],2,FALSE)),"-")</f>
        <v>CESAR VALENCIA VIVEROS</v>
      </c>
      <c r="R71" s="233" t="s">
        <v>576</v>
      </c>
      <c r="S71" s="95" t="str">
        <f t="shared" si="4"/>
        <v>-</v>
      </c>
    </row>
    <row r="72" spans="1:19" hidden="1" x14ac:dyDescent="0.35">
      <c r="A72" s="6">
        <v>58979</v>
      </c>
      <c r="B72" s="3"/>
      <c r="C72" s="1" t="s">
        <v>121</v>
      </c>
      <c r="D72" s="9" t="s">
        <v>122</v>
      </c>
      <c r="E72" s="1" t="s">
        <v>43</v>
      </c>
      <c r="F72" s="8">
        <v>384599</v>
      </c>
      <c r="G72" s="1" t="s">
        <v>123</v>
      </c>
      <c r="H72" s="7">
        <v>13</v>
      </c>
      <c r="I72" s="5">
        <v>45023</v>
      </c>
      <c r="J72" s="5">
        <v>45025</v>
      </c>
      <c r="K72" s="1" t="s">
        <v>45</v>
      </c>
      <c r="L72" s="224">
        <f t="shared" si="3"/>
        <v>4</v>
      </c>
      <c r="M72" s="4">
        <f t="shared" si="5"/>
        <v>1</v>
      </c>
      <c r="N72" s="233" t="s">
        <v>341</v>
      </c>
      <c r="O72" s="233">
        <v>9</v>
      </c>
      <c r="P72" s="233">
        <v>384599</v>
      </c>
      <c r="Q72" s="235" t="str">
        <f>IFERROR((VLOOKUP(P72,Padrón[[Ficha]:[Nombre]],2,FALSE)),"-")</f>
        <v>MARLON DANIEL MARTINEZ COBA</v>
      </c>
      <c r="S72" s="95" t="str">
        <f t="shared" si="4"/>
        <v>-</v>
      </c>
    </row>
    <row r="73" spans="1:19" x14ac:dyDescent="0.35">
      <c r="A73" s="6">
        <v>57626</v>
      </c>
      <c r="B73" s="3"/>
      <c r="C73" s="1" t="s">
        <v>211</v>
      </c>
      <c r="D73" s="9" t="s">
        <v>212</v>
      </c>
      <c r="E73" s="1" t="s">
        <v>102</v>
      </c>
      <c r="F73" s="8">
        <v>245435</v>
      </c>
      <c r="G73" s="1" t="s">
        <v>160</v>
      </c>
      <c r="H73" s="7">
        <v>14</v>
      </c>
      <c r="I73" s="5">
        <v>45027</v>
      </c>
      <c r="J73" s="5">
        <v>45027</v>
      </c>
      <c r="K73" s="1" t="s">
        <v>45</v>
      </c>
      <c r="L73" s="224">
        <f t="shared" si="3"/>
        <v>4</v>
      </c>
      <c r="M73" s="4">
        <f t="shared" si="5"/>
        <v>1</v>
      </c>
      <c r="N73" s="233" t="s">
        <v>341</v>
      </c>
      <c r="O73" s="233">
        <v>9</v>
      </c>
      <c r="P73" s="233">
        <v>322115</v>
      </c>
      <c r="Q73" s="235" t="s">
        <v>577</v>
      </c>
      <c r="R73" s="233" t="s">
        <v>578</v>
      </c>
      <c r="S73" s="95" t="str">
        <f t="shared" si="4"/>
        <v>-</v>
      </c>
    </row>
    <row r="74" spans="1:19" hidden="1" x14ac:dyDescent="0.35">
      <c r="A74" s="6">
        <v>59369</v>
      </c>
      <c r="B74" s="3"/>
      <c r="C74" s="1" t="s">
        <v>121</v>
      </c>
      <c r="D74" s="9" t="s">
        <v>122</v>
      </c>
      <c r="E74" s="1" t="s">
        <v>47</v>
      </c>
      <c r="F74" s="8">
        <v>971841</v>
      </c>
      <c r="G74" s="1" t="s">
        <v>151</v>
      </c>
      <c r="H74" s="7">
        <v>14</v>
      </c>
      <c r="I74" s="5">
        <v>45028</v>
      </c>
      <c r="J74" s="5">
        <v>45030</v>
      </c>
      <c r="K74" s="1" t="s">
        <v>45</v>
      </c>
      <c r="L74" s="224">
        <f t="shared" si="3"/>
        <v>4</v>
      </c>
      <c r="M74" s="4">
        <f t="shared" si="5"/>
        <v>1</v>
      </c>
      <c r="N74" s="233" t="s">
        <v>341</v>
      </c>
      <c r="O74" s="233">
        <v>9</v>
      </c>
      <c r="P74" s="233">
        <v>322115</v>
      </c>
      <c r="Q74" s="235" t="str">
        <f>IFERROR((VLOOKUP(P74,Padrón[[Ficha]:[Nombre]],2,FALSE)),"-")</f>
        <v>EDUARDO MOHENO TORRES</v>
      </c>
      <c r="R74" s="233" t="s">
        <v>578</v>
      </c>
      <c r="S74" s="95" t="str">
        <f t="shared" si="4"/>
        <v>-</v>
      </c>
    </row>
    <row r="75" spans="1:19" hidden="1" x14ac:dyDescent="0.35">
      <c r="A75" s="6">
        <v>59303</v>
      </c>
      <c r="B75" s="3"/>
      <c r="C75" s="1" t="s">
        <v>121</v>
      </c>
      <c r="D75" s="9" t="s">
        <v>150</v>
      </c>
      <c r="E75" s="1" t="s">
        <v>43</v>
      </c>
      <c r="F75" s="8">
        <v>245435</v>
      </c>
      <c r="G75" s="1" t="s">
        <v>160</v>
      </c>
      <c r="H75" s="7">
        <v>18</v>
      </c>
      <c r="I75" s="5">
        <v>45029</v>
      </c>
      <c r="J75" s="5">
        <v>45031</v>
      </c>
      <c r="K75" s="1" t="s">
        <v>45</v>
      </c>
      <c r="L75" s="224">
        <f t="shared" si="3"/>
        <v>4</v>
      </c>
      <c r="M75" s="4">
        <f t="shared" si="5"/>
        <v>1</v>
      </c>
      <c r="N75" s="233" t="s">
        <v>341</v>
      </c>
      <c r="O75" s="233">
        <v>9</v>
      </c>
      <c r="P75" s="233">
        <v>384599</v>
      </c>
      <c r="Q75" s="235" t="str">
        <f>IFERROR((VLOOKUP(P75,Padrón[[Ficha]:[Nombre]],2,FALSE)),"-")</f>
        <v>MARLON DANIEL MARTINEZ COBA</v>
      </c>
      <c r="R75" s="233" t="s">
        <v>579</v>
      </c>
      <c r="S75" s="95" t="str">
        <f t="shared" si="4"/>
        <v>-</v>
      </c>
    </row>
    <row r="76" spans="1:19" hidden="1" x14ac:dyDescent="0.35">
      <c r="A76" s="6">
        <v>59373</v>
      </c>
      <c r="B76" s="3"/>
      <c r="C76" s="1" t="s">
        <v>121</v>
      </c>
      <c r="D76" s="9" t="s">
        <v>150</v>
      </c>
      <c r="E76" s="1" t="s">
        <v>47</v>
      </c>
      <c r="F76" s="8">
        <v>971841</v>
      </c>
      <c r="G76" s="1" t="s">
        <v>151</v>
      </c>
      <c r="H76" s="7">
        <v>17</v>
      </c>
      <c r="I76" s="5">
        <v>45034</v>
      </c>
      <c r="J76" s="5">
        <v>45036</v>
      </c>
      <c r="K76" s="1" t="s">
        <v>45</v>
      </c>
      <c r="L76" s="224">
        <f t="shared" si="3"/>
        <v>4</v>
      </c>
      <c r="M76" s="4">
        <f t="shared" si="5"/>
        <v>1</v>
      </c>
      <c r="N76" s="233" t="s">
        <v>341</v>
      </c>
      <c r="O76" s="233">
        <v>10</v>
      </c>
      <c r="P76" s="233">
        <v>245435</v>
      </c>
      <c r="Q76" s="235" t="str">
        <f>IFERROR((VLOOKUP(P76,Padrón[[Ficha]:[Nombre]],2,FALSE)),"-")</f>
        <v>CESAR VALENCIA VIVEROS</v>
      </c>
      <c r="R76" s="233" t="s">
        <v>580</v>
      </c>
      <c r="S76" s="95" t="str">
        <f t="shared" si="4"/>
        <v>-</v>
      </c>
    </row>
    <row r="77" spans="1:19" hidden="1" x14ac:dyDescent="0.35">
      <c r="A77" s="6">
        <v>57538</v>
      </c>
      <c r="B77" s="3"/>
      <c r="C77" s="1" t="s">
        <v>121</v>
      </c>
      <c r="D77" s="9" t="s">
        <v>49</v>
      </c>
      <c r="E77" s="1" t="s">
        <v>43</v>
      </c>
      <c r="F77" s="8">
        <v>384599</v>
      </c>
      <c r="G77" s="1" t="s">
        <v>123</v>
      </c>
      <c r="H77" s="7">
        <v>12</v>
      </c>
      <c r="I77" s="5">
        <v>45037</v>
      </c>
      <c r="J77" s="5">
        <v>45039</v>
      </c>
      <c r="K77" s="1" t="s">
        <v>45</v>
      </c>
      <c r="L77" s="224">
        <f t="shared" si="3"/>
        <v>4</v>
      </c>
      <c r="M77" s="4">
        <f t="shared" si="5"/>
        <v>1</v>
      </c>
      <c r="N77" s="233" t="s">
        <v>341</v>
      </c>
      <c r="O77" s="233">
        <v>17</v>
      </c>
      <c r="P77" s="233">
        <v>384599</v>
      </c>
      <c r="Q77" s="235" t="str">
        <f>IFERROR((VLOOKUP(P77,Padrón[[Ficha]:[Nombre]],2,FALSE)),"-")</f>
        <v>MARLON DANIEL MARTINEZ COBA</v>
      </c>
      <c r="S77" s="95" t="str">
        <f t="shared" si="4"/>
        <v>-</v>
      </c>
    </row>
    <row r="78" spans="1:19" hidden="1" x14ac:dyDescent="0.35">
      <c r="A78" s="6">
        <v>59345</v>
      </c>
      <c r="B78" s="3"/>
      <c r="C78" s="1" t="s">
        <v>121</v>
      </c>
      <c r="D78" s="9" t="s">
        <v>122</v>
      </c>
      <c r="E78" s="1" t="s">
        <v>44</v>
      </c>
      <c r="F78" s="8">
        <v>384599</v>
      </c>
      <c r="G78" s="1" t="s">
        <v>123</v>
      </c>
      <c r="H78" s="7">
        <v>6</v>
      </c>
      <c r="I78" s="5">
        <v>45040</v>
      </c>
      <c r="J78" s="5">
        <v>45041</v>
      </c>
      <c r="K78" s="1" t="s">
        <v>45</v>
      </c>
      <c r="L78" s="224">
        <f t="shared" ref="L78:L141" si="21">MONTH(J78)</f>
        <v>4</v>
      </c>
      <c r="M78" s="4">
        <f t="shared" si="5"/>
        <v>1</v>
      </c>
      <c r="N78" s="233" t="s">
        <v>341</v>
      </c>
      <c r="O78" s="233">
        <v>3</v>
      </c>
      <c r="P78" s="233">
        <v>384599</v>
      </c>
      <c r="Q78" s="235" t="str">
        <f>IFERROR((VLOOKUP(P78,Padrón[[Ficha]:[Nombre]],2,FALSE)),"-")</f>
        <v>MARLON DANIEL MARTINEZ COBA</v>
      </c>
      <c r="S78" s="95" t="str">
        <f t="shared" ref="S78:S141" si="22">IF(N78="Cancelado","◄ ◄ ◄ Favor de indicar la causa","-")</f>
        <v>-</v>
      </c>
    </row>
    <row r="79" spans="1:19" hidden="1" x14ac:dyDescent="0.35">
      <c r="A79" s="6">
        <v>54304</v>
      </c>
      <c r="B79" s="3"/>
      <c r="C79" s="1" t="s">
        <v>211</v>
      </c>
      <c r="D79" s="9" t="s">
        <v>212</v>
      </c>
      <c r="E79" s="1" t="s">
        <v>47</v>
      </c>
      <c r="F79" s="8">
        <v>245435</v>
      </c>
      <c r="G79" s="1" t="s">
        <v>160</v>
      </c>
      <c r="H79" s="7">
        <v>15</v>
      </c>
      <c r="I79" s="5">
        <v>45040</v>
      </c>
      <c r="J79" s="5">
        <v>45042</v>
      </c>
      <c r="K79" s="1" t="s">
        <v>152</v>
      </c>
      <c r="L79" s="224">
        <f t="shared" si="21"/>
        <v>4</v>
      </c>
      <c r="M79" s="4">
        <f t="shared" ref="M79:M142" si="23">IF(AND(J79&gt;=$B$2,J79&lt;=$C$2),1,0)</f>
        <v>1</v>
      </c>
      <c r="N79" s="233" t="s">
        <v>341</v>
      </c>
      <c r="O79" s="233">
        <v>9</v>
      </c>
      <c r="P79" s="233">
        <v>245435</v>
      </c>
      <c r="Q79" s="235" t="str">
        <f>IFERROR((VLOOKUP(P79,Padrón[[Ficha]:[Nombre]],2,FALSE)),"-")</f>
        <v>CESAR VALENCIA VIVEROS</v>
      </c>
      <c r="S79" s="95" t="str">
        <f t="shared" si="22"/>
        <v>-</v>
      </c>
    </row>
    <row r="80" spans="1:19" hidden="1" x14ac:dyDescent="0.35">
      <c r="A80" s="6">
        <v>58132</v>
      </c>
      <c r="B80" s="3"/>
      <c r="C80" s="1" t="s">
        <v>121</v>
      </c>
      <c r="D80" s="9" t="s">
        <v>49</v>
      </c>
      <c r="E80" s="1" t="s">
        <v>47</v>
      </c>
      <c r="F80" s="8">
        <v>971841</v>
      </c>
      <c r="G80" s="1" t="s">
        <v>151</v>
      </c>
      <c r="H80" s="7">
        <v>13</v>
      </c>
      <c r="I80" s="5">
        <v>45042</v>
      </c>
      <c r="J80" s="5">
        <v>45044</v>
      </c>
      <c r="K80" s="1" t="s">
        <v>45</v>
      </c>
      <c r="L80" s="224">
        <f t="shared" si="21"/>
        <v>4</v>
      </c>
      <c r="M80" s="4">
        <f t="shared" si="23"/>
        <v>1</v>
      </c>
      <c r="N80" s="233" t="s">
        <v>341</v>
      </c>
      <c r="O80" s="233">
        <v>11</v>
      </c>
      <c r="P80" s="233">
        <v>971841</v>
      </c>
      <c r="Q80" s="235" t="str">
        <f>IFERROR((VLOOKUP(P80,Padrón[[Ficha]:[Nombre]],2,FALSE)),"-")</f>
        <v>TOBIAS MAGAÑA RUIZ</v>
      </c>
      <c r="S80" s="95" t="str">
        <f t="shared" si="22"/>
        <v>-</v>
      </c>
    </row>
    <row r="81" spans="1:19" hidden="1" x14ac:dyDescent="0.35">
      <c r="A81" s="6">
        <v>58980</v>
      </c>
      <c r="B81" s="3"/>
      <c r="C81" s="1" t="s">
        <v>121</v>
      </c>
      <c r="D81" s="9" t="s">
        <v>122</v>
      </c>
      <c r="E81" s="1" t="s">
        <v>43</v>
      </c>
      <c r="F81" s="8">
        <v>384599</v>
      </c>
      <c r="G81" s="1" t="s">
        <v>123</v>
      </c>
      <c r="H81" s="7">
        <v>14</v>
      </c>
      <c r="I81" s="5">
        <v>45043</v>
      </c>
      <c r="J81" s="5">
        <v>45045</v>
      </c>
      <c r="K81" s="1" t="s">
        <v>45</v>
      </c>
      <c r="L81" s="224">
        <f t="shared" si="21"/>
        <v>4</v>
      </c>
      <c r="M81" s="4">
        <f t="shared" si="23"/>
        <v>1</v>
      </c>
      <c r="N81" s="233" t="s">
        <v>341</v>
      </c>
      <c r="O81" s="233">
        <v>21</v>
      </c>
      <c r="P81" s="233">
        <v>384599</v>
      </c>
      <c r="Q81" s="235" t="str">
        <f>IFERROR((VLOOKUP(P81,Padrón[[Ficha]:[Nombre]],2,FALSE)),"-")</f>
        <v>MARLON DANIEL MARTINEZ COBA</v>
      </c>
      <c r="S81" s="95" t="str">
        <f t="shared" si="22"/>
        <v>-</v>
      </c>
    </row>
    <row r="82" spans="1:19" hidden="1" x14ac:dyDescent="0.35">
      <c r="A82" s="6">
        <v>59372</v>
      </c>
      <c r="B82" s="3"/>
      <c r="C82" s="1" t="s">
        <v>121</v>
      </c>
      <c r="D82" s="9" t="s">
        <v>122</v>
      </c>
      <c r="E82" s="1" t="s">
        <v>47</v>
      </c>
      <c r="F82" s="8">
        <v>322115</v>
      </c>
      <c r="G82" s="1" t="s">
        <v>153</v>
      </c>
      <c r="H82" s="7">
        <v>14</v>
      </c>
      <c r="I82" s="5">
        <v>45048</v>
      </c>
      <c r="J82" s="5">
        <v>45050</v>
      </c>
      <c r="K82" s="1" t="s">
        <v>45</v>
      </c>
      <c r="L82" s="224">
        <f t="shared" si="21"/>
        <v>5</v>
      </c>
      <c r="M82" s="4">
        <f t="shared" si="23"/>
        <v>1</v>
      </c>
      <c r="N82" s="233" t="s">
        <v>341</v>
      </c>
      <c r="O82" s="233">
        <v>17</v>
      </c>
      <c r="P82" s="233">
        <v>245435</v>
      </c>
      <c r="Q82" s="235" t="str">
        <f>IFERROR((VLOOKUP(P82,Padrón[[Ficha]:[Nombre]],2,FALSE)),"-")</f>
        <v>CESAR VALENCIA VIVEROS</v>
      </c>
      <c r="R82" s="233" t="s">
        <v>581</v>
      </c>
      <c r="S82" s="95" t="str">
        <f t="shared" si="22"/>
        <v>-</v>
      </c>
    </row>
    <row r="83" spans="1:19" hidden="1" x14ac:dyDescent="0.35">
      <c r="A83" s="6">
        <v>55248</v>
      </c>
      <c r="B83" s="3"/>
      <c r="C83" s="1" t="s">
        <v>211</v>
      </c>
      <c r="D83" s="9" t="s">
        <v>212</v>
      </c>
      <c r="E83" s="1" t="s">
        <v>27</v>
      </c>
      <c r="F83" s="8">
        <v>245434</v>
      </c>
      <c r="G83" s="1" t="s">
        <v>213</v>
      </c>
      <c r="H83" s="7">
        <v>9</v>
      </c>
      <c r="I83" s="5">
        <v>45048</v>
      </c>
      <c r="J83" s="5">
        <v>45048</v>
      </c>
      <c r="K83" s="1" t="s">
        <v>45</v>
      </c>
      <c r="L83" s="224">
        <f t="shared" si="21"/>
        <v>5</v>
      </c>
      <c r="M83" s="4">
        <f t="shared" si="23"/>
        <v>1</v>
      </c>
      <c r="N83" s="233" t="s">
        <v>341</v>
      </c>
      <c r="O83" s="233">
        <v>7</v>
      </c>
      <c r="P83" s="233">
        <v>245434</v>
      </c>
      <c r="Q83" s="235" t="str">
        <f>IFERROR((VLOOKUP(P83,Padrón[[Ficha]:[Nombre]],2,FALSE)),"-")</f>
        <v>JOEL LICONA MAR</v>
      </c>
      <c r="S83" s="95" t="str">
        <f t="shared" si="22"/>
        <v>-</v>
      </c>
    </row>
    <row r="84" spans="1:19" hidden="1" x14ac:dyDescent="0.35">
      <c r="A84" s="6">
        <v>59306</v>
      </c>
      <c r="B84" s="3"/>
      <c r="C84" s="1" t="s">
        <v>121</v>
      </c>
      <c r="D84" s="9" t="s">
        <v>150</v>
      </c>
      <c r="E84" s="1" t="s">
        <v>43</v>
      </c>
      <c r="F84" s="8">
        <v>384599</v>
      </c>
      <c r="G84" s="1" t="s">
        <v>123</v>
      </c>
      <c r="H84" s="7">
        <v>19</v>
      </c>
      <c r="I84" s="5">
        <v>45051</v>
      </c>
      <c r="J84" s="5">
        <v>45053</v>
      </c>
      <c r="K84" s="1" t="s">
        <v>45</v>
      </c>
      <c r="L84" s="224">
        <f t="shared" si="21"/>
        <v>5</v>
      </c>
      <c r="M84" s="4">
        <f t="shared" si="23"/>
        <v>1</v>
      </c>
      <c r="N84" s="233" t="s">
        <v>341</v>
      </c>
      <c r="O84" s="233">
        <v>14</v>
      </c>
      <c r="P84" s="233">
        <v>384599</v>
      </c>
      <c r="Q84" s="235" t="str">
        <f>IFERROR((VLOOKUP(P84,Padrón[[Ficha]:[Nombre]],2,FALSE)),"-")</f>
        <v>MARLON DANIEL MARTINEZ COBA</v>
      </c>
      <c r="S84" s="95" t="str">
        <f t="shared" si="22"/>
        <v>-</v>
      </c>
    </row>
    <row r="85" spans="1:19" hidden="1" x14ac:dyDescent="0.35">
      <c r="A85" s="6">
        <v>59375</v>
      </c>
      <c r="B85" s="3"/>
      <c r="C85" s="1" t="s">
        <v>121</v>
      </c>
      <c r="D85" s="9" t="s">
        <v>150</v>
      </c>
      <c r="E85" s="1" t="s">
        <v>47</v>
      </c>
      <c r="F85" s="8">
        <v>971841</v>
      </c>
      <c r="G85" s="1" t="s">
        <v>151</v>
      </c>
      <c r="H85" s="7">
        <v>19</v>
      </c>
      <c r="I85" s="5">
        <v>45056</v>
      </c>
      <c r="J85" s="5">
        <v>45058</v>
      </c>
      <c r="K85" s="1" t="s">
        <v>45</v>
      </c>
      <c r="L85" s="224">
        <f t="shared" si="21"/>
        <v>5</v>
      </c>
      <c r="M85" s="4">
        <f t="shared" si="23"/>
        <v>1</v>
      </c>
      <c r="N85" s="233" t="s">
        <v>341</v>
      </c>
      <c r="O85" s="233">
        <v>16</v>
      </c>
      <c r="P85" s="233">
        <v>971841</v>
      </c>
      <c r="Q85" s="235" t="str">
        <f>IFERROR((VLOOKUP(P85,Padrón[[Ficha]:[Nombre]],2,FALSE)),"-")</f>
        <v>TOBIAS MAGAÑA RUIZ</v>
      </c>
      <c r="S85" s="95" t="str">
        <f t="shared" si="22"/>
        <v>-</v>
      </c>
    </row>
    <row r="86" spans="1:19" hidden="1" x14ac:dyDescent="0.35">
      <c r="A86" s="6">
        <v>57593</v>
      </c>
      <c r="B86" s="3"/>
      <c r="C86" s="1" t="s">
        <v>121</v>
      </c>
      <c r="D86" s="9" t="s">
        <v>49</v>
      </c>
      <c r="E86" s="1" t="s">
        <v>43</v>
      </c>
      <c r="F86" s="8">
        <v>384599</v>
      </c>
      <c r="G86" s="1" t="s">
        <v>123</v>
      </c>
      <c r="H86" s="7">
        <v>14</v>
      </c>
      <c r="I86" s="5">
        <v>45057</v>
      </c>
      <c r="J86" s="5">
        <v>45059</v>
      </c>
      <c r="K86" s="1" t="s">
        <v>45</v>
      </c>
      <c r="L86" s="224">
        <f t="shared" si="21"/>
        <v>5</v>
      </c>
      <c r="M86" s="4">
        <f t="shared" si="23"/>
        <v>1</v>
      </c>
      <c r="N86" s="233" t="s">
        <v>341</v>
      </c>
      <c r="O86" s="233">
        <v>22</v>
      </c>
      <c r="P86" s="233">
        <v>384599</v>
      </c>
      <c r="Q86" s="235" t="str">
        <f>IFERROR((VLOOKUP(P86,Padrón[[Ficha]:[Nombre]],2,FALSE)),"-")</f>
        <v>MARLON DANIEL MARTINEZ COBA</v>
      </c>
      <c r="S86" s="95" t="str">
        <f t="shared" si="22"/>
        <v>-</v>
      </c>
    </row>
    <row r="87" spans="1:19" hidden="1" x14ac:dyDescent="0.35">
      <c r="A87" s="6">
        <v>57286</v>
      </c>
      <c r="B87" s="3"/>
      <c r="C87" s="1" t="s">
        <v>211</v>
      </c>
      <c r="D87" s="9" t="s">
        <v>212</v>
      </c>
      <c r="E87" s="1" t="s">
        <v>78</v>
      </c>
      <c r="F87" s="8">
        <v>245434</v>
      </c>
      <c r="G87" s="1" t="s">
        <v>213</v>
      </c>
      <c r="H87" s="7">
        <v>18</v>
      </c>
      <c r="I87" s="5">
        <v>45061</v>
      </c>
      <c r="J87" s="5">
        <v>45061</v>
      </c>
      <c r="K87" s="1" t="s">
        <v>152</v>
      </c>
      <c r="L87" s="224">
        <f t="shared" si="21"/>
        <v>5</v>
      </c>
      <c r="M87" s="4">
        <f t="shared" si="23"/>
        <v>1</v>
      </c>
      <c r="N87" s="233" t="s">
        <v>341</v>
      </c>
      <c r="O87" s="233">
        <v>14</v>
      </c>
      <c r="P87" s="233">
        <v>245434</v>
      </c>
      <c r="Q87" s="235" t="str">
        <f>IFERROR((VLOOKUP(P87,Padrón[[Ficha]:[Nombre]],2,FALSE)),"-")</f>
        <v>JOEL LICONA MAR</v>
      </c>
      <c r="S87" s="95" t="str">
        <f t="shared" si="22"/>
        <v>-</v>
      </c>
    </row>
    <row r="88" spans="1:19" hidden="1" x14ac:dyDescent="0.35">
      <c r="A88" s="6">
        <v>58150</v>
      </c>
      <c r="B88" s="3"/>
      <c r="C88" s="1" t="s">
        <v>121</v>
      </c>
      <c r="D88" s="9" t="s">
        <v>49</v>
      </c>
      <c r="E88" s="1" t="s">
        <v>47</v>
      </c>
      <c r="F88" s="8">
        <v>971841</v>
      </c>
      <c r="G88" s="1" t="s">
        <v>151</v>
      </c>
      <c r="H88" s="7">
        <v>14</v>
      </c>
      <c r="I88" s="5">
        <v>45062</v>
      </c>
      <c r="J88" s="5">
        <v>45064</v>
      </c>
      <c r="K88" s="1" t="s">
        <v>45</v>
      </c>
      <c r="L88" s="224">
        <f t="shared" si="21"/>
        <v>5</v>
      </c>
      <c r="M88" s="4">
        <f t="shared" si="23"/>
        <v>1</v>
      </c>
      <c r="N88" s="233" t="s">
        <v>341</v>
      </c>
      <c r="O88" s="233">
        <v>19</v>
      </c>
      <c r="P88" s="233">
        <v>971841</v>
      </c>
      <c r="Q88" s="235" t="str">
        <f>IFERROR((VLOOKUP(P88,Padrón[[Ficha]:[Nombre]],2,FALSE)),"-")</f>
        <v>TOBIAS MAGAÑA RUIZ</v>
      </c>
      <c r="S88" s="95" t="str">
        <f t="shared" si="22"/>
        <v>-</v>
      </c>
    </row>
    <row r="89" spans="1:19" hidden="1" x14ac:dyDescent="0.35">
      <c r="A89" s="6">
        <v>49933</v>
      </c>
      <c r="B89" s="3"/>
      <c r="C89" s="1" t="s">
        <v>196</v>
      </c>
      <c r="D89" s="9" t="s">
        <v>201</v>
      </c>
      <c r="E89" s="1" t="s">
        <v>140</v>
      </c>
      <c r="F89" s="8">
        <v>384599</v>
      </c>
      <c r="G89" s="1" t="s">
        <v>123</v>
      </c>
      <c r="H89" s="7">
        <v>17</v>
      </c>
      <c r="I89" s="5">
        <v>45062</v>
      </c>
      <c r="J89" s="5">
        <v>45063</v>
      </c>
      <c r="K89" s="1" t="s">
        <v>45</v>
      </c>
      <c r="L89" s="224">
        <f t="shared" si="21"/>
        <v>5</v>
      </c>
      <c r="M89" s="4">
        <f t="shared" si="23"/>
        <v>1</v>
      </c>
      <c r="N89" s="233" t="s">
        <v>341</v>
      </c>
      <c r="O89" s="233">
        <v>10</v>
      </c>
      <c r="P89" s="233">
        <v>384599</v>
      </c>
      <c r="Q89" s="235" t="str">
        <f>IFERROR((VLOOKUP(P89,Padrón[[Ficha]:[Nombre]],2,FALSE)),"-")</f>
        <v>MARLON DANIEL MARTINEZ COBA</v>
      </c>
      <c r="S89" s="95" t="str">
        <f t="shared" si="22"/>
        <v>-</v>
      </c>
    </row>
    <row r="90" spans="1:19" hidden="1" x14ac:dyDescent="0.35">
      <c r="A90" s="6">
        <v>54148</v>
      </c>
      <c r="B90" s="3"/>
      <c r="C90" s="1" t="s">
        <v>211</v>
      </c>
      <c r="D90" s="9" t="s">
        <v>212</v>
      </c>
      <c r="E90" s="1" t="s">
        <v>47</v>
      </c>
      <c r="F90" s="8">
        <v>245435</v>
      </c>
      <c r="G90" s="1" t="s">
        <v>160</v>
      </c>
      <c r="H90" s="7">
        <v>17</v>
      </c>
      <c r="I90" s="5">
        <v>45063</v>
      </c>
      <c r="J90" s="5">
        <v>45065</v>
      </c>
      <c r="K90" s="1" t="s">
        <v>152</v>
      </c>
      <c r="L90" s="224">
        <f t="shared" si="21"/>
        <v>5</v>
      </c>
      <c r="M90" s="4">
        <f t="shared" si="23"/>
        <v>1</v>
      </c>
      <c r="N90" s="233" t="s">
        <v>341</v>
      </c>
      <c r="O90" s="233">
        <v>25</v>
      </c>
      <c r="P90" s="233">
        <v>245435</v>
      </c>
      <c r="Q90" s="235" t="str">
        <f>IFERROR((VLOOKUP(P90,Padrón[[Ficha]:[Nombre]],2,FALSE)),"-")</f>
        <v>CESAR VALENCIA VIVEROS</v>
      </c>
      <c r="S90" s="95" t="str">
        <f t="shared" si="22"/>
        <v>-</v>
      </c>
    </row>
    <row r="91" spans="1:19" hidden="1" x14ac:dyDescent="0.35">
      <c r="A91" s="6">
        <v>58985</v>
      </c>
      <c r="B91" s="3"/>
      <c r="C91" s="1" t="s">
        <v>121</v>
      </c>
      <c r="D91" s="9" t="s">
        <v>122</v>
      </c>
      <c r="E91" s="1" t="s">
        <v>43</v>
      </c>
      <c r="F91" s="8">
        <v>384599</v>
      </c>
      <c r="G91" s="1" t="s">
        <v>123</v>
      </c>
      <c r="H91" s="7">
        <v>13</v>
      </c>
      <c r="I91" s="5">
        <v>45065</v>
      </c>
      <c r="J91" s="5">
        <v>45067</v>
      </c>
      <c r="K91" s="1" t="s">
        <v>45</v>
      </c>
      <c r="L91" s="224">
        <f t="shared" si="21"/>
        <v>5</v>
      </c>
      <c r="M91" s="4">
        <f t="shared" si="23"/>
        <v>1</v>
      </c>
      <c r="N91" s="233" t="s">
        <v>341</v>
      </c>
      <c r="O91" s="233">
        <v>21</v>
      </c>
      <c r="P91" s="233">
        <v>384599</v>
      </c>
      <c r="Q91" s="235" t="str">
        <f>IFERROR((VLOOKUP(P91,Padrón[[Ficha]:[Nombre]],2,FALSE)),"-")</f>
        <v>MARLON DANIEL MARTINEZ COBA</v>
      </c>
      <c r="S91" s="95" t="str">
        <f t="shared" si="22"/>
        <v>-</v>
      </c>
    </row>
    <row r="92" spans="1:19" hidden="1" x14ac:dyDescent="0.35">
      <c r="A92" s="6">
        <v>59347</v>
      </c>
      <c r="B92" s="3"/>
      <c r="C92" s="1" t="s">
        <v>121</v>
      </c>
      <c r="D92" s="9" t="s">
        <v>122</v>
      </c>
      <c r="E92" s="1" t="s">
        <v>44</v>
      </c>
      <c r="F92" s="8">
        <v>384599</v>
      </c>
      <c r="G92" s="1" t="s">
        <v>123</v>
      </c>
      <c r="H92" s="7">
        <v>6</v>
      </c>
      <c r="I92" s="5">
        <v>45068</v>
      </c>
      <c r="J92" s="5">
        <v>45069</v>
      </c>
      <c r="K92" s="1" t="s">
        <v>45</v>
      </c>
      <c r="L92" s="224">
        <f t="shared" si="21"/>
        <v>5</v>
      </c>
      <c r="M92" s="4">
        <f t="shared" si="23"/>
        <v>1</v>
      </c>
      <c r="N92" s="233" t="s">
        <v>341</v>
      </c>
      <c r="O92" s="233">
        <v>6</v>
      </c>
      <c r="P92" s="233">
        <v>384599</v>
      </c>
      <c r="Q92" s="235" t="str">
        <f>IFERROR((VLOOKUP(P92,Padrón[[Ficha]:[Nombre]],2,FALSE)),"-")</f>
        <v>MARLON DANIEL MARTINEZ COBA</v>
      </c>
      <c r="S92" s="95" t="str">
        <f t="shared" si="22"/>
        <v>-</v>
      </c>
    </row>
    <row r="93" spans="1:19" hidden="1" x14ac:dyDescent="0.35">
      <c r="A93" s="6">
        <v>53239</v>
      </c>
      <c r="B93" s="3"/>
      <c r="C93" s="1" t="s">
        <v>211</v>
      </c>
      <c r="D93" s="9" t="s">
        <v>212</v>
      </c>
      <c r="E93" s="1" t="s">
        <v>55</v>
      </c>
      <c r="F93" s="8">
        <v>445938</v>
      </c>
      <c r="G93" s="1" t="s">
        <v>214</v>
      </c>
      <c r="H93" s="7">
        <v>14</v>
      </c>
      <c r="I93" s="5">
        <v>45068</v>
      </c>
      <c r="J93" s="5">
        <v>45069</v>
      </c>
      <c r="K93" s="1" t="s">
        <v>45</v>
      </c>
      <c r="L93" s="224">
        <f t="shared" si="21"/>
        <v>5</v>
      </c>
      <c r="M93" s="4">
        <f t="shared" si="23"/>
        <v>1</v>
      </c>
      <c r="N93" s="233" t="s">
        <v>341</v>
      </c>
      <c r="O93" s="233">
        <v>9</v>
      </c>
      <c r="P93" s="233">
        <v>971841</v>
      </c>
      <c r="Q93" s="235" t="str">
        <f>IFERROR((VLOOKUP(P93,Padrón[[Ficha]:[Nombre]],2,FALSE)),"-")</f>
        <v>TOBIAS MAGAÑA RUIZ</v>
      </c>
      <c r="R93" s="233" t="s">
        <v>582</v>
      </c>
      <c r="S93" s="95" t="str">
        <f t="shared" si="22"/>
        <v>-</v>
      </c>
    </row>
    <row r="94" spans="1:19" hidden="1" x14ac:dyDescent="0.35">
      <c r="A94" s="6">
        <v>59257</v>
      </c>
      <c r="B94" s="3"/>
      <c r="C94" s="1" t="s">
        <v>37</v>
      </c>
      <c r="D94" s="9" t="s">
        <v>52</v>
      </c>
      <c r="E94" s="1" t="s">
        <v>44</v>
      </c>
      <c r="F94" s="8">
        <v>322115</v>
      </c>
      <c r="G94" s="1" t="s">
        <v>153</v>
      </c>
      <c r="H94" s="7">
        <v>8</v>
      </c>
      <c r="I94" s="5">
        <v>45069</v>
      </c>
      <c r="J94" s="5">
        <v>45070</v>
      </c>
      <c r="K94" s="1" t="s">
        <v>45</v>
      </c>
      <c r="L94" s="224">
        <f t="shared" si="21"/>
        <v>5</v>
      </c>
      <c r="M94" s="4">
        <f t="shared" si="23"/>
        <v>1</v>
      </c>
      <c r="N94" s="233" t="s">
        <v>341</v>
      </c>
      <c r="O94" s="233">
        <v>9</v>
      </c>
      <c r="P94" s="233">
        <v>322115</v>
      </c>
      <c r="Q94" s="235" t="str">
        <f>IFERROR((VLOOKUP(P94,Padrón[[Ficha]:[Nombre]],2,FALSE)),"-")</f>
        <v>EDUARDO MOHENO TORRES</v>
      </c>
      <c r="S94" s="95" t="str">
        <f t="shared" si="22"/>
        <v>-</v>
      </c>
    </row>
    <row r="95" spans="1:19" x14ac:dyDescent="0.35">
      <c r="A95" s="6">
        <v>48333</v>
      </c>
      <c r="B95" s="3"/>
      <c r="C95" s="1" t="s">
        <v>215</v>
      </c>
      <c r="D95" s="9" t="s">
        <v>221</v>
      </c>
      <c r="E95" s="1" t="s">
        <v>102</v>
      </c>
      <c r="F95" s="8">
        <v>245435</v>
      </c>
      <c r="G95" s="1" t="s">
        <v>160</v>
      </c>
      <c r="H95" s="7">
        <v>17</v>
      </c>
      <c r="I95" s="5">
        <v>45069</v>
      </c>
      <c r="J95" s="5">
        <v>45069</v>
      </c>
      <c r="K95" s="1" t="s">
        <v>45</v>
      </c>
      <c r="L95" s="224">
        <f t="shared" si="21"/>
        <v>5</v>
      </c>
      <c r="M95" s="4">
        <f t="shared" si="23"/>
        <v>1</v>
      </c>
      <c r="N95" s="233" t="s">
        <v>341</v>
      </c>
      <c r="O95" s="233">
        <v>14</v>
      </c>
      <c r="P95" s="233">
        <v>245435</v>
      </c>
      <c r="Q95" s="235" t="str">
        <f>IFERROR((VLOOKUP(P95,Padrón[[Ficha]:[Nombre]],2,FALSE)),"-")</f>
        <v>CESAR VALENCIA VIVEROS</v>
      </c>
      <c r="R95" s="258" t="s">
        <v>583</v>
      </c>
      <c r="S95" s="95" t="str">
        <f t="shared" si="22"/>
        <v>-</v>
      </c>
    </row>
    <row r="96" spans="1:19" hidden="1" x14ac:dyDescent="0.35">
      <c r="A96" s="6">
        <v>59376</v>
      </c>
      <c r="B96" s="3"/>
      <c r="C96" s="1" t="s">
        <v>121</v>
      </c>
      <c r="D96" s="9" t="s">
        <v>122</v>
      </c>
      <c r="E96" s="1" t="s">
        <v>47</v>
      </c>
      <c r="F96" s="8">
        <v>245435</v>
      </c>
      <c r="G96" s="1" t="s">
        <v>160</v>
      </c>
      <c r="H96" s="7">
        <v>14</v>
      </c>
      <c r="I96" s="5">
        <v>45070</v>
      </c>
      <c r="J96" s="5">
        <v>45072</v>
      </c>
      <c r="K96" s="1" t="s">
        <v>45</v>
      </c>
      <c r="L96" s="224">
        <f t="shared" si="21"/>
        <v>5</v>
      </c>
      <c r="M96" s="4">
        <f t="shared" si="23"/>
        <v>1</v>
      </c>
      <c r="N96" s="233" t="s">
        <v>341</v>
      </c>
      <c r="O96" s="233">
        <v>13</v>
      </c>
      <c r="P96" s="233">
        <v>971841</v>
      </c>
      <c r="Q96" s="235" t="str">
        <f>IFERROR((VLOOKUP(P96,Padrón[[Ficha]:[Nombre]],2,FALSE)),"-")</f>
        <v>TOBIAS MAGAÑA RUIZ</v>
      </c>
      <c r="R96" s="233" t="s">
        <v>584</v>
      </c>
      <c r="S96" s="95" t="str">
        <f t="shared" si="22"/>
        <v>-</v>
      </c>
    </row>
    <row r="97" spans="1:19" hidden="1" x14ac:dyDescent="0.35">
      <c r="A97" s="6">
        <v>55218</v>
      </c>
      <c r="B97" s="3"/>
      <c r="C97" s="1" t="s">
        <v>211</v>
      </c>
      <c r="D97" s="9" t="s">
        <v>212</v>
      </c>
      <c r="E97" s="1" t="s">
        <v>27</v>
      </c>
      <c r="F97" s="8">
        <v>245434</v>
      </c>
      <c r="G97" s="1" t="s">
        <v>213</v>
      </c>
      <c r="H97" s="7">
        <v>8</v>
      </c>
      <c r="I97" s="5">
        <v>45070</v>
      </c>
      <c r="J97" s="5">
        <v>45070</v>
      </c>
      <c r="K97" s="1" t="s">
        <v>45</v>
      </c>
      <c r="L97" s="224">
        <f t="shared" si="21"/>
        <v>5</v>
      </c>
      <c r="M97" s="4">
        <f t="shared" si="23"/>
        <v>1</v>
      </c>
      <c r="N97" s="233" t="s">
        <v>341</v>
      </c>
      <c r="O97" s="233">
        <v>8</v>
      </c>
      <c r="P97" s="233">
        <v>245434</v>
      </c>
      <c r="Q97" s="235" t="str">
        <f>IFERROR((VLOOKUP(P97,Padrón[[Ficha]:[Nombre]],2,FALSE)),"-")</f>
        <v>JOEL LICONA MAR</v>
      </c>
      <c r="S97" s="95" t="str">
        <f t="shared" si="22"/>
        <v>-</v>
      </c>
    </row>
    <row r="98" spans="1:19" hidden="1" x14ac:dyDescent="0.35">
      <c r="A98" s="6">
        <v>59321</v>
      </c>
      <c r="B98" s="3"/>
      <c r="C98" s="1" t="s">
        <v>121</v>
      </c>
      <c r="D98" s="9" t="s">
        <v>150</v>
      </c>
      <c r="E98" s="1" t="s">
        <v>43</v>
      </c>
      <c r="F98" s="8">
        <v>384599</v>
      </c>
      <c r="G98" s="1" t="s">
        <v>123</v>
      </c>
      <c r="H98" s="7">
        <v>20</v>
      </c>
      <c r="I98" s="5">
        <v>45071</v>
      </c>
      <c r="J98" s="5">
        <v>45073</v>
      </c>
      <c r="K98" s="1" t="s">
        <v>45</v>
      </c>
      <c r="L98" s="224">
        <f t="shared" si="21"/>
        <v>5</v>
      </c>
      <c r="M98" s="4">
        <f t="shared" si="23"/>
        <v>1</v>
      </c>
      <c r="N98" s="233" t="s">
        <v>341</v>
      </c>
      <c r="O98" s="233">
        <v>22</v>
      </c>
      <c r="P98" s="233">
        <v>384599</v>
      </c>
      <c r="Q98" s="235" t="str">
        <f>IFERROR((VLOOKUP(P98,Padrón[[Ficha]:[Nombre]],2,FALSE)),"-")</f>
        <v>MARLON DANIEL MARTINEZ COBA</v>
      </c>
      <c r="S98" s="95" t="str">
        <f t="shared" si="22"/>
        <v>-</v>
      </c>
    </row>
    <row r="99" spans="1:19" hidden="1" x14ac:dyDescent="0.35">
      <c r="A99" s="6">
        <v>49175</v>
      </c>
      <c r="B99" s="3"/>
      <c r="C99" s="1" t="s">
        <v>211</v>
      </c>
      <c r="D99" s="9" t="s">
        <v>212</v>
      </c>
      <c r="E99" s="1" t="s">
        <v>20</v>
      </c>
      <c r="F99" s="8">
        <v>445938</v>
      </c>
      <c r="G99" s="1" t="s">
        <v>214</v>
      </c>
      <c r="H99" s="7">
        <v>18</v>
      </c>
      <c r="I99" s="5">
        <v>45071</v>
      </c>
      <c r="J99" s="5">
        <v>45072</v>
      </c>
      <c r="K99" s="1" t="s">
        <v>45</v>
      </c>
      <c r="L99" s="224">
        <f t="shared" si="21"/>
        <v>5</v>
      </c>
      <c r="M99" s="4">
        <f t="shared" si="23"/>
        <v>1</v>
      </c>
      <c r="N99" s="233" t="s">
        <v>341</v>
      </c>
      <c r="O99" s="233">
        <v>12</v>
      </c>
      <c r="P99" s="233">
        <v>370733</v>
      </c>
      <c r="Q99" s="235" t="str">
        <f>IFERROR((VLOOKUP(P99,Padrón[[Ficha]:[Nombre]],2,FALSE)),"-")</f>
        <v>JOSE GUADALUPE RESENDIZ ROBLES</v>
      </c>
      <c r="R99" s="233" t="s">
        <v>585</v>
      </c>
      <c r="S99" s="95" t="str">
        <f t="shared" si="22"/>
        <v>-</v>
      </c>
    </row>
    <row r="100" spans="1:19" hidden="1" x14ac:dyDescent="0.35">
      <c r="A100" s="6">
        <v>49973</v>
      </c>
      <c r="B100" s="3"/>
      <c r="C100" s="1" t="s">
        <v>211</v>
      </c>
      <c r="D100" s="9" t="s">
        <v>212</v>
      </c>
      <c r="E100" s="1" t="s">
        <v>34</v>
      </c>
      <c r="F100" s="8">
        <v>445938</v>
      </c>
      <c r="G100" s="1" t="s">
        <v>214</v>
      </c>
      <c r="H100" s="7">
        <v>15</v>
      </c>
      <c r="I100" s="5">
        <v>45075</v>
      </c>
      <c r="J100" s="5">
        <v>45076</v>
      </c>
      <c r="K100" s="1" t="s">
        <v>45</v>
      </c>
      <c r="L100" s="224">
        <f t="shared" si="21"/>
        <v>5</v>
      </c>
      <c r="M100" s="4">
        <f t="shared" si="23"/>
        <v>1</v>
      </c>
      <c r="N100" s="233" t="s">
        <v>341</v>
      </c>
      <c r="O100" s="233">
        <v>9</v>
      </c>
      <c r="P100" s="233">
        <v>370733</v>
      </c>
      <c r="Q100" s="235" t="str">
        <f>IFERROR((VLOOKUP(P100,Padrón[[Ficha]:[Nombre]],2,FALSE)),"-")</f>
        <v>JOSE GUADALUPE RESENDIZ ROBLES</v>
      </c>
      <c r="R100" s="233" t="s">
        <v>585</v>
      </c>
      <c r="S100" s="95" t="str">
        <f t="shared" si="22"/>
        <v>-</v>
      </c>
    </row>
    <row r="101" spans="1:19" hidden="1" x14ac:dyDescent="0.35">
      <c r="A101" s="6">
        <v>55096</v>
      </c>
      <c r="B101" s="3"/>
      <c r="C101" s="1" t="s">
        <v>211</v>
      </c>
      <c r="D101" s="9" t="s">
        <v>212</v>
      </c>
      <c r="E101" s="1" t="s">
        <v>132</v>
      </c>
      <c r="F101" s="8">
        <v>373645</v>
      </c>
      <c r="G101" s="1" t="s">
        <v>205</v>
      </c>
      <c r="H101" s="7">
        <v>15</v>
      </c>
      <c r="I101" s="5">
        <v>45075</v>
      </c>
      <c r="J101" s="5">
        <v>45077</v>
      </c>
      <c r="K101" s="1" t="s">
        <v>45</v>
      </c>
      <c r="L101" s="224">
        <f t="shared" si="21"/>
        <v>5</v>
      </c>
      <c r="M101" s="4">
        <f t="shared" si="23"/>
        <v>1</v>
      </c>
      <c r="N101" s="233" t="s">
        <v>341</v>
      </c>
      <c r="O101" s="233">
        <v>8</v>
      </c>
      <c r="P101" s="233">
        <v>373645</v>
      </c>
      <c r="Q101" s="235" t="str">
        <f>IFERROR((VLOOKUP(P101,Padrón[[Ficha]:[Nombre]],2,FALSE)),"-")</f>
        <v>NICKY AGUILERA PAVON</v>
      </c>
      <c r="S101" s="95" t="str">
        <f t="shared" si="22"/>
        <v>-</v>
      </c>
    </row>
    <row r="102" spans="1:19" hidden="1" x14ac:dyDescent="0.35">
      <c r="A102" s="6">
        <v>59379</v>
      </c>
      <c r="B102" s="3"/>
      <c r="C102" s="1" t="s">
        <v>121</v>
      </c>
      <c r="D102" s="9" t="s">
        <v>150</v>
      </c>
      <c r="E102" s="1" t="s">
        <v>47</v>
      </c>
      <c r="F102" s="8">
        <v>971841</v>
      </c>
      <c r="G102" s="1" t="s">
        <v>151</v>
      </c>
      <c r="H102" s="7">
        <v>15</v>
      </c>
      <c r="I102" s="5">
        <v>45076</v>
      </c>
      <c r="J102" s="5">
        <v>45078</v>
      </c>
      <c r="K102" s="1" t="s">
        <v>45</v>
      </c>
      <c r="L102" s="224">
        <f t="shared" si="21"/>
        <v>6</v>
      </c>
      <c r="M102" s="4">
        <f t="shared" si="23"/>
        <v>1</v>
      </c>
      <c r="N102" s="233" t="s">
        <v>341</v>
      </c>
      <c r="O102" s="233">
        <v>8</v>
      </c>
      <c r="P102" s="233">
        <v>971841</v>
      </c>
      <c r="Q102" s="235" t="str">
        <f>IFERROR((VLOOKUP(P102,Padrón[[Ficha]:[Nombre]],2,FALSE)),"-")</f>
        <v>TOBIAS MAGAÑA RUIZ</v>
      </c>
      <c r="S102" s="95" t="str">
        <f t="shared" si="22"/>
        <v>-</v>
      </c>
    </row>
    <row r="103" spans="1:19" hidden="1" x14ac:dyDescent="0.35">
      <c r="A103" s="6">
        <v>57610</v>
      </c>
      <c r="B103" s="3"/>
      <c r="C103" s="1" t="s">
        <v>121</v>
      </c>
      <c r="D103" s="9" t="s">
        <v>49</v>
      </c>
      <c r="E103" s="1" t="s">
        <v>43</v>
      </c>
      <c r="F103" s="8">
        <v>384599</v>
      </c>
      <c r="G103" s="1" t="s">
        <v>123</v>
      </c>
      <c r="H103" s="7">
        <v>14</v>
      </c>
      <c r="I103" s="5">
        <v>45079</v>
      </c>
      <c r="J103" s="5">
        <v>45081</v>
      </c>
      <c r="K103" s="1" t="s">
        <v>45</v>
      </c>
      <c r="L103" s="224">
        <f t="shared" si="21"/>
        <v>6</v>
      </c>
      <c r="M103" s="4">
        <f t="shared" si="23"/>
        <v>1</v>
      </c>
      <c r="N103" s="233" t="s">
        <v>341</v>
      </c>
      <c r="O103" s="233">
        <v>14</v>
      </c>
      <c r="P103" s="233">
        <v>384599</v>
      </c>
      <c r="Q103" s="235" t="str">
        <f>IFERROR((VLOOKUP(P103,Padrón[[Ficha]:[Nombre]],2,FALSE)),"-")</f>
        <v>MARLON DANIEL MARTINEZ COBA</v>
      </c>
      <c r="S103" s="95" t="str">
        <f t="shared" si="22"/>
        <v>-</v>
      </c>
    </row>
    <row r="104" spans="1:19" hidden="1" x14ac:dyDescent="0.35">
      <c r="A104" s="6">
        <v>53137</v>
      </c>
      <c r="B104" s="3"/>
      <c r="C104" s="1" t="s">
        <v>211</v>
      </c>
      <c r="D104" s="9" t="s">
        <v>212</v>
      </c>
      <c r="E104" s="1" t="s">
        <v>84</v>
      </c>
      <c r="F104" s="8">
        <v>445938</v>
      </c>
      <c r="G104" s="1" t="s">
        <v>214</v>
      </c>
      <c r="H104" s="7">
        <v>10</v>
      </c>
      <c r="I104" s="5">
        <v>45082</v>
      </c>
      <c r="J104" s="5">
        <v>45083</v>
      </c>
      <c r="K104" s="1" t="s">
        <v>45</v>
      </c>
      <c r="L104" s="224">
        <f t="shared" si="21"/>
        <v>6</v>
      </c>
      <c r="M104" s="4">
        <f t="shared" si="23"/>
        <v>1</v>
      </c>
      <c r="N104" s="233" t="s">
        <v>341</v>
      </c>
      <c r="O104" s="233">
        <v>5</v>
      </c>
      <c r="P104" s="233">
        <v>445938</v>
      </c>
      <c r="Q104" s="235" t="str">
        <f>IFERROR((VLOOKUP(P104,Padrón[[Ficha]:[Nombre]],2,FALSE)),"-")</f>
        <v>EDUARDO MARTINEZ GONZALEZ</v>
      </c>
      <c r="S104" s="95" t="str">
        <f t="shared" si="22"/>
        <v>-</v>
      </c>
    </row>
    <row r="105" spans="1:19" hidden="1" x14ac:dyDescent="0.35">
      <c r="A105" s="6">
        <v>57328</v>
      </c>
      <c r="B105" s="3"/>
      <c r="C105" s="1" t="s">
        <v>211</v>
      </c>
      <c r="D105" s="9" t="s">
        <v>212</v>
      </c>
      <c r="E105" s="1" t="s">
        <v>78</v>
      </c>
      <c r="F105" s="8">
        <v>245434</v>
      </c>
      <c r="G105" s="1" t="s">
        <v>213</v>
      </c>
      <c r="H105" s="7">
        <v>18</v>
      </c>
      <c r="I105" s="5">
        <v>45082</v>
      </c>
      <c r="J105" s="5">
        <v>45082</v>
      </c>
      <c r="K105" s="1" t="s">
        <v>152</v>
      </c>
      <c r="L105" s="224">
        <f t="shared" si="21"/>
        <v>6</v>
      </c>
      <c r="M105" s="4">
        <f t="shared" si="23"/>
        <v>1</v>
      </c>
      <c r="N105" s="233" t="s">
        <v>341</v>
      </c>
      <c r="O105" s="233">
        <v>12</v>
      </c>
      <c r="P105" s="233">
        <v>245434</v>
      </c>
      <c r="Q105" s="235" t="str">
        <f>IFERROR((VLOOKUP(P105,Padrón[[Ficha]:[Nombre]],2,FALSE)),"-")</f>
        <v>JOEL LICONA MAR</v>
      </c>
      <c r="S105" s="95" t="str">
        <f t="shared" si="22"/>
        <v>-</v>
      </c>
    </row>
    <row r="106" spans="1:19" hidden="1" x14ac:dyDescent="0.35">
      <c r="A106" s="6">
        <v>48142</v>
      </c>
      <c r="B106" s="3"/>
      <c r="C106" s="1" t="s">
        <v>215</v>
      </c>
      <c r="D106" s="9" t="s">
        <v>216</v>
      </c>
      <c r="E106" s="1" t="s">
        <v>46</v>
      </c>
      <c r="F106" s="8">
        <v>971841</v>
      </c>
      <c r="G106" s="1" t="s">
        <v>151</v>
      </c>
      <c r="H106" s="7">
        <v>13</v>
      </c>
      <c r="I106" s="5">
        <v>45083</v>
      </c>
      <c r="J106" s="5">
        <v>45083</v>
      </c>
      <c r="K106" s="1" t="s">
        <v>45</v>
      </c>
      <c r="L106" s="224">
        <f t="shared" si="21"/>
        <v>6</v>
      </c>
      <c r="M106" s="4">
        <f t="shared" si="23"/>
        <v>1</v>
      </c>
      <c r="N106" s="233" t="s">
        <v>341</v>
      </c>
      <c r="O106" s="233">
        <v>14</v>
      </c>
      <c r="P106" s="233">
        <v>971841</v>
      </c>
      <c r="Q106" s="235" t="str">
        <f>IFERROR((VLOOKUP(P106,Padrón[[Ficha]:[Nombre]],2,FALSE)),"-")</f>
        <v>TOBIAS MAGAÑA RUIZ</v>
      </c>
      <c r="S106" s="95" t="str">
        <f t="shared" si="22"/>
        <v>-</v>
      </c>
    </row>
    <row r="107" spans="1:19" hidden="1" x14ac:dyDescent="0.35">
      <c r="A107" s="6">
        <v>58195</v>
      </c>
      <c r="B107" s="3"/>
      <c r="C107" s="1" t="s">
        <v>121</v>
      </c>
      <c r="D107" s="9" t="s">
        <v>49</v>
      </c>
      <c r="E107" s="1" t="s">
        <v>47</v>
      </c>
      <c r="F107" s="8">
        <v>971841</v>
      </c>
      <c r="G107" s="1" t="s">
        <v>151</v>
      </c>
      <c r="H107" s="7">
        <v>14</v>
      </c>
      <c r="I107" s="5">
        <v>45084</v>
      </c>
      <c r="J107" s="5">
        <v>45086</v>
      </c>
      <c r="K107" s="1" t="s">
        <v>45</v>
      </c>
      <c r="L107" s="224">
        <f t="shared" si="21"/>
        <v>6</v>
      </c>
      <c r="M107" s="4">
        <f t="shared" si="23"/>
        <v>1</v>
      </c>
      <c r="N107" s="233" t="s">
        <v>341</v>
      </c>
      <c r="O107" s="233">
        <v>6</v>
      </c>
      <c r="P107" s="233">
        <v>971841</v>
      </c>
      <c r="Q107" s="235" t="str">
        <f>IFERROR((VLOOKUP(P107,Padrón[[Ficha]:[Nombre]],2,FALSE)),"-")</f>
        <v>TOBIAS MAGAÑA RUIZ</v>
      </c>
      <c r="S107" s="95" t="str">
        <f t="shared" si="22"/>
        <v>-</v>
      </c>
    </row>
    <row r="108" spans="1:19" hidden="1" x14ac:dyDescent="0.35">
      <c r="A108" s="6">
        <v>55013</v>
      </c>
      <c r="B108" s="3"/>
      <c r="C108" s="1" t="s">
        <v>211</v>
      </c>
      <c r="D108" s="9" t="s">
        <v>212</v>
      </c>
      <c r="E108" s="1" t="s">
        <v>103</v>
      </c>
      <c r="F108" s="8">
        <v>445938</v>
      </c>
      <c r="G108" s="1" t="s">
        <v>214</v>
      </c>
      <c r="H108" s="7">
        <v>16</v>
      </c>
      <c r="I108" s="5">
        <v>45084</v>
      </c>
      <c r="J108" s="5">
        <v>45085</v>
      </c>
      <c r="K108" s="1" t="s">
        <v>45</v>
      </c>
      <c r="L108" s="224">
        <f t="shared" si="21"/>
        <v>6</v>
      </c>
      <c r="M108" s="4">
        <f t="shared" si="23"/>
        <v>1</v>
      </c>
      <c r="N108" s="233" t="s">
        <v>341</v>
      </c>
      <c r="O108" s="233">
        <v>15</v>
      </c>
      <c r="P108" s="233">
        <v>445938</v>
      </c>
      <c r="Q108" s="235" t="str">
        <f>IFERROR((VLOOKUP(P108,Padrón[[Ficha]:[Nombre]],2,FALSE)),"-")</f>
        <v>EDUARDO MARTINEZ GONZALEZ</v>
      </c>
      <c r="S108" s="95" t="str">
        <f t="shared" si="22"/>
        <v>-</v>
      </c>
    </row>
    <row r="109" spans="1:19" hidden="1" x14ac:dyDescent="0.35">
      <c r="A109" s="6">
        <v>58986</v>
      </c>
      <c r="B109" s="3"/>
      <c r="C109" s="1" t="s">
        <v>121</v>
      </c>
      <c r="D109" s="9" t="s">
        <v>122</v>
      </c>
      <c r="E109" s="1" t="s">
        <v>43</v>
      </c>
      <c r="F109" s="8">
        <v>384599</v>
      </c>
      <c r="G109" s="1" t="s">
        <v>123</v>
      </c>
      <c r="H109" s="7">
        <v>13</v>
      </c>
      <c r="I109" s="5">
        <v>45085</v>
      </c>
      <c r="J109" s="5">
        <v>45087</v>
      </c>
      <c r="K109" s="1" t="s">
        <v>45</v>
      </c>
      <c r="L109" s="224">
        <f t="shared" si="21"/>
        <v>6</v>
      </c>
      <c r="M109" s="4">
        <f t="shared" si="23"/>
        <v>1</v>
      </c>
      <c r="N109" s="233" t="s">
        <v>341</v>
      </c>
      <c r="O109" s="233">
        <v>22</v>
      </c>
      <c r="P109" s="233">
        <v>384599</v>
      </c>
      <c r="Q109" s="235" t="str">
        <f>IFERROR((VLOOKUP(P109,Padrón[[Ficha]:[Nombre]],2,FALSE)),"-")</f>
        <v>MARLON DANIEL MARTINEZ COBA</v>
      </c>
      <c r="S109" s="95" t="str">
        <f t="shared" si="22"/>
        <v>-</v>
      </c>
    </row>
    <row r="110" spans="1:19" hidden="1" x14ac:dyDescent="0.35">
      <c r="A110" s="6">
        <v>57366</v>
      </c>
      <c r="B110" s="3"/>
      <c r="C110" s="1" t="s">
        <v>211</v>
      </c>
      <c r="D110" s="9" t="s">
        <v>212</v>
      </c>
      <c r="E110" s="1" t="s">
        <v>78</v>
      </c>
      <c r="F110" s="8">
        <v>245434</v>
      </c>
      <c r="G110" s="1" t="s">
        <v>213</v>
      </c>
      <c r="H110" s="7">
        <v>18</v>
      </c>
      <c r="I110" s="5">
        <v>45089</v>
      </c>
      <c r="J110" s="5">
        <v>45089</v>
      </c>
      <c r="K110" s="1" t="s">
        <v>152</v>
      </c>
      <c r="L110" s="224">
        <f t="shared" si="21"/>
        <v>6</v>
      </c>
      <c r="M110" s="4">
        <f t="shared" si="23"/>
        <v>1</v>
      </c>
      <c r="N110" s="233" t="s">
        <v>341</v>
      </c>
      <c r="O110" s="233">
        <v>16</v>
      </c>
      <c r="P110" s="233">
        <v>245434</v>
      </c>
      <c r="Q110" s="235" t="str">
        <f>IFERROR((VLOOKUP(P110,Padrón[[Ficha]:[Nombre]],2,FALSE)),"-")</f>
        <v>JOEL LICONA MAR</v>
      </c>
      <c r="S110" s="95" t="str">
        <f t="shared" si="22"/>
        <v>-</v>
      </c>
    </row>
    <row r="111" spans="1:19" hidden="1" x14ac:dyDescent="0.35">
      <c r="A111" s="6">
        <v>50045</v>
      </c>
      <c r="B111" s="3"/>
      <c r="C111" s="1" t="s">
        <v>211</v>
      </c>
      <c r="D111" s="9" t="s">
        <v>212</v>
      </c>
      <c r="E111" s="1" t="s">
        <v>34</v>
      </c>
      <c r="F111" s="8">
        <v>445938</v>
      </c>
      <c r="G111" s="1" t="s">
        <v>214</v>
      </c>
      <c r="H111" s="7">
        <v>15</v>
      </c>
      <c r="I111" s="5">
        <v>45089</v>
      </c>
      <c r="J111" s="5">
        <v>45090</v>
      </c>
      <c r="K111" s="1" t="s">
        <v>45</v>
      </c>
      <c r="L111" s="224">
        <f t="shared" si="21"/>
        <v>6</v>
      </c>
      <c r="M111" s="4">
        <f t="shared" si="23"/>
        <v>1</v>
      </c>
      <c r="N111" s="233" t="s">
        <v>341</v>
      </c>
      <c r="O111" s="233">
        <v>9</v>
      </c>
      <c r="P111" s="233">
        <v>445938</v>
      </c>
      <c r="Q111" s="235" t="str">
        <f>IFERROR((VLOOKUP(P111,Padrón[[Ficha]:[Nombre]],2,FALSE)),"-")</f>
        <v>EDUARDO MARTINEZ GONZALEZ</v>
      </c>
      <c r="S111" s="95" t="str">
        <f t="shared" si="22"/>
        <v>-</v>
      </c>
    </row>
    <row r="112" spans="1:19" hidden="1" x14ac:dyDescent="0.35">
      <c r="A112" s="6">
        <v>59380</v>
      </c>
      <c r="B112" s="3"/>
      <c r="C112" s="1" t="s">
        <v>121</v>
      </c>
      <c r="D112" s="9" t="s">
        <v>122</v>
      </c>
      <c r="E112" s="1" t="s">
        <v>47</v>
      </c>
      <c r="F112" s="8">
        <v>245435</v>
      </c>
      <c r="G112" s="1" t="s">
        <v>160</v>
      </c>
      <c r="H112" s="7">
        <v>14</v>
      </c>
      <c r="I112" s="5">
        <v>45090</v>
      </c>
      <c r="J112" s="5">
        <v>45092</v>
      </c>
      <c r="K112" s="1" t="s">
        <v>45</v>
      </c>
      <c r="L112" s="224">
        <f t="shared" si="21"/>
        <v>6</v>
      </c>
      <c r="M112" s="4">
        <f t="shared" si="23"/>
        <v>1</v>
      </c>
      <c r="N112" s="233" t="s">
        <v>341</v>
      </c>
      <c r="O112" s="233">
        <v>18</v>
      </c>
      <c r="P112" s="233">
        <v>245435</v>
      </c>
      <c r="Q112" s="235" t="str">
        <f>IFERROR((VLOOKUP(P112,Padrón[[Ficha]:[Nombre]],2,FALSE)),"-")</f>
        <v>CESAR VALENCIA VIVEROS</v>
      </c>
      <c r="S112" s="95" t="str">
        <f t="shared" si="22"/>
        <v>-</v>
      </c>
    </row>
    <row r="113" spans="1:19" hidden="1" x14ac:dyDescent="0.35">
      <c r="A113" s="6">
        <v>48273</v>
      </c>
      <c r="B113" s="3"/>
      <c r="C113" s="1" t="s">
        <v>215</v>
      </c>
      <c r="D113" s="9" t="s">
        <v>216</v>
      </c>
      <c r="E113" s="1" t="s">
        <v>103</v>
      </c>
      <c r="F113" s="8">
        <v>384599</v>
      </c>
      <c r="G113" s="1" t="s">
        <v>123</v>
      </c>
      <c r="H113" s="7">
        <v>13</v>
      </c>
      <c r="I113" s="5">
        <v>45090</v>
      </c>
      <c r="J113" s="5">
        <v>45091</v>
      </c>
      <c r="K113" s="1" t="s">
        <v>45</v>
      </c>
      <c r="L113" s="224">
        <f t="shared" si="21"/>
        <v>6</v>
      </c>
      <c r="M113" s="4">
        <f t="shared" si="23"/>
        <v>1</v>
      </c>
      <c r="N113" s="233" t="s">
        <v>341</v>
      </c>
      <c r="O113" s="233">
        <v>13</v>
      </c>
      <c r="P113" s="233">
        <v>384599</v>
      </c>
      <c r="Q113" s="235" t="str">
        <f>IFERROR((VLOOKUP(P113,Padrón[[Ficha]:[Nombre]],2,FALSE)),"-")</f>
        <v>MARLON DANIEL MARTINEZ COBA</v>
      </c>
      <c r="S113" s="95" t="str">
        <f t="shared" si="22"/>
        <v>-</v>
      </c>
    </row>
    <row r="114" spans="1:19" hidden="1" x14ac:dyDescent="0.35">
      <c r="A114" s="6">
        <v>53221</v>
      </c>
      <c r="B114" s="3"/>
      <c r="C114" s="1" t="s">
        <v>211</v>
      </c>
      <c r="D114" s="9" t="s">
        <v>212</v>
      </c>
      <c r="E114" s="1" t="s">
        <v>55</v>
      </c>
      <c r="F114" s="8">
        <v>445938</v>
      </c>
      <c r="G114" s="1" t="s">
        <v>214</v>
      </c>
      <c r="H114" s="7">
        <v>14</v>
      </c>
      <c r="I114" s="5">
        <v>45092</v>
      </c>
      <c r="J114" s="5">
        <v>45093</v>
      </c>
      <c r="K114" s="1" t="s">
        <v>45</v>
      </c>
      <c r="L114" s="224">
        <f t="shared" si="21"/>
        <v>6</v>
      </c>
      <c r="M114" s="4">
        <f t="shared" si="23"/>
        <v>1</v>
      </c>
      <c r="N114" s="233" t="s">
        <v>341</v>
      </c>
      <c r="O114" s="233">
        <v>7</v>
      </c>
      <c r="P114" s="233">
        <v>445938</v>
      </c>
      <c r="Q114" s="235" t="str">
        <f>IFERROR((VLOOKUP(P114,Padrón[[Ficha]:[Nombre]],2,FALSE)),"-")</f>
        <v>EDUARDO MARTINEZ GONZALEZ</v>
      </c>
      <c r="S114" s="95" t="str">
        <f t="shared" si="22"/>
        <v>-</v>
      </c>
    </row>
    <row r="115" spans="1:19" hidden="1" x14ac:dyDescent="0.35">
      <c r="A115" s="6">
        <v>59325</v>
      </c>
      <c r="B115" s="3"/>
      <c r="C115" s="1" t="s">
        <v>121</v>
      </c>
      <c r="D115" s="9" t="s">
        <v>150</v>
      </c>
      <c r="E115" s="1" t="s">
        <v>43</v>
      </c>
      <c r="F115" s="8">
        <v>384599</v>
      </c>
      <c r="G115" s="1" t="s">
        <v>123</v>
      </c>
      <c r="H115" s="7">
        <v>20</v>
      </c>
      <c r="I115" s="5">
        <v>45093</v>
      </c>
      <c r="J115" s="5">
        <v>45095</v>
      </c>
      <c r="K115" s="1" t="s">
        <v>45</v>
      </c>
      <c r="L115" s="224">
        <f t="shared" si="21"/>
        <v>6</v>
      </c>
      <c r="M115" s="4">
        <f t="shared" si="23"/>
        <v>1</v>
      </c>
      <c r="N115" s="233" t="s">
        <v>341</v>
      </c>
      <c r="O115" s="233">
        <v>14</v>
      </c>
      <c r="P115" s="233">
        <v>384599</v>
      </c>
      <c r="Q115" s="235" t="str">
        <f>IFERROR((VLOOKUP(P115,Padrón[[Ficha]:[Nombre]],2,FALSE)),"-")</f>
        <v>MARLON DANIEL MARTINEZ COBA</v>
      </c>
      <c r="S115" s="95" t="str">
        <f t="shared" si="22"/>
        <v>-</v>
      </c>
    </row>
    <row r="116" spans="1:19" x14ac:dyDescent="0.35">
      <c r="A116" s="6">
        <v>48107</v>
      </c>
      <c r="B116" s="3"/>
      <c r="C116" s="1" t="s">
        <v>215</v>
      </c>
      <c r="D116" s="9" t="s">
        <v>216</v>
      </c>
      <c r="E116" s="1" t="s">
        <v>102</v>
      </c>
      <c r="F116" s="8">
        <v>245435</v>
      </c>
      <c r="G116" s="1" t="s">
        <v>160</v>
      </c>
      <c r="H116" s="7">
        <v>19</v>
      </c>
      <c r="I116" s="5">
        <v>45097</v>
      </c>
      <c r="J116" s="5">
        <v>45097</v>
      </c>
      <c r="K116" s="1" t="s">
        <v>45</v>
      </c>
      <c r="L116" s="224">
        <f t="shared" si="21"/>
        <v>6</v>
      </c>
      <c r="M116" s="4">
        <f t="shared" si="23"/>
        <v>1</v>
      </c>
      <c r="N116" s="233" t="s">
        <v>341</v>
      </c>
      <c r="O116" s="233">
        <v>15</v>
      </c>
      <c r="P116" s="233">
        <v>245435</v>
      </c>
      <c r="Q116" s="235" t="str">
        <f>IFERROR((VLOOKUP(P116,Padrón[[Ficha]:[Nombre]],2,FALSE)),"-")</f>
        <v>CESAR VALENCIA VIVEROS</v>
      </c>
      <c r="S116" s="95" t="str">
        <f t="shared" si="22"/>
        <v>-</v>
      </c>
    </row>
    <row r="117" spans="1:19" hidden="1" x14ac:dyDescent="0.35">
      <c r="A117" s="6">
        <v>59382</v>
      </c>
      <c r="B117" s="3"/>
      <c r="C117" s="1" t="s">
        <v>121</v>
      </c>
      <c r="D117" s="9" t="s">
        <v>150</v>
      </c>
      <c r="E117" s="1" t="s">
        <v>47</v>
      </c>
      <c r="F117" s="8">
        <v>971841</v>
      </c>
      <c r="G117" s="1" t="s">
        <v>151</v>
      </c>
      <c r="H117" s="7">
        <v>20</v>
      </c>
      <c r="I117" s="5">
        <v>45098</v>
      </c>
      <c r="J117" s="5">
        <v>45100</v>
      </c>
      <c r="K117" s="1" t="s">
        <v>45</v>
      </c>
      <c r="L117" s="224">
        <f t="shared" si="21"/>
        <v>6</v>
      </c>
      <c r="M117" s="4">
        <f t="shared" si="23"/>
        <v>1</v>
      </c>
      <c r="N117" s="233" t="s">
        <v>341</v>
      </c>
      <c r="O117" s="233">
        <v>16</v>
      </c>
      <c r="P117" s="233">
        <v>322115</v>
      </c>
      <c r="Q117" s="235" t="str">
        <f>IFERROR((VLOOKUP(P117,Padrón[[Ficha]:[Nombre]],2,FALSE)),"-")</f>
        <v>EDUARDO MOHENO TORRES</v>
      </c>
      <c r="S117" s="95" t="str">
        <f t="shared" si="22"/>
        <v>-</v>
      </c>
    </row>
    <row r="118" spans="1:19" hidden="1" x14ac:dyDescent="0.35">
      <c r="A118" s="6">
        <v>57625</v>
      </c>
      <c r="B118" s="3"/>
      <c r="C118" s="1" t="s">
        <v>121</v>
      </c>
      <c r="D118" s="9" t="s">
        <v>49</v>
      </c>
      <c r="E118" s="1" t="s">
        <v>43</v>
      </c>
      <c r="F118" s="8">
        <v>384599</v>
      </c>
      <c r="G118" s="1" t="s">
        <v>123</v>
      </c>
      <c r="H118" s="7">
        <v>14</v>
      </c>
      <c r="I118" s="5">
        <v>45099</v>
      </c>
      <c r="J118" s="5">
        <v>45101</v>
      </c>
      <c r="K118" s="1" t="s">
        <v>45</v>
      </c>
      <c r="L118" s="224">
        <f t="shared" si="21"/>
        <v>6</v>
      </c>
      <c r="M118" s="4">
        <f t="shared" si="23"/>
        <v>1</v>
      </c>
      <c r="N118" s="233" t="s">
        <v>341</v>
      </c>
      <c r="O118" s="233">
        <v>23</v>
      </c>
      <c r="P118" s="233">
        <v>384599</v>
      </c>
      <c r="Q118" s="235" t="str">
        <f>IFERROR((VLOOKUP(P118,Padrón[[Ficha]:[Nombre]],2,FALSE)),"-")</f>
        <v>MARLON DANIEL MARTINEZ COBA</v>
      </c>
      <c r="S118" s="95" t="str">
        <f t="shared" si="22"/>
        <v>-</v>
      </c>
    </row>
    <row r="119" spans="1:19" hidden="1" x14ac:dyDescent="0.35">
      <c r="A119" s="6">
        <v>53687</v>
      </c>
      <c r="B119" s="3"/>
      <c r="C119" s="1" t="s">
        <v>215</v>
      </c>
      <c r="D119" s="9" t="s">
        <v>221</v>
      </c>
      <c r="E119" s="1" t="s">
        <v>76</v>
      </c>
      <c r="F119" s="8">
        <v>389297</v>
      </c>
      <c r="G119" s="1" t="s">
        <v>222</v>
      </c>
      <c r="H119" s="7">
        <v>17</v>
      </c>
      <c r="I119" s="5">
        <v>45103</v>
      </c>
      <c r="J119" s="5">
        <v>45104</v>
      </c>
      <c r="K119" s="1" t="s">
        <v>45</v>
      </c>
      <c r="L119" s="224">
        <f t="shared" si="21"/>
        <v>6</v>
      </c>
      <c r="M119" s="4">
        <f t="shared" si="23"/>
        <v>1</v>
      </c>
      <c r="N119" s="233" t="s">
        <v>341</v>
      </c>
      <c r="O119" s="233">
        <v>17</v>
      </c>
      <c r="P119" s="233">
        <v>389297</v>
      </c>
      <c r="Q119" s="235" t="str">
        <f>IFERROR((VLOOKUP(P119,Padrón[[Ficha]:[Nombre]],2,FALSE)),"-")</f>
        <v>FELIPE CORONEL SOLIS</v>
      </c>
      <c r="S119" s="95" t="str">
        <f t="shared" si="22"/>
        <v>-</v>
      </c>
    </row>
    <row r="120" spans="1:19" hidden="1" x14ac:dyDescent="0.35">
      <c r="A120" s="6">
        <v>58229</v>
      </c>
      <c r="B120" s="3"/>
      <c r="C120" s="1" t="s">
        <v>121</v>
      </c>
      <c r="D120" s="9" t="s">
        <v>49</v>
      </c>
      <c r="E120" s="1" t="s">
        <v>47</v>
      </c>
      <c r="F120" s="8">
        <v>322115</v>
      </c>
      <c r="G120" s="1" t="s">
        <v>153</v>
      </c>
      <c r="H120" s="7">
        <v>14</v>
      </c>
      <c r="I120" s="5">
        <v>45104</v>
      </c>
      <c r="J120" s="5">
        <v>45106</v>
      </c>
      <c r="K120" s="1" t="s">
        <v>45</v>
      </c>
      <c r="L120" s="224">
        <f t="shared" si="21"/>
        <v>6</v>
      </c>
      <c r="M120" s="4">
        <f t="shared" si="23"/>
        <v>1</v>
      </c>
      <c r="N120" s="233" t="s">
        <v>341</v>
      </c>
      <c r="O120" s="233">
        <v>17</v>
      </c>
      <c r="P120" s="233">
        <v>322115</v>
      </c>
      <c r="Q120" s="235" t="str">
        <f>IFERROR((VLOOKUP(P120,Padrón[[Ficha]:[Nombre]],2,FALSE)),"-")</f>
        <v>EDUARDO MOHENO TORRES</v>
      </c>
      <c r="S120" s="95" t="str">
        <f t="shared" si="22"/>
        <v>-</v>
      </c>
    </row>
    <row r="121" spans="1:19" hidden="1" x14ac:dyDescent="0.35">
      <c r="A121" s="6">
        <v>53852</v>
      </c>
      <c r="B121" s="3"/>
      <c r="C121" s="1" t="s">
        <v>215</v>
      </c>
      <c r="D121" s="9" t="s">
        <v>221</v>
      </c>
      <c r="E121" s="1" t="s">
        <v>76</v>
      </c>
      <c r="F121" s="8">
        <v>389297</v>
      </c>
      <c r="G121" s="1" t="s">
        <v>222</v>
      </c>
      <c r="H121" s="7">
        <v>15</v>
      </c>
      <c r="I121" s="5">
        <v>45105</v>
      </c>
      <c r="J121" s="5">
        <v>45106</v>
      </c>
      <c r="K121" s="1" t="s">
        <v>45</v>
      </c>
      <c r="L121" s="224">
        <f t="shared" si="21"/>
        <v>6</v>
      </c>
      <c r="M121" s="4">
        <f t="shared" si="23"/>
        <v>1</v>
      </c>
      <c r="N121" s="233" t="s">
        <v>341</v>
      </c>
      <c r="O121" s="233">
        <v>14</v>
      </c>
      <c r="P121" s="233">
        <v>389297</v>
      </c>
      <c r="Q121" s="235" t="str">
        <f>IFERROR((VLOOKUP(P121,Padrón[[Ficha]:[Nombre]],2,FALSE)),"-")</f>
        <v>FELIPE CORONEL SOLIS</v>
      </c>
      <c r="S121" s="95" t="str">
        <f t="shared" si="22"/>
        <v>-</v>
      </c>
    </row>
    <row r="122" spans="1:19" hidden="1" x14ac:dyDescent="0.35">
      <c r="A122" s="6">
        <v>49259</v>
      </c>
      <c r="B122" s="3"/>
      <c r="C122" s="1" t="s">
        <v>215</v>
      </c>
      <c r="D122" s="9" t="s">
        <v>221</v>
      </c>
      <c r="E122" s="1" t="s">
        <v>103</v>
      </c>
      <c r="F122" s="8">
        <v>384599</v>
      </c>
      <c r="G122" s="1" t="s">
        <v>123</v>
      </c>
      <c r="H122" s="7">
        <v>10</v>
      </c>
      <c r="I122" s="5">
        <v>45105</v>
      </c>
      <c r="J122" s="5">
        <v>45106</v>
      </c>
      <c r="K122" s="1" t="s">
        <v>45</v>
      </c>
      <c r="L122" s="224">
        <f t="shared" si="21"/>
        <v>6</v>
      </c>
      <c r="M122" s="4">
        <f t="shared" si="23"/>
        <v>1</v>
      </c>
      <c r="N122" s="233" t="s">
        <v>341</v>
      </c>
      <c r="O122" s="233">
        <v>6</v>
      </c>
      <c r="P122" s="233">
        <v>384599</v>
      </c>
      <c r="Q122" s="235" t="str">
        <f>IFERROR((VLOOKUP(P122,Padrón[[Ficha]:[Nombre]],2,FALSE)),"-")</f>
        <v>MARLON DANIEL MARTINEZ COBA</v>
      </c>
      <c r="S122" s="95" t="str">
        <f t="shared" si="22"/>
        <v>-</v>
      </c>
    </row>
    <row r="123" spans="1:19" hidden="1" x14ac:dyDescent="0.35">
      <c r="A123" s="6">
        <v>49207</v>
      </c>
      <c r="B123" s="3"/>
      <c r="C123" s="1" t="s">
        <v>211</v>
      </c>
      <c r="D123" s="9" t="s">
        <v>212</v>
      </c>
      <c r="E123" s="1" t="s">
        <v>20</v>
      </c>
      <c r="F123" s="8">
        <v>445938</v>
      </c>
      <c r="G123" s="1" t="s">
        <v>214</v>
      </c>
      <c r="H123" s="7">
        <v>19</v>
      </c>
      <c r="I123" s="5">
        <v>45106</v>
      </c>
      <c r="J123" s="5">
        <v>45107</v>
      </c>
      <c r="K123" s="1" t="s">
        <v>45</v>
      </c>
      <c r="L123" s="224">
        <f t="shared" si="21"/>
        <v>6</v>
      </c>
      <c r="M123" s="4">
        <f t="shared" si="23"/>
        <v>1</v>
      </c>
      <c r="N123" s="233" t="s">
        <v>341</v>
      </c>
      <c r="O123" s="233">
        <v>7</v>
      </c>
      <c r="P123" s="233">
        <v>445938</v>
      </c>
      <c r="Q123" s="235" t="str">
        <f>IFERROR((VLOOKUP(P123,Padrón[[Ficha]:[Nombre]],2,FALSE)),"-")</f>
        <v>EDUARDO MARTINEZ GONZALEZ</v>
      </c>
      <c r="S123" s="95" t="str">
        <f t="shared" si="22"/>
        <v>-</v>
      </c>
    </row>
    <row r="124" spans="1:19" hidden="1" x14ac:dyDescent="0.35">
      <c r="A124" s="6">
        <v>58987</v>
      </c>
      <c r="B124" s="3"/>
      <c r="C124" s="1" t="s">
        <v>121</v>
      </c>
      <c r="D124" s="9" t="s">
        <v>122</v>
      </c>
      <c r="E124" s="1" t="s">
        <v>43</v>
      </c>
      <c r="F124" s="8">
        <v>384599</v>
      </c>
      <c r="G124" s="1" t="s">
        <v>123</v>
      </c>
      <c r="H124" s="7">
        <v>14</v>
      </c>
      <c r="I124" s="5">
        <v>45107</v>
      </c>
      <c r="J124" s="5">
        <v>45109</v>
      </c>
      <c r="K124" s="1" t="s">
        <v>45</v>
      </c>
      <c r="L124" s="224">
        <f t="shared" si="21"/>
        <v>7</v>
      </c>
      <c r="M124" s="4">
        <f t="shared" si="23"/>
        <v>1</v>
      </c>
      <c r="N124" s="233" t="s">
        <v>341</v>
      </c>
      <c r="O124" s="233">
        <v>21</v>
      </c>
      <c r="P124" s="233">
        <v>384599</v>
      </c>
      <c r="Q124" s="235" t="str">
        <f>IFERROR((VLOOKUP(P124,Padrón[[Ficha]:[Nombre]],2,FALSE)),"-")</f>
        <v>MARLON DANIEL MARTINEZ COBA</v>
      </c>
      <c r="S124" s="95" t="str">
        <f t="shared" si="22"/>
        <v>-</v>
      </c>
    </row>
    <row r="125" spans="1:19" hidden="1" x14ac:dyDescent="0.35">
      <c r="A125" s="6">
        <v>59381</v>
      </c>
      <c r="B125" s="3"/>
      <c r="C125" s="1" t="s">
        <v>121</v>
      </c>
      <c r="D125" s="9" t="s">
        <v>122</v>
      </c>
      <c r="E125" s="1" t="s">
        <v>47</v>
      </c>
      <c r="F125" s="8">
        <v>971841</v>
      </c>
      <c r="G125" s="1" t="s">
        <v>151</v>
      </c>
      <c r="H125" s="7">
        <v>14</v>
      </c>
      <c r="I125" s="5">
        <v>45112</v>
      </c>
      <c r="J125" s="5">
        <v>45114</v>
      </c>
      <c r="K125" s="1" t="s">
        <v>45</v>
      </c>
      <c r="L125" s="224">
        <f t="shared" si="21"/>
        <v>7</v>
      </c>
      <c r="M125" s="4">
        <f t="shared" si="23"/>
        <v>1</v>
      </c>
      <c r="N125" s="233" t="s">
        <v>341</v>
      </c>
      <c r="O125" s="233">
        <v>17</v>
      </c>
      <c r="P125" s="233">
        <v>322115</v>
      </c>
      <c r="Q125" s="235" t="str">
        <f>IFERROR((VLOOKUP(P125,Padrón[[Ficha]:[Nombre]],2,FALSE)),"-")</f>
        <v>EDUARDO MOHENO TORRES</v>
      </c>
      <c r="S125" s="95" t="str">
        <f t="shared" si="22"/>
        <v>-</v>
      </c>
    </row>
    <row r="126" spans="1:19" hidden="1" x14ac:dyDescent="0.35">
      <c r="A126" s="6">
        <v>59330</v>
      </c>
      <c r="B126" s="3"/>
      <c r="C126" s="1" t="s">
        <v>121</v>
      </c>
      <c r="D126" s="9" t="s">
        <v>150</v>
      </c>
      <c r="E126" s="1" t="s">
        <v>43</v>
      </c>
      <c r="F126" s="8">
        <v>384599</v>
      </c>
      <c r="G126" s="1" t="s">
        <v>123</v>
      </c>
      <c r="H126" s="7">
        <v>17</v>
      </c>
      <c r="I126" s="5">
        <v>45113</v>
      </c>
      <c r="J126" s="5">
        <v>45115</v>
      </c>
      <c r="K126" s="1" t="s">
        <v>45</v>
      </c>
      <c r="L126" s="224">
        <f t="shared" si="21"/>
        <v>7</v>
      </c>
      <c r="M126" s="4">
        <f t="shared" si="23"/>
        <v>1</v>
      </c>
      <c r="N126" s="233" t="s">
        <v>341</v>
      </c>
      <c r="O126" s="233">
        <v>13</v>
      </c>
      <c r="P126" s="233">
        <v>384599</v>
      </c>
      <c r="Q126" s="235" t="str">
        <f>IFERROR((VLOOKUP(P126,Padrón[[Ficha]:[Nombre]],2,FALSE)),"-")</f>
        <v>MARLON DANIEL MARTINEZ COBA</v>
      </c>
      <c r="S126" s="95" t="str">
        <f t="shared" si="22"/>
        <v>-</v>
      </c>
    </row>
    <row r="127" spans="1:19" hidden="1" x14ac:dyDescent="0.35">
      <c r="A127" s="6">
        <v>49578</v>
      </c>
      <c r="B127" s="3"/>
      <c r="C127" s="1" t="s">
        <v>196</v>
      </c>
      <c r="D127" s="9" t="s">
        <v>201</v>
      </c>
      <c r="E127" s="1" t="s">
        <v>41</v>
      </c>
      <c r="F127" s="8">
        <v>245435</v>
      </c>
      <c r="G127" s="1" t="s">
        <v>160</v>
      </c>
      <c r="H127" s="7">
        <v>14</v>
      </c>
      <c r="I127" s="5">
        <v>45113</v>
      </c>
      <c r="J127" s="5">
        <v>45114</v>
      </c>
      <c r="K127" s="1" t="s">
        <v>45</v>
      </c>
      <c r="L127" s="224">
        <f t="shared" si="21"/>
        <v>7</v>
      </c>
      <c r="M127" s="4">
        <f t="shared" si="23"/>
        <v>1</v>
      </c>
      <c r="N127" s="233" t="s">
        <v>341</v>
      </c>
      <c r="O127" s="233">
        <v>6</v>
      </c>
      <c r="P127" s="233">
        <v>245435</v>
      </c>
      <c r="Q127" s="235" t="str">
        <f>IFERROR((VLOOKUP(P127,Padrón[[Ficha]:[Nombre]],2,FALSE)),"-")</f>
        <v>CESAR VALENCIA VIVEROS</v>
      </c>
      <c r="S127" s="95" t="str">
        <f t="shared" si="22"/>
        <v>-</v>
      </c>
    </row>
    <row r="128" spans="1:19" hidden="1" x14ac:dyDescent="0.35">
      <c r="A128" s="6">
        <v>55238</v>
      </c>
      <c r="B128" s="3"/>
      <c r="C128" s="1" t="s">
        <v>211</v>
      </c>
      <c r="D128" s="9" t="s">
        <v>212</v>
      </c>
      <c r="E128" s="1" t="s">
        <v>27</v>
      </c>
      <c r="F128" s="8">
        <v>245434</v>
      </c>
      <c r="G128" s="1" t="s">
        <v>213</v>
      </c>
      <c r="H128" s="7">
        <v>16</v>
      </c>
      <c r="I128" s="5">
        <v>45114</v>
      </c>
      <c r="J128" s="5">
        <v>45114</v>
      </c>
      <c r="K128" s="1" t="s">
        <v>45</v>
      </c>
      <c r="L128" s="224">
        <f t="shared" si="21"/>
        <v>7</v>
      </c>
      <c r="M128" s="4">
        <f t="shared" si="23"/>
        <v>1</v>
      </c>
      <c r="N128" s="233" t="s">
        <v>341</v>
      </c>
      <c r="O128" s="233">
        <v>10</v>
      </c>
      <c r="P128" s="233">
        <v>245434</v>
      </c>
      <c r="Q128" s="235" t="str">
        <f>IFERROR((VLOOKUP(P128,Padrón[[Ficha]:[Nombre]],2,FALSE)),"-")</f>
        <v>JOEL LICONA MAR</v>
      </c>
      <c r="S128" s="95" t="str">
        <f t="shared" si="22"/>
        <v>-</v>
      </c>
    </row>
    <row r="129" spans="1:19" hidden="1" x14ac:dyDescent="0.35">
      <c r="A129" s="6">
        <v>55533</v>
      </c>
      <c r="B129" s="3"/>
      <c r="C129" s="1" t="s">
        <v>211</v>
      </c>
      <c r="D129" s="9" t="s">
        <v>212</v>
      </c>
      <c r="E129" s="1" t="s">
        <v>76</v>
      </c>
      <c r="F129" s="8">
        <v>445938</v>
      </c>
      <c r="G129" s="1" t="s">
        <v>214</v>
      </c>
      <c r="H129" s="7">
        <v>17</v>
      </c>
      <c r="I129" s="5">
        <v>45117</v>
      </c>
      <c r="J129" s="5">
        <v>45118</v>
      </c>
      <c r="K129" s="1" t="s">
        <v>45</v>
      </c>
      <c r="L129" s="224">
        <f t="shared" si="21"/>
        <v>7</v>
      </c>
      <c r="M129" s="4">
        <f t="shared" si="23"/>
        <v>1</v>
      </c>
      <c r="N129" s="233" t="s">
        <v>341</v>
      </c>
      <c r="O129" s="233">
        <v>9</v>
      </c>
      <c r="P129" s="233">
        <v>445938</v>
      </c>
      <c r="Q129" s="235" t="str">
        <f>IFERROR((VLOOKUP(P129,Padrón[[Ficha]:[Nombre]],2,FALSE)),"-")</f>
        <v>EDUARDO MARTINEZ GONZALEZ</v>
      </c>
      <c r="S129" s="95" t="str">
        <f t="shared" si="22"/>
        <v>-</v>
      </c>
    </row>
    <row r="130" spans="1:19" hidden="1" x14ac:dyDescent="0.35">
      <c r="A130" s="6">
        <v>59384</v>
      </c>
      <c r="B130" s="3"/>
      <c r="C130" s="1" t="s">
        <v>121</v>
      </c>
      <c r="D130" s="9" t="s">
        <v>150</v>
      </c>
      <c r="E130" s="1" t="s">
        <v>47</v>
      </c>
      <c r="F130" s="8">
        <v>971841</v>
      </c>
      <c r="G130" s="1" t="s">
        <v>151</v>
      </c>
      <c r="H130" s="7">
        <v>20</v>
      </c>
      <c r="I130" s="5">
        <v>45118</v>
      </c>
      <c r="J130" s="5">
        <v>45120</v>
      </c>
      <c r="K130" s="1" t="s">
        <v>45</v>
      </c>
      <c r="L130" s="224">
        <f t="shared" si="21"/>
        <v>7</v>
      </c>
      <c r="M130" s="4">
        <f t="shared" si="23"/>
        <v>1</v>
      </c>
      <c r="N130" s="233" t="s">
        <v>341</v>
      </c>
      <c r="O130" s="233">
        <v>14</v>
      </c>
      <c r="P130" s="233">
        <v>971841</v>
      </c>
      <c r="Q130" s="235" t="str">
        <f>IFERROR((VLOOKUP(P130,Padrón[[Ficha]:[Nombre]],2,FALSE)),"-")</f>
        <v>TOBIAS MAGAÑA RUIZ</v>
      </c>
      <c r="S130" s="95" t="str">
        <f t="shared" si="22"/>
        <v>-</v>
      </c>
    </row>
    <row r="131" spans="1:19" hidden="1" x14ac:dyDescent="0.35">
      <c r="A131" s="6">
        <v>49275</v>
      </c>
      <c r="B131" s="3"/>
      <c r="C131" s="1" t="s">
        <v>196</v>
      </c>
      <c r="D131" s="9" t="s">
        <v>201</v>
      </c>
      <c r="E131" s="1" t="s">
        <v>22</v>
      </c>
      <c r="F131" s="8">
        <v>384599</v>
      </c>
      <c r="G131" s="1" t="s">
        <v>123</v>
      </c>
      <c r="H131" s="7">
        <v>12</v>
      </c>
      <c r="I131" s="5">
        <v>45118</v>
      </c>
      <c r="J131" s="5">
        <v>45120</v>
      </c>
      <c r="K131" s="1" t="s">
        <v>45</v>
      </c>
      <c r="L131" s="224">
        <f t="shared" si="21"/>
        <v>7</v>
      </c>
      <c r="M131" s="4">
        <f t="shared" si="23"/>
        <v>1</v>
      </c>
      <c r="N131" s="233" t="s">
        <v>341</v>
      </c>
      <c r="O131" s="233">
        <v>7</v>
      </c>
      <c r="P131" s="233">
        <v>384599</v>
      </c>
      <c r="Q131" s="235" t="str">
        <f>IFERROR((VLOOKUP(P131,Padrón[[Ficha]:[Nombre]],2,FALSE)),"-")</f>
        <v>MARLON DANIEL MARTINEZ COBA</v>
      </c>
      <c r="S131" s="95" t="str">
        <f t="shared" si="22"/>
        <v>-</v>
      </c>
    </row>
    <row r="132" spans="1:19" hidden="1" x14ac:dyDescent="0.35">
      <c r="A132" s="6">
        <v>52287</v>
      </c>
      <c r="B132" s="3"/>
      <c r="C132" s="1" t="s">
        <v>121</v>
      </c>
      <c r="D132" s="9" t="s">
        <v>49</v>
      </c>
      <c r="E132" s="1" t="s">
        <v>20</v>
      </c>
      <c r="F132" s="8">
        <v>322115</v>
      </c>
      <c r="G132" s="1" t="s">
        <v>153</v>
      </c>
      <c r="H132" s="7">
        <v>7</v>
      </c>
      <c r="I132" s="5">
        <v>45120</v>
      </c>
      <c r="J132" s="5">
        <v>45121</v>
      </c>
      <c r="K132" s="1" t="s">
        <v>45</v>
      </c>
      <c r="L132" s="224">
        <f t="shared" si="21"/>
        <v>7</v>
      </c>
      <c r="M132" s="4">
        <f t="shared" si="23"/>
        <v>1</v>
      </c>
      <c r="N132" s="233" t="s">
        <v>341</v>
      </c>
      <c r="O132" s="233">
        <v>7</v>
      </c>
      <c r="P132" s="233">
        <v>322115</v>
      </c>
      <c r="Q132" s="235" t="str">
        <f>IFERROR((VLOOKUP(P132,Padrón[[Ficha]:[Nombre]],2,FALSE)),"-")</f>
        <v>EDUARDO MOHENO TORRES</v>
      </c>
      <c r="S132" s="95" t="str">
        <f t="shared" si="22"/>
        <v>-</v>
      </c>
    </row>
    <row r="133" spans="1:19" hidden="1" x14ac:dyDescent="0.35">
      <c r="A133" s="6">
        <v>57637</v>
      </c>
      <c r="B133" s="3"/>
      <c r="C133" s="1" t="s">
        <v>121</v>
      </c>
      <c r="D133" s="9" t="s">
        <v>49</v>
      </c>
      <c r="E133" s="1" t="s">
        <v>43</v>
      </c>
      <c r="F133" s="8">
        <v>245435</v>
      </c>
      <c r="G133" s="1" t="s">
        <v>160</v>
      </c>
      <c r="H133" s="7">
        <v>14</v>
      </c>
      <c r="I133" s="5">
        <v>45121</v>
      </c>
      <c r="J133" s="5">
        <v>45123</v>
      </c>
      <c r="K133" s="1" t="s">
        <v>45</v>
      </c>
      <c r="L133" s="224">
        <f t="shared" si="21"/>
        <v>7</v>
      </c>
      <c r="M133" s="4">
        <f t="shared" si="23"/>
        <v>1</v>
      </c>
      <c r="N133" s="233" t="s">
        <v>341</v>
      </c>
      <c r="O133" s="233">
        <v>6</v>
      </c>
      <c r="P133" s="233">
        <v>245435</v>
      </c>
      <c r="Q133" s="235" t="str">
        <f>IFERROR((VLOOKUP(P133,Padrón[[Ficha]:[Nombre]],2,FALSE)),"-")</f>
        <v>CESAR VALENCIA VIVEROS</v>
      </c>
      <c r="S133" s="95" t="str">
        <f t="shared" si="22"/>
        <v>-</v>
      </c>
    </row>
    <row r="134" spans="1:19" hidden="1" x14ac:dyDescent="0.35">
      <c r="A134" s="6">
        <v>50053</v>
      </c>
      <c r="B134" s="3"/>
      <c r="C134" s="1" t="s">
        <v>211</v>
      </c>
      <c r="D134" s="9" t="s">
        <v>212</v>
      </c>
      <c r="E134" s="1" t="s">
        <v>34</v>
      </c>
      <c r="F134" s="8">
        <v>445938</v>
      </c>
      <c r="G134" s="1" t="s">
        <v>214</v>
      </c>
      <c r="H134" s="7">
        <v>15</v>
      </c>
      <c r="I134" s="5">
        <v>45124</v>
      </c>
      <c r="J134" s="5">
        <v>45125</v>
      </c>
      <c r="K134" s="1" t="s">
        <v>45</v>
      </c>
      <c r="L134" s="224">
        <f t="shared" si="21"/>
        <v>7</v>
      </c>
      <c r="M134" s="4">
        <f t="shared" si="23"/>
        <v>1</v>
      </c>
      <c r="N134" s="233" t="s">
        <v>341</v>
      </c>
      <c r="O134" s="233">
        <v>3</v>
      </c>
      <c r="P134" s="233">
        <v>445938</v>
      </c>
      <c r="Q134" s="235" t="str">
        <f>IFERROR((VLOOKUP(P134,Padrón[[Ficha]:[Nombre]],2,FALSE)),"-")</f>
        <v>EDUARDO MARTINEZ GONZALEZ</v>
      </c>
      <c r="S134" s="95" t="str">
        <f t="shared" si="22"/>
        <v>-</v>
      </c>
    </row>
    <row r="135" spans="1:19" hidden="1" x14ac:dyDescent="0.35">
      <c r="A135" s="6">
        <v>59255</v>
      </c>
      <c r="B135" s="3"/>
      <c r="C135" s="1" t="s">
        <v>37</v>
      </c>
      <c r="D135" s="9" t="s">
        <v>52</v>
      </c>
      <c r="E135" s="1" t="s">
        <v>44</v>
      </c>
      <c r="F135" s="8">
        <v>322115</v>
      </c>
      <c r="G135" s="1" t="s">
        <v>153</v>
      </c>
      <c r="H135" s="7">
        <v>9</v>
      </c>
      <c r="I135" s="5">
        <v>45126</v>
      </c>
      <c r="J135" s="5">
        <v>45127</v>
      </c>
      <c r="K135" s="1" t="s">
        <v>45</v>
      </c>
      <c r="L135" s="224">
        <f t="shared" si="21"/>
        <v>7</v>
      </c>
      <c r="M135" s="4">
        <f t="shared" si="23"/>
        <v>1</v>
      </c>
      <c r="N135" s="233" t="s">
        <v>341</v>
      </c>
      <c r="O135" s="233">
        <v>10</v>
      </c>
      <c r="P135" s="233">
        <v>322115</v>
      </c>
      <c r="Q135" s="235" t="str">
        <f>IFERROR((VLOOKUP(P135,Padrón[[Ficha]:[Nombre]],2,FALSE)),"-")</f>
        <v>EDUARDO MOHENO TORRES</v>
      </c>
      <c r="S135" s="95" t="str">
        <f t="shared" si="22"/>
        <v>-</v>
      </c>
    </row>
    <row r="136" spans="1:19" hidden="1" x14ac:dyDescent="0.35">
      <c r="A136" s="6">
        <v>58270</v>
      </c>
      <c r="B136" s="3"/>
      <c r="C136" s="1" t="s">
        <v>121</v>
      </c>
      <c r="D136" s="9" t="s">
        <v>49</v>
      </c>
      <c r="E136" s="1" t="s">
        <v>47</v>
      </c>
      <c r="F136" s="8">
        <v>971841</v>
      </c>
      <c r="G136" s="1" t="s">
        <v>151</v>
      </c>
      <c r="H136" s="7">
        <v>13</v>
      </c>
      <c r="I136" s="5">
        <v>45126</v>
      </c>
      <c r="J136" s="5">
        <v>45128</v>
      </c>
      <c r="K136" s="1" t="s">
        <v>45</v>
      </c>
      <c r="L136" s="224">
        <f t="shared" si="21"/>
        <v>7</v>
      </c>
      <c r="M136" s="4">
        <f t="shared" si="23"/>
        <v>1</v>
      </c>
      <c r="N136" s="233" t="s">
        <v>341</v>
      </c>
      <c r="O136" s="233">
        <v>9</v>
      </c>
      <c r="P136" s="233">
        <v>971841</v>
      </c>
      <c r="Q136" s="235" t="str">
        <f>IFERROR((VLOOKUP(P136,Padrón[[Ficha]:[Nombre]],2,FALSE)),"-")</f>
        <v>TOBIAS MAGAÑA RUIZ</v>
      </c>
      <c r="S136" s="95" t="str">
        <f t="shared" si="22"/>
        <v>-</v>
      </c>
    </row>
    <row r="137" spans="1:19" hidden="1" x14ac:dyDescent="0.35">
      <c r="A137" s="6">
        <v>58988</v>
      </c>
      <c r="B137" s="3"/>
      <c r="C137" s="1" t="s">
        <v>121</v>
      </c>
      <c r="D137" s="9" t="s">
        <v>122</v>
      </c>
      <c r="E137" s="1" t="s">
        <v>43</v>
      </c>
      <c r="F137" s="8">
        <v>384599</v>
      </c>
      <c r="G137" s="1" t="s">
        <v>123</v>
      </c>
      <c r="H137" s="7">
        <v>12</v>
      </c>
      <c r="I137" s="5">
        <v>45127</v>
      </c>
      <c r="J137" s="5">
        <v>45129</v>
      </c>
      <c r="K137" s="1" t="s">
        <v>45</v>
      </c>
      <c r="L137" s="224">
        <f t="shared" si="21"/>
        <v>7</v>
      </c>
      <c r="M137" s="4">
        <f t="shared" si="23"/>
        <v>1</v>
      </c>
      <c r="N137" s="233" t="s">
        <v>341</v>
      </c>
      <c r="O137" s="233">
        <v>14</v>
      </c>
      <c r="P137" s="233">
        <v>384599</v>
      </c>
      <c r="Q137" s="235" t="str">
        <f>IFERROR((VLOOKUP(P137,Padrón[[Ficha]:[Nombre]],2,FALSE)),"-")</f>
        <v>MARLON DANIEL MARTINEZ COBA</v>
      </c>
      <c r="S137" s="95" t="str">
        <f t="shared" si="22"/>
        <v>-</v>
      </c>
    </row>
    <row r="138" spans="1:19" hidden="1" x14ac:dyDescent="0.35">
      <c r="A138" s="6">
        <v>49150</v>
      </c>
      <c r="B138" s="3"/>
      <c r="C138" s="1" t="s">
        <v>211</v>
      </c>
      <c r="D138" s="9" t="s">
        <v>212</v>
      </c>
      <c r="E138" s="1" t="s">
        <v>20</v>
      </c>
      <c r="F138" s="8">
        <v>445938</v>
      </c>
      <c r="G138" s="1" t="s">
        <v>214</v>
      </c>
      <c r="H138" s="7">
        <v>16</v>
      </c>
      <c r="I138" s="5">
        <v>45127</v>
      </c>
      <c r="J138" s="5">
        <v>45128</v>
      </c>
      <c r="K138" s="1" t="s">
        <v>45</v>
      </c>
      <c r="L138" s="224">
        <f t="shared" si="21"/>
        <v>7</v>
      </c>
      <c r="M138" s="4">
        <f t="shared" si="23"/>
        <v>1</v>
      </c>
      <c r="N138" s="233" t="s">
        <v>341</v>
      </c>
      <c r="O138" s="233">
        <v>12</v>
      </c>
      <c r="P138" s="233">
        <v>445938</v>
      </c>
      <c r="Q138" s="235" t="str">
        <f>IFERROR((VLOOKUP(P138,Padrón[[Ficha]:[Nombre]],2,FALSE)),"-")</f>
        <v>EDUARDO MARTINEZ GONZALEZ</v>
      </c>
      <c r="S138" s="95" t="str">
        <f t="shared" si="22"/>
        <v>-</v>
      </c>
    </row>
    <row r="139" spans="1:19" hidden="1" x14ac:dyDescent="0.35">
      <c r="A139" s="6">
        <v>49857</v>
      </c>
      <c r="B139" s="3"/>
      <c r="C139" s="1" t="s">
        <v>211</v>
      </c>
      <c r="D139" s="9" t="s">
        <v>212</v>
      </c>
      <c r="E139" s="1" t="s">
        <v>34</v>
      </c>
      <c r="F139" s="8">
        <v>445938</v>
      </c>
      <c r="G139" s="1" t="s">
        <v>214</v>
      </c>
      <c r="H139" s="7">
        <v>17</v>
      </c>
      <c r="I139" s="5">
        <v>45131</v>
      </c>
      <c r="J139" s="5">
        <v>45132</v>
      </c>
      <c r="K139" s="1" t="s">
        <v>45</v>
      </c>
      <c r="L139" s="224">
        <f t="shared" si="21"/>
        <v>7</v>
      </c>
      <c r="M139" s="4">
        <f t="shared" si="23"/>
        <v>1</v>
      </c>
      <c r="N139" s="233" t="s">
        <v>341</v>
      </c>
      <c r="O139" s="233">
        <v>15</v>
      </c>
      <c r="P139" s="233">
        <v>445938</v>
      </c>
      <c r="Q139" s="235" t="str">
        <f>IFERROR((VLOOKUP(P139,Padrón[[Ficha]:[Nombre]],2,FALSE)),"-")</f>
        <v>EDUARDO MARTINEZ GONZALEZ</v>
      </c>
      <c r="S139" s="95" t="str">
        <f t="shared" si="22"/>
        <v>-</v>
      </c>
    </row>
    <row r="140" spans="1:19" hidden="1" x14ac:dyDescent="0.35">
      <c r="A140" s="6">
        <v>55095</v>
      </c>
      <c r="B140" s="3"/>
      <c r="C140" s="1" t="s">
        <v>211</v>
      </c>
      <c r="D140" s="9" t="s">
        <v>212</v>
      </c>
      <c r="E140" s="1" t="s">
        <v>132</v>
      </c>
      <c r="F140" s="8">
        <v>373645</v>
      </c>
      <c r="G140" s="1" t="s">
        <v>205</v>
      </c>
      <c r="H140" s="7">
        <v>15</v>
      </c>
      <c r="I140" s="5">
        <v>45131</v>
      </c>
      <c r="J140" s="5">
        <v>45133</v>
      </c>
      <c r="K140" s="1" t="s">
        <v>45</v>
      </c>
      <c r="L140" s="224">
        <f t="shared" si="21"/>
        <v>7</v>
      </c>
      <c r="M140" s="4">
        <f t="shared" si="23"/>
        <v>1</v>
      </c>
      <c r="N140" s="233" t="s">
        <v>341</v>
      </c>
      <c r="O140" s="233">
        <v>7</v>
      </c>
      <c r="P140" s="233">
        <v>373645</v>
      </c>
      <c r="Q140" s="235" t="str">
        <f>IFERROR((VLOOKUP(P140,Padrón[[Ficha]:[Nombre]],2,FALSE)),"-")</f>
        <v>NICKY AGUILERA PAVON</v>
      </c>
      <c r="S140" s="95" t="str">
        <f t="shared" si="22"/>
        <v>-</v>
      </c>
    </row>
    <row r="141" spans="1:19" hidden="1" x14ac:dyDescent="0.35">
      <c r="A141" s="6">
        <v>59378</v>
      </c>
      <c r="B141" s="3"/>
      <c r="C141" s="1" t="s">
        <v>121</v>
      </c>
      <c r="D141" s="9" t="s">
        <v>122</v>
      </c>
      <c r="E141" s="1" t="s">
        <v>47</v>
      </c>
      <c r="F141" s="8">
        <v>971841</v>
      </c>
      <c r="G141" s="1" t="s">
        <v>151</v>
      </c>
      <c r="H141" s="7">
        <v>13</v>
      </c>
      <c r="I141" s="5">
        <v>45132</v>
      </c>
      <c r="J141" s="5">
        <v>45134</v>
      </c>
      <c r="K141" s="1" t="s">
        <v>45</v>
      </c>
      <c r="L141" s="224">
        <f t="shared" si="21"/>
        <v>7</v>
      </c>
      <c r="M141" s="4">
        <f t="shared" si="23"/>
        <v>1</v>
      </c>
      <c r="N141" s="233" t="s">
        <v>341</v>
      </c>
      <c r="O141" s="233">
        <v>19</v>
      </c>
      <c r="P141" s="233">
        <v>971841</v>
      </c>
      <c r="Q141" s="235" t="str">
        <f>IFERROR((VLOOKUP(P141,Padrón[[Ficha]:[Nombre]],2,FALSE)),"-")</f>
        <v>TOBIAS MAGAÑA RUIZ</v>
      </c>
      <c r="S141" s="95" t="str">
        <f t="shared" si="22"/>
        <v>-</v>
      </c>
    </row>
    <row r="142" spans="1:19" hidden="1" x14ac:dyDescent="0.35">
      <c r="A142" s="6">
        <v>49624</v>
      </c>
      <c r="B142" s="3"/>
      <c r="C142" s="1" t="s">
        <v>196</v>
      </c>
      <c r="D142" s="9" t="s">
        <v>201</v>
      </c>
      <c r="E142" s="1" t="s">
        <v>22</v>
      </c>
      <c r="F142" s="8">
        <v>384599</v>
      </c>
      <c r="G142" s="1" t="s">
        <v>123</v>
      </c>
      <c r="H142" s="7">
        <v>12</v>
      </c>
      <c r="I142" s="5">
        <v>45132</v>
      </c>
      <c r="J142" s="5">
        <v>45134</v>
      </c>
      <c r="K142" s="1" t="s">
        <v>45</v>
      </c>
      <c r="L142" s="224">
        <f t="shared" ref="L142:L205" si="24">MONTH(J142)</f>
        <v>7</v>
      </c>
      <c r="M142" s="4">
        <f t="shared" si="23"/>
        <v>1</v>
      </c>
      <c r="N142" s="233" t="s">
        <v>341</v>
      </c>
      <c r="O142" s="233">
        <v>7</v>
      </c>
      <c r="P142" s="233">
        <v>322115</v>
      </c>
      <c r="Q142" s="235" t="str">
        <f>IFERROR((VLOOKUP(P142,Padrón[[Ficha]:[Nombre]],2,FALSE)),"-")</f>
        <v>EDUARDO MOHENO TORRES</v>
      </c>
      <c r="R142" s="233" t="s">
        <v>586</v>
      </c>
      <c r="S142" s="95" t="str">
        <f t="shared" ref="S142:S205" si="25">IF(N142="Cancelado","◄ ◄ ◄ Favor de indicar la causa","-")</f>
        <v>-</v>
      </c>
    </row>
    <row r="143" spans="1:19" hidden="1" x14ac:dyDescent="0.35">
      <c r="A143" s="6">
        <v>49223</v>
      </c>
      <c r="B143" s="3"/>
      <c r="C143" s="1" t="s">
        <v>211</v>
      </c>
      <c r="D143" s="9" t="s">
        <v>212</v>
      </c>
      <c r="E143" s="1" t="s">
        <v>20</v>
      </c>
      <c r="F143" s="8">
        <v>445938</v>
      </c>
      <c r="G143" s="1" t="s">
        <v>214</v>
      </c>
      <c r="H143" s="7">
        <v>14</v>
      </c>
      <c r="I143" s="5">
        <v>45134</v>
      </c>
      <c r="J143" s="5">
        <v>45135</v>
      </c>
      <c r="K143" s="1" t="s">
        <v>45</v>
      </c>
      <c r="L143" s="224">
        <f t="shared" si="24"/>
        <v>7</v>
      </c>
      <c r="M143" s="4">
        <f t="shared" ref="M143:M206" si="26">IF(AND(J143&gt;=$B$2,J143&lt;=$C$2),1,0)</f>
        <v>1</v>
      </c>
      <c r="N143" s="233" t="s">
        <v>341</v>
      </c>
      <c r="O143" s="233">
        <v>11</v>
      </c>
      <c r="P143" s="233">
        <v>445938</v>
      </c>
      <c r="Q143" s="235" t="str">
        <f>IFERROR((VLOOKUP(P143,Padrón[[Ficha]:[Nombre]],2,FALSE)),"-")</f>
        <v>EDUARDO MARTINEZ GONZALEZ</v>
      </c>
      <c r="S143" s="95" t="str">
        <f t="shared" si="25"/>
        <v>-</v>
      </c>
    </row>
    <row r="144" spans="1:19" hidden="1" x14ac:dyDescent="0.35">
      <c r="A144" s="6">
        <v>59338</v>
      </c>
      <c r="B144" s="3"/>
      <c r="C144" s="1" t="s">
        <v>121</v>
      </c>
      <c r="D144" s="9" t="s">
        <v>150</v>
      </c>
      <c r="E144" s="1" t="s">
        <v>43</v>
      </c>
      <c r="F144" s="8">
        <v>384599</v>
      </c>
      <c r="G144" s="1" t="s">
        <v>123</v>
      </c>
      <c r="H144" s="7">
        <v>19</v>
      </c>
      <c r="I144" s="5">
        <v>45135</v>
      </c>
      <c r="J144" s="5">
        <v>45137</v>
      </c>
      <c r="K144" s="1" t="s">
        <v>45</v>
      </c>
      <c r="L144" s="224">
        <f t="shared" si="24"/>
        <v>7</v>
      </c>
      <c r="M144" s="4">
        <f t="shared" si="26"/>
        <v>1</v>
      </c>
      <c r="N144" s="233" t="s">
        <v>341</v>
      </c>
      <c r="O144" s="233">
        <v>13</v>
      </c>
      <c r="P144" s="233">
        <v>322115</v>
      </c>
      <c r="Q144" s="235" t="str">
        <f>IFERROR((VLOOKUP(P144,Padrón[[Ficha]:[Nombre]],2,FALSE)),"-")</f>
        <v>EDUARDO MOHENO TORRES</v>
      </c>
      <c r="R144" s="233" t="s">
        <v>586</v>
      </c>
      <c r="S144" s="95" t="str">
        <f t="shared" si="25"/>
        <v>-</v>
      </c>
    </row>
    <row r="145" spans="1:19" hidden="1" x14ac:dyDescent="0.35">
      <c r="A145" s="6">
        <v>49700</v>
      </c>
      <c r="B145" s="3"/>
      <c r="C145" s="1" t="s">
        <v>196</v>
      </c>
      <c r="D145" s="9" t="s">
        <v>201</v>
      </c>
      <c r="E145" s="1" t="s">
        <v>30</v>
      </c>
      <c r="F145" s="8">
        <v>971841</v>
      </c>
      <c r="G145" s="1" t="s">
        <v>151</v>
      </c>
      <c r="H145" s="7">
        <v>15</v>
      </c>
      <c r="I145" s="5">
        <v>45138</v>
      </c>
      <c r="J145" s="5">
        <v>45138</v>
      </c>
      <c r="K145" s="1" t="s">
        <v>45</v>
      </c>
      <c r="L145" s="224">
        <f t="shared" si="24"/>
        <v>7</v>
      </c>
      <c r="M145" s="4">
        <f t="shared" si="26"/>
        <v>1</v>
      </c>
      <c r="N145" s="233" t="s">
        <v>341</v>
      </c>
      <c r="O145" s="233">
        <v>12</v>
      </c>
      <c r="P145" s="233">
        <v>971841</v>
      </c>
      <c r="Q145" s="235" t="str">
        <f>IFERROR((VLOOKUP(P145,Padrón[[Ficha]:[Nombre]],2,FALSE)),"-")</f>
        <v>TOBIAS MAGAÑA RUIZ</v>
      </c>
      <c r="S145" s="95" t="str">
        <f t="shared" si="25"/>
        <v>-</v>
      </c>
    </row>
    <row r="146" spans="1:19" x14ac:dyDescent="0.35">
      <c r="A146" s="6">
        <v>48116</v>
      </c>
      <c r="B146" s="3"/>
      <c r="C146" s="1" t="s">
        <v>215</v>
      </c>
      <c r="D146" s="9" t="s">
        <v>216</v>
      </c>
      <c r="E146" s="1" t="s">
        <v>102</v>
      </c>
      <c r="F146" s="8">
        <v>245435</v>
      </c>
      <c r="G146" s="1" t="s">
        <v>160</v>
      </c>
      <c r="H146" s="7">
        <v>18</v>
      </c>
      <c r="I146" s="5">
        <v>45139</v>
      </c>
      <c r="J146" s="5">
        <v>45139</v>
      </c>
      <c r="K146" s="1" t="s">
        <v>45</v>
      </c>
      <c r="L146" s="224">
        <f t="shared" si="24"/>
        <v>8</v>
      </c>
      <c r="M146" s="4">
        <f t="shared" si="26"/>
        <v>1</v>
      </c>
      <c r="N146" s="233" t="s">
        <v>341</v>
      </c>
      <c r="O146" s="233">
        <v>13</v>
      </c>
      <c r="P146" s="233">
        <v>245435</v>
      </c>
      <c r="Q146" s="235" t="str">
        <f>IFERROR((VLOOKUP(P146,Padrón[[Ficha]:[Nombre]],2,FALSE)),"-")</f>
        <v>CESAR VALENCIA VIVEROS</v>
      </c>
      <c r="S146" s="95" t="str">
        <f t="shared" si="25"/>
        <v>-</v>
      </c>
    </row>
    <row r="147" spans="1:19" hidden="1" x14ac:dyDescent="0.35">
      <c r="A147" s="6">
        <v>59385</v>
      </c>
      <c r="B147" s="3"/>
      <c r="C147" s="1" t="s">
        <v>121</v>
      </c>
      <c r="D147" s="9" t="s">
        <v>150</v>
      </c>
      <c r="E147" s="1" t="s">
        <v>47</v>
      </c>
      <c r="F147" s="8">
        <v>971841</v>
      </c>
      <c r="G147" s="1" t="s">
        <v>151</v>
      </c>
      <c r="H147" s="7">
        <v>15</v>
      </c>
      <c r="I147" s="5">
        <v>45140</v>
      </c>
      <c r="J147" s="5">
        <v>45142</v>
      </c>
      <c r="K147" s="1" t="s">
        <v>45</v>
      </c>
      <c r="L147" s="224">
        <f t="shared" si="24"/>
        <v>8</v>
      </c>
      <c r="M147" s="4">
        <f t="shared" si="26"/>
        <v>1</v>
      </c>
      <c r="N147" s="233" t="s">
        <v>341</v>
      </c>
      <c r="O147" s="233">
        <v>11</v>
      </c>
      <c r="P147" s="233">
        <v>245435</v>
      </c>
      <c r="Q147" s="235" t="str">
        <f>IFERROR((VLOOKUP(P147,Padrón[[Ficha]:[Nombre]],2,FALSE)),"-")</f>
        <v>CESAR VALENCIA VIVEROS</v>
      </c>
      <c r="R147" s="233" t="s">
        <v>587</v>
      </c>
      <c r="S147" s="95" t="str">
        <f t="shared" si="25"/>
        <v>-</v>
      </c>
    </row>
    <row r="148" spans="1:19" hidden="1" x14ac:dyDescent="0.35">
      <c r="A148" s="6">
        <v>57669</v>
      </c>
      <c r="B148" s="3"/>
      <c r="C148" s="1" t="s">
        <v>121</v>
      </c>
      <c r="D148" s="9" t="s">
        <v>49</v>
      </c>
      <c r="E148" s="1" t="s">
        <v>43</v>
      </c>
      <c r="F148" s="8">
        <v>245435</v>
      </c>
      <c r="G148" s="1" t="s">
        <v>160</v>
      </c>
      <c r="H148" s="7">
        <v>14</v>
      </c>
      <c r="I148" s="5">
        <v>45141</v>
      </c>
      <c r="J148" s="5">
        <v>45143</v>
      </c>
      <c r="K148" s="1" t="s">
        <v>45</v>
      </c>
      <c r="L148" s="224">
        <f t="shared" si="24"/>
        <v>8</v>
      </c>
      <c r="M148" s="4">
        <f t="shared" si="26"/>
        <v>1</v>
      </c>
      <c r="N148" s="233" t="s">
        <v>341</v>
      </c>
      <c r="O148" s="233">
        <v>16</v>
      </c>
      <c r="P148" s="233">
        <v>245435</v>
      </c>
      <c r="Q148" s="235" t="str">
        <f>IFERROR((VLOOKUP(P148,Padrón[[Ficha]:[Nombre]],2,FALSE)),"-")</f>
        <v>CESAR VALENCIA VIVEROS</v>
      </c>
      <c r="S148" s="95" t="str">
        <f t="shared" si="25"/>
        <v>-</v>
      </c>
    </row>
    <row r="149" spans="1:19" hidden="1" x14ac:dyDescent="0.35">
      <c r="A149" s="6">
        <v>57394</v>
      </c>
      <c r="B149" s="3"/>
      <c r="C149" s="1" t="s">
        <v>211</v>
      </c>
      <c r="D149" s="9" t="s">
        <v>212</v>
      </c>
      <c r="E149" s="1" t="s">
        <v>78</v>
      </c>
      <c r="F149" s="8">
        <v>245434</v>
      </c>
      <c r="G149" s="1" t="s">
        <v>213</v>
      </c>
      <c r="H149" s="7">
        <v>18</v>
      </c>
      <c r="I149" s="5">
        <v>45142</v>
      </c>
      <c r="J149" s="5">
        <v>45142</v>
      </c>
      <c r="K149" s="1" t="s">
        <v>152</v>
      </c>
      <c r="L149" s="224">
        <f t="shared" si="24"/>
        <v>8</v>
      </c>
      <c r="M149" s="4">
        <f t="shared" si="26"/>
        <v>1</v>
      </c>
      <c r="N149" s="233" t="s">
        <v>341</v>
      </c>
      <c r="O149" s="233">
        <v>13</v>
      </c>
      <c r="P149" s="233">
        <v>245434</v>
      </c>
      <c r="Q149" s="235" t="str">
        <f>IFERROR((VLOOKUP(P149,Padrón[[Ficha]:[Nombre]],2,FALSE)),"-")</f>
        <v>JOEL LICONA MAR</v>
      </c>
      <c r="S149" s="95" t="str">
        <f t="shared" si="25"/>
        <v>-</v>
      </c>
    </row>
    <row r="150" spans="1:19" hidden="1" x14ac:dyDescent="0.35">
      <c r="A150" s="6">
        <v>56678</v>
      </c>
      <c r="B150" s="3"/>
      <c r="C150" s="1" t="s">
        <v>211</v>
      </c>
      <c r="D150" s="9" t="s">
        <v>212</v>
      </c>
      <c r="E150" s="1" t="s">
        <v>76</v>
      </c>
      <c r="F150" s="8">
        <v>445938</v>
      </c>
      <c r="G150" s="1" t="s">
        <v>214</v>
      </c>
      <c r="H150" s="7">
        <v>15</v>
      </c>
      <c r="I150" s="5">
        <v>45145</v>
      </c>
      <c r="J150" s="5">
        <v>45146</v>
      </c>
      <c r="K150" s="1" t="s">
        <v>45</v>
      </c>
      <c r="L150" s="224">
        <f t="shared" si="24"/>
        <v>8</v>
      </c>
      <c r="M150" s="4">
        <f t="shared" si="26"/>
        <v>1</v>
      </c>
      <c r="N150" s="233" t="s">
        <v>341</v>
      </c>
      <c r="O150" s="233">
        <v>8</v>
      </c>
      <c r="P150" s="233">
        <v>445938</v>
      </c>
      <c r="Q150" s="235" t="str">
        <f>IFERROR((VLOOKUP(P150,Padrón[[Ficha]:[Nombre]],2,FALSE)),"-")</f>
        <v>EDUARDO MARTINEZ GONZALEZ</v>
      </c>
      <c r="S150" s="95" t="str">
        <f t="shared" si="25"/>
        <v>-</v>
      </c>
    </row>
    <row r="151" spans="1:19" hidden="1" x14ac:dyDescent="0.35">
      <c r="A151" s="6">
        <v>48132</v>
      </c>
      <c r="B151" s="3"/>
      <c r="C151" s="1" t="s">
        <v>215</v>
      </c>
      <c r="D151" s="9" t="s">
        <v>216</v>
      </c>
      <c r="E151" s="1" t="s">
        <v>78</v>
      </c>
      <c r="F151" s="8">
        <v>971841</v>
      </c>
      <c r="G151" s="1" t="s">
        <v>151</v>
      </c>
      <c r="H151" s="7">
        <v>14</v>
      </c>
      <c r="I151" s="5">
        <v>45145</v>
      </c>
      <c r="J151" s="5">
        <v>45145</v>
      </c>
      <c r="K151" s="1" t="s">
        <v>45</v>
      </c>
      <c r="L151" s="224">
        <f t="shared" si="24"/>
        <v>8</v>
      </c>
      <c r="M151" s="4">
        <f t="shared" si="26"/>
        <v>1</v>
      </c>
      <c r="N151" s="233" t="s">
        <v>341</v>
      </c>
      <c r="O151" s="233">
        <v>8</v>
      </c>
      <c r="P151" s="233">
        <v>971841</v>
      </c>
      <c r="Q151" s="235" t="str">
        <f>IFERROR((VLOOKUP(P151,Padrón[[Ficha]:[Nombre]],2,FALSE)),"-")</f>
        <v>TOBIAS MAGAÑA RUIZ</v>
      </c>
      <c r="S151" s="95" t="str">
        <f t="shared" si="25"/>
        <v>-</v>
      </c>
    </row>
    <row r="152" spans="1:19" hidden="1" x14ac:dyDescent="0.35">
      <c r="A152" s="6">
        <v>58315</v>
      </c>
      <c r="B152" s="3"/>
      <c r="C152" s="1" t="s">
        <v>121</v>
      </c>
      <c r="D152" s="9" t="s">
        <v>49</v>
      </c>
      <c r="E152" s="1" t="s">
        <v>47</v>
      </c>
      <c r="F152" s="8">
        <v>971841</v>
      </c>
      <c r="G152" s="1" t="s">
        <v>151</v>
      </c>
      <c r="H152" s="7">
        <v>11</v>
      </c>
      <c r="I152" s="5">
        <v>45146</v>
      </c>
      <c r="J152" s="5">
        <v>45148</v>
      </c>
      <c r="K152" s="1" t="s">
        <v>45</v>
      </c>
      <c r="L152" s="224">
        <f t="shared" si="24"/>
        <v>8</v>
      </c>
      <c r="M152" s="4">
        <f t="shared" si="26"/>
        <v>1</v>
      </c>
      <c r="N152" s="233" t="s">
        <v>341</v>
      </c>
      <c r="O152" s="233">
        <v>6</v>
      </c>
      <c r="P152" s="233">
        <v>971841</v>
      </c>
      <c r="Q152" s="235" t="str">
        <f>IFERROR((VLOOKUP(P152,Padrón[[Ficha]:[Nombre]],2,FALSE)),"-")</f>
        <v>TOBIAS MAGAÑA RUIZ</v>
      </c>
      <c r="S152" s="95" t="str">
        <f t="shared" si="25"/>
        <v>-</v>
      </c>
    </row>
    <row r="153" spans="1:19" hidden="1" x14ac:dyDescent="0.35">
      <c r="A153" s="6">
        <v>47964</v>
      </c>
      <c r="B153" s="3"/>
      <c r="C153" s="1" t="s">
        <v>215</v>
      </c>
      <c r="D153" s="9" t="s">
        <v>216</v>
      </c>
      <c r="E153" s="1" t="s">
        <v>76</v>
      </c>
      <c r="F153" s="8">
        <v>445938</v>
      </c>
      <c r="G153" s="1" t="s">
        <v>214</v>
      </c>
      <c r="H153" s="7">
        <v>22</v>
      </c>
      <c r="I153" s="5">
        <v>45147</v>
      </c>
      <c r="J153" s="5">
        <v>45148</v>
      </c>
      <c r="K153" s="1" t="s">
        <v>45</v>
      </c>
      <c r="L153" s="224">
        <f t="shared" si="24"/>
        <v>8</v>
      </c>
      <c r="M153" s="4">
        <f t="shared" si="26"/>
        <v>1</v>
      </c>
      <c r="N153" s="233" t="s">
        <v>341</v>
      </c>
      <c r="O153" s="233">
        <v>20</v>
      </c>
      <c r="P153" s="233">
        <v>445938</v>
      </c>
      <c r="Q153" s="235" t="str">
        <f>IFERROR((VLOOKUP(P153,Padrón[[Ficha]:[Nombre]],2,FALSE)),"-")</f>
        <v>EDUARDO MARTINEZ GONZALEZ</v>
      </c>
      <c r="S153" s="95" t="str">
        <f t="shared" si="25"/>
        <v>-</v>
      </c>
    </row>
    <row r="154" spans="1:19" hidden="1" x14ac:dyDescent="0.35">
      <c r="A154" s="6">
        <v>55234</v>
      </c>
      <c r="B154" s="3"/>
      <c r="C154" s="1" t="s">
        <v>211</v>
      </c>
      <c r="D154" s="9" t="s">
        <v>212</v>
      </c>
      <c r="E154" s="1" t="s">
        <v>27</v>
      </c>
      <c r="F154" s="8">
        <v>245434</v>
      </c>
      <c r="G154" s="1" t="s">
        <v>213</v>
      </c>
      <c r="H154" s="7">
        <v>14</v>
      </c>
      <c r="I154" s="5">
        <v>45149</v>
      </c>
      <c r="J154" s="5">
        <v>45149</v>
      </c>
      <c r="K154" s="1" t="s">
        <v>45</v>
      </c>
      <c r="L154" s="224">
        <f t="shared" si="24"/>
        <v>8</v>
      </c>
      <c r="M154" s="4">
        <f t="shared" si="26"/>
        <v>1</v>
      </c>
      <c r="N154" s="233" t="s">
        <v>341</v>
      </c>
      <c r="O154" s="233">
        <v>8</v>
      </c>
      <c r="P154" s="233">
        <v>245434</v>
      </c>
      <c r="Q154" s="235" t="str">
        <f>IFERROR((VLOOKUP(P154,Padrón[[Ficha]:[Nombre]],2,FALSE)),"-")</f>
        <v>JOEL LICONA MAR</v>
      </c>
      <c r="S154" s="95" t="str">
        <f t="shared" si="25"/>
        <v>-</v>
      </c>
    </row>
    <row r="155" spans="1:19" hidden="1" x14ac:dyDescent="0.35">
      <c r="A155" s="6">
        <v>53963</v>
      </c>
      <c r="B155" s="3"/>
      <c r="C155" s="1" t="s">
        <v>215</v>
      </c>
      <c r="D155" s="9" t="s">
        <v>221</v>
      </c>
      <c r="E155" s="1" t="s">
        <v>76</v>
      </c>
      <c r="F155" s="8">
        <v>445938</v>
      </c>
      <c r="G155" s="1" t="s">
        <v>214</v>
      </c>
      <c r="H155" s="7">
        <v>15</v>
      </c>
      <c r="I155" s="5">
        <v>45153</v>
      </c>
      <c r="J155" s="5">
        <v>45154</v>
      </c>
      <c r="K155" s="1" t="s">
        <v>45</v>
      </c>
      <c r="L155" s="224">
        <f t="shared" si="24"/>
        <v>8</v>
      </c>
      <c r="M155" s="4">
        <f t="shared" si="26"/>
        <v>1</v>
      </c>
      <c r="N155" s="233" t="s">
        <v>341</v>
      </c>
      <c r="O155" s="233">
        <v>14</v>
      </c>
      <c r="P155" s="233">
        <v>445938</v>
      </c>
      <c r="Q155" s="235" t="str">
        <f>IFERROR((VLOOKUP(P155,Padrón[[Ficha]:[Nombre]],2,FALSE)),"-")</f>
        <v>EDUARDO MARTINEZ GONZALEZ</v>
      </c>
      <c r="S155" s="95" t="str">
        <f t="shared" si="25"/>
        <v>-</v>
      </c>
    </row>
    <row r="156" spans="1:19" hidden="1" x14ac:dyDescent="0.35">
      <c r="A156" s="6">
        <v>47972</v>
      </c>
      <c r="B156" s="3"/>
      <c r="C156" s="1" t="s">
        <v>215</v>
      </c>
      <c r="D156" s="9" t="s">
        <v>216</v>
      </c>
      <c r="E156" s="1" t="s">
        <v>76</v>
      </c>
      <c r="F156" s="8">
        <v>322115</v>
      </c>
      <c r="G156" s="1" t="s">
        <v>153</v>
      </c>
      <c r="H156" s="7">
        <v>21</v>
      </c>
      <c r="I156" s="5">
        <v>45153</v>
      </c>
      <c r="J156" s="5">
        <v>45154</v>
      </c>
      <c r="K156" s="1" t="s">
        <v>45</v>
      </c>
      <c r="L156" s="224">
        <f t="shared" si="24"/>
        <v>8</v>
      </c>
      <c r="M156" s="4">
        <f t="shared" si="26"/>
        <v>1</v>
      </c>
      <c r="N156" s="233" t="s">
        <v>341</v>
      </c>
      <c r="O156" s="233">
        <v>13</v>
      </c>
      <c r="P156" s="233">
        <v>322115</v>
      </c>
      <c r="Q156" s="235" t="str">
        <f>IFERROR((VLOOKUP(P156,Padrón[[Ficha]:[Nombre]],2,FALSE)),"-")</f>
        <v>EDUARDO MOHENO TORRES</v>
      </c>
      <c r="S156" s="95" t="str">
        <f t="shared" si="25"/>
        <v>-</v>
      </c>
    </row>
    <row r="157" spans="1:19" hidden="1" x14ac:dyDescent="0.35">
      <c r="A157" s="6">
        <v>57775</v>
      </c>
      <c r="B157" s="3"/>
      <c r="C157" s="1" t="s">
        <v>37</v>
      </c>
      <c r="D157" s="9" t="s">
        <v>38</v>
      </c>
      <c r="E157" s="1" t="s">
        <v>44</v>
      </c>
      <c r="F157" s="8">
        <v>354951</v>
      </c>
      <c r="G157" s="1" t="s">
        <v>39</v>
      </c>
      <c r="H157" s="7">
        <v>9</v>
      </c>
      <c r="I157" s="5">
        <v>45155</v>
      </c>
      <c r="J157" s="5">
        <v>45156</v>
      </c>
      <c r="K157" s="1" t="s">
        <v>45</v>
      </c>
      <c r="L157" s="224">
        <f t="shared" si="24"/>
        <v>8</v>
      </c>
      <c r="M157" s="4">
        <f t="shared" si="26"/>
        <v>1</v>
      </c>
      <c r="N157" s="233" t="s">
        <v>343</v>
      </c>
      <c r="Q157" s="235" t="str">
        <f>IFERROR((VLOOKUP(P157,Padrón[[Ficha]:[Nombre]],2,FALSE)),"-")</f>
        <v>-</v>
      </c>
      <c r="R157" s="233" t="s">
        <v>588</v>
      </c>
      <c r="S157" s="95" t="str">
        <f t="shared" si="25"/>
        <v>◄ ◄ ◄ Favor de indicar la causa</v>
      </c>
    </row>
    <row r="158" spans="1:19" hidden="1" x14ac:dyDescent="0.35">
      <c r="A158" s="6">
        <v>58990</v>
      </c>
      <c r="B158" s="3"/>
      <c r="C158" s="1" t="s">
        <v>121</v>
      </c>
      <c r="D158" s="9" t="s">
        <v>122</v>
      </c>
      <c r="E158" s="1" t="s">
        <v>43</v>
      </c>
      <c r="F158" s="8">
        <v>567481</v>
      </c>
      <c r="G158" s="1" t="s">
        <v>67</v>
      </c>
      <c r="H158" s="7">
        <v>13</v>
      </c>
      <c r="I158" s="5">
        <v>45155</v>
      </c>
      <c r="J158" s="5">
        <v>45157</v>
      </c>
      <c r="K158" s="1" t="s">
        <v>45</v>
      </c>
      <c r="L158" s="224">
        <f t="shared" si="24"/>
        <v>8</v>
      </c>
      <c r="M158" s="4">
        <f t="shared" si="26"/>
        <v>1</v>
      </c>
      <c r="N158" s="233" t="s">
        <v>341</v>
      </c>
      <c r="O158" s="233">
        <v>15</v>
      </c>
      <c r="P158" s="233">
        <v>567481</v>
      </c>
      <c r="Q158" s="235" t="str">
        <f>IFERROR((VLOOKUP(P158,Padrón[[Ficha]:[Nombre]],2,FALSE)),"-")</f>
        <v>FLORENTINO ALBERTO MEDINA ESPINOSA</v>
      </c>
      <c r="S158" s="95" t="str">
        <f t="shared" si="25"/>
        <v>-</v>
      </c>
    </row>
    <row r="159" spans="1:19" hidden="1" x14ac:dyDescent="0.35">
      <c r="A159" s="6">
        <v>59377</v>
      </c>
      <c r="B159" s="3"/>
      <c r="C159" s="1" t="s">
        <v>121</v>
      </c>
      <c r="D159" s="9" t="s">
        <v>122</v>
      </c>
      <c r="E159" s="1" t="s">
        <v>47</v>
      </c>
      <c r="F159" s="8">
        <v>971841</v>
      </c>
      <c r="G159" s="1" t="s">
        <v>151</v>
      </c>
      <c r="H159" s="7">
        <v>13</v>
      </c>
      <c r="I159" s="5">
        <v>45160</v>
      </c>
      <c r="J159" s="5">
        <v>45162</v>
      </c>
      <c r="K159" s="1" t="s">
        <v>45</v>
      </c>
      <c r="L159" s="224">
        <f t="shared" si="24"/>
        <v>8</v>
      </c>
      <c r="M159" s="4">
        <f t="shared" si="26"/>
        <v>1</v>
      </c>
      <c r="N159" s="233" t="s">
        <v>341</v>
      </c>
      <c r="O159" s="233">
        <v>16</v>
      </c>
      <c r="P159" s="233">
        <v>971841</v>
      </c>
      <c r="Q159" s="235" t="str">
        <f>IFERROR((VLOOKUP(P159,Padrón[[Ficha]:[Nombre]],2,FALSE)),"-")</f>
        <v>TOBIAS MAGAÑA RUIZ</v>
      </c>
      <c r="S159" s="95" t="str">
        <f t="shared" si="25"/>
        <v>-</v>
      </c>
    </row>
    <row r="160" spans="1:19" hidden="1" x14ac:dyDescent="0.35">
      <c r="A160" s="6">
        <v>51890</v>
      </c>
      <c r="B160" s="3"/>
      <c r="C160" s="1" t="s">
        <v>215</v>
      </c>
      <c r="D160" s="9" t="s">
        <v>221</v>
      </c>
      <c r="E160" s="1" t="s">
        <v>22</v>
      </c>
      <c r="F160" s="8">
        <v>245434</v>
      </c>
      <c r="G160" s="1" t="s">
        <v>213</v>
      </c>
      <c r="H160" s="7">
        <v>12</v>
      </c>
      <c r="I160" s="5">
        <v>45161</v>
      </c>
      <c r="J160" s="5">
        <v>45163</v>
      </c>
      <c r="K160" s="1" t="s">
        <v>45</v>
      </c>
      <c r="L160" s="224">
        <f t="shared" si="24"/>
        <v>8</v>
      </c>
      <c r="M160" s="4">
        <f t="shared" si="26"/>
        <v>1</v>
      </c>
      <c r="N160" s="233" t="s">
        <v>341</v>
      </c>
      <c r="O160" s="233">
        <v>8</v>
      </c>
      <c r="P160" s="233">
        <v>245434</v>
      </c>
      <c r="Q160" s="235" t="str">
        <f>IFERROR((VLOOKUP(P160,Padrón[[Ficha]:[Nombre]],2,FALSE)),"-")</f>
        <v>JOEL LICONA MAR</v>
      </c>
      <c r="S160" s="95" t="str">
        <f t="shared" si="25"/>
        <v>-</v>
      </c>
    </row>
    <row r="161" spans="1:19" hidden="1" x14ac:dyDescent="0.35">
      <c r="A161" s="6">
        <v>49240</v>
      </c>
      <c r="B161" s="3"/>
      <c r="C161" s="1" t="s">
        <v>211</v>
      </c>
      <c r="D161" s="9" t="s">
        <v>212</v>
      </c>
      <c r="E161" s="1" t="s">
        <v>20</v>
      </c>
      <c r="F161" s="8">
        <v>445938</v>
      </c>
      <c r="G161" s="1" t="s">
        <v>214</v>
      </c>
      <c r="H161" s="7">
        <v>14</v>
      </c>
      <c r="I161" s="5">
        <v>45162</v>
      </c>
      <c r="J161" s="5">
        <v>45163</v>
      </c>
      <c r="K161" s="1" t="s">
        <v>45</v>
      </c>
      <c r="L161" s="224">
        <f t="shared" si="24"/>
        <v>8</v>
      </c>
      <c r="M161" s="4">
        <f t="shared" si="26"/>
        <v>1</v>
      </c>
      <c r="N161" s="233" t="s">
        <v>341</v>
      </c>
      <c r="O161" s="233">
        <v>9</v>
      </c>
      <c r="P161" s="233">
        <v>445938</v>
      </c>
      <c r="Q161" s="235" t="str">
        <f>IFERROR((VLOOKUP(P161,Padrón[[Ficha]:[Nombre]],2,FALSE)),"-")</f>
        <v>EDUARDO MARTINEZ GONZALEZ</v>
      </c>
      <c r="S161" s="95" t="str">
        <f t="shared" si="25"/>
        <v>-</v>
      </c>
    </row>
    <row r="162" spans="1:19" hidden="1" x14ac:dyDescent="0.35">
      <c r="A162" s="6">
        <v>53605</v>
      </c>
      <c r="B162" s="3"/>
      <c r="C162" s="1" t="s">
        <v>211</v>
      </c>
      <c r="D162" s="9" t="s">
        <v>212</v>
      </c>
      <c r="E162" s="1" t="s">
        <v>55</v>
      </c>
      <c r="F162" s="8">
        <v>445938</v>
      </c>
      <c r="G162" s="1" t="s">
        <v>214</v>
      </c>
      <c r="H162" s="7">
        <v>15</v>
      </c>
      <c r="I162" s="5">
        <v>45168</v>
      </c>
      <c r="J162" s="5">
        <v>45169</v>
      </c>
      <c r="K162" s="1" t="s">
        <v>45</v>
      </c>
      <c r="L162" s="224">
        <f t="shared" si="24"/>
        <v>8</v>
      </c>
      <c r="M162" s="4">
        <f t="shared" si="26"/>
        <v>1</v>
      </c>
      <c r="N162" s="233" t="s">
        <v>341</v>
      </c>
      <c r="O162" s="233">
        <v>15</v>
      </c>
      <c r="P162" s="233">
        <v>445938</v>
      </c>
      <c r="Q162" s="235" t="str">
        <f>IFERROR((VLOOKUP(P162,Padrón[[Ficha]:[Nombre]],2,FALSE)),"-")</f>
        <v>EDUARDO MARTINEZ GONZALEZ</v>
      </c>
      <c r="S162" s="95" t="str">
        <f t="shared" si="25"/>
        <v>-</v>
      </c>
    </row>
    <row r="163" spans="1:19" hidden="1" x14ac:dyDescent="0.35">
      <c r="A163" s="6">
        <v>59348</v>
      </c>
      <c r="B163" s="3"/>
      <c r="C163" s="1" t="s">
        <v>121</v>
      </c>
      <c r="D163" s="9" t="s">
        <v>150</v>
      </c>
      <c r="E163" s="1" t="s">
        <v>43</v>
      </c>
      <c r="F163" s="8">
        <v>384599</v>
      </c>
      <c r="G163" s="1" t="s">
        <v>123</v>
      </c>
      <c r="H163" s="7">
        <v>19</v>
      </c>
      <c r="I163" s="5">
        <v>45169</v>
      </c>
      <c r="J163" s="5">
        <v>45171</v>
      </c>
      <c r="K163" s="1" t="s">
        <v>45</v>
      </c>
      <c r="L163" s="224">
        <f t="shared" si="24"/>
        <v>9</v>
      </c>
      <c r="M163" s="4">
        <f t="shared" si="26"/>
        <v>1</v>
      </c>
      <c r="N163" s="233" t="s">
        <v>341</v>
      </c>
      <c r="O163" s="233">
        <v>20</v>
      </c>
      <c r="P163" s="233">
        <v>384599</v>
      </c>
      <c r="Q163" s="235" t="str">
        <f>IFERROR((VLOOKUP(P163,Padrón[[Ficha]:[Nombre]],2,FALSE)),"-")</f>
        <v>MARLON DANIEL MARTINEZ COBA</v>
      </c>
      <c r="S163" s="95" t="str">
        <f t="shared" si="25"/>
        <v>-</v>
      </c>
    </row>
    <row r="164" spans="1:19" hidden="1" x14ac:dyDescent="0.35">
      <c r="A164" s="6">
        <v>49228</v>
      </c>
      <c r="B164" s="3"/>
      <c r="C164" s="1" t="s">
        <v>196</v>
      </c>
      <c r="D164" s="9" t="s">
        <v>201</v>
      </c>
      <c r="E164" s="1" t="s">
        <v>115</v>
      </c>
      <c r="F164" s="8">
        <v>245435</v>
      </c>
      <c r="G164" s="1" t="s">
        <v>160</v>
      </c>
      <c r="H164" s="7">
        <v>9</v>
      </c>
      <c r="I164" s="5">
        <v>45169</v>
      </c>
      <c r="J164" s="5">
        <v>45169</v>
      </c>
      <c r="K164" s="1" t="s">
        <v>45</v>
      </c>
      <c r="L164" s="224">
        <f t="shared" si="24"/>
        <v>8</v>
      </c>
      <c r="M164" s="4">
        <f t="shared" si="26"/>
        <v>1</v>
      </c>
      <c r="N164" s="233" t="s">
        <v>343</v>
      </c>
      <c r="Q164" s="235" t="str">
        <f>IFERROR((VLOOKUP(P164,Padrón[[Ficha]:[Nombre]],2,FALSE)),"-")</f>
        <v>-</v>
      </c>
      <c r="R164" s="233" t="s">
        <v>589</v>
      </c>
      <c r="S164" s="95" t="str">
        <f t="shared" si="25"/>
        <v>◄ ◄ ◄ Favor de indicar la causa</v>
      </c>
    </row>
    <row r="165" spans="1:19" hidden="1" x14ac:dyDescent="0.35">
      <c r="A165" s="6">
        <v>47102</v>
      </c>
      <c r="B165" s="3"/>
      <c r="C165" s="1" t="s">
        <v>196</v>
      </c>
      <c r="D165" s="9" t="s">
        <v>202</v>
      </c>
      <c r="E165" s="1" t="s">
        <v>207</v>
      </c>
      <c r="F165" s="8">
        <v>365914</v>
      </c>
      <c r="G165" s="1" t="s">
        <v>208</v>
      </c>
      <c r="H165" s="7">
        <v>21</v>
      </c>
      <c r="I165" s="5">
        <v>45173</v>
      </c>
      <c r="J165" s="5">
        <v>45177</v>
      </c>
      <c r="K165" s="1" t="s">
        <v>45</v>
      </c>
      <c r="L165" s="224">
        <f t="shared" si="24"/>
        <v>9</v>
      </c>
      <c r="M165" s="4">
        <f t="shared" si="26"/>
        <v>1</v>
      </c>
      <c r="N165" s="233" t="s">
        <v>343</v>
      </c>
      <c r="Q165" s="235" t="str">
        <f>IFERROR((VLOOKUP(P165,Padrón[[Ficha]:[Nombre]],2,FALSE)),"-")</f>
        <v>-</v>
      </c>
      <c r="R165" s="233" t="s">
        <v>590</v>
      </c>
      <c r="S165" s="95" t="str">
        <f t="shared" si="25"/>
        <v>◄ ◄ ◄ Favor de indicar la causa</v>
      </c>
    </row>
    <row r="166" spans="1:19" hidden="1" x14ac:dyDescent="0.35">
      <c r="A166" s="6">
        <v>59386</v>
      </c>
      <c r="B166" s="3"/>
      <c r="C166" s="1" t="s">
        <v>121</v>
      </c>
      <c r="D166" s="9" t="s">
        <v>150</v>
      </c>
      <c r="E166" s="1" t="s">
        <v>47</v>
      </c>
      <c r="F166" s="8">
        <v>971841</v>
      </c>
      <c r="G166" s="1" t="s">
        <v>151</v>
      </c>
      <c r="H166" s="7">
        <v>19</v>
      </c>
      <c r="I166" s="5">
        <v>45174</v>
      </c>
      <c r="J166" s="5">
        <v>45176</v>
      </c>
      <c r="K166" s="1" t="s">
        <v>45</v>
      </c>
      <c r="L166" s="224">
        <f t="shared" si="24"/>
        <v>9</v>
      </c>
      <c r="M166" s="4">
        <f t="shared" si="26"/>
        <v>1</v>
      </c>
      <c r="N166" s="233" t="s">
        <v>341</v>
      </c>
      <c r="O166" s="233">
        <v>16</v>
      </c>
      <c r="P166" s="233">
        <v>322115</v>
      </c>
      <c r="Q166" s="235" t="str">
        <f>IFERROR((VLOOKUP(P166,Padrón[[Ficha]:[Nombre]],2,FALSE)),"-")</f>
        <v>EDUARDO MOHENO TORRES</v>
      </c>
      <c r="R166" s="233" t="s">
        <v>591</v>
      </c>
      <c r="S166" s="95" t="str">
        <f t="shared" si="25"/>
        <v>-</v>
      </c>
    </row>
    <row r="167" spans="1:19" hidden="1" x14ac:dyDescent="0.35">
      <c r="A167" s="6">
        <v>48025</v>
      </c>
      <c r="B167" s="3"/>
      <c r="C167" s="1" t="s">
        <v>215</v>
      </c>
      <c r="D167" s="9" t="s">
        <v>216</v>
      </c>
      <c r="E167" s="1" t="s">
        <v>76</v>
      </c>
      <c r="F167" s="8">
        <v>445938</v>
      </c>
      <c r="G167" s="1" t="s">
        <v>214</v>
      </c>
      <c r="H167" s="7">
        <v>20</v>
      </c>
      <c r="I167" s="5">
        <v>45175</v>
      </c>
      <c r="J167" s="5">
        <v>45176</v>
      </c>
      <c r="K167" s="1" t="s">
        <v>45</v>
      </c>
      <c r="L167" s="224">
        <f t="shared" si="24"/>
        <v>9</v>
      </c>
      <c r="M167" s="4">
        <f t="shared" si="26"/>
        <v>1</v>
      </c>
      <c r="N167" s="233" t="s">
        <v>341</v>
      </c>
      <c r="O167" s="233">
        <v>16</v>
      </c>
      <c r="P167" s="233">
        <v>445938</v>
      </c>
      <c r="Q167" s="235" t="str">
        <f>IFERROR((VLOOKUP(P167,Padrón[[Ficha]:[Nombre]],2,FALSE)),"-")</f>
        <v>EDUARDO MARTINEZ GONZALEZ</v>
      </c>
      <c r="S167" s="95" t="str">
        <f t="shared" si="25"/>
        <v>-</v>
      </c>
    </row>
    <row r="168" spans="1:19" hidden="1" x14ac:dyDescent="0.35">
      <c r="A168" s="6">
        <v>57696</v>
      </c>
      <c r="B168" s="3"/>
      <c r="C168" s="1" t="s">
        <v>121</v>
      </c>
      <c r="D168" s="9" t="s">
        <v>49</v>
      </c>
      <c r="E168" s="1" t="s">
        <v>43</v>
      </c>
      <c r="F168" s="8">
        <v>384599</v>
      </c>
      <c r="G168" s="1" t="s">
        <v>123</v>
      </c>
      <c r="H168" s="7">
        <v>13</v>
      </c>
      <c r="I168" s="5">
        <v>45177</v>
      </c>
      <c r="J168" s="5">
        <v>45179</v>
      </c>
      <c r="K168" s="1" t="s">
        <v>45</v>
      </c>
      <c r="L168" s="224">
        <f t="shared" si="24"/>
        <v>9</v>
      </c>
      <c r="M168" s="4">
        <f t="shared" si="26"/>
        <v>1</v>
      </c>
      <c r="N168" s="233" t="s">
        <v>341</v>
      </c>
      <c r="O168" s="233">
        <v>17</v>
      </c>
      <c r="P168" s="233">
        <v>384599</v>
      </c>
      <c r="Q168" s="235" t="str">
        <f>IFERROR((VLOOKUP(P168,Padrón[[Ficha]:[Nombre]],2,FALSE)),"-")</f>
        <v>MARLON DANIEL MARTINEZ COBA</v>
      </c>
      <c r="S168" s="95" t="str">
        <f t="shared" si="25"/>
        <v>-</v>
      </c>
    </row>
    <row r="169" spans="1:19" hidden="1" x14ac:dyDescent="0.35">
      <c r="A169" s="6">
        <v>49658</v>
      </c>
      <c r="B169" s="3"/>
      <c r="C169" s="1" t="s">
        <v>196</v>
      </c>
      <c r="D169" s="9" t="s">
        <v>201</v>
      </c>
      <c r="E169" s="1" t="s">
        <v>28</v>
      </c>
      <c r="F169" s="8">
        <v>373645</v>
      </c>
      <c r="G169" s="1" t="s">
        <v>205</v>
      </c>
      <c r="H169" s="7">
        <v>14</v>
      </c>
      <c r="I169" s="5">
        <v>45180</v>
      </c>
      <c r="J169" s="5">
        <v>45181</v>
      </c>
      <c r="K169" s="1" t="s">
        <v>45</v>
      </c>
      <c r="L169" s="224">
        <f t="shared" si="24"/>
        <v>9</v>
      </c>
      <c r="M169" s="4">
        <f t="shared" si="26"/>
        <v>1</v>
      </c>
      <c r="N169" s="233" t="s">
        <v>341</v>
      </c>
      <c r="O169" s="233">
        <v>10</v>
      </c>
      <c r="P169" s="233">
        <v>373645</v>
      </c>
      <c r="Q169" s="235" t="str">
        <f>IFERROR((VLOOKUP(P169,Padrón[[Ficha]:[Nombre]],2,FALSE)),"-")</f>
        <v>NICKY AGUILERA PAVON</v>
      </c>
      <c r="S169" s="95" t="str">
        <f t="shared" si="25"/>
        <v>-</v>
      </c>
    </row>
    <row r="170" spans="1:19" hidden="1" x14ac:dyDescent="0.35">
      <c r="A170" s="6">
        <v>57418</v>
      </c>
      <c r="B170" s="3"/>
      <c r="C170" s="1" t="s">
        <v>211</v>
      </c>
      <c r="D170" s="9" t="s">
        <v>212</v>
      </c>
      <c r="E170" s="1" t="s">
        <v>78</v>
      </c>
      <c r="F170" s="8">
        <v>245434</v>
      </c>
      <c r="G170" s="1" t="s">
        <v>213</v>
      </c>
      <c r="H170" s="7">
        <v>18</v>
      </c>
      <c r="I170" s="5">
        <v>45180</v>
      </c>
      <c r="J170" s="5">
        <v>45180</v>
      </c>
      <c r="K170" s="1" t="s">
        <v>152</v>
      </c>
      <c r="L170" s="224">
        <f t="shared" si="24"/>
        <v>9</v>
      </c>
      <c r="M170" s="4">
        <f t="shared" si="26"/>
        <v>1</v>
      </c>
      <c r="N170" s="233" t="s">
        <v>341</v>
      </c>
      <c r="O170" s="233">
        <v>12</v>
      </c>
      <c r="P170" s="233">
        <v>245434</v>
      </c>
      <c r="Q170" s="235" t="str">
        <f>IFERROR((VLOOKUP(P170,Padrón[[Ficha]:[Nombre]],2,FALSE)),"-")</f>
        <v>JOEL LICONA MAR</v>
      </c>
      <c r="S170" s="95" t="str">
        <f t="shared" si="25"/>
        <v>-</v>
      </c>
    </row>
    <row r="171" spans="1:19" hidden="1" x14ac:dyDescent="0.35">
      <c r="A171" s="6">
        <v>58336</v>
      </c>
      <c r="B171" s="3"/>
      <c r="C171" s="1" t="s">
        <v>121</v>
      </c>
      <c r="D171" s="9" t="s">
        <v>49</v>
      </c>
      <c r="E171" s="1" t="s">
        <v>47</v>
      </c>
      <c r="F171" s="8">
        <v>322115</v>
      </c>
      <c r="G171" s="1" t="s">
        <v>153</v>
      </c>
      <c r="H171" s="7">
        <v>14</v>
      </c>
      <c r="I171" s="5">
        <v>45182</v>
      </c>
      <c r="J171" s="5">
        <v>45184</v>
      </c>
      <c r="K171" s="1" t="s">
        <v>45</v>
      </c>
      <c r="L171" s="224">
        <f t="shared" si="24"/>
        <v>9</v>
      </c>
      <c r="M171" s="4">
        <f t="shared" si="26"/>
        <v>1</v>
      </c>
      <c r="N171" s="233" t="s">
        <v>341</v>
      </c>
      <c r="O171" s="233">
        <v>8</v>
      </c>
      <c r="P171" s="233">
        <v>322115</v>
      </c>
      <c r="Q171" s="235" t="str">
        <f>IFERROR((VLOOKUP(P171,Padrón[[Ficha]:[Nombre]],2,FALSE)),"-")</f>
        <v>EDUARDO MOHENO TORRES</v>
      </c>
      <c r="S171" s="95" t="str">
        <f t="shared" si="25"/>
        <v>-</v>
      </c>
    </row>
    <row r="172" spans="1:19" hidden="1" x14ac:dyDescent="0.35">
      <c r="A172" s="6">
        <v>58991</v>
      </c>
      <c r="B172" s="3"/>
      <c r="C172" s="1" t="s">
        <v>121</v>
      </c>
      <c r="D172" s="9" t="s">
        <v>122</v>
      </c>
      <c r="E172" s="1" t="s">
        <v>43</v>
      </c>
      <c r="F172" s="8">
        <v>245435</v>
      </c>
      <c r="G172" s="1" t="s">
        <v>160</v>
      </c>
      <c r="H172" s="7">
        <v>13</v>
      </c>
      <c r="I172" s="5">
        <v>45183</v>
      </c>
      <c r="J172" s="5">
        <v>45185</v>
      </c>
      <c r="K172" s="1" t="s">
        <v>45</v>
      </c>
      <c r="L172" s="224">
        <f t="shared" si="24"/>
        <v>9</v>
      </c>
      <c r="M172" s="4">
        <f t="shared" si="26"/>
        <v>1</v>
      </c>
      <c r="N172" s="233" t="s">
        <v>341</v>
      </c>
      <c r="O172" s="233">
        <v>22</v>
      </c>
      <c r="P172" s="233">
        <v>245435</v>
      </c>
      <c r="Q172" s="235" t="str">
        <f>IFERROR((VLOOKUP(P172,Padrón[[Ficha]:[Nombre]],2,FALSE)),"-")</f>
        <v>CESAR VALENCIA VIVEROS</v>
      </c>
      <c r="S172" s="95" t="str">
        <f t="shared" si="25"/>
        <v>-</v>
      </c>
    </row>
    <row r="173" spans="1:19" hidden="1" x14ac:dyDescent="0.35">
      <c r="A173" s="6">
        <v>49723</v>
      </c>
      <c r="B173" s="3"/>
      <c r="C173" s="1" t="s">
        <v>196</v>
      </c>
      <c r="D173" s="9" t="s">
        <v>201</v>
      </c>
      <c r="E173" s="1" t="s">
        <v>103</v>
      </c>
      <c r="F173" s="8">
        <v>384599</v>
      </c>
      <c r="G173" s="1" t="s">
        <v>123</v>
      </c>
      <c r="H173" s="7">
        <v>15</v>
      </c>
      <c r="I173" s="5">
        <v>45183</v>
      </c>
      <c r="J173" s="5">
        <v>45184</v>
      </c>
      <c r="K173" s="1" t="s">
        <v>45</v>
      </c>
      <c r="L173" s="224">
        <f t="shared" si="24"/>
        <v>9</v>
      </c>
      <c r="M173" s="4">
        <f t="shared" si="26"/>
        <v>1</v>
      </c>
      <c r="N173" s="233" t="s">
        <v>341</v>
      </c>
      <c r="O173" s="233">
        <v>4</v>
      </c>
      <c r="P173" s="233">
        <v>384599</v>
      </c>
      <c r="Q173" s="235" t="str">
        <f>IFERROR((VLOOKUP(P173,Padrón[[Ficha]:[Nombre]],2,FALSE)),"-")</f>
        <v>MARLON DANIEL MARTINEZ COBA</v>
      </c>
      <c r="R173" s="233" t="s">
        <v>592</v>
      </c>
      <c r="S173" s="95" t="str">
        <f t="shared" si="25"/>
        <v>-</v>
      </c>
    </row>
    <row r="174" spans="1:19" hidden="1" x14ac:dyDescent="0.35">
      <c r="A174" s="6">
        <v>59374</v>
      </c>
      <c r="B174" s="3"/>
      <c r="C174" s="1" t="s">
        <v>121</v>
      </c>
      <c r="D174" s="9" t="s">
        <v>122</v>
      </c>
      <c r="E174" s="1" t="s">
        <v>47</v>
      </c>
      <c r="F174" s="8">
        <v>971841</v>
      </c>
      <c r="G174" s="1" t="s">
        <v>151</v>
      </c>
      <c r="H174" s="7">
        <v>12</v>
      </c>
      <c r="I174" s="5">
        <v>45188</v>
      </c>
      <c r="J174" s="5">
        <v>45190</v>
      </c>
      <c r="K174" s="1" t="s">
        <v>45</v>
      </c>
      <c r="L174" s="224">
        <f t="shared" si="24"/>
        <v>9</v>
      </c>
      <c r="M174" s="4">
        <f t="shared" si="26"/>
        <v>1</v>
      </c>
      <c r="N174" s="233" t="s">
        <v>341</v>
      </c>
      <c r="O174" s="233">
        <v>9</v>
      </c>
      <c r="P174" s="233">
        <v>322115</v>
      </c>
      <c r="Q174" s="235" t="str">
        <f>IFERROR((VLOOKUP(P174,Padrón[[Ficha]:[Nombre]],2,FALSE)),"-")</f>
        <v>EDUARDO MOHENO TORRES</v>
      </c>
      <c r="S174" s="95" t="str">
        <f t="shared" si="25"/>
        <v>-</v>
      </c>
    </row>
    <row r="175" spans="1:19" hidden="1" x14ac:dyDescent="0.35">
      <c r="A175" s="6">
        <v>48037</v>
      </c>
      <c r="B175" s="3"/>
      <c r="C175" s="1" t="s">
        <v>215</v>
      </c>
      <c r="D175" s="9" t="s">
        <v>216</v>
      </c>
      <c r="E175" s="1" t="s">
        <v>76</v>
      </c>
      <c r="F175" s="8">
        <v>445938</v>
      </c>
      <c r="G175" s="1" t="s">
        <v>214</v>
      </c>
      <c r="H175" s="7">
        <v>20</v>
      </c>
      <c r="I175" s="5">
        <v>45189</v>
      </c>
      <c r="J175" s="5">
        <v>45190</v>
      </c>
      <c r="K175" s="1" t="s">
        <v>45</v>
      </c>
      <c r="L175" s="224">
        <f t="shared" si="24"/>
        <v>9</v>
      </c>
      <c r="M175" s="4">
        <f t="shared" si="26"/>
        <v>1</v>
      </c>
      <c r="N175" s="233" t="s">
        <v>341</v>
      </c>
      <c r="O175" s="233">
        <v>15</v>
      </c>
      <c r="P175" s="233">
        <v>445938</v>
      </c>
      <c r="Q175" s="235" t="str">
        <f>IFERROR((VLOOKUP(P175,Padrón[[Ficha]:[Nombre]],2,FALSE)),"-")</f>
        <v>EDUARDO MARTINEZ GONZALEZ</v>
      </c>
      <c r="S175" s="95" t="str">
        <f t="shared" si="25"/>
        <v>-</v>
      </c>
    </row>
    <row r="176" spans="1:19" hidden="1" x14ac:dyDescent="0.35">
      <c r="A176" s="6">
        <v>59352</v>
      </c>
      <c r="B176" s="3"/>
      <c r="C176" s="1" t="s">
        <v>121</v>
      </c>
      <c r="D176" s="9" t="s">
        <v>150</v>
      </c>
      <c r="E176" s="1" t="s">
        <v>43</v>
      </c>
      <c r="F176" s="8">
        <v>384599</v>
      </c>
      <c r="G176" s="1" t="s">
        <v>123</v>
      </c>
      <c r="H176" s="7">
        <v>20</v>
      </c>
      <c r="I176" s="5">
        <v>45191</v>
      </c>
      <c r="J176" s="5">
        <v>45193</v>
      </c>
      <c r="K176" s="1" t="s">
        <v>45</v>
      </c>
      <c r="L176" s="224">
        <f t="shared" si="24"/>
        <v>9</v>
      </c>
      <c r="M176" s="4">
        <f t="shared" si="26"/>
        <v>1</v>
      </c>
      <c r="N176" s="233" t="s">
        <v>341</v>
      </c>
      <c r="O176" s="233">
        <v>14</v>
      </c>
      <c r="P176" s="233">
        <v>384599</v>
      </c>
      <c r="Q176" s="235" t="str">
        <f>IFERROR((VLOOKUP(P176,Padrón[[Ficha]:[Nombre]],2,FALSE)),"-")</f>
        <v>MARLON DANIEL MARTINEZ COBA</v>
      </c>
      <c r="S176" s="95" t="str">
        <f t="shared" si="25"/>
        <v>-</v>
      </c>
    </row>
    <row r="177" spans="1:19" hidden="1" x14ac:dyDescent="0.35">
      <c r="A177" s="6">
        <v>53616</v>
      </c>
      <c r="B177" s="3"/>
      <c r="C177" s="1" t="s">
        <v>211</v>
      </c>
      <c r="D177" s="9" t="s">
        <v>212</v>
      </c>
      <c r="E177" s="1" t="s">
        <v>55</v>
      </c>
      <c r="F177" s="8">
        <v>445938</v>
      </c>
      <c r="G177" s="1" t="s">
        <v>214</v>
      </c>
      <c r="H177" s="7">
        <v>11</v>
      </c>
      <c r="I177" s="5">
        <v>45194</v>
      </c>
      <c r="J177" s="5">
        <v>45195</v>
      </c>
      <c r="K177" s="1" t="s">
        <v>45</v>
      </c>
      <c r="L177" s="224">
        <f t="shared" si="24"/>
        <v>9</v>
      </c>
      <c r="M177" s="4">
        <f t="shared" si="26"/>
        <v>1</v>
      </c>
      <c r="N177" s="233" t="s">
        <v>341</v>
      </c>
      <c r="O177" s="233">
        <v>10</v>
      </c>
      <c r="P177" s="233">
        <v>445938</v>
      </c>
      <c r="Q177" s="235" t="str">
        <f>IFERROR((VLOOKUP(P177,Padrón[[Ficha]:[Nombre]],2,FALSE)),"-")</f>
        <v>EDUARDO MARTINEZ GONZALEZ</v>
      </c>
      <c r="S177" s="95" t="str">
        <f t="shared" si="25"/>
        <v>-</v>
      </c>
    </row>
    <row r="178" spans="1:19" hidden="1" x14ac:dyDescent="0.35">
      <c r="A178" s="6">
        <v>57449</v>
      </c>
      <c r="B178" s="3"/>
      <c r="C178" s="1" t="s">
        <v>211</v>
      </c>
      <c r="D178" s="9" t="s">
        <v>212</v>
      </c>
      <c r="E178" s="1" t="s">
        <v>78</v>
      </c>
      <c r="F178" s="8">
        <v>245434</v>
      </c>
      <c r="G178" s="1" t="s">
        <v>213</v>
      </c>
      <c r="H178" s="7">
        <v>17</v>
      </c>
      <c r="I178" s="5">
        <v>45194</v>
      </c>
      <c r="J178" s="5">
        <v>45194</v>
      </c>
      <c r="K178" s="1" t="s">
        <v>152</v>
      </c>
      <c r="L178" s="224">
        <f t="shared" si="24"/>
        <v>9</v>
      </c>
      <c r="M178" s="4">
        <f t="shared" si="26"/>
        <v>1</v>
      </c>
      <c r="N178" s="233" t="s">
        <v>341</v>
      </c>
      <c r="O178" s="233">
        <v>14</v>
      </c>
      <c r="P178" s="233">
        <v>245434</v>
      </c>
      <c r="Q178" s="235" t="str">
        <f>IFERROR((VLOOKUP(P178,Padrón[[Ficha]:[Nombre]],2,FALSE)),"-")</f>
        <v>JOEL LICONA MAR</v>
      </c>
      <c r="S178" s="95" t="str">
        <f t="shared" si="25"/>
        <v>-</v>
      </c>
    </row>
    <row r="179" spans="1:19" hidden="1" x14ac:dyDescent="0.35">
      <c r="A179" s="6">
        <v>52026</v>
      </c>
      <c r="B179" s="3"/>
      <c r="C179" s="1" t="s">
        <v>215</v>
      </c>
      <c r="D179" s="9" t="s">
        <v>221</v>
      </c>
      <c r="E179" s="1" t="s">
        <v>35</v>
      </c>
      <c r="F179" s="8">
        <v>245435</v>
      </c>
      <c r="G179" s="1" t="s">
        <v>160</v>
      </c>
      <c r="H179" s="7">
        <v>9</v>
      </c>
      <c r="I179" s="5">
        <v>45194</v>
      </c>
      <c r="J179" s="5">
        <v>45196</v>
      </c>
      <c r="K179" s="1" t="s">
        <v>45</v>
      </c>
      <c r="L179" s="224">
        <f t="shared" si="24"/>
        <v>9</v>
      </c>
      <c r="M179" s="4">
        <f t="shared" si="26"/>
        <v>1</v>
      </c>
      <c r="N179" s="233" t="s">
        <v>341</v>
      </c>
      <c r="O179" s="233">
        <v>8</v>
      </c>
      <c r="P179" s="233">
        <v>245435</v>
      </c>
      <c r="Q179" s="235" t="str">
        <f>IFERROR((VLOOKUP(P179,Padrón[[Ficha]:[Nombre]],2,FALSE)),"-")</f>
        <v>CESAR VALENCIA VIVEROS</v>
      </c>
      <c r="S179" s="95" t="str">
        <f t="shared" si="25"/>
        <v>-</v>
      </c>
    </row>
    <row r="180" spans="1:19" hidden="1" x14ac:dyDescent="0.35">
      <c r="A180" s="6">
        <v>59387</v>
      </c>
      <c r="B180" s="3"/>
      <c r="C180" s="1" t="s">
        <v>121</v>
      </c>
      <c r="D180" s="9" t="s">
        <v>150</v>
      </c>
      <c r="E180" s="1" t="s">
        <v>47</v>
      </c>
      <c r="F180" s="8">
        <v>971841</v>
      </c>
      <c r="G180" s="1" t="s">
        <v>151</v>
      </c>
      <c r="H180" s="7">
        <v>17</v>
      </c>
      <c r="I180" s="5">
        <v>45196</v>
      </c>
      <c r="J180" s="5">
        <v>45198</v>
      </c>
      <c r="K180" s="1" t="s">
        <v>45</v>
      </c>
      <c r="L180" s="224">
        <f t="shared" si="24"/>
        <v>9</v>
      </c>
      <c r="M180" s="4">
        <f t="shared" si="26"/>
        <v>1</v>
      </c>
      <c r="N180" s="233" t="s">
        <v>341</v>
      </c>
      <c r="O180" s="233">
        <v>9</v>
      </c>
      <c r="P180" s="233">
        <v>971841</v>
      </c>
      <c r="Q180" s="235" t="str">
        <f>IFERROR((VLOOKUP(P180,Padrón[[Ficha]:[Nombre]],2,FALSE)),"-")</f>
        <v>TOBIAS MAGAÑA RUIZ</v>
      </c>
      <c r="S180" s="95" t="str">
        <f t="shared" si="25"/>
        <v>-</v>
      </c>
    </row>
    <row r="181" spans="1:19" hidden="1" x14ac:dyDescent="0.35">
      <c r="A181" s="6">
        <v>58044</v>
      </c>
      <c r="B181" s="3"/>
      <c r="C181" s="1" t="s">
        <v>121</v>
      </c>
      <c r="D181" s="9" t="s">
        <v>49</v>
      </c>
      <c r="E181" s="1" t="s">
        <v>43</v>
      </c>
      <c r="F181" s="8">
        <v>245435</v>
      </c>
      <c r="G181" s="1" t="s">
        <v>160</v>
      </c>
      <c r="H181" s="7">
        <v>14</v>
      </c>
      <c r="I181" s="5">
        <v>45197</v>
      </c>
      <c r="J181" s="5">
        <v>45199</v>
      </c>
      <c r="K181" s="1" t="s">
        <v>45</v>
      </c>
      <c r="L181" s="224">
        <f t="shared" si="24"/>
        <v>9</v>
      </c>
      <c r="M181" s="4">
        <f t="shared" si="26"/>
        <v>1</v>
      </c>
      <c r="N181" s="233" t="s">
        <v>341</v>
      </c>
      <c r="O181" s="233">
        <v>11</v>
      </c>
      <c r="P181" s="233">
        <v>245435</v>
      </c>
      <c r="Q181" s="235" t="str">
        <f>IFERROR((VLOOKUP(P181,Padrón[[Ficha]:[Nombre]],2,FALSE)),"-")</f>
        <v>CESAR VALENCIA VIVEROS</v>
      </c>
      <c r="S181" s="95" t="str">
        <f t="shared" si="25"/>
        <v>-</v>
      </c>
    </row>
    <row r="182" spans="1:19" hidden="1" x14ac:dyDescent="0.35">
      <c r="A182" s="6">
        <v>49289</v>
      </c>
      <c r="B182" s="3"/>
      <c r="C182" s="1" t="s">
        <v>196</v>
      </c>
      <c r="D182" s="9" t="s">
        <v>201</v>
      </c>
      <c r="E182" s="1" t="s">
        <v>28</v>
      </c>
      <c r="F182" s="8">
        <v>373645</v>
      </c>
      <c r="G182" s="1" t="s">
        <v>205</v>
      </c>
      <c r="H182" s="7">
        <v>13</v>
      </c>
      <c r="I182" s="5">
        <v>45197</v>
      </c>
      <c r="J182" s="5">
        <v>45198</v>
      </c>
      <c r="K182" s="1" t="s">
        <v>45</v>
      </c>
      <c r="L182" s="224">
        <f t="shared" si="24"/>
        <v>9</v>
      </c>
      <c r="M182" s="4">
        <f t="shared" si="26"/>
        <v>1</v>
      </c>
      <c r="N182" s="233" t="s">
        <v>341</v>
      </c>
      <c r="O182" s="233">
        <v>8</v>
      </c>
      <c r="P182" s="233">
        <v>373645</v>
      </c>
      <c r="Q182" s="235" t="str">
        <f>IFERROR((VLOOKUP(P182,Padrón[[Ficha]:[Nombre]],2,FALSE)),"-")</f>
        <v>NICKY AGUILERA PAVON</v>
      </c>
      <c r="S182" s="95" t="str">
        <f t="shared" si="25"/>
        <v>-</v>
      </c>
    </row>
    <row r="183" spans="1:19" hidden="1" x14ac:dyDescent="0.35">
      <c r="A183" s="6">
        <v>49280</v>
      </c>
      <c r="B183" s="3"/>
      <c r="C183" s="1" t="s">
        <v>211</v>
      </c>
      <c r="D183" s="9" t="s">
        <v>212</v>
      </c>
      <c r="E183" s="1" t="s">
        <v>20</v>
      </c>
      <c r="F183" s="8">
        <v>445938</v>
      </c>
      <c r="G183" s="1" t="s">
        <v>214</v>
      </c>
      <c r="H183" s="7">
        <v>18</v>
      </c>
      <c r="I183" s="5">
        <v>45197</v>
      </c>
      <c r="J183" s="5">
        <v>45198</v>
      </c>
      <c r="K183" s="1" t="s">
        <v>45</v>
      </c>
      <c r="L183" s="224">
        <f t="shared" si="24"/>
        <v>9</v>
      </c>
      <c r="M183" s="4">
        <f t="shared" si="26"/>
        <v>1</v>
      </c>
      <c r="N183" s="233" t="s">
        <v>341</v>
      </c>
      <c r="O183" s="233">
        <v>10</v>
      </c>
      <c r="P183" s="233">
        <v>445938</v>
      </c>
      <c r="Q183" s="235" t="str">
        <f>IFERROR((VLOOKUP(P183,Padrón[[Ficha]:[Nombre]],2,FALSE)),"-")</f>
        <v>EDUARDO MARTINEZ GONZALEZ</v>
      </c>
      <c r="S183" s="95" t="str">
        <f t="shared" si="25"/>
        <v>-</v>
      </c>
    </row>
    <row r="184" spans="1:19" hidden="1" x14ac:dyDescent="0.35">
      <c r="A184" s="6">
        <v>50000</v>
      </c>
      <c r="B184" s="3"/>
      <c r="C184" s="1" t="s">
        <v>196</v>
      </c>
      <c r="D184" s="9" t="s">
        <v>201</v>
      </c>
      <c r="E184" s="1" t="s">
        <v>47</v>
      </c>
      <c r="F184" s="8">
        <v>322115</v>
      </c>
      <c r="G184" s="1" t="s">
        <v>153</v>
      </c>
      <c r="H184" s="7">
        <v>17</v>
      </c>
      <c r="I184" s="5">
        <v>45201</v>
      </c>
      <c r="J184" s="5">
        <v>45203</v>
      </c>
      <c r="K184" s="1" t="s">
        <v>45</v>
      </c>
      <c r="L184" s="224">
        <f t="shared" si="24"/>
        <v>10</v>
      </c>
      <c r="M184" s="4">
        <f t="shared" si="26"/>
        <v>1</v>
      </c>
      <c r="N184" s="233" t="s">
        <v>341</v>
      </c>
      <c r="O184" s="233">
        <v>8</v>
      </c>
      <c r="P184" s="233">
        <v>322115</v>
      </c>
      <c r="Q184" s="235" t="str">
        <f>IFERROR((VLOOKUP(P184,Padrón[[Ficha]:[Nombre]],2,FALSE)),"-")</f>
        <v>EDUARDO MOHENO TORRES</v>
      </c>
      <c r="R184" s="233" t="s">
        <v>593</v>
      </c>
      <c r="S184" s="95" t="str">
        <f t="shared" si="25"/>
        <v>-</v>
      </c>
    </row>
    <row r="185" spans="1:19" hidden="1" x14ac:dyDescent="0.35">
      <c r="A185" s="6">
        <v>49263</v>
      </c>
      <c r="B185" s="3"/>
      <c r="C185" s="1" t="s">
        <v>196</v>
      </c>
      <c r="D185" s="9" t="s">
        <v>201</v>
      </c>
      <c r="E185" s="1" t="s">
        <v>30</v>
      </c>
      <c r="F185" s="8">
        <v>971841</v>
      </c>
      <c r="G185" s="1" t="s">
        <v>151</v>
      </c>
      <c r="H185" s="7">
        <v>15</v>
      </c>
      <c r="I185" s="5">
        <v>45201</v>
      </c>
      <c r="J185" s="5">
        <v>45201</v>
      </c>
      <c r="K185" s="1" t="s">
        <v>45</v>
      </c>
      <c r="L185" s="224">
        <f t="shared" si="24"/>
        <v>10</v>
      </c>
      <c r="M185" s="4">
        <f t="shared" si="26"/>
        <v>1</v>
      </c>
      <c r="N185" s="233" t="s">
        <v>341</v>
      </c>
      <c r="O185" s="233">
        <v>7</v>
      </c>
      <c r="P185" s="233">
        <v>971841</v>
      </c>
      <c r="Q185" s="235" t="str">
        <f>IFERROR((VLOOKUP(P185,Padrón[[Ficha]:[Nombre]],2,FALSE)),"-")</f>
        <v>TOBIAS MAGAÑA RUIZ</v>
      </c>
      <c r="R185" s="233" t="s">
        <v>593</v>
      </c>
      <c r="S185" s="95" t="str">
        <f t="shared" si="25"/>
        <v>-</v>
      </c>
    </row>
    <row r="186" spans="1:19" hidden="1" x14ac:dyDescent="0.35">
      <c r="A186" s="6">
        <v>49365</v>
      </c>
      <c r="B186" s="3"/>
      <c r="C186" s="1" t="s">
        <v>211</v>
      </c>
      <c r="D186" s="9" t="s">
        <v>212</v>
      </c>
      <c r="E186" s="1" t="s">
        <v>76</v>
      </c>
      <c r="F186" s="8">
        <v>384599</v>
      </c>
      <c r="G186" s="1" t="s">
        <v>123</v>
      </c>
      <c r="H186" s="7">
        <v>17</v>
      </c>
      <c r="I186" s="5">
        <v>45201</v>
      </c>
      <c r="J186" s="5">
        <v>45202</v>
      </c>
      <c r="K186" s="1" t="s">
        <v>152</v>
      </c>
      <c r="L186" s="224">
        <f t="shared" si="24"/>
        <v>10</v>
      </c>
      <c r="M186" s="4">
        <f t="shared" si="26"/>
        <v>1</v>
      </c>
      <c r="N186" s="233" t="s">
        <v>341</v>
      </c>
      <c r="O186" s="233">
        <v>7</v>
      </c>
      <c r="P186" s="233">
        <v>384599</v>
      </c>
      <c r="Q186" s="235" t="str">
        <f>IFERROR((VLOOKUP(P186,Padrón[[Ficha]:[Nombre]],2,FALSE)),"-")</f>
        <v>MARLON DANIEL MARTINEZ COBA</v>
      </c>
      <c r="S186" s="95" t="str">
        <f t="shared" si="25"/>
        <v>-</v>
      </c>
    </row>
    <row r="187" spans="1:19" hidden="1" x14ac:dyDescent="0.35">
      <c r="A187" s="6">
        <v>58357</v>
      </c>
      <c r="B187" s="3"/>
      <c r="C187" s="1" t="s">
        <v>121</v>
      </c>
      <c r="D187" s="9" t="s">
        <v>49</v>
      </c>
      <c r="E187" s="1" t="s">
        <v>47</v>
      </c>
      <c r="F187" s="8">
        <v>971841</v>
      </c>
      <c r="G187" s="1" t="s">
        <v>151</v>
      </c>
      <c r="H187" s="7">
        <v>13</v>
      </c>
      <c r="I187" s="5">
        <v>45202</v>
      </c>
      <c r="J187" s="5">
        <v>45204</v>
      </c>
      <c r="K187" s="1" t="s">
        <v>45</v>
      </c>
      <c r="L187" s="224">
        <f t="shared" si="24"/>
        <v>10</v>
      </c>
      <c r="M187" s="4">
        <f t="shared" si="26"/>
        <v>1</v>
      </c>
      <c r="N187" s="233" t="s">
        <v>341</v>
      </c>
      <c r="O187" s="233">
        <v>9</v>
      </c>
      <c r="P187" s="233">
        <v>384599</v>
      </c>
      <c r="Q187" s="235" t="str">
        <f>IFERROR((VLOOKUP(P187,Padrón[[Ficha]:[Nombre]],2,FALSE)),"-")</f>
        <v>MARLON DANIEL MARTINEZ COBA</v>
      </c>
      <c r="S187" s="95" t="str">
        <f t="shared" si="25"/>
        <v>-</v>
      </c>
    </row>
    <row r="188" spans="1:19" hidden="1" x14ac:dyDescent="0.35">
      <c r="A188" s="6">
        <v>53824</v>
      </c>
      <c r="B188" s="3"/>
      <c r="C188" s="1" t="s">
        <v>211</v>
      </c>
      <c r="D188" s="9" t="s">
        <v>212</v>
      </c>
      <c r="E188" s="1" t="s">
        <v>140</v>
      </c>
      <c r="F188" s="8">
        <v>245434</v>
      </c>
      <c r="G188" s="1" t="s">
        <v>213</v>
      </c>
      <c r="H188" s="7">
        <v>12</v>
      </c>
      <c r="I188" s="5">
        <v>45204</v>
      </c>
      <c r="J188" s="5">
        <v>45205</v>
      </c>
      <c r="K188" s="1" t="s">
        <v>45</v>
      </c>
      <c r="L188" s="224">
        <f t="shared" si="24"/>
        <v>10</v>
      </c>
      <c r="M188" s="4">
        <f t="shared" si="26"/>
        <v>1</v>
      </c>
      <c r="N188" s="233" t="s">
        <v>341</v>
      </c>
      <c r="O188" s="233">
        <v>8</v>
      </c>
      <c r="P188" s="233">
        <v>245434</v>
      </c>
      <c r="Q188" s="235" t="str">
        <f>IFERROR((VLOOKUP(P188,Padrón[[Ficha]:[Nombre]],2,FALSE)),"-")</f>
        <v>JOEL LICONA MAR</v>
      </c>
      <c r="S188" s="95" t="str">
        <f t="shared" si="25"/>
        <v>-</v>
      </c>
    </row>
    <row r="189" spans="1:19" hidden="1" x14ac:dyDescent="0.35">
      <c r="A189" s="6">
        <v>48056</v>
      </c>
      <c r="B189" s="3"/>
      <c r="C189" s="1" t="s">
        <v>215</v>
      </c>
      <c r="D189" s="9" t="s">
        <v>216</v>
      </c>
      <c r="E189" s="1" t="s">
        <v>76</v>
      </c>
      <c r="F189" s="8">
        <v>445938</v>
      </c>
      <c r="G189" s="1" t="s">
        <v>214</v>
      </c>
      <c r="H189" s="7">
        <v>20</v>
      </c>
      <c r="I189" s="5">
        <v>45204</v>
      </c>
      <c r="J189" s="5">
        <v>45205</v>
      </c>
      <c r="K189" s="1" t="s">
        <v>45</v>
      </c>
      <c r="L189" s="224">
        <f t="shared" si="24"/>
        <v>10</v>
      </c>
      <c r="M189" s="4">
        <f t="shared" si="26"/>
        <v>1</v>
      </c>
      <c r="N189" s="233" t="s">
        <v>341</v>
      </c>
      <c r="O189" s="233">
        <v>19</v>
      </c>
      <c r="P189" s="233">
        <v>445938</v>
      </c>
      <c r="Q189" s="235" t="str">
        <f>IFERROR((VLOOKUP(P189,Padrón[[Ficha]:[Nombre]],2,FALSE)),"-")</f>
        <v>EDUARDO MARTINEZ GONZALEZ</v>
      </c>
      <c r="S189" s="95" t="str">
        <f t="shared" si="25"/>
        <v>-</v>
      </c>
    </row>
    <row r="190" spans="1:19" hidden="1" x14ac:dyDescent="0.35">
      <c r="A190" s="6">
        <v>58992</v>
      </c>
      <c r="B190" s="3"/>
      <c r="C190" s="1" t="s">
        <v>121</v>
      </c>
      <c r="D190" s="9" t="s">
        <v>122</v>
      </c>
      <c r="E190" s="1" t="s">
        <v>43</v>
      </c>
      <c r="F190" s="8">
        <v>384599</v>
      </c>
      <c r="G190" s="1" t="s">
        <v>123</v>
      </c>
      <c r="H190" s="7">
        <v>11</v>
      </c>
      <c r="I190" s="5">
        <v>45205</v>
      </c>
      <c r="J190" s="5">
        <v>45207</v>
      </c>
      <c r="K190" s="1" t="s">
        <v>45</v>
      </c>
      <c r="L190" s="224">
        <f t="shared" si="24"/>
        <v>10</v>
      </c>
      <c r="M190" s="4">
        <f t="shared" si="26"/>
        <v>1</v>
      </c>
      <c r="N190" s="233" t="s">
        <v>341</v>
      </c>
      <c r="O190" s="233">
        <v>9</v>
      </c>
      <c r="P190" s="233">
        <v>384599</v>
      </c>
      <c r="Q190" s="235" t="str">
        <f>IFERROR((VLOOKUP(P190,Padrón[[Ficha]:[Nombre]],2,FALSE)),"-")</f>
        <v>MARLON DANIEL MARTINEZ COBA</v>
      </c>
      <c r="S190" s="95" t="str">
        <f t="shared" si="25"/>
        <v>-</v>
      </c>
    </row>
    <row r="191" spans="1:19" hidden="1" x14ac:dyDescent="0.35">
      <c r="A191" s="6">
        <v>49754</v>
      </c>
      <c r="B191" s="3"/>
      <c r="C191" s="1" t="s">
        <v>196</v>
      </c>
      <c r="D191" s="9" t="s">
        <v>201</v>
      </c>
      <c r="E191" s="1" t="s">
        <v>76</v>
      </c>
      <c r="F191" s="8">
        <v>971841</v>
      </c>
      <c r="G191" s="1" t="s">
        <v>151</v>
      </c>
      <c r="H191" s="7">
        <v>11</v>
      </c>
      <c r="I191" s="5">
        <v>45208</v>
      </c>
      <c r="J191" s="5">
        <v>45209</v>
      </c>
      <c r="K191" s="1" t="s">
        <v>45</v>
      </c>
      <c r="L191" s="224">
        <f t="shared" si="24"/>
        <v>10</v>
      </c>
      <c r="M191" s="4">
        <f t="shared" si="26"/>
        <v>1</v>
      </c>
      <c r="N191" s="233" t="s">
        <v>341</v>
      </c>
      <c r="O191" s="233">
        <v>5</v>
      </c>
      <c r="P191" s="233">
        <v>971841</v>
      </c>
      <c r="Q191" s="235" t="str">
        <f>IFERROR((VLOOKUP(P191,Padrón[[Ficha]:[Nombre]],2,FALSE)),"-")</f>
        <v>TOBIAS MAGAÑA RUIZ</v>
      </c>
      <c r="S191" s="95" t="str">
        <f t="shared" si="25"/>
        <v>-</v>
      </c>
    </row>
    <row r="192" spans="1:19" hidden="1" x14ac:dyDescent="0.35">
      <c r="A192" s="6">
        <v>57512</v>
      </c>
      <c r="B192" s="3"/>
      <c r="C192" s="1" t="s">
        <v>211</v>
      </c>
      <c r="D192" s="9" t="s">
        <v>212</v>
      </c>
      <c r="E192" s="1" t="s">
        <v>78</v>
      </c>
      <c r="F192" s="8">
        <v>245434</v>
      </c>
      <c r="G192" s="1" t="s">
        <v>213</v>
      </c>
      <c r="H192" s="7">
        <v>18</v>
      </c>
      <c r="I192" s="5">
        <v>45208</v>
      </c>
      <c r="J192" s="5">
        <v>45208</v>
      </c>
      <c r="K192" s="1" t="s">
        <v>152</v>
      </c>
      <c r="L192" s="224">
        <f t="shared" si="24"/>
        <v>10</v>
      </c>
      <c r="M192" s="4">
        <f t="shared" si="26"/>
        <v>1</v>
      </c>
      <c r="N192" s="233" t="s">
        <v>341</v>
      </c>
      <c r="O192" s="233">
        <v>11</v>
      </c>
      <c r="P192" s="233">
        <v>245434</v>
      </c>
      <c r="Q192" s="235" t="str">
        <f>IFERROR((VLOOKUP(P192,Padrón[[Ficha]:[Nombre]],2,FALSE)),"-")</f>
        <v>JOEL LICONA MAR</v>
      </c>
      <c r="S192" s="95" t="str">
        <f t="shared" si="25"/>
        <v>-</v>
      </c>
    </row>
    <row r="193" spans="1:19" hidden="1" x14ac:dyDescent="0.35">
      <c r="A193" s="6">
        <v>49378</v>
      </c>
      <c r="B193" s="3"/>
      <c r="C193" s="1" t="s">
        <v>215</v>
      </c>
      <c r="D193" s="9" t="s">
        <v>221</v>
      </c>
      <c r="E193" s="1" t="s">
        <v>28</v>
      </c>
      <c r="F193" s="8">
        <v>373645</v>
      </c>
      <c r="G193" s="1" t="s">
        <v>205</v>
      </c>
      <c r="H193" s="7">
        <v>20</v>
      </c>
      <c r="I193" s="5">
        <v>45208</v>
      </c>
      <c r="J193" s="5">
        <v>45209</v>
      </c>
      <c r="K193" s="1" t="s">
        <v>45</v>
      </c>
      <c r="L193" s="224">
        <f t="shared" si="24"/>
        <v>10</v>
      </c>
      <c r="M193" s="4">
        <f t="shared" si="26"/>
        <v>1</v>
      </c>
      <c r="N193" s="233" t="s">
        <v>341</v>
      </c>
      <c r="O193" s="233">
        <v>15</v>
      </c>
      <c r="P193" s="233">
        <v>373645</v>
      </c>
      <c r="Q193" s="235" t="str">
        <f>IFERROR((VLOOKUP(P193,Padrón[[Ficha]:[Nombre]],2,FALSE)),"-")</f>
        <v>NICKY AGUILERA PAVON</v>
      </c>
      <c r="S193" s="95" t="str">
        <f t="shared" si="25"/>
        <v>-</v>
      </c>
    </row>
    <row r="194" spans="1:19" hidden="1" x14ac:dyDescent="0.35">
      <c r="A194" s="6">
        <v>59367</v>
      </c>
      <c r="B194" s="3"/>
      <c r="C194" s="1" t="s">
        <v>121</v>
      </c>
      <c r="D194" s="9" t="s">
        <v>122</v>
      </c>
      <c r="E194" s="1" t="s">
        <v>47</v>
      </c>
      <c r="F194" s="8">
        <v>384599</v>
      </c>
      <c r="G194" s="1" t="s">
        <v>123</v>
      </c>
      <c r="H194" s="7">
        <v>13</v>
      </c>
      <c r="I194" s="5">
        <v>45210</v>
      </c>
      <c r="J194" s="5">
        <v>45212</v>
      </c>
      <c r="K194" s="1" t="s">
        <v>45</v>
      </c>
      <c r="L194" s="224">
        <f t="shared" si="24"/>
        <v>10</v>
      </c>
      <c r="M194" s="4">
        <f t="shared" si="26"/>
        <v>1</v>
      </c>
      <c r="N194" s="233" t="s">
        <v>341</v>
      </c>
      <c r="O194" s="233">
        <v>8</v>
      </c>
      <c r="P194" s="233">
        <v>322115</v>
      </c>
      <c r="Q194" s="235" t="str">
        <f>IFERROR((VLOOKUP(P194,Padrón[[Ficha]:[Nombre]],2,FALSE)),"-")</f>
        <v>EDUARDO MOHENO TORRES</v>
      </c>
      <c r="R194" s="233" t="s">
        <v>594</v>
      </c>
      <c r="S194" s="95" t="str">
        <f t="shared" si="25"/>
        <v>-</v>
      </c>
    </row>
    <row r="195" spans="1:19" hidden="1" x14ac:dyDescent="0.35">
      <c r="A195" s="6">
        <v>56495</v>
      </c>
      <c r="B195" s="3"/>
      <c r="C195" s="1" t="s">
        <v>121</v>
      </c>
      <c r="D195" s="9" t="s">
        <v>49</v>
      </c>
      <c r="E195" s="1" t="s">
        <v>34</v>
      </c>
      <c r="F195" s="8">
        <v>971841</v>
      </c>
      <c r="G195" s="1" t="s">
        <v>151</v>
      </c>
      <c r="H195" s="7">
        <v>9</v>
      </c>
      <c r="I195" s="5">
        <v>45210</v>
      </c>
      <c r="J195" s="5">
        <v>45211</v>
      </c>
      <c r="K195" s="1" t="s">
        <v>45</v>
      </c>
      <c r="L195" s="224">
        <f t="shared" si="24"/>
        <v>10</v>
      </c>
      <c r="M195" s="4">
        <f t="shared" si="26"/>
        <v>1</v>
      </c>
      <c r="N195" s="233" t="s">
        <v>341</v>
      </c>
      <c r="O195" s="233">
        <v>7</v>
      </c>
      <c r="P195" s="233">
        <v>971841</v>
      </c>
      <c r="Q195" s="235" t="str">
        <f>IFERROR((VLOOKUP(P195,Padrón[[Ficha]:[Nombre]],2,FALSE)),"-")</f>
        <v>TOBIAS MAGAÑA RUIZ</v>
      </c>
      <c r="S195" s="95" t="str">
        <f t="shared" si="25"/>
        <v>-</v>
      </c>
    </row>
    <row r="196" spans="1:19" hidden="1" x14ac:dyDescent="0.35">
      <c r="A196" s="6">
        <v>59353</v>
      </c>
      <c r="B196" s="3"/>
      <c r="C196" s="1" t="s">
        <v>121</v>
      </c>
      <c r="D196" s="9" t="s">
        <v>150</v>
      </c>
      <c r="E196" s="1" t="s">
        <v>43</v>
      </c>
      <c r="F196" s="8">
        <v>567481</v>
      </c>
      <c r="G196" s="1" t="s">
        <v>67</v>
      </c>
      <c r="H196" s="7">
        <v>20</v>
      </c>
      <c r="I196" s="5">
        <v>45211</v>
      </c>
      <c r="J196" s="5">
        <v>45213</v>
      </c>
      <c r="K196" s="1" t="s">
        <v>45</v>
      </c>
      <c r="L196" s="224">
        <f t="shared" si="24"/>
        <v>10</v>
      </c>
      <c r="M196" s="4">
        <f t="shared" si="26"/>
        <v>1</v>
      </c>
      <c r="N196" s="233" t="s">
        <v>341</v>
      </c>
      <c r="O196" s="233">
        <v>10</v>
      </c>
      <c r="P196" s="233">
        <v>567481</v>
      </c>
      <c r="Q196" s="235" t="str">
        <f>IFERROR((VLOOKUP(P196,Padrón[[Ficha]:[Nombre]],2,FALSE)),"-")</f>
        <v>FLORENTINO ALBERTO MEDINA ESPINOSA</v>
      </c>
      <c r="S196" s="95" t="str">
        <f t="shared" si="25"/>
        <v>-</v>
      </c>
    </row>
    <row r="197" spans="1:19" hidden="1" x14ac:dyDescent="0.35">
      <c r="A197" s="6">
        <v>49562</v>
      </c>
      <c r="B197" s="3"/>
      <c r="C197" s="1" t="s">
        <v>196</v>
      </c>
      <c r="D197" s="9" t="s">
        <v>201</v>
      </c>
      <c r="E197" s="1" t="s">
        <v>41</v>
      </c>
      <c r="F197" s="8">
        <v>245435</v>
      </c>
      <c r="G197" s="1" t="s">
        <v>160</v>
      </c>
      <c r="H197" s="7">
        <v>14</v>
      </c>
      <c r="I197" s="5">
        <v>45211</v>
      </c>
      <c r="J197" s="5">
        <v>45212</v>
      </c>
      <c r="K197" s="1" t="s">
        <v>45</v>
      </c>
      <c r="L197" s="224">
        <f t="shared" si="24"/>
        <v>10</v>
      </c>
      <c r="M197" s="4">
        <f t="shared" si="26"/>
        <v>1</v>
      </c>
      <c r="N197" s="233" t="s">
        <v>341</v>
      </c>
      <c r="O197" s="233">
        <v>3</v>
      </c>
      <c r="P197" s="233">
        <v>245435</v>
      </c>
      <c r="Q197" s="235" t="str">
        <f>IFERROR((VLOOKUP(P197,Padrón[[Ficha]:[Nombre]],2,FALSE)),"-")</f>
        <v>CESAR VALENCIA VIVEROS</v>
      </c>
      <c r="S197" s="95" t="str">
        <f t="shared" si="25"/>
        <v>-</v>
      </c>
    </row>
    <row r="198" spans="1:19" hidden="1" x14ac:dyDescent="0.35">
      <c r="A198" s="6">
        <v>54262</v>
      </c>
      <c r="B198" s="3"/>
      <c r="C198" s="1" t="s">
        <v>211</v>
      </c>
      <c r="D198" s="9" t="s">
        <v>212</v>
      </c>
      <c r="E198" s="1" t="s">
        <v>103</v>
      </c>
      <c r="F198" s="8">
        <v>445938</v>
      </c>
      <c r="G198" s="1" t="s">
        <v>214</v>
      </c>
      <c r="H198" s="7">
        <v>16</v>
      </c>
      <c r="I198" s="5">
        <v>45215</v>
      </c>
      <c r="J198" s="5">
        <v>45216</v>
      </c>
      <c r="K198" s="1" t="s">
        <v>45</v>
      </c>
      <c r="L198" s="224">
        <f t="shared" si="24"/>
        <v>10</v>
      </c>
      <c r="M198" s="4">
        <f t="shared" si="26"/>
        <v>1</v>
      </c>
      <c r="N198" s="233" t="s">
        <v>341</v>
      </c>
      <c r="O198" s="233">
        <v>14</v>
      </c>
      <c r="P198" s="233">
        <v>445938</v>
      </c>
      <c r="Q198" s="235" t="str">
        <f>IFERROR((VLOOKUP(P198,Padrón[[Ficha]:[Nombre]],2,FALSE)),"-")</f>
        <v>EDUARDO MARTINEZ GONZALEZ</v>
      </c>
      <c r="S198" s="95" t="str">
        <f t="shared" si="25"/>
        <v>-</v>
      </c>
    </row>
    <row r="199" spans="1:19" hidden="1" x14ac:dyDescent="0.35">
      <c r="A199" s="6">
        <v>59388</v>
      </c>
      <c r="B199" s="3"/>
      <c r="C199" s="1" t="s">
        <v>121</v>
      </c>
      <c r="D199" s="9" t="s">
        <v>150</v>
      </c>
      <c r="E199" s="1" t="s">
        <v>47</v>
      </c>
      <c r="F199" s="8">
        <v>971841</v>
      </c>
      <c r="G199" s="1" t="s">
        <v>151</v>
      </c>
      <c r="H199" s="7">
        <v>12</v>
      </c>
      <c r="I199" s="5">
        <v>45216</v>
      </c>
      <c r="J199" s="5">
        <v>45218</v>
      </c>
      <c r="K199" s="1" t="s">
        <v>45</v>
      </c>
      <c r="L199" s="224">
        <f t="shared" si="24"/>
        <v>10</v>
      </c>
      <c r="M199" s="4">
        <f t="shared" si="26"/>
        <v>1</v>
      </c>
      <c r="N199" s="233" t="s">
        <v>341</v>
      </c>
      <c r="O199" s="233">
        <v>12</v>
      </c>
      <c r="P199" s="233">
        <v>971841</v>
      </c>
      <c r="Q199" s="235" t="str">
        <f>IFERROR((VLOOKUP(P199,Padrón[[Ficha]:[Nombre]],2,FALSE)),"-")</f>
        <v>TOBIAS MAGAÑA RUIZ</v>
      </c>
      <c r="R199" s="233" t="s">
        <v>595</v>
      </c>
      <c r="S199" s="95" t="str">
        <f t="shared" si="25"/>
        <v>-</v>
      </c>
    </row>
    <row r="200" spans="1:19" hidden="1" x14ac:dyDescent="0.35">
      <c r="A200" s="6">
        <v>53821</v>
      </c>
      <c r="B200" s="3"/>
      <c r="C200" s="1" t="s">
        <v>211</v>
      </c>
      <c r="D200" s="9" t="s">
        <v>212</v>
      </c>
      <c r="E200" s="1" t="s">
        <v>140</v>
      </c>
      <c r="F200" s="8">
        <v>245434</v>
      </c>
      <c r="G200" s="1" t="s">
        <v>213</v>
      </c>
      <c r="H200" s="7">
        <v>12</v>
      </c>
      <c r="I200" s="5">
        <v>45216</v>
      </c>
      <c r="J200" s="5">
        <v>45217</v>
      </c>
      <c r="K200" s="1" t="s">
        <v>45</v>
      </c>
      <c r="L200" s="224">
        <f t="shared" si="24"/>
        <v>10</v>
      </c>
      <c r="M200" s="4">
        <f t="shared" si="26"/>
        <v>1</v>
      </c>
      <c r="N200" s="233" t="s">
        <v>341</v>
      </c>
      <c r="O200" s="233">
        <v>8</v>
      </c>
      <c r="P200" s="233">
        <v>245434</v>
      </c>
      <c r="Q200" s="235" t="str">
        <f>IFERROR((VLOOKUP(P200,Padrón[[Ficha]:[Nombre]],2,FALSE)),"-")</f>
        <v>JOEL LICONA MAR</v>
      </c>
      <c r="S200" s="95" t="str">
        <f t="shared" si="25"/>
        <v>-</v>
      </c>
    </row>
    <row r="201" spans="1:19" hidden="1" x14ac:dyDescent="0.35">
      <c r="A201" s="6">
        <v>53271</v>
      </c>
      <c r="B201" s="3"/>
      <c r="C201" s="1" t="s">
        <v>211</v>
      </c>
      <c r="D201" s="9" t="s">
        <v>212</v>
      </c>
      <c r="E201" s="1" t="s">
        <v>55</v>
      </c>
      <c r="F201" s="8">
        <v>445938</v>
      </c>
      <c r="G201" s="1" t="s">
        <v>214</v>
      </c>
      <c r="H201" s="7">
        <v>15</v>
      </c>
      <c r="I201" s="5">
        <v>45218</v>
      </c>
      <c r="J201" s="5">
        <v>45219</v>
      </c>
      <c r="K201" s="1" t="s">
        <v>45</v>
      </c>
      <c r="L201" s="224">
        <f t="shared" si="24"/>
        <v>10</v>
      </c>
      <c r="M201" s="4">
        <f t="shared" si="26"/>
        <v>1</v>
      </c>
      <c r="N201" s="233" t="s">
        <v>341</v>
      </c>
      <c r="O201" s="233">
        <v>8</v>
      </c>
      <c r="P201" s="233">
        <v>445938</v>
      </c>
      <c r="Q201" s="235" t="str">
        <f>IFERROR((VLOOKUP(P201,Padrón[[Ficha]:[Nombre]],2,FALSE)),"-")</f>
        <v>EDUARDO MARTINEZ GONZALEZ</v>
      </c>
      <c r="S201" s="95" t="str">
        <f t="shared" si="25"/>
        <v>-</v>
      </c>
    </row>
    <row r="202" spans="1:19" hidden="1" x14ac:dyDescent="0.35">
      <c r="A202" s="6">
        <v>58067</v>
      </c>
      <c r="B202" s="3"/>
      <c r="C202" s="1" t="s">
        <v>121</v>
      </c>
      <c r="D202" s="9" t="s">
        <v>49</v>
      </c>
      <c r="E202" s="1" t="s">
        <v>43</v>
      </c>
      <c r="F202" s="8">
        <v>245435</v>
      </c>
      <c r="G202" s="1" t="s">
        <v>160</v>
      </c>
      <c r="H202" s="7">
        <v>14</v>
      </c>
      <c r="I202" s="5">
        <v>45219</v>
      </c>
      <c r="J202" s="5">
        <v>45221</v>
      </c>
      <c r="K202" s="1" t="s">
        <v>45</v>
      </c>
      <c r="L202" s="224">
        <f t="shared" si="24"/>
        <v>10</v>
      </c>
      <c r="M202" s="4">
        <f t="shared" si="26"/>
        <v>1</v>
      </c>
      <c r="N202" s="233" t="s">
        <v>341</v>
      </c>
      <c r="O202" s="233">
        <v>15</v>
      </c>
      <c r="P202" s="233">
        <v>245435</v>
      </c>
      <c r="Q202" s="235" t="str">
        <f>IFERROR((VLOOKUP(P202,Padrón[[Ficha]:[Nombre]],2,FALSE)),"-")</f>
        <v>CESAR VALENCIA VIVEROS</v>
      </c>
      <c r="S202" s="95" t="str">
        <f t="shared" si="25"/>
        <v>-</v>
      </c>
    </row>
    <row r="203" spans="1:19" hidden="1" x14ac:dyDescent="0.35">
      <c r="A203" s="6">
        <v>49751</v>
      </c>
      <c r="B203" s="3"/>
      <c r="C203" s="1" t="s">
        <v>196</v>
      </c>
      <c r="D203" s="9" t="s">
        <v>201</v>
      </c>
      <c r="E203" s="1" t="s">
        <v>76</v>
      </c>
      <c r="F203" s="8">
        <v>971841</v>
      </c>
      <c r="G203" s="1" t="s">
        <v>151</v>
      </c>
      <c r="H203" s="7">
        <v>12</v>
      </c>
      <c r="I203" s="5">
        <v>45222</v>
      </c>
      <c r="J203" s="5">
        <v>45223</v>
      </c>
      <c r="K203" s="1" t="s">
        <v>45</v>
      </c>
      <c r="L203" s="224">
        <f t="shared" si="24"/>
        <v>10</v>
      </c>
      <c r="M203" s="4">
        <f t="shared" si="26"/>
        <v>1</v>
      </c>
      <c r="N203" s="233" t="s">
        <v>341</v>
      </c>
      <c r="O203" s="233">
        <v>5</v>
      </c>
      <c r="P203" s="233">
        <v>971841</v>
      </c>
      <c r="Q203" s="235" t="str">
        <f>IFERROR((VLOOKUP(P203,Padrón[[Ficha]:[Nombre]],2,FALSE)),"-")</f>
        <v>TOBIAS MAGAÑA RUIZ</v>
      </c>
      <c r="S203" s="95" t="str">
        <f t="shared" si="25"/>
        <v>-</v>
      </c>
    </row>
    <row r="204" spans="1:19" hidden="1" x14ac:dyDescent="0.35">
      <c r="A204" s="6">
        <v>48047</v>
      </c>
      <c r="B204" s="3"/>
      <c r="C204" s="1" t="s">
        <v>215</v>
      </c>
      <c r="D204" s="9" t="s">
        <v>216</v>
      </c>
      <c r="E204" s="1" t="s">
        <v>76</v>
      </c>
      <c r="F204" s="8">
        <v>384599</v>
      </c>
      <c r="G204" s="1" t="s">
        <v>123</v>
      </c>
      <c r="H204" s="7">
        <v>20</v>
      </c>
      <c r="I204" s="5">
        <v>45222</v>
      </c>
      <c r="J204" s="5">
        <v>45223</v>
      </c>
      <c r="K204" s="1" t="s">
        <v>45</v>
      </c>
      <c r="L204" s="224">
        <f t="shared" si="24"/>
        <v>10</v>
      </c>
      <c r="M204" s="4">
        <f t="shared" si="26"/>
        <v>1</v>
      </c>
      <c r="N204" s="233" t="s">
        <v>341</v>
      </c>
      <c r="O204" s="233">
        <v>12</v>
      </c>
      <c r="P204" s="233">
        <v>384599</v>
      </c>
      <c r="Q204" s="235" t="str">
        <f>IFERROR((VLOOKUP(P204,Padrón[[Ficha]:[Nombre]],2,FALSE)),"-")</f>
        <v>MARLON DANIEL MARTINEZ COBA</v>
      </c>
      <c r="S204" s="95" t="str">
        <f t="shared" si="25"/>
        <v>-</v>
      </c>
    </row>
    <row r="205" spans="1:19" hidden="1" x14ac:dyDescent="0.35">
      <c r="A205" s="6">
        <v>58376</v>
      </c>
      <c r="B205" s="3"/>
      <c r="C205" s="1" t="s">
        <v>121</v>
      </c>
      <c r="D205" s="9" t="s">
        <v>49</v>
      </c>
      <c r="E205" s="1" t="s">
        <v>47</v>
      </c>
      <c r="F205" s="8">
        <v>971841</v>
      </c>
      <c r="G205" s="1" t="s">
        <v>151</v>
      </c>
      <c r="H205" s="7">
        <v>14</v>
      </c>
      <c r="I205" s="5">
        <v>45224</v>
      </c>
      <c r="J205" s="5">
        <v>45226</v>
      </c>
      <c r="K205" s="1" t="s">
        <v>45</v>
      </c>
      <c r="L205" s="224">
        <f t="shared" si="24"/>
        <v>10</v>
      </c>
      <c r="M205" s="4">
        <f t="shared" si="26"/>
        <v>1</v>
      </c>
      <c r="N205" s="233" t="s">
        <v>341</v>
      </c>
      <c r="O205" s="233">
        <v>16</v>
      </c>
      <c r="P205" s="233">
        <v>322115</v>
      </c>
      <c r="Q205" s="235" t="str">
        <f>IFERROR((VLOOKUP(P205,Padrón[[Ficha]:[Nombre]],2,FALSE)),"-")</f>
        <v>EDUARDO MOHENO TORRES</v>
      </c>
      <c r="R205" s="233" t="s">
        <v>596</v>
      </c>
      <c r="S205" s="95" t="str">
        <f t="shared" si="25"/>
        <v>-</v>
      </c>
    </row>
    <row r="206" spans="1:19" hidden="1" x14ac:dyDescent="0.35">
      <c r="A206" s="6">
        <v>58993</v>
      </c>
      <c r="B206" s="3"/>
      <c r="C206" s="1" t="s">
        <v>121</v>
      </c>
      <c r="D206" s="9" t="s">
        <v>122</v>
      </c>
      <c r="E206" s="1" t="s">
        <v>43</v>
      </c>
      <c r="F206" s="8">
        <v>384599</v>
      </c>
      <c r="G206" s="1" t="s">
        <v>123</v>
      </c>
      <c r="H206" s="7">
        <v>12</v>
      </c>
      <c r="I206" s="5">
        <v>45225</v>
      </c>
      <c r="J206" s="5">
        <v>45227</v>
      </c>
      <c r="K206" s="1" t="s">
        <v>45</v>
      </c>
      <c r="L206" s="224">
        <f t="shared" ref="L206:L233" si="27">MONTH(J206)</f>
        <v>10</v>
      </c>
      <c r="M206" s="4">
        <f t="shared" si="26"/>
        <v>1</v>
      </c>
      <c r="N206" s="233" t="s">
        <v>341</v>
      </c>
      <c r="O206" s="233">
        <v>13</v>
      </c>
      <c r="P206" s="233">
        <v>384599</v>
      </c>
      <c r="Q206" s="235" t="str">
        <f>IFERROR((VLOOKUP(P206,Padrón[[Ficha]:[Nombre]],2,FALSE)),"-")</f>
        <v>MARLON DANIEL MARTINEZ COBA</v>
      </c>
      <c r="S206" s="95" t="str">
        <f t="shared" ref="S206:S233" si="28">IF(N206="Cancelado","◄ ◄ ◄ Favor de indicar la causa","-")</f>
        <v>-</v>
      </c>
    </row>
    <row r="207" spans="1:19" hidden="1" x14ac:dyDescent="0.35">
      <c r="A207" s="6">
        <v>49300</v>
      </c>
      <c r="B207" s="3"/>
      <c r="C207" s="1" t="s">
        <v>211</v>
      </c>
      <c r="D207" s="9" t="s">
        <v>212</v>
      </c>
      <c r="E207" s="1" t="s">
        <v>20</v>
      </c>
      <c r="F207" s="8">
        <v>445938</v>
      </c>
      <c r="G207" s="1" t="s">
        <v>214</v>
      </c>
      <c r="H207" s="7">
        <v>23</v>
      </c>
      <c r="I207" s="5">
        <v>45225</v>
      </c>
      <c r="J207" s="5">
        <v>45226</v>
      </c>
      <c r="K207" s="1" t="s">
        <v>45</v>
      </c>
      <c r="L207" s="224">
        <f t="shared" si="27"/>
        <v>10</v>
      </c>
      <c r="M207" s="4">
        <f t="shared" ref="M207:M233" si="29">IF(AND(J207&gt;=$B$2,J207&lt;=$C$2),1,0)</f>
        <v>1</v>
      </c>
      <c r="N207" s="233" t="s">
        <v>341</v>
      </c>
      <c r="O207" s="233">
        <v>13</v>
      </c>
      <c r="P207" s="233">
        <v>445938</v>
      </c>
      <c r="Q207" s="235" t="str">
        <f>IFERROR((VLOOKUP(P207,Padrón[[Ficha]:[Nombre]],2,FALSE)),"-")</f>
        <v>EDUARDO MARTINEZ GONZALEZ</v>
      </c>
      <c r="S207" s="95" t="str">
        <f t="shared" si="28"/>
        <v>-</v>
      </c>
    </row>
    <row r="208" spans="1:19" hidden="1" x14ac:dyDescent="0.35">
      <c r="A208" s="6">
        <v>50040</v>
      </c>
      <c r="B208" s="3"/>
      <c r="C208" s="1" t="s">
        <v>196</v>
      </c>
      <c r="D208" s="9" t="s">
        <v>201</v>
      </c>
      <c r="E208" s="1" t="s">
        <v>78</v>
      </c>
      <c r="F208" s="8">
        <v>971841</v>
      </c>
      <c r="G208" s="1" t="s">
        <v>151</v>
      </c>
      <c r="H208" s="7">
        <v>17</v>
      </c>
      <c r="I208" s="5">
        <v>45229</v>
      </c>
      <c r="J208" s="5">
        <v>45229</v>
      </c>
      <c r="K208" s="1" t="s">
        <v>45</v>
      </c>
      <c r="L208" s="224">
        <f t="shared" si="27"/>
        <v>10</v>
      </c>
      <c r="M208" s="4">
        <f t="shared" si="29"/>
        <v>1</v>
      </c>
      <c r="N208" s="233" t="s">
        <v>341</v>
      </c>
      <c r="O208" s="233">
        <v>11</v>
      </c>
      <c r="P208" s="233">
        <v>971841</v>
      </c>
      <c r="Q208" s="235" t="str">
        <f>IFERROR((VLOOKUP(P208,Padrón[[Ficha]:[Nombre]],2,FALSE)),"-")</f>
        <v>TOBIAS MAGAÑA RUIZ</v>
      </c>
      <c r="S208" s="95" t="str">
        <f t="shared" si="28"/>
        <v>-</v>
      </c>
    </row>
    <row r="209" spans="1:19" hidden="1" x14ac:dyDescent="0.35">
      <c r="A209" s="6">
        <v>55444</v>
      </c>
      <c r="B209" s="3"/>
      <c r="C209" s="1" t="s">
        <v>211</v>
      </c>
      <c r="D209" s="9" t="s">
        <v>212</v>
      </c>
      <c r="E209" s="1" t="s">
        <v>28</v>
      </c>
      <c r="F209" s="8">
        <v>373645</v>
      </c>
      <c r="G209" s="1" t="s">
        <v>205</v>
      </c>
      <c r="H209" s="7">
        <v>11</v>
      </c>
      <c r="I209" s="5">
        <v>45229</v>
      </c>
      <c r="J209" s="5">
        <v>45230</v>
      </c>
      <c r="K209" s="1" t="s">
        <v>45</v>
      </c>
      <c r="L209" s="224">
        <f t="shared" si="27"/>
        <v>10</v>
      </c>
      <c r="M209" s="4">
        <f t="shared" si="29"/>
        <v>1</v>
      </c>
      <c r="N209" s="233" t="s">
        <v>341</v>
      </c>
      <c r="O209" s="233">
        <v>5</v>
      </c>
      <c r="P209" s="233">
        <v>373645</v>
      </c>
      <c r="Q209" s="235" t="str">
        <f>IFERROR((VLOOKUP(P209,Padrón[[Ficha]:[Nombre]],2,FALSE)),"-")</f>
        <v>NICKY AGUILERA PAVON</v>
      </c>
      <c r="S209" s="95" t="str">
        <f t="shared" si="28"/>
        <v>-</v>
      </c>
    </row>
    <row r="210" spans="1:19" hidden="1" x14ac:dyDescent="0.35">
      <c r="A210" s="6">
        <v>59365</v>
      </c>
      <c r="B210" s="3"/>
      <c r="C210" s="1" t="s">
        <v>121</v>
      </c>
      <c r="D210" s="9" t="s">
        <v>122</v>
      </c>
      <c r="E210" s="1" t="s">
        <v>47</v>
      </c>
      <c r="F210" s="8">
        <v>971841</v>
      </c>
      <c r="G210" s="1" t="s">
        <v>151</v>
      </c>
      <c r="H210" s="7">
        <v>7</v>
      </c>
      <c r="I210" s="5">
        <v>45231</v>
      </c>
      <c r="J210" s="5">
        <v>45233</v>
      </c>
      <c r="K210" s="1" t="s">
        <v>45</v>
      </c>
      <c r="L210" s="224">
        <f t="shared" si="27"/>
        <v>11</v>
      </c>
      <c r="M210" s="4">
        <f t="shared" si="29"/>
        <v>1</v>
      </c>
      <c r="N210" s="233" t="s">
        <v>341</v>
      </c>
      <c r="O210" s="233">
        <v>11</v>
      </c>
      <c r="P210" s="233">
        <v>971841</v>
      </c>
      <c r="Q210" s="235" t="str">
        <f>IFERROR((VLOOKUP(P210,Padrón[[Ficha]:[Nombre]],2,FALSE)),"-")</f>
        <v>TOBIAS MAGAÑA RUIZ</v>
      </c>
      <c r="S210" s="95" t="str">
        <f t="shared" si="28"/>
        <v>-</v>
      </c>
    </row>
    <row r="211" spans="1:19" hidden="1" x14ac:dyDescent="0.35">
      <c r="A211" s="6">
        <v>59354</v>
      </c>
      <c r="B211" s="3"/>
      <c r="C211" s="1" t="s">
        <v>121</v>
      </c>
      <c r="D211" s="9" t="s">
        <v>150</v>
      </c>
      <c r="E211" s="1" t="s">
        <v>43</v>
      </c>
      <c r="F211" s="8">
        <v>384599</v>
      </c>
      <c r="G211" s="1" t="s">
        <v>123</v>
      </c>
      <c r="H211" s="7">
        <v>12</v>
      </c>
      <c r="I211" s="5">
        <v>45233</v>
      </c>
      <c r="J211" s="5">
        <v>45235</v>
      </c>
      <c r="K211" s="1" t="s">
        <v>45</v>
      </c>
      <c r="L211" s="224">
        <f t="shared" si="27"/>
        <v>11</v>
      </c>
      <c r="M211" s="4">
        <f t="shared" si="29"/>
        <v>1</v>
      </c>
      <c r="N211" s="233" t="s">
        <v>341</v>
      </c>
      <c r="O211" s="233">
        <v>14</v>
      </c>
      <c r="P211" s="233">
        <v>384599</v>
      </c>
      <c r="Q211" s="235" t="str">
        <f>IFERROR((VLOOKUP(P211,Padrón[[Ficha]:[Nombre]],2,FALSE)),"-")</f>
        <v>MARLON DANIEL MARTINEZ COBA</v>
      </c>
      <c r="S211" s="95" t="str">
        <f t="shared" si="28"/>
        <v>-</v>
      </c>
    </row>
    <row r="212" spans="1:19" hidden="1" x14ac:dyDescent="0.35">
      <c r="A212" s="6">
        <v>59389</v>
      </c>
      <c r="B212" s="3"/>
      <c r="C212" s="1" t="s">
        <v>121</v>
      </c>
      <c r="D212" s="9" t="s">
        <v>150</v>
      </c>
      <c r="E212" s="1" t="s">
        <v>47</v>
      </c>
      <c r="F212" s="8">
        <v>971841</v>
      </c>
      <c r="G212" s="1" t="s">
        <v>151</v>
      </c>
      <c r="H212" s="7">
        <v>10</v>
      </c>
      <c r="I212" s="5">
        <v>45238</v>
      </c>
      <c r="J212" s="5">
        <v>45240</v>
      </c>
      <c r="K212" s="1" t="s">
        <v>45</v>
      </c>
      <c r="L212" s="224">
        <f t="shared" si="27"/>
        <v>11</v>
      </c>
      <c r="M212" s="4">
        <f t="shared" si="29"/>
        <v>1</v>
      </c>
      <c r="N212" s="233" t="s">
        <v>341</v>
      </c>
      <c r="O212" s="233">
        <v>8</v>
      </c>
      <c r="P212" s="233">
        <v>971841</v>
      </c>
      <c r="Q212" s="235" t="str">
        <f>IFERROR((VLOOKUP(P212,Padrón[[Ficha]:[Nombre]],2,FALSE)),"-")</f>
        <v>TOBIAS MAGAÑA RUIZ</v>
      </c>
      <c r="S212" s="95" t="str">
        <f t="shared" si="28"/>
        <v>-</v>
      </c>
    </row>
    <row r="213" spans="1:19" x14ac:dyDescent="0.35">
      <c r="A213" s="6">
        <v>48121</v>
      </c>
      <c r="B213" s="3"/>
      <c r="C213" s="1" t="s">
        <v>215</v>
      </c>
      <c r="D213" s="9" t="s">
        <v>216</v>
      </c>
      <c r="E213" s="1" t="s">
        <v>102</v>
      </c>
      <c r="F213" s="8">
        <v>384599</v>
      </c>
      <c r="G213" s="1" t="s">
        <v>123</v>
      </c>
      <c r="H213" s="7">
        <v>16</v>
      </c>
      <c r="I213" s="5">
        <v>45238</v>
      </c>
      <c r="J213" s="5">
        <v>45238</v>
      </c>
      <c r="K213" s="1" t="s">
        <v>45</v>
      </c>
      <c r="L213" s="224">
        <f t="shared" si="27"/>
        <v>11</v>
      </c>
      <c r="M213" s="4">
        <f t="shared" si="29"/>
        <v>1</v>
      </c>
      <c r="N213" s="233" t="s">
        <v>341</v>
      </c>
      <c r="O213" s="233">
        <v>9</v>
      </c>
      <c r="P213" s="233">
        <v>384599</v>
      </c>
      <c r="Q213" s="235" t="str">
        <f>IFERROR((VLOOKUP(P213,Padrón[[Ficha]:[Nombre]],2,FALSE)),"-")</f>
        <v>MARLON DANIEL MARTINEZ COBA</v>
      </c>
      <c r="S213" s="95" t="str">
        <f t="shared" si="28"/>
        <v>-</v>
      </c>
    </row>
    <row r="214" spans="1:19" hidden="1" x14ac:dyDescent="0.35">
      <c r="A214" s="6">
        <v>59051</v>
      </c>
      <c r="B214" s="3"/>
      <c r="C214" s="1" t="s">
        <v>121</v>
      </c>
      <c r="D214" s="9" t="s">
        <v>49</v>
      </c>
      <c r="E214" s="1" t="s">
        <v>43</v>
      </c>
      <c r="F214" s="8">
        <v>384599</v>
      </c>
      <c r="G214" s="1" t="s">
        <v>123</v>
      </c>
      <c r="H214" s="7">
        <v>7</v>
      </c>
      <c r="I214" s="5">
        <v>45239</v>
      </c>
      <c r="J214" s="5">
        <v>45241</v>
      </c>
      <c r="K214" s="1" t="s">
        <v>45</v>
      </c>
      <c r="L214" s="224">
        <f t="shared" si="27"/>
        <v>11</v>
      </c>
      <c r="M214" s="4">
        <f t="shared" si="29"/>
        <v>1</v>
      </c>
      <c r="N214" s="233" t="s">
        <v>341</v>
      </c>
      <c r="O214" s="233">
        <v>19</v>
      </c>
      <c r="P214" s="233">
        <v>384599</v>
      </c>
      <c r="Q214" s="235" t="str">
        <f>IFERROR((VLOOKUP(P214,Padrón[[Ficha]:[Nombre]],2,FALSE)),"-")</f>
        <v>MARLON DANIEL MARTINEZ COBA</v>
      </c>
      <c r="S214" s="95" t="str">
        <f t="shared" si="28"/>
        <v>-</v>
      </c>
    </row>
    <row r="215" spans="1:19" hidden="1" x14ac:dyDescent="0.35">
      <c r="A215" s="6">
        <v>50034</v>
      </c>
      <c r="B215" s="3"/>
      <c r="C215" s="1" t="s">
        <v>211</v>
      </c>
      <c r="D215" s="9" t="s">
        <v>212</v>
      </c>
      <c r="E215" s="1" t="s">
        <v>34</v>
      </c>
      <c r="F215" s="8">
        <v>445938</v>
      </c>
      <c r="G215" s="1" t="s">
        <v>214</v>
      </c>
      <c r="H215" s="7">
        <v>15</v>
      </c>
      <c r="I215" s="5">
        <v>45239</v>
      </c>
      <c r="J215" s="5">
        <v>45240</v>
      </c>
      <c r="K215" s="1" t="s">
        <v>45</v>
      </c>
      <c r="L215" s="224">
        <f t="shared" si="27"/>
        <v>11</v>
      </c>
      <c r="M215" s="4">
        <f t="shared" si="29"/>
        <v>1</v>
      </c>
      <c r="N215" s="233" t="s">
        <v>341</v>
      </c>
      <c r="O215" s="233">
        <v>11</v>
      </c>
      <c r="P215" s="233">
        <v>445938</v>
      </c>
      <c r="Q215" s="235" t="str">
        <f>IFERROR((VLOOKUP(P215,Padrón[[Ficha]:[Nombre]],2,FALSE)),"-")</f>
        <v>EDUARDO MARTINEZ GONZALEZ</v>
      </c>
      <c r="S215" s="95" t="str">
        <f t="shared" si="28"/>
        <v>-</v>
      </c>
    </row>
    <row r="216" spans="1:19" hidden="1" x14ac:dyDescent="0.35">
      <c r="A216" s="6">
        <v>54251</v>
      </c>
      <c r="B216" s="3"/>
      <c r="C216" s="1" t="s">
        <v>215</v>
      </c>
      <c r="D216" s="9" t="s">
        <v>221</v>
      </c>
      <c r="E216" s="1" t="s">
        <v>84</v>
      </c>
      <c r="F216" s="8">
        <v>445938</v>
      </c>
      <c r="G216" s="1" t="s">
        <v>214</v>
      </c>
      <c r="H216" s="7">
        <v>10</v>
      </c>
      <c r="I216" s="5">
        <v>45243</v>
      </c>
      <c r="J216" s="5">
        <v>45244</v>
      </c>
      <c r="K216" s="1" t="s">
        <v>45</v>
      </c>
      <c r="L216" s="224">
        <f t="shared" si="27"/>
        <v>11</v>
      </c>
      <c r="M216" s="4">
        <f t="shared" si="29"/>
        <v>1</v>
      </c>
      <c r="N216" s="233" t="s">
        <v>341</v>
      </c>
      <c r="O216" s="233">
        <v>14</v>
      </c>
      <c r="P216" s="233">
        <v>445938</v>
      </c>
      <c r="Q216" s="235" t="str">
        <f>IFERROR((VLOOKUP(P216,Padrón[[Ficha]:[Nombre]],2,FALSE)),"-")</f>
        <v>EDUARDO MARTINEZ GONZALEZ</v>
      </c>
      <c r="S216" s="95" t="str">
        <f t="shared" si="28"/>
        <v>-</v>
      </c>
    </row>
    <row r="217" spans="1:19" hidden="1" x14ac:dyDescent="0.35">
      <c r="A217" s="6">
        <v>48065</v>
      </c>
      <c r="B217" s="3"/>
      <c r="C217" s="1" t="s">
        <v>215</v>
      </c>
      <c r="D217" s="9" t="s">
        <v>216</v>
      </c>
      <c r="E217" s="1" t="s">
        <v>76</v>
      </c>
      <c r="F217" s="8">
        <v>384599</v>
      </c>
      <c r="G217" s="1" t="s">
        <v>123</v>
      </c>
      <c r="H217" s="7">
        <v>21</v>
      </c>
      <c r="I217" s="5">
        <v>45244</v>
      </c>
      <c r="J217" s="5">
        <v>45245</v>
      </c>
      <c r="K217" s="1" t="s">
        <v>45</v>
      </c>
      <c r="L217" s="224">
        <f t="shared" si="27"/>
        <v>11</v>
      </c>
      <c r="M217" s="4">
        <f t="shared" si="29"/>
        <v>1</v>
      </c>
      <c r="N217" s="233" t="s">
        <v>341</v>
      </c>
      <c r="O217" s="233">
        <v>14</v>
      </c>
      <c r="P217" s="233">
        <v>384599</v>
      </c>
      <c r="Q217" s="235" t="str">
        <f>IFERROR((VLOOKUP(P217,Padrón[[Ficha]:[Nombre]],2,FALSE)),"-")</f>
        <v>MARLON DANIEL MARTINEZ COBA</v>
      </c>
      <c r="S217" s="95" t="str">
        <f t="shared" si="28"/>
        <v>-</v>
      </c>
    </row>
    <row r="218" spans="1:19" hidden="1" x14ac:dyDescent="0.35">
      <c r="A218" s="6">
        <v>58995</v>
      </c>
      <c r="B218" s="3"/>
      <c r="C218" s="1" t="s">
        <v>121</v>
      </c>
      <c r="D218" s="9" t="s">
        <v>122</v>
      </c>
      <c r="E218" s="1" t="s">
        <v>43</v>
      </c>
      <c r="F218" s="8">
        <v>384599</v>
      </c>
      <c r="G218" s="1" t="s">
        <v>123</v>
      </c>
      <c r="H218" s="7">
        <v>11</v>
      </c>
      <c r="I218" s="5">
        <v>45247</v>
      </c>
      <c r="J218" s="5">
        <v>45249</v>
      </c>
      <c r="K218" s="1" t="s">
        <v>45</v>
      </c>
      <c r="L218" s="224">
        <f t="shared" si="27"/>
        <v>11</v>
      </c>
      <c r="M218" s="4">
        <f t="shared" si="29"/>
        <v>1</v>
      </c>
      <c r="N218" s="233" t="s">
        <v>341</v>
      </c>
      <c r="O218" s="233">
        <v>16</v>
      </c>
      <c r="P218" s="233">
        <v>384599</v>
      </c>
      <c r="Q218" s="235" t="str">
        <f>IFERROR((VLOOKUP(P218,Padrón[[Ficha]:[Nombre]],2,FALSE)),"-")</f>
        <v>MARLON DANIEL MARTINEZ COBA</v>
      </c>
      <c r="S218" s="95" t="str">
        <f t="shared" si="28"/>
        <v>-</v>
      </c>
    </row>
    <row r="219" spans="1:19" hidden="1" x14ac:dyDescent="0.35">
      <c r="A219" s="6">
        <v>59363</v>
      </c>
      <c r="B219" s="3"/>
      <c r="C219" s="1" t="s">
        <v>121</v>
      </c>
      <c r="D219" s="9" t="s">
        <v>122</v>
      </c>
      <c r="E219" s="1" t="s">
        <v>47</v>
      </c>
      <c r="F219" s="8">
        <v>971841</v>
      </c>
      <c r="G219" s="1" t="s">
        <v>151</v>
      </c>
      <c r="H219" s="7">
        <v>7</v>
      </c>
      <c r="I219" s="5">
        <v>45252</v>
      </c>
      <c r="J219" s="5">
        <v>45254</v>
      </c>
      <c r="K219" s="1" t="s">
        <v>45</v>
      </c>
      <c r="L219" s="224">
        <f t="shared" si="27"/>
        <v>11</v>
      </c>
      <c r="M219" s="4">
        <f t="shared" si="29"/>
        <v>1</v>
      </c>
      <c r="N219" s="233" t="s">
        <v>341</v>
      </c>
      <c r="O219" s="233">
        <v>11</v>
      </c>
      <c r="P219" s="233">
        <v>322115</v>
      </c>
      <c r="Q219" s="235" t="str">
        <f>IFERROR((VLOOKUP(P219,Padrón[[Ficha]:[Nombre]],2,FALSE)),"-")</f>
        <v>EDUARDO MOHENO TORRES</v>
      </c>
      <c r="R219" s="233" t="s">
        <v>594</v>
      </c>
      <c r="S219" s="95" t="str">
        <f t="shared" si="28"/>
        <v>-</v>
      </c>
    </row>
    <row r="220" spans="1:19" hidden="1" x14ac:dyDescent="0.35">
      <c r="A220" s="6">
        <v>55250</v>
      </c>
      <c r="B220" s="3"/>
      <c r="C220" s="1" t="s">
        <v>211</v>
      </c>
      <c r="D220" s="9" t="s">
        <v>212</v>
      </c>
      <c r="E220" s="1" t="s">
        <v>27</v>
      </c>
      <c r="F220" s="8">
        <v>245434</v>
      </c>
      <c r="G220" s="1" t="s">
        <v>213</v>
      </c>
      <c r="H220" s="7">
        <v>18</v>
      </c>
      <c r="I220" s="5">
        <v>45252</v>
      </c>
      <c r="J220" s="5">
        <v>45252</v>
      </c>
      <c r="K220" s="1" t="s">
        <v>45</v>
      </c>
      <c r="L220" s="224">
        <f t="shared" si="27"/>
        <v>11</v>
      </c>
      <c r="M220" s="4">
        <f t="shared" si="29"/>
        <v>1</v>
      </c>
      <c r="N220" s="233" t="s">
        <v>341</v>
      </c>
      <c r="O220" s="233">
        <v>17</v>
      </c>
      <c r="P220" s="233">
        <v>245434</v>
      </c>
      <c r="Q220" s="235" t="str">
        <f>IFERROR((VLOOKUP(P220,Padrón[[Ficha]:[Nombre]],2,FALSE)),"-")</f>
        <v>JOEL LICONA MAR</v>
      </c>
      <c r="S220" s="95" t="str">
        <f t="shared" si="28"/>
        <v>-</v>
      </c>
    </row>
    <row r="221" spans="1:19" hidden="1" x14ac:dyDescent="0.35">
      <c r="A221" s="6">
        <v>59356</v>
      </c>
      <c r="B221" s="3"/>
      <c r="C221" s="1" t="s">
        <v>121</v>
      </c>
      <c r="D221" s="9" t="s">
        <v>150</v>
      </c>
      <c r="E221" s="1" t="s">
        <v>43</v>
      </c>
      <c r="F221" s="8">
        <v>384599</v>
      </c>
      <c r="G221" s="1" t="s">
        <v>123</v>
      </c>
      <c r="H221" s="7">
        <v>13</v>
      </c>
      <c r="I221" s="5">
        <v>45253</v>
      </c>
      <c r="J221" s="5">
        <v>45255</v>
      </c>
      <c r="K221" s="1" t="s">
        <v>45</v>
      </c>
      <c r="L221" s="224">
        <f t="shared" si="27"/>
        <v>11</v>
      </c>
      <c r="M221" s="4">
        <f t="shared" si="29"/>
        <v>1</v>
      </c>
      <c r="N221" s="233" t="s">
        <v>341</v>
      </c>
      <c r="O221" s="233">
        <v>10</v>
      </c>
      <c r="P221" s="233">
        <v>384599</v>
      </c>
      <c r="Q221" s="235" t="str">
        <f>IFERROR((VLOOKUP(P221,Padrón[[Ficha]:[Nombre]],2,FALSE)),"-")</f>
        <v>MARLON DANIEL MARTINEZ COBA</v>
      </c>
      <c r="S221" s="95" t="str">
        <f t="shared" si="28"/>
        <v>-</v>
      </c>
    </row>
    <row r="222" spans="1:19" hidden="1" x14ac:dyDescent="0.35">
      <c r="A222" s="6">
        <v>55442</v>
      </c>
      <c r="B222" s="3"/>
      <c r="C222" s="1" t="s">
        <v>211</v>
      </c>
      <c r="D222" s="9" t="s">
        <v>212</v>
      </c>
      <c r="E222" s="1" t="s">
        <v>28</v>
      </c>
      <c r="F222" s="8">
        <v>373645</v>
      </c>
      <c r="G222" s="1" t="s">
        <v>205</v>
      </c>
      <c r="H222" s="7">
        <v>8</v>
      </c>
      <c r="I222" s="5">
        <v>45253</v>
      </c>
      <c r="J222" s="5">
        <v>45254</v>
      </c>
      <c r="K222" s="1" t="s">
        <v>45</v>
      </c>
      <c r="L222" s="224">
        <f t="shared" si="27"/>
        <v>11</v>
      </c>
      <c r="M222" s="4">
        <f t="shared" si="29"/>
        <v>1</v>
      </c>
      <c r="N222" s="233" t="s">
        <v>341</v>
      </c>
      <c r="O222" s="233">
        <v>8</v>
      </c>
      <c r="P222" s="233">
        <v>245434</v>
      </c>
      <c r="Q222" s="235" t="str">
        <f>IFERROR((VLOOKUP(P222,Padrón[[Ficha]:[Nombre]],2,FALSE)),"-")</f>
        <v>JOEL LICONA MAR</v>
      </c>
      <c r="R222" s="233" t="s">
        <v>597</v>
      </c>
      <c r="S222" s="95" t="str">
        <f t="shared" si="28"/>
        <v>-</v>
      </c>
    </row>
    <row r="223" spans="1:19" hidden="1" x14ac:dyDescent="0.35">
      <c r="A223" s="6">
        <v>49297</v>
      </c>
      <c r="B223" s="3"/>
      <c r="C223" s="1" t="s">
        <v>196</v>
      </c>
      <c r="D223" s="9" t="s">
        <v>201</v>
      </c>
      <c r="E223" s="1" t="s">
        <v>47</v>
      </c>
      <c r="F223" s="8">
        <v>322115</v>
      </c>
      <c r="G223" s="1" t="s">
        <v>153</v>
      </c>
      <c r="H223" s="7">
        <v>17</v>
      </c>
      <c r="I223" s="5">
        <v>45257</v>
      </c>
      <c r="J223" s="5">
        <v>45259</v>
      </c>
      <c r="K223" s="1" t="s">
        <v>45</v>
      </c>
      <c r="L223" s="224">
        <f t="shared" si="27"/>
        <v>11</v>
      </c>
      <c r="M223" s="4">
        <f t="shared" si="29"/>
        <v>1</v>
      </c>
      <c r="N223" s="233" t="s">
        <v>341</v>
      </c>
      <c r="O223" s="233">
        <v>8</v>
      </c>
      <c r="P223" s="233">
        <v>322115</v>
      </c>
      <c r="Q223" s="235" t="str">
        <f>IFERROR((VLOOKUP(P223,Padrón[[Ficha]:[Nombre]],2,FALSE)),"-")</f>
        <v>EDUARDO MOHENO TORRES</v>
      </c>
      <c r="S223" s="95" t="str">
        <f t="shared" si="28"/>
        <v>-</v>
      </c>
    </row>
    <row r="224" spans="1:19" hidden="1" x14ac:dyDescent="0.35">
      <c r="A224" s="6">
        <v>53627</v>
      </c>
      <c r="B224" s="3"/>
      <c r="C224" s="1" t="s">
        <v>211</v>
      </c>
      <c r="D224" s="9" t="s">
        <v>212</v>
      </c>
      <c r="E224" s="1" t="s">
        <v>55</v>
      </c>
      <c r="F224" s="8">
        <v>445938</v>
      </c>
      <c r="G224" s="1" t="s">
        <v>214</v>
      </c>
      <c r="H224" s="7">
        <v>8</v>
      </c>
      <c r="I224" s="5">
        <v>45257</v>
      </c>
      <c r="J224" s="5">
        <v>45258</v>
      </c>
      <c r="K224" s="1" t="s">
        <v>45</v>
      </c>
      <c r="L224" s="224">
        <f t="shared" si="27"/>
        <v>11</v>
      </c>
      <c r="M224" s="4">
        <f t="shared" si="29"/>
        <v>1</v>
      </c>
      <c r="N224" s="233" t="s">
        <v>341</v>
      </c>
      <c r="O224" s="233">
        <v>7</v>
      </c>
      <c r="P224" s="233">
        <v>445938</v>
      </c>
      <c r="Q224" s="235" t="str">
        <f>IFERROR((VLOOKUP(P224,Padrón[[Ficha]:[Nombre]],2,FALSE)),"-")</f>
        <v>EDUARDO MARTINEZ GONZALEZ</v>
      </c>
      <c r="S224" s="95" t="str">
        <f t="shared" si="28"/>
        <v>-</v>
      </c>
    </row>
    <row r="225" spans="1:19" hidden="1" x14ac:dyDescent="0.35">
      <c r="A225" s="6">
        <v>59390</v>
      </c>
      <c r="B225" s="3"/>
      <c r="C225" s="1" t="s">
        <v>121</v>
      </c>
      <c r="D225" s="9" t="s">
        <v>150</v>
      </c>
      <c r="E225" s="1" t="s">
        <v>47</v>
      </c>
      <c r="F225" s="8">
        <v>971841</v>
      </c>
      <c r="G225" s="1" t="s">
        <v>151</v>
      </c>
      <c r="H225" s="7">
        <v>13</v>
      </c>
      <c r="I225" s="5">
        <v>45258</v>
      </c>
      <c r="J225" s="5">
        <v>45260</v>
      </c>
      <c r="K225" s="1" t="s">
        <v>45</v>
      </c>
      <c r="L225" s="224">
        <f t="shared" si="27"/>
        <v>11</v>
      </c>
      <c r="M225" s="4">
        <f t="shared" si="29"/>
        <v>1</v>
      </c>
      <c r="N225" s="233" t="s">
        <v>341</v>
      </c>
      <c r="O225" s="233">
        <v>14</v>
      </c>
      <c r="P225" s="233">
        <v>971841</v>
      </c>
      <c r="Q225" s="235" t="str">
        <f>IFERROR((VLOOKUP(P225,Padrón[[Ficha]:[Nombre]],2,FALSE)),"-")</f>
        <v>TOBIAS MAGAÑA RUIZ</v>
      </c>
      <c r="R225" s="233" t="s">
        <v>598</v>
      </c>
      <c r="S225" s="95" t="str">
        <f t="shared" si="28"/>
        <v>-</v>
      </c>
    </row>
    <row r="226" spans="1:19" hidden="1" x14ac:dyDescent="0.35">
      <c r="A226" s="6">
        <v>59068</v>
      </c>
      <c r="B226" s="3"/>
      <c r="C226" s="1" t="s">
        <v>121</v>
      </c>
      <c r="D226" s="9" t="s">
        <v>49</v>
      </c>
      <c r="E226" s="1" t="s">
        <v>43</v>
      </c>
      <c r="F226" s="8">
        <v>384599</v>
      </c>
      <c r="G226" s="1" t="s">
        <v>123</v>
      </c>
      <c r="H226" s="7">
        <v>13</v>
      </c>
      <c r="I226" s="5">
        <v>45261</v>
      </c>
      <c r="J226" s="5">
        <v>45263</v>
      </c>
      <c r="K226" s="1" t="s">
        <v>45</v>
      </c>
      <c r="L226" s="224">
        <f t="shared" si="27"/>
        <v>12</v>
      </c>
      <c r="M226" s="4">
        <f t="shared" si="29"/>
        <v>1</v>
      </c>
      <c r="N226" s="233" t="s">
        <v>341</v>
      </c>
      <c r="O226" s="233">
        <v>7</v>
      </c>
      <c r="P226" s="233">
        <v>384599</v>
      </c>
      <c r="Q226" s="235" t="str">
        <f>IFERROR((VLOOKUP(P226,Padrón[[Ficha]:[Nombre]],2,FALSE)),"-")</f>
        <v>MARLON DANIEL MARTINEZ COBA</v>
      </c>
      <c r="S226" s="95" t="str">
        <f t="shared" si="28"/>
        <v>-</v>
      </c>
    </row>
    <row r="227" spans="1:19" hidden="1" x14ac:dyDescent="0.35">
      <c r="A227" s="6">
        <v>55427</v>
      </c>
      <c r="B227" s="3"/>
      <c r="C227" s="1" t="s">
        <v>211</v>
      </c>
      <c r="D227" s="9" t="s">
        <v>212</v>
      </c>
      <c r="E227" s="1" t="s">
        <v>43</v>
      </c>
      <c r="F227" s="8">
        <v>384599</v>
      </c>
      <c r="G227" s="1" t="s">
        <v>123</v>
      </c>
      <c r="H227" s="7">
        <v>7</v>
      </c>
      <c r="I227" s="5">
        <v>45264</v>
      </c>
      <c r="J227" s="5">
        <v>45266</v>
      </c>
      <c r="K227" s="1" t="s">
        <v>45</v>
      </c>
      <c r="L227" s="224">
        <f t="shared" si="27"/>
        <v>12</v>
      </c>
      <c r="M227" s="4">
        <f t="shared" si="29"/>
        <v>1</v>
      </c>
      <c r="N227" s="233" t="s">
        <v>341</v>
      </c>
      <c r="O227" s="233">
        <v>4</v>
      </c>
      <c r="P227" s="233">
        <v>384599</v>
      </c>
      <c r="Q227" s="235" t="str">
        <f>IFERROR((VLOOKUP(P227,Padrón[[Ficha]:[Nombre]],2,FALSE)),"-")</f>
        <v>MARLON DANIEL MARTINEZ COBA</v>
      </c>
      <c r="S227" s="95" t="str">
        <f t="shared" si="28"/>
        <v>-</v>
      </c>
    </row>
    <row r="228" spans="1:19" hidden="1" x14ac:dyDescent="0.35">
      <c r="A228" s="6">
        <v>59037</v>
      </c>
      <c r="B228" s="3"/>
      <c r="C228" s="1" t="s">
        <v>121</v>
      </c>
      <c r="D228" s="9" t="s">
        <v>49</v>
      </c>
      <c r="E228" s="1" t="s">
        <v>47</v>
      </c>
      <c r="F228" s="8">
        <v>971841</v>
      </c>
      <c r="G228" s="1" t="s">
        <v>151</v>
      </c>
      <c r="H228" s="7">
        <v>7</v>
      </c>
      <c r="I228" s="5">
        <v>45266</v>
      </c>
      <c r="J228" s="5">
        <v>45268</v>
      </c>
      <c r="K228" s="1" t="s">
        <v>45</v>
      </c>
      <c r="L228" s="224">
        <f t="shared" si="27"/>
        <v>12</v>
      </c>
      <c r="M228" s="4">
        <f t="shared" si="29"/>
        <v>1</v>
      </c>
      <c r="N228" s="233" t="s">
        <v>341</v>
      </c>
      <c r="O228" s="233">
        <v>5</v>
      </c>
      <c r="P228" s="233">
        <v>322115</v>
      </c>
      <c r="Q228" s="235" t="str">
        <f>IFERROR((VLOOKUP(P228,Padrón[[Ficha]:[Nombre]],2,FALSE)),"-")</f>
        <v>EDUARDO MOHENO TORRES</v>
      </c>
      <c r="R228" s="315" t="s">
        <v>594</v>
      </c>
      <c r="S228" s="95" t="str">
        <f t="shared" si="28"/>
        <v>-</v>
      </c>
    </row>
    <row r="229" spans="1:19" hidden="1" x14ac:dyDescent="0.35">
      <c r="A229" s="6">
        <v>58996</v>
      </c>
      <c r="B229" s="3"/>
      <c r="C229" s="1" t="s">
        <v>121</v>
      </c>
      <c r="D229" s="9" t="s">
        <v>122</v>
      </c>
      <c r="E229" s="1" t="s">
        <v>43</v>
      </c>
      <c r="F229" s="8">
        <v>384599</v>
      </c>
      <c r="G229" s="1" t="s">
        <v>123</v>
      </c>
      <c r="H229" s="7">
        <v>14</v>
      </c>
      <c r="I229" s="5">
        <v>45267</v>
      </c>
      <c r="J229" s="5">
        <v>45269</v>
      </c>
      <c r="K229" s="1" t="s">
        <v>45</v>
      </c>
      <c r="L229" s="224">
        <f t="shared" si="27"/>
        <v>12</v>
      </c>
      <c r="M229" s="4">
        <f t="shared" si="29"/>
        <v>1</v>
      </c>
      <c r="N229" s="233" t="s">
        <v>341</v>
      </c>
      <c r="O229" s="233">
        <v>9</v>
      </c>
      <c r="P229" s="233">
        <v>384599</v>
      </c>
      <c r="Q229" s="235" t="str">
        <f>IFERROR((VLOOKUP(P229,Padrón[[Ficha]:[Nombre]],2,FALSE)),"-")</f>
        <v>MARLON DANIEL MARTINEZ COBA</v>
      </c>
      <c r="S229" s="95" t="str">
        <f t="shared" si="28"/>
        <v>-</v>
      </c>
    </row>
    <row r="230" spans="1:19" hidden="1" x14ac:dyDescent="0.35">
      <c r="A230" s="6">
        <v>59362</v>
      </c>
      <c r="B230" s="3"/>
      <c r="C230" s="1" t="s">
        <v>121</v>
      </c>
      <c r="D230" s="9" t="s">
        <v>122</v>
      </c>
      <c r="E230" s="1" t="s">
        <v>47</v>
      </c>
      <c r="F230" s="8">
        <v>971841</v>
      </c>
      <c r="G230" s="1" t="s">
        <v>151</v>
      </c>
      <c r="H230" s="7">
        <v>7</v>
      </c>
      <c r="I230" s="5">
        <v>45272</v>
      </c>
      <c r="J230" s="5">
        <v>45274</v>
      </c>
      <c r="K230" s="1" t="s">
        <v>45</v>
      </c>
      <c r="L230" s="224">
        <f t="shared" si="27"/>
        <v>12</v>
      </c>
      <c r="M230" s="4">
        <f t="shared" si="29"/>
        <v>1</v>
      </c>
      <c r="N230" s="233" t="s">
        <v>341</v>
      </c>
      <c r="O230" s="233">
        <v>7</v>
      </c>
      <c r="P230" s="233">
        <v>322115</v>
      </c>
      <c r="Q230" s="235" t="str">
        <f>IFERROR((VLOOKUP(P230,Padrón[[Ficha]:[Nombre]],2,FALSE)),"-")</f>
        <v>EDUARDO MOHENO TORRES</v>
      </c>
      <c r="R230" s="233" t="s">
        <v>599</v>
      </c>
      <c r="S230" s="95" t="str">
        <f t="shared" si="28"/>
        <v>-</v>
      </c>
    </row>
    <row r="231" spans="1:19" hidden="1" x14ac:dyDescent="0.35">
      <c r="A231" s="6">
        <v>59357</v>
      </c>
      <c r="B231" s="3"/>
      <c r="C231" s="1" t="s">
        <v>121</v>
      </c>
      <c r="D231" s="9" t="s">
        <v>150</v>
      </c>
      <c r="E231" s="1" t="s">
        <v>43</v>
      </c>
      <c r="F231" s="8">
        <v>384599</v>
      </c>
      <c r="G231" s="1" t="s">
        <v>123</v>
      </c>
      <c r="H231" s="7">
        <v>13</v>
      </c>
      <c r="I231" s="5">
        <v>45275</v>
      </c>
      <c r="J231" s="5">
        <v>45277</v>
      </c>
      <c r="K231" s="1" t="s">
        <v>45</v>
      </c>
      <c r="L231" s="224">
        <f t="shared" si="27"/>
        <v>12</v>
      </c>
      <c r="M231" s="4">
        <f t="shared" si="29"/>
        <v>1</v>
      </c>
      <c r="N231" s="233" t="s">
        <v>341</v>
      </c>
      <c r="O231" s="233">
        <v>11</v>
      </c>
      <c r="P231" s="233">
        <v>384599</v>
      </c>
      <c r="Q231" s="235" t="str">
        <f>IFERROR((VLOOKUP(P231,Padrón[[Ficha]:[Nombre]],2,FALSE)),"-")</f>
        <v>MARLON DANIEL MARTINEZ COBA</v>
      </c>
      <c r="S231" s="95" t="str">
        <f t="shared" si="28"/>
        <v>-</v>
      </c>
    </row>
    <row r="232" spans="1:19" hidden="1" x14ac:dyDescent="0.35">
      <c r="A232" s="6">
        <v>55428</v>
      </c>
      <c r="B232" s="3"/>
      <c r="C232" s="1" t="s">
        <v>211</v>
      </c>
      <c r="D232" s="9" t="s">
        <v>212</v>
      </c>
      <c r="E232" s="1" t="s">
        <v>43</v>
      </c>
      <c r="F232" s="8">
        <v>384599</v>
      </c>
      <c r="G232" s="1" t="s">
        <v>123</v>
      </c>
      <c r="H232" s="7">
        <v>8</v>
      </c>
      <c r="I232" s="5">
        <v>45278</v>
      </c>
      <c r="J232" s="5">
        <v>45280</v>
      </c>
      <c r="K232" s="1" t="s">
        <v>45</v>
      </c>
      <c r="L232" s="224">
        <f t="shared" si="27"/>
        <v>12</v>
      </c>
      <c r="M232" s="4">
        <f t="shared" si="29"/>
        <v>1</v>
      </c>
      <c r="N232" s="233" t="s">
        <v>341</v>
      </c>
      <c r="O232" s="233">
        <v>8</v>
      </c>
      <c r="P232" s="233">
        <v>384599</v>
      </c>
      <c r="Q232" s="235" t="str">
        <f>IFERROR((VLOOKUP(P232,Padrón[[Ficha]:[Nombre]],2,FALSE)),"-")</f>
        <v>MARLON DANIEL MARTINEZ COBA</v>
      </c>
      <c r="S232" s="95" t="str">
        <f t="shared" si="28"/>
        <v>-</v>
      </c>
    </row>
    <row r="233" spans="1:19" hidden="1" x14ac:dyDescent="0.35">
      <c r="A233" s="6">
        <v>59383</v>
      </c>
      <c r="B233" s="3"/>
      <c r="C233" s="1" t="s">
        <v>121</v>
      </c>
      <c r="D233" s="9" t="s">
        <v>150</v>
      </c>
      <c r="E233" s="1" t="s">
        <v>47</v>
      </c>
      <c r="F233" s="8">
        <v>971841</v>
      </c>
      <c r="G233" s="1" t="s">
        <v>151</v>
      </c>
      <c r="H233" s="7">
        <v>14</v>
      </c>
      <c r="I233" s="5">
        <v>45280</v>
      </c>
      <c r="J233" s="5">
        <v>45282</v>
      </c>
      <c r="K233" s="1" t="s">
        <v>45</v>
      </c>
      <c r="L233" s="224">
        <f t="shared" si="27"/>
        <v>12</v>
      </c>
      <c r="M233" s="4">
        <f t="shared" si="29"/>
        <v>1</v>
      </c>
      <c r="N233" s="233" t="s">
        <v>341</v>
      </c>
      <c r="O233" s="233">
        <v>11</v>
      </c>
      <c r="P233" s="233">
        <v>322115</v>
      </c>
      <c r="Q233" s="235" t="str">
        <f>IFERROR((VLOOKUP(P233,Padrón[[Ficha]:[Nombre]],2,FALSE)),"-")</f>
        <v>EDUARDO MOHENO TORRES</v>
      </c>
      <c r="R233" s="233" t="s">
        <v>600</v>
      </c>
      <c r="S233" s="95" t="str">
        <f t="shared" si="28"/>
        <v>-</v>
      </c>
    </row>
    <row r="234" spans="1:19" x14ac:dyDescent="0.35">
      <c r="N234" s="233"/>
    </row>
    <row r="235" spans="1:19" x14ac:dyDescent="0.35">
      <c r="N235" s="233"/>
    </row>
    <row r="236" spans="1:19" x14ac:dyDescent="0.35">
      <c r="N236" s="233"/>
    </row>
    <row r="237" spans="1:19" x14ac:dyDescent="0.35">
      <c r="N237" s="233"/>
    </row>
    <row r="238" spans="1:19" x14ac:dyDescent="0.35">
      <c r="N238" s="233"/>
    </row>
    <row r="239" spans="1:19" x14ac:dyDescent="0.35">
      <c r="N239" s="233"/>
    </row>
    <row r="240" spans="1:19" x14ac:dyDescent="0.35">
      <c r="N240" s="233"/>
    </row>
    <row r="241" spans="14:14" x14ac:dyDescent="0.35">
      <c r="N241" s="233"/>
    </row>
    <row r="242" spans="14:14" x14ac:dyDescent="0.35">
      <c r="N242" s="233"/>
    </row>
    <row r="243" spans="14:14" x14ac:dyDescent="0.35">
      <c r="N243" s="233"/>
    </row>
    <row r="244" spans="14:14" x14ac:dyDescent="0.35">
      <c r="N244" s="233"/>
    </row>
    <row r="245" spans="14:14" x14ac:dyDescent="0.35">
      <c r="N245" s="233"/>
    </row>
    <row r="246" spans="14:14" x14ac:dyDescent="0.35">
      <c r="N246" s="233"/>
    </row>
    <row r="247" spans="14:14" x14ac:dyDescent="0.35">
      <c r="N247" s="233"/>
    </row>
    <row r="248" spans="14:14" x14ac:dyDescent="0.35">
      <c r="N248" s="233"/>
    </row>
    <row r="249" spans="14:14" x14ac:dyDescent="0.35">
      <c r="N249" s="233"/>
    </row>
    <row r="250" spans="14:14" x14ac:dyDescent="0.35">
      <c r="N250" s="233"/>
    </row>
    <row r="251" spans="14:14" x14ac:dyDescent="0.35">
      <c r="N251" s="233"/>
    </row>
    <row r="252" spans="14:14" x14ac:dyDescent="0.35">
      <c r="N252" s="233"/>
    </row>
    <row r="253" spans="14:14" x14ac:dyDescent="0.35">
      <c r="N253" s="233"/>
    </row>
    <row r="254" spans="14:14" x14ac:dyDescent="0.35">
      <c r="N254" s="233"/>
    </row>
    <row r="255" spans="14:14" x14ac:dyDescent="0.35">
      <c r="N255" s="233"/>
    </row>
    <row r="256" spans="14:14" x14ac:dyDescent="0.35">
      <c r="N256" s="233"/>
    </row>
    <row r="257" spans="14:14" x14ac:dyDescent="0.35">
      <c r="N257" s="233"/>
    </row>
    <row r="258" spans="14:14" x14ac:dyDescent="0.35">
      <c r="N258" s="233"/>
    </row>
    <row r="259" spans="14:14" x14ac:dyDescent="0.35">
      <c r="N259" s="233"/>
    </row>
    <row r="260" spans="14:14" x14ac:dyDescent="0.35">
      <c r="N260" s="233"/>
    </row>
    <row r="261" spans="14:14" x14ac:dyDescent="0.35">
      <c r="N261" s="233"/>
    </row>
    <row r="262" spans="14:14" x14ac:dyDescent="0.35">
      <c r="N262" s="233"/>
    </row>
    <row r="263" spans="14:14" x14ac:dyDescent="0.35">
      <c r="N263" s="233"/>
    </row>
    <row r="264" spans="14:14" x14ac:dyDescent="0.35">
      <c r="N264" s="233"/>
    </row>
    <row r="265" spans="14:14" x14ac:dyDescent="0.35">
      <c r="N265" s="233"/>
    </row>
    <row r="266" spans="14:14" x14ac:dyDescent="0.35">
      <c r="N266" s="233"/>
    </row>
    <row r="267" spans="14:14" x14ac:dyDescent="0.35">
      <c r="N267" s="233"/>
    </row>
    <row r="268" spans="14:14" x14ac:dyDescent="0.35">
      <c r="N268" s="233"/>
    </row>
    <row r="269" spans="14:14" x14ac:dyDescent="0.35">
      <c r="N269" s="233"/>
    </row>
    <row r="270" spans="14:14" x14ac:dyDescent="0.35">
      <c r="N270" s="233"/>
    </row>
    <row r="271" spans="14:14" x14ac:dyDescent="0.35">
      <c r="N271" s="233"/>
    </row>
    <row r="272" spans="14:14" x14ac:dyDescent="0.35">
      <c r="N272" s="233"/>
    </row>
    <row r="273" spans="14:14" x14ac:dyDescent="0.35">
      <c r="N273" s="233"/>
    </row>
    <row r="274" spans="14:14" x14ac:dyDescent="0.35">
      <c r="N274" s="233"/>
    </row>
    <row r="275" spans="14:14" x14ac:dyDescent="0.35">
      <c r="N275" s="233"/>
    </row>
    <row r="276" spans="14:14" x14ac:dyDescent="0.35">
      <c r="N276" s="233"/>
    </row>
    <row r="277" spans="14:14" x14ac:dyDescent="0.35">
      <c r="N277" s="233"/>
    </row>
    <row r="278" spans="14:14" x14ac:dyDescent="0.35">
      <c r="N278" s="233"/>
    </row>
    <row r="279" spans="14:14" x14ac:dyDescent="0.35">
      <c r="N279" s="233"/>
    </row>
    <row r="280" spans="14:14" x14ac:dyDescent="0.35">
      <c r="N280" s="233"/>
    </row>
    <row r="281" spans="14:14" x14ac:dyDescent="0.35">
      <c r="N281" s="233"/>
    </row>
    <row r="282" spans="14:14" x14ac:dyDescent="0.35">
      <c r="N282" s="233"/>
    </row>
    <row r="283" spans="14:14" x14ac:dyDescent="0.35">
      <c r="N283" s="233"/>
    </row>
    <row r="284" spans="14:14" x14ac:dyDescent="0.35">
      <c r="N284" s="233"/>
    </row>
    <row r="285" spans="14:14" x14ac:dyDescent="0.35">
      <c r="N285" s="233"/>
    </row>
    <row r="286" spans="14:14" x14ac:dyDescent="0.35">
      <c r="N286" s="233"/>
    </row>
    <row r="287" spans="14:14" x14ac:dyDescent="0.35">
      <c r="N287" s="233"/>
    </row>
    <row r="288" spans="14:14" x14ac:dyDescent="0.35">
      <c r="N288" s="233"/>
    </row>
    <row r="289" spans="14:14" x14ac:dyDescent="0.35">
      <c r="N289" s="233"/>
    </row>
    <row r="290" spans="14:14" x14ac:dyDescent="0.35">
      <c r="N290" s="233"/>
    </row>
    <row r="291" spans="14:14" x14ac:dyDescent="0.35">
      <c r="N291" s="233"/>
    </row>
    <row r="292" spans="14:14" x14ac:dyDescent="0.35">
      <c r="N292" s="233"/>
    </row>
    <row r="293" spans="14:14" x14ac:dyDescent="0.35">
      <c r="N293" s="233"/>
    </row>
    <row r="294" spans="14:14" x14ac:dyDescent="0.35">
      <c r="N294" s="233"/>
    </row>
    <row r="295" spans="14:14" x14ac:dyDescent="0.35">
      <c r="N295" s="233"/>
    </row>
    <row r="296" spans="14:14" x14ac:dyDescent="0.35">
      <c r="N296" s="233"/>
    </row>
    <row r="297" spans="14:14" x14ac:dyDescent="0.35">
      <c r="N297" s="233"/>
    </row>
    <row r="298" spans="14:14" x14ac:dyDescent="0.35">
      <c r="N298" s="233"/>
    </row>
    <row r="299" spans="14:14" x14ac:dyDescent="0.35">
      <c r="N299" s="233"/>
    </row>
    <row r="300" spans="14:14" x14ac:dyDescent="0.35">
      <c r="N300" s="233"/>
    </row>
    <row r="301" spans="14:14" x14ac:dyDescent="0.35">
      <c r="N301" s="233"/>
    </row>
    <row r="302" spans="14:14" x14ac:dyDescent="0.35">
      <c r="N302" s="233"/>
    </row>
    <row r="303" spans="14:14" x14ac:dyDescent="0.35">
      <c r="N303" s="233"/>
    </row>
    <row r="304" spans="14:14" x14ac:dyDescent="0.35">
      <c r="N304" s="233"/>
    </row>
    <row r="305" spans="14:14" x14ac:dyDescent="0.35">
      <c r="N305" s="233"/>
    </row>
    <row r="306" spans="14:14" x14ac:dyDescent="0.35">
      <c r="N306" s="233"/>
    </row>
    <row r="307" spans="14:14" x14ac:dyDescent="0.35">
      <c r="N307" s="233"/>
    </row>
    <row r="308" spans="14:14" x14ac:dyDescent="0.35">
      <c r="N308" s="233"/>
    </row>
    <row r="309" spans="14:14" x14ac:dyDescent="0.35">
      <c r="N309" s="233"/>
    </row>
    <row r="310" spans="14:14" x14ac:dyDescent="0.35">
      <c r="N310" s="233"/>
    </row>
    <row r="311" spans="14:14" x14ac:dyDescent="0.35">
      <c r="N311" s="233"/>
    </row>
    <row r="312" spans="14:14" x14ac:dyDescent="0.35">
      <c r="N312" s="233"/>
    </row>
    <row r="313" spans="14:14" x14ac:dyDescent="0.35">
      <c r="N313" s="233"/>
    </row>
    <row r="314" spans="14:14" x14ac:dyDescent="0.35">
      <c r="N314" s="233"/>
    </row>
    <row r="315" spans="14:14" x14ac:dyDescent="0.35">
      <c r="N315" s="233"/>
    </row>
    <row r="316" spans="14:14" x14ac:dyDescent="0.35">
      <c r="N316" s="233"/>
    </row>
    <row r="317" spans="14:14" x14ac:dyDescent="0.35">
      <c r="N317" s="233"/>
    </row>
    <row r="318" spans="14:14" x14ac:dyDescent="0.35">
      <c r="N318" s="233"/>
    </row>
    <row r="319" spans="14:14" x14ac:dyDescent="0.35">
      <c r="N319" s="233"/>
    </row>
    <row r="320" spans="14:14" x14ac:dyDescent="0.35">
      <c r="N320" s="233"/>
    </row>
    <row r="321" spans="14:14" x14ac:dyDescent="0.35">
      <c r="N321" s="233"/>
    </row>
    <row r="322" spans="14:14" x14ac:dyDescent="0.35">
      <c r="N322" s="233"/>
    </row>
    <row r="323" spans="14:14" x14ac:dyDescent="0.35">
      <c r="N323" s="233"/>
    </row>
    <row r="324" spans="14:14" x14ac:dyDescent="0.35">
      <c r="N324" s="233"/>
    </row>
    <row r="325" spans="14:14" x14ac:dyDescent="0.35">
      <c r="N325" s="233"/>
    </row>
    <row r="326" spans="14:14" x14ac:dyDescent="0.35">
      <c r="N326" s="233"/>
    </row>
    <row r="327" spans="14:14" x14ac:dyDescent="0.35">
      <c r="N327" s="233"/>
    </row>
    <row r="328" spans="14:14" x14ac:dyDescent="0.35">
      <c r="N328" s="233"/>
    </row>
    <row r="329" spans="14:14" x14ac:dyDescent="0.35">
      <c r="N329" s="233"/>
    </row>
    <row r="330" spans="14:14" x14ac:dyDescent="0.35">
      <c r="N330" s="233"/>
    </row>
    <row r="331" spans="14:14" x14ac:dyDescent="0.35">
      <c r="N331" s="233"/>
    </row>
    <row r="332" spans="14:14" x14ac:dyDescent="0.35">
      <c r="N332" s="233"/>
    </row>
    <row r="333" spans="14:14" x14ac:dyDescent="0.35">
      <c r="N333" s="233"/>
    </row>
    <row r="334" spans="14:14" x14ac:dyDescent="0.35">
      <c r="N334" s="233"/>
    </row>
    <row r="335" spans="14:14" x14ac:dyDescent="0.35">
      <c r="N335" s="233"/>
    </row>
    <row r="336" spans="14:14" x14ac:dyDescent="0.35">
      <c r="N336" s="233"/>
    </row>
    <row r="337" spans="14:14" x14ac:dyDescent="0.35">
      <c r="N337" s="233"/>
    </row>
    <row r="338" spans="14:14" x14ac:dyDescent="0.35">
      <c r="N338" s="233"/>
    </row>
    <row r="339" spans="14:14" x14ac:dyDescent="0.35">
      <c r="N339" s="233"/>
    </row>
    <row r="340" spans="14:14" x14ac:dyDescent="0.35">
      <c r="N340" s="233"/>
    </row>
    <row r="341" spans="14:14" x14ac:dyDescent="0.35">
      <c r="N341" s="233"/>
    </row>
    <row r="342" spans="14:14" x14ac:dyDescent="0.35">
      <c r="N342" s="233"/>
    </row>
    <row r="343" spans="14:14" x14ac:dyDescent="0.35">
      <c r="N343" s="233"/>
    </row>
    <row r="344" spans="14:14" x14ac:dyDescent="0.35">
      <c r="N344" s="233"/>
    </row>
    <row r="345" spans="14:14" x14ac:dyDescent="0.35">
      <c r="N345" s="233"/>
    </row>
    <row r="346" spans="14:14" x14ac:dyDescent="0.35">
      <c r="N346" s="233"/>
    </row>
    <row r="347" spans="14:14" x14ac:dyDescent="0.35">
      <c r="N347" s="233"/>
    </row>
    <row r="348" spans="14:14" x14ac:dyDescent="0.35">
      <c r="N348" s="233"/>
    </row>
    <row r="349" spans="14:14" x14ac:dyDescent="0.35">
      <c r="N349" s="233"/>
    </row>
    <row r="350" spans="14:14" x14ac:dyDescent="0.35">
      <c r="N350" s="233"/>
    </row>
    <row r="351" spans="14:14" x14ac:dyDescent="0.35">
      <c r="N351" s="233"/>
    </row>
    <row r="352" spans="14:14" x14ac:dyDescent="0.35">
      <c r="N352" s="233"/>
    </row>
    <row r="353" spans="14:14" x14ac:dyDescent="0.35">
      <c r="N353" s="233"/>
    </row>
    <row r="354" spans="14:14" x14ac:dyDescent="0.35">
      <c r="N354" s="233"/>
    </row>
    <row r="355" spans="14:14" x14ac:dyDescent="0.35">
      <c r="N355" s="233"/>
    </row>
    <row r="356" spans="14:14" x14ac:dyDescent="0.35">
      <c r="N356" s="233"/>
    </row>
    <row r="357" spans="14:14" x14ac:dyDescent="0.35">
      <c r="N357" s="233"/>
    </row>
    <row r="358" spans="14:14" x14ac:dyDescent="0.35">
      <c r="N358" s="233"/>
    </row>
    <row r="359" spans="14:14" x14ac:dyDescent="0.35">
      <c r="N359" s="233"/>
    </row>
    <row r="360" spans="14:14" x14ac:dyDescent="0.35">
      <c r="N360" s="233"/>
    </row>
    <row r="361" spans="14:14" x14ac:dyDescent="0.35">
      <c r="N361" s="233"/>
    </row>
    <row r="362" spans="14:14" x14ac:dyDescent="0.35">
      <c r="N362" s="233"/>
    </row>
    <row r="363" spans="14:14" x14ac:dyDescent="0.35">
      <c r="N363" s="233"/>
    </row>
    <row r="364" spans="14:14" x14ac:dyDescent="0.35">
      <c r="N364" s="233"/>
    </row>
    <row r="365" spans="14:14" x14ac:dyDescent="0.35">
      <c r="N365" s="233"/>
    </row>
    <row r="366" spans="14:14" x14ac:dyDescent="0.35">
      <c r="N366" s="233"/>
    </row>
    <row r="367" spans="14:14" x14ac:dyDescent="0.35">
      <c r="N367" s="233"/>
    </row>
    <row r="368" spans="14:14" x14ac:dyDescent="0.35">
      <c r="N368" s="233"/>
    </row>
    <row r="369" spans="14:14" x14ac:dyDescent="0.35">
      <c r="N369" s="233"/>
    </row>
    <row r="370" spans="14:14" x14ac:dyDescent="0.35">
      <c r="N370" s="233"/>
    </row>
    <row r="371" spans="14:14" x14ac:dyDescent="0.35">
      <c r="N371" s="233"/>
    </row>
    <row r="372" spans="14:14" x14ac:dyDescent="0.35">
      <c r="N372" s="233"/>
    </row>
    <row r="373" spans="14:14" x14ac:dyDescent="0.35">
      <c r="N373" s="233"/>
    </row>
    <row r="374" spans="14:14" x14ac:dyDescent="0.35">
      <c r="N374" s="233"/>
    </row>
    <row r="375" spans="14:14" x14ac:dyDescent="0.35">
      <c r="N375" s="233"/>
    </row>
    <row r="376" spans="14:14" x14ac:dyDescent="0.35">
      <c r="N376" s="233"/>
    </row>
    <row r="377" spans="14:14" x14ac:dyDescent="0.35">
      <c r="N377" s="233"/>
    </row>
    <row r="378" spans="14:14" x14ac:dyDescent="0.35">
      <c r="N378" s="233"/>
    </row>
    <row r="379" spans="14:14" x14ac:dyDescent="0.35">
      <c r="N379" s="233"/>
    </row>
    <row r="380" spans="14:14" x14ac:dyDescent="0.35">
      <c r="N380" s="233"/>
    </row>
    <row r="381" spans="14:14" x14ac:dyDescent="0.35">
      <c r="N381" s="233"/>
    </row>
    <row r="382" spans="14:14" x14ac:dyDescent="0.35">
      <c r="N382" s="233"/>
    </row>
    <row r="383" spans="14:14" x14ac:dyDescent="0.35">
      <c r="N383" s="233"/>
    </row>
    <row r="384" spans="14:14" x14ac:dyDescent="0.35">
      <c r="N384" s="233"/>
    </row>
    <row r="385" spans="14:14" x14ac:dyDescent="0.35">
      <c r="N385" s="233"/>
    </row>
    <row r="386" spans="14:14" x14ac:dyDescent="0.35">
      <c r="N386" s="233"/>
    </row>
    <row r="387" spans="14:14" x14ac:dyDescent="0.35">
      <c r="N387" s="233"/>
    </row>
    <row r="388" spans="14:14" x14ac:dyDescent="0.35">
      <c r="N388" s="233"/>
    </row>
    <row r="389" spans="14:14" x14ac:dyDescent="0.35">
      <c r="N389" s="233"/>
    </row>
    <row r="390" spans="14:14" x14ac:dyDescent="0.35">
      <c r="N390" s="233"/>
    </row>
    <row r="391" spans="14:14" x14ac:dyDescent="0.35">
      <c r="N391" s="233"/>
    </row>
    <row r="392" spans="14:14" x14ac:dyDescent="0.35">
      <c r="N392" s="233"/>
    </row>
    <row r="393" spans="14:14" x14ac:dyDescent="0.35">
      <c r="N393" s="233"/>
    </row>
    <row r="394" spans="14:14" x14ac:dyDescent="0.35">
      <c r="N394" s="233"/>
    </row>
    <row r="395" spans="14:14" x14ac:dyDescent="0.35">
      <c r="N395" s="233"/>
    </row>
    <row r="396" spans="14:14" x14ac:dyDescent="0.35">
      <c r="N396" s="233"/>
    </row>
    <row r="397" spans="14:14" x14ac:dyDescent="0.35">
      <c r="N397" s="233"/>
    </row>
    <row r="398" spans="14:14" x14ac:dyDescent="0.35">
      <c r="N398" s="233"/>
    </row>
    <row r="399" spans="14:14" x14ac:dyDescent="0.35">
      <c r="N399" s="233"/>
    </row>
    <row r="400" spans="14:14" x14ac:dyDescent="0.35">
      <c r="N400" s="233"/>
    </row>
    <row r="401" spans="14:14" x14ac:dyDescent="0.35">
      <c r="N401" s="233"/>
    </row>
    <row r="402" spans="14:14" x14ac:dyDescent="0.35">
      <c r="N402" s="233"/>
    </row>
    <row r="403" spans="14:14" x14ac:dyDescent="0.35">
      <c r="N403" s="233"/>
    </row>
    <row r="404" spans="14:14" x14ac:dyDescent="0.35">
      <c r="N404" s="233"/>
    </row>
    <row r="405" spans="14:14" x14ac:dyDescent="0.35">
      <c r="N405" s="233"/>
    </row>
    <row r="406" spans="14:14" x14ac:dyDescent="0.35">
      <c r="N406" s="233"/>
    </row>
    <row r="407" spans="14:14" x14ac:dyDescent="0.35">
      <c r="N407" s="233"/>
    </row>
    <row r="408" spans="14:14" x14ac:dyDescent="0.35">
      <c r="N408" s="233"/>
    </row>
    <row r="409" spans="14:14" x14ac:dyDescent="0.35">
      <c r="N409" s="233"/>
    </row>
    <row r="410" spans="14:14" x14ac:dyDescent="0.35">
      <c r="N410" s="233"/>
    </row>
    <row r="411" spans="14:14" x14ac:dyDescent="0.35">
      <c r="N411" s="233"/>
    </row>
    <row r="412" spans="14:14" x14ac:dyDescent="0.35">
      <c r="N412" s="233"/>
    </row>
    <row r="413" spans="14:14" x14ac:dyDescent="0.35">
      <c r="N413" s="233"/>
    </row>
    <row r="414" spans="14:14" x14ac:dyDescent="0.35">
      <c r="N414" s="233"/>
    </row>
    <row r="415" spans="14:14" x14ac:dyDescent="0.35">
      <c r="N415" s="233"/>
    </row>
    <row r="416" spans="14:14" x14ac:dyDescent="0.35">
      <c r="N416" s="233"/>
    </row>
    <row r="417" spans="14:14" x14ac:dyDescent="0.35">
      <c r="N417" s="233"/>
    </row>
    <row r="418" spans="14:14" x14ac:dyDescent="0.35">
      <c r="N418" s="233"/>
    </row>
    <row r="419" spans="14:14" x14ac:dyDescent="0.35">
      <c r="N419" s="233"/>
    </row>
    <row r="420" spans="14:14" x14ac:dyDescent="0.35">
      <c r="N420" s="233"/>
    </row>
    <row r="421" spans="14:14" x14ac:dyDescent="0.35">
      <c r="N421" s="233"/>
    </row>
    <row r="422" spans="14:14" x14ac:dyDescent="0.35">
      <c r="N422" s="233"/>
    </row>
    <row r="423" spans="14:14" x14ac:dyDescent="0.35">
      <c r="N423" s="233"/>
    </row>
    <row r="424" spans="14:14" x14ac:dyDescent="0.35">
      <c r="N424" s="233"/>
    </row>
    <row r="425" spans="14:14" x14ac:dyDescent="0.35">
      <c r="N425" s="233"/>
    </row>
    <row r="426" spans="14:14" x14ac:dyDescent="0.35">
      <c r="N426" s="233"/>
    </row>
    <row r="427" spans="14:14" x14ac:dyDescent="0.35">
      <c r="N427" s="233"/>
    </row>
    <row r="428" spans="14:14" x14ac:dyDescent="0.35">
      <c r="N428" s="233"/>
    </row>
    <row r="429" spans="14:14" x14ac:dyDescent="0.35">
      <c r="N429" s="233"/>
    </row>
    <row r="430" spans="14:14" x14ac:dyDescent="0.35">
      <c r="N430" s="233"/>
    </row>
    <row r="431" spans="14:14" x14ac:dyDescent="0.35">
      <c r="N431" s="233"/>
    </row>
    <row r="432" spans="14:14" x14ac:dyDescent="0.35">
      <c r="N432" s="233"/>
    </row>
    <row r="433" spans="14:14" x14ac:dyDescent="0.35">
      <c r="N433" s="233"/>
    </row>
    <row r="434" spans="14:14" x14ac:dyDescent="0.35">
      <c r="N434" s="233"/>
    </row>
    <row r="435" spans="14:14" x14ac:dyDescent="0.35">
      <c r="N435" s="233"/>
    </row>
    <row r="436" spans="14:14" x14ac:dyDescent="0.35">
      <c r="N436" s="233"/>
    </row>
    <row r="437" spans="14:14" x14ac:dyDescent="0.35">
      <c r="N437" s="233"/>
    </row>
    <row r="438" spans="14:14" x14ac:dyDescent="0.35">
      <c r="N438" s="233"/>
    </row>
    <row r="439" spans="14:14" x14ac:dyDescent="0.35">
      <c r="N439" s="233"/>
    </row>
    <row r="440" spans="14:14" x14ac:dyDescent="0.35">
      <c r="N440" s="233"/>
    </row>
    <row r="441" spans="14:14" x14ac:dyDescent="0.35">
      <c r="N441" s="233"/>
    </row>
    <row r="442" spans="14:14" x14ac:dyDescent="0.35">
      <c r="N442" s="233"/>
    </row>
    <row r="443" spans="14:14" x14ac:dyDescent="0.35">
      <c r="N443" s="233"/>
    </row>
    <row r="444" spans="14:14" x14ac:dyDescent="0.35">
      <c r="N444" s="233"/>
    </row>
    <row r="445" spans="14:14" x14ac:dyDescent="0.35">
      <c r="N445" s="233"/>
    </row>
    <row r="446" spans="14:14" x14ac:dyDescent="0.35">
      <c r="N446" s="233"/>
    </row>
    <row r="447" spans="14:14" x14ac:dyDescent="0.35">
      <c r="N447" s="233"/>
    </row>
    <row r="448" spans="14:14" x14ac:dyDescent="0.35">
      <c r="N448" s="233"/>
    </row>
    <row r="449" spans="14:14" x14ac:dyDescent="0.35">
      <c r="N449" s="233"/>
    </row>
    <row r="450" spans="14:14" x14ac:dyDescent="0.35">
      <c r="N450" s="233"/>
    </row>
    <row r="451" spans="14:14" x14ac:dyDescent="0.35">
      <c r="N451" s="233"/>
    </row>
    <row r="452" spans="14:14" x14ac:dyDescent="0.35">
      <c r="N452" s="233"/>
    </row>
    <row r="453" spans="14:14" x14ac:dyDescent="0.35">
      <c r="N453" s="233"/>
    </row>
    <row r="454" spans="14:14" x14ac:dyDescent="0.35">
      <c r="N454" s="233"/>
    </row>
  </sheetData>
  <autoFilter ref="A13:S233" xr:uid="{2080C889-2BC4-4994-8892-44AB87E700D5}">
    <filterColumn colId="4">
      <filters>
        <filter val="REVALIDACIÓN BÁSICO DE SEGURIDAD (BS)"/>
      </filters>
    </filterColumn>
    <filterColumn colId="13">
      <filters>
        <filter val="Realizado"/>
      </filters>
    </filterColumn>
  </autoFilter>
  <sortState xmlns:xlrd2="http://schemas.microsoft.com/office/spreadsheetml/2017/richdata2" ref="A14:S233">
    <sortCondition ref="I14:I233"/>
  </sortState>
  <mergeCells count="1">
    <mergeCell ref="H3:I3"/>
  </mergeCells>
  <conditionalFormatting sqref="N14:N233">
    <cfRule type="containsText" dxfId="63" priority="3" operator="containsText" text="Diferido">
      <formula>NOT(ISERROR(SEARCH("Diferido",N14)))</formula>
    </cfRule>
    <cfRule type="containsText" dxfId="62" priority="4" operator="containsText" text="Realizado">
      <formula>NOT(ISERROR(SEARCH("Realizado",N14)))</formula>
    </cfRule>
    <cfRule type="containsText" dxfId="61" priority="5" operator="containsText" text="Cancelado">
      <formula>NOT(ISERROR(SEARCH("Cancelado",N14)))</formula>
    </cfRule>
  </conditionalFormatting>
  <conditionalFormatting sqref="S14 S16 S18:S27 S29:S233">
    <cfRule type="containsText" dxfId="60" priority="1" operator="containsText" text="Favor de indicar la causa">
      <formula>NOT(ISERROR(SEARCH("Favor de indicar la causa",S14)))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C4A448-88B2-4414-BFC7-DE1D12B65639}">
          <x14:formula1>
            <xm:f>Hoja20!$C$6:$C$8</xm:f>
          </x14:formula1>
          <xm:sqref>N14:N454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8D1B-B7B4-4F8E-A2A0-FE062E680666}">
  <sheetPr codeName="Hoja23"/>
  <dimension ref="A3:T39"/>
  <sheetViews>
    <sheetView topLeftCell="A9" workbookViewId="0">
      <selection activeCell="P23" sqref="P23"/>
    </sheetView>
  </sheetViews>
  <sheetFormatPr baseColWidth="10" defaultColWidth="9.140625" defaultRowHeight="15" x14ac:dyDescent="0.25"/>
  <cols>
    <col min="2" max="2" width="18.7109375" style="15" customWidth="1"/>
    <col min="4" max="4" width="13.42578125" bestFit="1" customWidth="1"/>
    <col min="5" max="15" width="9.140625" customWidth="1"/>
    <col min="19" max="19" width="17.85546875" bestFit="1" customWidth="1"/>
    <col min="20" max="20" width="12.42578125" bestFit="1" customWidth="1"/>
    <col min="21" max="21" width="17.5703125" bestFit="1" customWidth="1"/>
  </cols>
  <sheetData>
    <row r="3" spans="2:20" ht="15.75" thickBot="1" x14ac:dyDescent="0.3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</row>
    <row r="4" spans="2:20" ht="16.5" thickBot="1" x14ac:dyDescent="0.35">
      <c r="C4" s="332">
        <v>2023</v>
      </c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3"/>
      <c r="P4" s="334" t="s">
        <v>276</v>
      </c>
    </row>
    <row r="5" spans="2:20" ht="16.5" thickBot="1" x14ac:dyDescent="0.35">
      <c r="C5" s="92" t="s">
        <v>601</v>
      </c>
      <c r="D5" s="92" t="s">
        <v>602</v>
      </c>
      <c r="E5" s="92" t="s">
        <v>603</v>
      </c>
      <c r="F5" s="92" t="s">
        <v>604</v>
      </c>
      <c r="G5" s="92" t="s">
        <v>605</v>
      </c>
      <c r="H5" s="92" t="s">
        <v>606</v>
      </c>
      <c r="I5" s="92" t="s">
        <v>607</v>
      </c>
      <c r="J5" s="92" t="s">
        <v>608</v>
      </c>
      <c r="K5" s="92" t="s">
        <v>609</v>
      </c>
      <c r="L5" s="92" t="s">
        <v>610</v>
      </c>
      <c r="M5" s="92" t="s">
        <v>611</v>
      </c>
      <c r="N5" s="92" t="s">
        <v>612</v>
      </c>
      <c r="O5" s="92" t="s">
        <v>613</v>
      </c>
      <c r="P5" s="335"/>
    </row>
    <row r="6" spans="2:20" ht="20.25" customHeight="1" thickBot="1" x14ac:dyDescent="0.3">
      <c r="B6" s="345" t="s">
        <v>245</v>
      </c>
      <c r="C6" s="132" t="s">
        <v>614</v>
      </c>
      <c r="D6" s="134">
        <f>COUNTIFS(Poza_Rica!$L$14:$L$92,'MES '!D3)</f>
        <v>2</v>
      </c>
      <c r="E6" s="134">
        <f>COUNTIFS(Reynosa!$L$14:$L$79,'MES '!E3)+COUNTIFS(Altamira!$L$14:$L$68,'MES '!E3)+COUNTIFS(Naranjos!$L$14:$L$34,'MES '!E3)+COUNTIFS(Cerro_Azul!$L$14:$L$46,'MES '!E3)+COUNTIFS(Poza_Rica!$L$14:$L$92,'MES '!E3)+COUNTIFS(Veracruz!$L$14:$L$141,'MES '!E3)+COUNTIFS(Cd_Madero!$L$14:$L$18,'MES '!E3)</f>
        <v>17</v>
      </c>
      <c r="F6" s="134">
        <f>COUNTIFS(Reynosa!$L$14:$L$79,'MES '!F3)+COUNTIFS(Altamira!$L$14:$L$68,'MES '!F3)+COUNTIFS(Naranjos!$L$14:$L$34,'MES '!F3)+COUNTIFS(Cerro_Azul!$L$14:$L$46,'MES '!F3)+COUNTIFS(Poza_Rica!$L$14:$L$92,'MES '!F3)+COUNTIFS(Veracruz!$L$14:$L$141,'MES '!F3)+COUNTIFS(Cd_Madero!$L$14:$L$18,'MES '!F3)</f>
        <v>57</v>
      </c>
      <c r="G6" s="134">
        <f>COUNTIFS(Reynosa!$L$14:$L$79,'MES '!G3)+COUNTIFS(Altamira!$L$14:$L$68,'MES '!G3)+COUNTIFS(Naranjos!$L$14:$L$34,'MES '!G3)+COUNTIFS(Cerro_Azul!$L$14:$L$46,'MES '!G3)+COUNTIFS(Poza_Rica!$L$14:$L$92,'MES '!G3)+COUNTIFS(Veracruz!$L$14:$L$141,'MES '!G3)+COUNTIFS(Cd_Madero!$L$14:$L$18,'MES '!G3)</f>
        <v>41</v>
      </c>
      <c r="H6" s="134">
        <f>COUNTIFS(Reynosa!$L$14:$L$79,'MES '!H3)+COUNTIFS(Altamira!$L$14:$L$68,'MES '!H3)+COUNTIFS(Naranjos!$L$14:$L$34,'MES '!H3)+COUNTIFS(Cerro_Azul!$L$14:$L$46,'MES '!H3)+COUNTIFS(Poza_Rica!$L$14:$L$92,'MES '!H3)+COUNTIFS(Veracruz!$L$14:$L$141,'MES '!H3)+COUNTIFS(Cd_Madero!$L$14:$L$18,'MES '!H3)</f>
        <v>73</v>
      </c>
      <c r="I6" s="134">
        <f>COUNTIFS(Reynosa!$L$14:$L$79,'MES '!I3)+COUNTIFS(Altamira!$L$14:$L$68,'MES '!I3)+COUNTIFS(Naranjos!$L$14:$L$34,'MES '!I3)+COUNTIFS(Cerro_Azul!$L$14:$L$46,'MES '!I3)+COUNTIFS(Poza_Rica!$L$14:$L$92,'MES '!I3)+COUNTIFS(Veracruz!$L$14:$L$141,'MES '!I3)+COUNTIFS(Cd_Madero!$L$14:$L$18,'MES '!I3)</f>
        <v>71</v>
      </c>
      <c r="J6" s="134">
        <f>COUNTIFS(Reynosa!$L$14:$L$79,'MES '!J3)+COUNTIFS(Altamira!$L$14:$L$68,'MES '!J3)+COUNTIFS(Naranjos!$L$14:$L$34,'MES '!J3)+COUNTIFS(Cerro_Azul!$L$14:$L$46,'MES '!J3)+COUNTIFS(Poza_Rica!$L$14:$L$92,'MES '!J3)+COUNTIFS(Veracruz!$L$14:$L$141,'MES '!J3)+COUNTIFS(Cd_Madero!$L$14:$L$18,'MES '!J3)</f>
        <v>18</v>
      </c>
      <c r="K6" s="134">
        <f>COUNTIFS(Reynosa!$L$14:$L$79,'MES '!K3)+COUNTIFS(Altamira!$L$14:$L$68,'MES '!K3)+COUNTIFS(Naranjos!$L$14:$L$34,'MES '!K3)+COUNTIFS(Cerro_Azul!$L$14:$L$46,'MES '!K3)+COUNTIFS(Poza_Rica!$L$14:$L$92,'MES '!K3)+COUNTIFS(Veracruz!$L$14:$L$141,'MES '!K3)+COUNTIFS(Cd_Madero!$L$14:$L$18,'MES '!K3)</f>
        <v>16</v>
      </c>
      <c r="L6" s="134">
        <f>COUNTIFS(Reynosa!$L$14:$L$79,'MES '!L3)+COUNTIFS(Altamira!$L$14:$L$68,'MES '!L3)+COUNTIFS(Naranjos!$L$14:$L$34,'MES '!L3)+COUNTIFS(Cerro_Azul!$L$14:$L$46,'MES '!L3)+COUNTIFS(Poza_Rica!$L$14:$L$92,'MES '!L3)+COUNTIFS(Veracruz!$L$14:$L$141,'MES '!L3)+COUNTIFS(Cd_Madero!$L$14:$L$18,'MES '!L3)</f>
        <v>46</v>
      </c>
      <c r="M6" s="134">
        <f>COUNTIFS(Reynosa!$L$14:$L$79,'MES '!M3)+COUNTIFS(Altamira!$L$14:$L$68,'MES '!M3)+COUNTIFS(Naranjos!$L$14:$L$34,'MES '!M3)+COUNTIFS(Cerro_Azul!$L$14:$L$46,'MES '!M3)+COUNTIFS(Poza_Rica!$L$14:$L$92,'MES '!M3)+COUNTIFS(Veracruz!$L$14:$L$141,'MES '!M3)+COUNTIFS(Cd_Madero!$L$14:$L$18,'MES '!M3)</f>
        <v>25</v>
      </c>
      <c r="N6" s="134">
        <f>COUNTIFS(Reynosa!$L$14:$L$79,'MES '!N3)+COUNTIFS(Altamira!$L$14:$L$68,'MES '!N3)+COUNTIFS(Naranjos!$L$14:$L$34,'MES '!N3)+COUNTIFS(Cerro_Azul!$L$14:$L$46,'MES '!N3)+COUNTIFS(Poza_Rica!$L$14:$L$92,'MES '!N3)+COUNTIFS(Veracruz!$L$14:$L$141,'MES '!N3)+COUNTIFS(Cd_Madero!$L$14:$L$18,'MES '!N3)</f>
        <v>16</v>
      </c>
      <c r="O6" s="134">
        <f>COUNTIFS(Reynosa!$L$14:$L$79,'MES '!O3)+COUNTIFS(Altamira!$L$14:$L$68,'MES '!O3)+COUNTIFS(Naranjos!$L$14:$L$34,'MES '!O3)+COUNTIFS(Cerro_Azul!$L$14:$L$46,'MES '!O3)+COUNTIFS(Poza_Rica!$L$14:$L$92,'MES '!O3)+COUNTIFS(Veracruz!$L$14:$L$141,'MES '!O3)+COUNTIFS(Cd_Madero!$L$14:$L$18,'MES '!O3)</f>
        <v>5</v>
      </c>
      <c r="P6" s="136">
        <f t="shared" ref="P6:P8" si="0">SUM(D6:O6)</f>
        <v>387</v>
      </c>
    </row>
    <row r="7" spans="2:20" ht="20.25" customHeight="1" thickBot="1" x14ac:dyDescent="0.3">
      <c r="B7" s="339"/>
      <c r="C7" s="99" t="s">
        <v>615</v>
      </c>
      <c r="D7" s="138">
        <f>COUNTIFS(Reynosa!$L$14:$L$79,'MES '!D3,Reynosa!$N$14:$N$79,"Realizado")+COUNTIFS(Altamira!$L$14:$L$68,'MES '!D3,Altamira!$N$14:$N$68,"Realizado")+COUNTIFS(Naranjos!$L$14:$L$34,'MES '!D3,Naranjos!$N$14:$N$34,"Realizado")+COUNTIFS(Cerro_Azul!$L$14:$L$46,'MES '!D3,Cerro_Azul!$N$14:$N$46,"Realizado")+COUNTIFS(Poza_Rica!$L$14:$L$92,'MES '!D3,Poza_Rica!N14:N92,"Realizado")+COUNTIFS(Veracruz!$L$14:$L$141,'MES '!D3,Veracruz!$N$14:$N$141,"Realizado")+COUNTIFS(Cd_Madero!$L$14:$L$18,'MES '!D3,Cd_Madero!$N$14:$N$18,"Realizado")+COUNTIFS(Adicionales!$C$26:$C$195,"Reynosa",Adicionales!$P$26:$P$195,'MES '!D3)+COUNTIFS(Adicionales!$C$26:$C$195,"Altamira",Adicionales!$P$26:$P$195,'MES '!D3)+COUNTIFS(Adicionales!$C$26:$C$195,"Naranjos",Adicionales!$P$26:$P$195,'MES '!D3)+COUNTIFS(Adicionales!$C$26:$C$195,"Cerro Azul",Adicionales!$P$26:$P$195,'MES '!D3)+COUNTIFS(Adicionales!$C$26:$C$195,"Poza Rica",Adicionales!$P$26:$P$195,'MES '!D3)+COUNTIFS(Adicionales!$C$26:$C$195,"Veracruz",Adicionales!$P$26:$P$195,'MES '!D3)+COUNTIFS(Adicionales!$C$26:$C$195,"Cd. Madero",Adicionales!$P$26:$P$195,'MES '!D3)</f>
        <v>2</v>
      </c>
      <c r="E7" s="138">
        <f>COUNTIFS(Reynosa!$L$14:$L$79,'MES '!E3,Reynosa!$N$14:$N$79,"Realizado")+COUNTIFS(Altamira!$L$14:$L$68,'MES '!E3,Altamira!$N$14:$N$68,"Realizado")+COUNTIFS(Naranjos!$L$14:$L$34,'MES '!E3,Naranjos!$N$14:$N$34,"Realizado")+COUNTIFS(Cerro_Azul!$L$14:$L$46,'MES '!E3,Cerro_Azul!$N$14:$N$46,"Realizado")+COUNTIFS(Poza_Rica!$L$14:$L$92,'MES '!E3,Poza_Rica!O14:O92,"Realizado")+COUNTIFS(Veracruz!$L$14:$L$141,'MES '!E3,Veracruz!$N$14:$N$141,"Realizado")+COUNTIFS(Cd_Madero!$L$14:$L$18,'MES '!E3,Cd_Madero!$N$14:$N$18,"Realizado")+COUNTIFS(Adicionales!$C$26:$C$195,"Reynosa",Adicionales!$P$26:$P$195,'MES '!E3)+COUNTIFS(Adicionales!$C$26:$C$195,"Altamira",Adicionales!$P$26:$P$195,'MES '!E3)+COUNTIFS(Adicionales!$C$26:$C$195,"Naranjos",Adicionales!$P$26:$P$195,'MES '!E3)+COUNTIFS(Adicionales!$C$26:$C$195,"Cerro Azul",Adicionales!$P$26:$P$195,'MES '!E3)+COUNTIFS(Adicionales!$C$26:$C$195,"Poza Rica",Adicionales!$P$26:$P$195,'MES '!E3)+COUNTIFS(Adicionales!$C$26:$C$195,"Veracruz",Adicionales!$P$26:$P$195,'MES '!E3)+COUNTIFS(Adicionales!$C$26:$C$195,"Cd. Madero",Adicionales!$P$26:$P$195,'MES '!E3)</f>
        <v>15</v>
      </c>
      <c r="F7" s="138">
        <f>COUNTIFS(Reynosa!$L$14:$L$79,'MES '!F3,Reynosa!$N$14:$N$79,"Realizado")+COUNTIFS(Altamira!$L$14:$L$68,'MES '!F3,Altamira!$N$14:$N$68,"Realizado")+COUNTIFS(Naranjos!$L$14:$L$34,'MES '!F3,Naranjos!$N$14:$N$34,"Realizado")+COUNTIFS(Cerro_Azul!$L$14:$L$46,'MES '!F3,Cerro_Azul!$N$14:$N$46,"Realizado")+COUNTIFS(Poza_Rica!$L$14:$L$92,'MES '!F3,Poza_Rica!P14:P92,"Realizado")+COUNTIFS(Veracruz!$L$14:$L$141,'MES '!F3,Veracruz!$N$14:$N$141,"Realizado")+COUNTIFS(Cd_Madero!$L$14:$L$18,'MES '!F3,Cd_Madero!$N$14:$N$18,"Realizado")+COUNTIFS(Adicionales!$C$26:$C$195,"Reynosa",Adicionales!$P$26:$P$195,'MES '!F3)+COUNTIFS(Adicionales!$C$26:$C$195,"Altamira",Adicionales!$P$26:$P$195,'MES '!F3)+COUNTIFS(Adicionales!$C$26:$C$195,"Naranjos",Adicionales!$P$26:$P$195,'MES '!F3)+COUNTIFS(Adicionales!$C$26:$C$195,"Cerro Azul",Adicionales!$P$26:$P$195,'MES '!F3)+COUNTIFS(Adicionales!$C$26:$C$195,"Poza Rica",Adicionales!$P$26:$P$195,'MES '!F3)+COUNTIFS(Adicionales!$C$26:$C$195,"Veracruz",Adicionales!$P$26:$P$195,'MES '!F3)+COUNTIFS(Adicionales!$C$26:$C$195,"Cd. Madero",Adicionales!$P$26:$P$195,'MES '!F3)</f>
        <v>47</v>
      </c>
      <c r="G7" s="138">
        <f>COUNTIFS(Reynosa!$L$14:$L$79,'MES '!G3,Reynosa!$N$14:$N$79,"Realizado")+COUNTIFS(Altamira!$L$14:$L$68,'MES '!G3,Altamira!$N$14:$N$68,"Realizado")+COUNTIFS(Naranjos!$L$14:$L$34,'MES '!G3,Naranjos!$N$14:$N$34,"Realizado")+COUNTIFS(Cerro_Azul!$L$14:$L$46,'MES '!G3,Cerro_Azul!$N$14:$N$46,"Realizado")+COUNTIFS(Poza_Rica!$L$14:$L$92,'MES '!G3,Poza_Rica!Q14:Q92,"Realizado")+COUNTIFS(Veracruz!$L$14:$L$141,'MES '!G3,Veracruz!$N$14:$N$141,"Realizado")+COUNTIFS(Cd_Madero!$L$14:$L$18,'MES '!G3,Cd_Madero!$N$14:$N$18,"Realizado")+COUNTIFS(Adicionales!$C$26:$C$195,"Reynosa",Adicionales!$P$26:$P$195,'MES '!G3)+COUNTIFS(Adicionales!$C$26:$C$195,"Altamira",Adicionales!$P$26:$P$195,'MES '!G3)+COUNTIFS(Adicionales!$C$26:$C$195,"Naranjos",Adicionales!$P$26:$P$195,'MES '!G3)+COUNTIFS(Adicionales!$C$26:$C$195,"Cerro Azul",Adicionales!$P$26:$P$195,'MES '!G3)+COUNTIFS(Adicionales!$C$26:$C$195,"Poza Rica",Adicionales!$P$26:$P$195,'MES '!G3)+COUNTIFS(Adicionales!$C$26:$C$195,"Veracruz",Adicionales!$P$26:$P$195,'MES '!G3)+COUNTIFS(Adicionales!$C$26:$C$195,"Cd. Madero",Adicionales!$P$26:$P$195,'MES '!G3)</f>
        <v>36</v>
      </c>
      <c r="H7" s="138">
        <f>COUNTIFS(Reynosa!$L$14:$L$79,'MES '!H3,Reynosa!$N$14:$N$79,"Realizado")+COUNTIFS(Altamira!$L$14:$L$68,'MES '!H3,Altamira!$N$14:$N$68,"Realizado")+COUNTIFS(Naranjos!$L$14:$L$34,'MES '!H3,Naranjos!$N$14:$N$34,"Realizado")+COUNTIFS(Cerro_Azul!$L$14:$L$46,'MES '!H3,Cerro_Azul!$N$14:$N$46,"Realizado")+COUNTIFS(Poza_Rica!$L$14:$L$92,'MES '!H3,Poza_Rica!R14:R92,"Realizado")+COUNTIFS(Veracruz!$L$14:$L$141,'MES '!H3,Veracruz!$N$14:$N$141,"Realizado")+COUNTIFS(Cd_Madero!$L$14:$L$18,'MES '!H3,Cd_Madero!$N$14:$N$18,"Realizado")+COUNTIFS(Adicionales!$C$26:$C$195,"Reynosa",Adicionales!$P$26:$P$195,'MES '!H3)+COUNTIFS(Adicionales!$C$26:$C$195,"Altamira",Adicionales!$P$26:$P$195,'MES '!H3)+COUNTIFS(Adicionales!$C$26:$C$195,"Naranjos",Adicionales!$P$26:$P$195,'MES '!H3)+COUNTIFS(Adicionales!$C$26:$C$195,"Cerro Azul",Adicionales!$P$26:$P$195,'MES '!H3)+COUNTIFS(Adicionales!$C$26:$C$195,"Poza Rica",Adicionales!$P$26:$P$195,'MES '!H3)+COUNTIFS(Adicionales!$C$26:$C$195,"Veracruz",Adicionales!$P$26:$P$195,'MES '!H3)+COUNTIFS(Adicionales!$C$26:$C$195,"Cd. Madero",Adicionales!$P$26:$P$195,'MES '!H3)</f>
        <v>59</v>
      </c>
      <c r="I7" s="138">
        <f>COUNTIFS(Reynosa!$L$14:$L$79,'MES '!I3,Reynosa!$N$14:$N$79,"Realizado")+COUNTIFS(Altamira!$L$14:$L$68,'MES '!I3,Altamira!$N$14:$N$68,"Realizado")+COUNTIFS(Naranjos!$L$14:$L$34,'MES '!I3,Naranjos!$N$14:$N$34,"Realizado")+COUNTIFS(Cerro_Azul!$L$14:$L$46,'MES '!I3,Cerro_Azul!$N$14:$N$46,"Realizado")+COUNTIFS(Poza_Rica!$L$14:$L$92,'MES '!I3,Poza_Rica!S14:S92,"Realizado")+COUNTIFS(Veracruz!$L$14:$L$141,'MES '!I3,Veracruz!$N$14:$N$141,"Realizado")+COUNTIFS(Cd_Madero!$L$14:$L$18,'MES '!I3,Cd_Madero!$N$14:$N$18,"Realizado")+COUNTIFS(Adicionales!$C$26:$C$195,"Reynosa",Adicionales!$P$26:$P$195,'MES '!I3)+COUNTIFS(Adicionales!$C$26:$C$195,"Altamira",Adicionales!$P$26:$P$195,'MES '!I3)+COUNTIFS(Adicionales!$C$26:$C$195,"Naranjos",Adicionales!$P$26:$P$195,'MES '!I3)+COUNTIFS(Adicionales!$C$26:$C$195,"Cerro Azul",Adicionales!$P$26:$P$195,'MES '!I3)+COUNTIFS(Adicionales!$C$26:$C$195,"Poza Rica",Adicionales!$P$26:$P$195,'MES '!I3)+COUNTIFS(Adicionales!$C$26:$C$195,"Veracruz",Adicionales!$P$26:$P$195,'MES '!I3)+COUNTIFS(Adicionales!$C$26:$C$195,"Cd. Madero",Adicionales!$P$26:$P$195,'MES '!I3)</f>
        <v>60</v>
      </c>
      <c r="J7" s="138">
        <f>COUNTIFS(Reynosa!$L$14:$L$79,'MES '!J3,Reynosa!$N$14:$N$79,"Realizado")+COUNTIFS(Altamira!$L$14:$L$68,'MES '!J3,Altamira!$N$14:$N$68,"Realizado")+COUNTIFS(Naranjos!$L$14:$L$34,'MES '!J3,Naranjos!$N$14:$N$34,"Realizado")+COUNTIFS(Cerro_Azul!$L$14:$L$46,'MES '!J3,Cerro_Azul!$N$14:$N$46,"Realizado")+COUNTIFS(Poza_Rica!$L$14:$L$92,'MES '!J3,Poza_Rica!T14:T92,"Realizado")+COUNTIFS(Veracruz!$L$14:$L$141,'MES '!J3,Veracruz!$N$14:$N$141,"Realizado")+COUNTIFS(Cd_Madero!$L$14:$L$18,'MES '!J3,Cd_Madero!$N$14:$N$18,"Realizado")+COUNTIFS(Adicionales!$C$26:$C$195,"Reynosa",Adicionales!$P$26:$P$195,'MES '!J3)+COUNTIFS(Adicionales!$C$26:$C$195,"Altamira",Adicionales!$P$26:$P$195,'MES '!J3)+COUNTIFS(Adicionales!$C$26:$C$195,"Naranjos",Adicionales!$P$26:$P$195,'MES '!J3)+COUNTIFS(Adicionales!$C$26:$C$195,"Cerro Azul",Adicionales!$P$26:$P$195,'MES '!J3)+COUNTIFS(Adicionales!$C$26:$C$195,"Poza Rica",Adicionales!$P$26:$P$195,'MES '!J3)+COUNTIFS(Adicionales!$C$26:$C$195,"Veracruz",Adicionales!$P$26:$P$195,'MES '!J3)+COUNTIFS(Adicionales!$C$26:$C$195,"Cd. Madero",Adicionales!$P$26:$P$195,'MES '!J3)</f>
        <v>17</v>
      </c>
      <c r="K7" s="138">
        <f>COUNTIFS(Reynosa!$L$14:$L$79,'MES '!K3,Reynosa!$N$14:$N$79,"Realizado")+COUNTIFS(Altamira!$L$14:$L$68,'MES '!K3,Altamira!$N$14:$N$68,"Realizado")+COUNTIFS(Naranjos!$L$14:$L$34,'MES '!K3,Naranjos!$N$14:$N$34,"Realizado")+COUNTIFS(Cerro_Azul!$L$14:$L$46,'MES '!K3,Cerro_Azul!$N$14:$N$46,"Realizado")+COUNTIFS(Poza_Rica!$L$14:$L$92,'MES '!K3,Poza_Rica!U14:U92,"Realizado")+COUNTIFS(Veracruz!$L$14:$L$141,'MES '!K3,Veracruz!$N$14:$N$141,"Realizado")+COUNTIFS(Cd_Madero!$L$14:$L$18,'MES '!K3,Cd_Madero!$N$14:$N$18,"Realizado")+COUNTIFS(Adicionales!$C$26:$C$195,"Reynosa",Adicionales!$P$26:$P$195,'MES '!K3)+COUNTIFS(Adicionales!$C$26:$C$195,"Altamira",Adicionales!$P$26:$P$195,'MES '!K3)+COUNTIFS(Adicionales!$C$26:$C$195,"Naranjos",Adicionales!$P$26:$P$195,'MES '!K3)+COUNTIFS(Adicionales!$C$26:$C$195,"Cerro Azul",Adicionales!$P$26:$P$195,'MES '!K3)+COUNTIFS(Adicionales!$C$26:$C$195,"Poza Rica",Adicionales!$P$26:$P$195,'MES '!K3)+COUNTIFS(Adicionales!$C$26:$C$195,"Veracruz",Adicionales!$P$26:$P$195,'MES '!K3)+COUNTIFS(Adicionales!$C$26:$C$195,"Cd. Madero",Adicionales!$P$26:$P$195,'MES '!K3)</f>
        <v>11</v>
      </c>
      <c r="L7" s="138">
        <f>COUNTIFS(Reynosa!$L$14:$L$79,'MES '!L3,Reynosa!$N$14:$N$79,"Realizado")+COUNTIFS(Altamira!$L$14:$L$68,'MES '!L3,Altamira!$N$14:$N$68,"Realizado")+COUNTIFS(Naranjos!$L$14:$L$34,'MES '!L3,Naranjos!$N$14:$N$34,"Realizado")+COUNTIFS(Cerro_Azul!$L$14:$L$46,'MES '!L3,Cerro_Azul!$N$14:$N$46,"Realizado")+COUNTIFS(Poza_Rica!$L$14:$L$92,'MES '!L3,Poza_Rica!V14:V92,"Realizado")+COUNTIFS(Veracruz!$L$14:$L$141,'MES '!L3,Veracruz!$N$14:$N$141,"Realizado")+COUNTIFS(Cd_Madero!$L$14:$L$18,'MES '!L3,Cd_Madero!$N$14:$N$18,"Realizado")+COUNTIFS(Adicionales!$C$26:$C$195,"Reynosa",Adicionales!$P$26:$P$195,'MES '!L3)+COUNTIFS(Adicionales!$C$26:$C$195,"Altamira",Adicionales!$P$26:$P$195,'MES '!L3)+COUNTIFS(Adicionales!$C$26:$C$195,"Naranjos",Adicionales!$P$26:$P$195,'MES '!L3)+COUNTIFS(Adicionales!$C$26:$C$195,"Cerro Azul",Adicionales!$P$26:$P$195,'MES '!L3)+COUNTIFS(Adicionales!$C$26:$C$195,"Poza Rica",Adicionales!$P$26:$P$195,'MES '!L3)+COUNTIFS(Adicionales!$C$26:$C$195,"Veracruz",Adicionales!$P$26:$P$195,'MES '!L3)+COUNTIFS(Adicionales!$C$26:$C$195,"Cd. Madero",Adicionales!$P$26:$P$195,'MES '!L3)</f>
        <v>36</v>
      </c>
      <c r="M7" s="138">
        <f>COUNTIFS(Reynosa!$L$14:$L$79,'MES '!M3,Reynosa!$N$14:$N$79,"Realizado")+COUNTIFS(Altamira!$L$14:$L$68,'MES '!M3,Altamira!$N$14:$N$68,"Realizado")+COUNTIFS(Naranjos!$L$14:$L$34,'MES '!M3,Naranjos!$N$14:$N$34,"Realizado")+COUNTIFS(Cerro_Azul!$L$14:$L$46,'MES '!M3,Cerro_Azul!$N$14:$N$46,"Realizado")+COUNTIFS(Poza_Rica!$L$14:$L$92,'MES '!M3,Poza_Rica!W14:W92,"Realizado")+COUNTIFS(Veracruz!$L$14:$L$141,'MES '!M3,Veracruz!$N$14:$N$141,"Realizado")+COUNTIFS(Cd_Madero!$L$14:$L$18,'MES '!M3,Cd_Madero!$N$14:$N$18,"Realizado")+COUNTIFS(Adicionales!$C$26:$C$195,"Reynosa",Adicionales!$P$26:$P$195,'MES '!M3)+COUNTIFS(Adicionales!$C$26:$C$195,"Altamira",Adicionales!$P$26:$P$195,'MES '!M3)+COUNTIFS(Adicionales!$C$26:$C$195,"Naranjos",Adicionales!$P$26:$P$195,'MES '!M3)+COUNTIFS(Adicionales!$C$26:$C$195,"Cerro Azul",Adicionales!$P$26:$P$195,'MES '!M3)+COUNTIFS(Adicionales!$C$26:$C$195,"Poza Rica",Adicionales!$P$26:$P$195,'MES '!M3)+COUNTIFS(Adicionales!$C$26:$C$195,"Veracruz",Adicionales!$P$26:$P$195,'MES '!M3)+COUNTIFS(Adicionales!$C$26:$C$195,"Cd. Madero",Adicionales!$P$26:$P$195,'MES '!M3)</f>
        <v>21</v>
      </c>
      <c r="N7" s="138">
        <f>COUNTIFS(Reynosa!$L$14:$L$79,'MES '!N3,Reynosa!$N$14:$N$79,"Realizado")+COUNTIFS(Altamira!$L$14:$L$68,'MES '!N3,Altamira!$N$14:$N$68,"Realizado")+COUNTIFS(Naranjos!$L$14:$L$34,'MES '!N3,Naranjos!$N$14:$N$34,"Realizado")+COUNTIFS(Cerro_Azul!$L$14:$L$46,'MES '!N3,Cerro_Azul!$N$14:$N$46,"Realizado")+COUNTIFS(Poza_Rica!$L$14:$L$92,'MES '!N3,Poza_Rica!X14:X92,"Realizado")+COUNTIFS(Veracruz!$L$14:$L$141,'MES '!N3,Veracruz!$N$14:$N$141,"Realizado")+COUNTIFS(Cd_Madero!$L$14:$L$18,'MES '!N3,Cd_Madero!$N$14:$N$18,"Realizado")+COUNTIFS(Adicionales!$C$26:$C$195,"Reynosa",Adicionales!$P$26:$P$195,'MES '!N3)+COUNTIFS(Adicionales!$C$26:$C$195,"Altamira",Adicionales!$P$26:$P$195,'MES '!N3)+COUNTIFS(Adicionales!$C$26:$C$195,"Naranjos",Adicionales!$P$26:$P$195,'MES '!N3)+COUNTIFS(Adicionales!$C$26:$C$195,"Cerro Azul",Adicionales!$P$26:$P$195,'MES '!N3)+COUNTIFS(Adicionales!$C$26:$C$195,"Poza Rica",Adicionales!$P$26:$P$195,'MES '!N3)+COUNTIFS(Adicionales!$C$26:$C$195,"Veracruz",Adicionales!$P$26:$P$195,'MES '!N3)+COUNTIFS(Adicionales!$C$26:$C$195,"Cd. Madero",Adicionales!$P$26:$P$195,'MES '!N3)</f>
        <v>7</v>
      </c>
      <c r="O7" s="138">
        <f>COUNTIFS(Reynosa!$L$14:$L$79,'MES '!O3,Reynosa!$N$14:$N$79,"Realizado")+COUNTIFS(Altamira!$L$14:$L$68,'MES '!O3,Altamira!$N$14:$N$68,"Realizado")+COUNTIFS(Naranjos!$L$14:$L$34,'MES '!O3,Naranjos!$N$14:$N$34,"Realizado")+COUNTIFS(Cerro_Azul!$L$14:$L$46,'MES '!O3,Cerro_Azul!$N$14:$N$46,"Realizado")+COUNTIFS(Poza_Rica!$L$14:$L$92,'MES '!O3,Poza_Rica!Y14:Y92,"Realizado")+COUNTIFS(Veracruz!$L$14:$L$141,'MES '!O3,Veracruz!$N$14:$N$141,"Realizado")+COUNTIFS(Cd_Madero!$L$14:$L$18,'MES '!O3,Cd_Madero!$N$14:$N$18,"Realizado")+COUNTIFS(Adicionales!$C$26:$C$195,"Reynosa",Adicionales!$P$26:$P$195,'MES '!O3)+COUNTIFS(Adicionales!$C$26:$C$195,"Altamira",Adicionales!$P$26:$P$195,'MES '!O3)+COUNTIFS(Adicionales!$C$26:$C$195,"Naranjos",Adicionales!$P$26:$P$195,'MES '!O3)+COUNTIFS(Adicionales!$C$26:$C$195,"Cerro Azul",Adicionales!$P$26:$P$195,'MES '!O3)+COUNTIFS(Adicionales!$C$26:$C$195,"Poza Rica",Adicionales!$P$26:$P$195,'MES '!O3)+COUNTIFS(Adicionales!$C$26:$C$195,"Veracruz",Adicionales!$P$26:$P$195,'MES '!O3)+COUNTIFS(Adicionales!$C$26:$C$195,"Cd. Madero",Adicionales!$P$26:$P$195,'MES '!O3)</f>
        <v>0</v>
      </c>
      <c r="P7" s="138">
        <f t="shared" si="0"/>
        <v>311</v>
      </c>
    </row>
    <row r="8" spans="2:20" ht="20.25" customHeight="1" thickBot="1" x14ac:dyDescent="0.3">
      <c r="B8" s="340" t="s">
        <v>246</v>
      </c>
      <c r="C8" s="98" t="s">
        <v>614</v>
      </c>
      <c r="D8" s="133">
        <f>COUNTIFS(Villahermosa!$L$14:$L$47,'MES '!D3)+COUNTIFS(Cunduacán!$L$14:$L$76,'MES '!D3)+COUNTIFS(Agua_Dulce!$L$14:$L$98,'MES '!D3)+COUNTIFS(Comalcalco!$L$14:$L$44,'MES '!D3)+COUNTIFS(Reforma!$L$14:$L$92,'MES '!D3)+COUNTIFS(El_Castaño!$L$14:$L$48,'MES '!D3)</f>
        <v>9</v>
      </c>
      <c r="E8" s="133">
        <f>COUNTIFS(Villahermosa!$L$14:$L$47,'MES '!E3)+COUNTIFS(Cunduacán!$L$14:$L$76,'MES '!E3)+COUNTIFS(Agua_Dulce!$L$14:$L$98,'MES '!E3)+COUNTIFS(Comalcalco!$L$14:$L$44,'MES '!E3)+COUNTIFS(Reforma!$L$14:$L$92,'MES '!E3)+COUNTIFS(El_Castaño!$L$14:$L$48,'MES '!E3)</f>
        <v>33</v>
      </c>
      <c r="F8" s="133">
        <f>COUNTIFS(Villahermosa!$L$14:$L$47,'MES '!F3)+COUNTIFS(Cunduacán!$L$14:$L$76,'MES '!F3)+COUNTIFS(Agua_Dulce!$L$14:$L$98,'MES '!F3)+COUNTIFS(Comalcalco!$L$14:$L$44,'MES '!F3)+COUNTIFS(Reforma!$L$14:$L$92,'MES '!F3)+COUNTIFS(El_Castaño!$L$14:$L$48,'MES '!F3)</f>
        <v>47</v>
      </c>
      <c r="G8" s="133">
        <f>COUNTIFS(Villahermosa!$L$14:$L$47,'MES '!G3)+COUNTIFS(Cunduacán!$L$14:$L$76,'MES '!G3)+COUNTIFS(Agua_Dulce!$L$14:$L$98,'MES '!G3)+COUNTIFS(Comalcalco!$L$14:$L$44,'MES '!G3)+COUNTIFS(Reforma!$L$14:$L$92,'MES '!G3)+COUNTIFS(El_Castaño!$L$14:$L$48,'MES '!G3)</f>
        <v>30</v>
      </c>
      <c r="H8" s="133">
        <f>COUNTIFS(Villahermosa!$L$14:$L$47,'MES '!H3)+COUNTIFS(Cunduacán!$L$14:$L$76,'MES '!H3)+COUNTIFS(Agua_Dulce!$L$14:$L$98,'MES '!H3)+COUNTIFS(Comalcalco!$L$14:$L$44,'MES '!H3)+COUNTIFS(Reforma!$L$14:$L$92,'MES '!H3)+COUNTIFS(El_Castaño!$L$14:$L$48,'MES '!H3)</f>
        <v>48</v>
      </c>
      <c r="I8" s="133">
        <f>COUNTIFS(Villahermosa!$L$14:$L$47,'MES '!I3)+COUNTIFS(Cunduacán!$L$14:$L$76,'MES '!I3)+COUNTIFS(Agua_Dulce!$L$14:$L$98,'MES '!I3)+COUNTIFS(Comalcalco!$L$14:$L$44,'MES '!I3)+COUNTIFS(Reforma!$L$14:$L$92,'MES '!I3)+COUNTIFS(El_Castaño!$L$14:$L$48,'MES '!I3)</f>
        <v>40</v>
      </c>
      <c r="J8" s="133">
        <f>COUNTIFS(Villahermosa!$L$14:$L$47,'MES '!J3)+COUNTIFS(Cunduacán!$L$14:$L$76,'MES '!J3)+COUNTIFS(Agua_Dulce!$L$14:$L$98,'MES '!J3)+COUNTIFS(Comalcalco!$L$14:$L$44,'MES '!J3)+COUNTIFS(Reforma!$L$14:$L$92,'MES '!J3)+COUNTIFS(El_Castaño!$L$14:$L$48,'MES '!J3)</f>
        <v>39</v>
      </c>
      <c r="K8" s="133">
        <f>COUNTIFS(Villahermosa!$L$14:$L$47,'MES '!K3)+COUNTIFS(Cunduacán!$L$14:$L$76,'MES '!K3)+COUNTIFS(Agua_Dulce!$L$14:$L$98,'MES '!K3)+COUNTIFS(Comalcalco!$L$14:$L$44,'MES '!K3)+COUNTIFS(Reforma!$L$14:$L$92,'MES '!K3)+COUNTIFS(El_Castaño!$L$14:$L$48,'MES '!K3)</f>
        <v>26</v>
      </c>
      <c r="L8" s="133">
        <f>COUNTIFS(Villahermosa!$L$14:$L$47,'MES '!L3)+COUNTIFS(Cunduacán!$L$14:$L$76,'MES '!L3)+COUNTIFS(Agua_Dulce!$L$14:$L$98,'MES '!L3)+COUNTIFS(Comalcalco!$L$14:$L$44,'MES '!L3)+COUNTIFS(Reforma!$L$14:$L$92,'MES '!L3)+COUNTIFS(El_Castaño!$L$14:$L$48,'MES '!L3)</f>
        <v>34</v>
      </c>
      <c r="M8" s="133">
        <f>COUNTIFS(Villahermosa!$L$14:$L$47,'MES '!M3)+COUNTIFS(Cunduacán!$L$14:$L$76,'MES '!M3)+COUNTIFS(Agua_Dulce!$L$14:$L$98,'MES '!M3)+COUNTIFS(Comalcalco!$L$14:$L$44,'MES '!M3)+COUNTIFS(Reforma!$L$14:$L$92,'MES '!M3)+COUNTIFS(El_Castaño!$L$14:$L$48,'MES '!M3)</f>
        <v>9</v>
      </c>
      <c r="N8" s="133">
        <f>COUNTIFS(Villahermosa!$L$14:$L$47,'MES '!N3)+COUNTIFS(Cunduacán!$L$14:$L$76,'MES '!N3)+COUNTIFS(Agua_Dulce!$L$14:$L$98,'MES '!N3)+COUNTIFS(Comalcalco!$L$14:$L$44,'MES '!N3)+COUNTIFS(Reforma!$L$14:$L$92,'MES '!N3)+COUNTIFS(El_Castaño!$L$14:$L$48,'MES '!N3)</f>
        <v>9</v>
      </c>
      <c r="O8" s="133">
        <f>COUNTIFS(Villahermosa!$L$14:$L$47,'MES '!O3)+COUNTIFS(Cunduacán!$L$14:$L$76,'MES '!O3)+COUNTIFS(Agua_Dulce!$L$14:$L$98,'MES '!O3)+COUNTIFS(Comalcalco!$L$14:$L$44,'MES '!O3)+COUNTIFS(Reforma!$L$14:$L$92,'MES '!O3)+COUNTIFS(El_Castaño!$L$14:$L$48,'MES '!O3)</f>
        <v>3</v>
      </c>
      <c r="P8" s="137">
        <f t="shared" si="0"/>
        <v>327</v>
      </c>
    </row>
    <row r="9" spans="2:20" ht="20.25" customHeight="1" thickBot="1" x14ac:dyDescent="0.3">
      <c r="B9" s="343"/>
      <c r="C9" s="99" t="s">
        <v>615</v>
      </c>
      <c r="D9" s="139">
        <f>COUNTIFS(Villahermosa!$L$14:$L$47,'MES '!D3,Villahermosa!$N$14:$N$47,"Realizado")+COUNTIFS(Cunduacán!$L$14:$L$76,'MES '!D3,Cunduacán!$N$14:$N$76,"Realizado")+COUNTIFS(Agua_Dulce!$L$14:$L$98,'MES '!D3,Agua_Dulce!$N$14:$N$98,"Realizado")+COUNTIFS(Comalcalco!$L$14:$L$44,'MES '!D3,Comalcalco!$N$14:$N$44,"Realizado")+COUNTIFS(Reforma!$L$14:$L$92,'MES '!D3,Reforma!$N$14:$N$92,"Realizado")+COUNTIFS(El_Castaño!$L$14:$L$48,'MES '!D3,El_Castaño!$N$14:$N$48,"Realizado")+COUNTIFS(Adicionales!$C$26:$C$195,"Villahermosa",Adicionales!$P$26:$P$195,'MES '!D3)+COUNTIFS(Adicionales!$C$26:$C$195,"Cunduacán",Adicionales!$P$26:$P$195,'MES '!D3)+COUNTIFS(Adicionales!$C$26:$C$195,"Agua Dulce",Adicionales!$P$26:$P$195,'MES '!D3)+COUNTIFS(Adicionales!$C$26:$C$195,"Comalcalco",Adicionales!$P$26:$P$195,'MES '!D3)+COUNTIFS(Adicionales!$C$26:$C$195,"Reforma",Adicionales!$P$26:$P$195,'MES '!D3)+COUNTIFS(Adicionales!$C$26:$C$195,"El Castaño",Adicionales!$P$26:$P$195,'MES '!D3)</f>
        <v>6</v>
      </c>
      <c r="E9" s="139">
        <f>COUNTIFS(Villahermosa!$L$14:$L$47,'MES '!E3,Villahermosa!$N$14:$N$47,"Realizado")+COUNTIFS(Cunduacán!$L$14:$L$76,'MES '!E3,Cunduacán!$N$14:$N$76,"Realizado")+COUNTIFS(Agua_Dulce!$L$14:$L$98,'MES '!E3,Agua_Dulce!$N$14:$N$98,"Realizado")+COUNTIFS(Comalcalco!$L$14:$L$44,'MES '!E3,Comalcalco!$N$14:$N$44,"Realizado")+COUNTIFS(Reforma!$L$14:$L$92,'MES '!E3,Reforma!$N$14:$N$92,"Realizado")+COUNTIFS(El_Castaño!$L$14:$L$48,'MES '!E3,El_Castaño!$N$14:$N$48,"Realizado")+COUNTIFS(Adicionales!$C$26:$C$195,"Villahermosa",Adicionales!$P$26:$P$195,'MES '!E3)+COUNTIFS(Adicionales!$C$26:$C$195,"Cunduacán",Adicionales!$P$26:$P$195,'MES '!E3)+COUNTIFS(Adicionales!$C$26:$C$195,"Agua Dulce",Adicionales!$P$26:$P$195,'MES '!E3)+COUNTIFS(Adicionales!$C$26:$C$195,"Comalcalco",Adicionales!$P$26:$P$195,'MES '!E3)+COUNTIFS(Adicionales!$C$26:$C$195,"Reforma",Adicionales!$P$26:$P$195,'MES '!E3)+COUNTIFS(Adicionales!$C$26:$C$195,"El Castaño",Adicionales!$P$26:$P$195,'MES '!E3)</f>
        <v>24</v>
      </c>
      <c r="F9" s="139">
        <f>COUNTIFS(Villahermosa!$L$14:$L$47,'MES '!F3,Villahermosa!$N$14:$N$47,"Realizado")+COUNTIFS(Cunduacán!$L$14:$L$76,'MES '!F3,Cunduacán!$N$14:$N$76,"Realizado")+COUNTIFS(Agua_Dulce!$L$14:$L$98,'MES '!F3,Agua_Dulce!$N$14:$N$98,"Realizado")+COUNTIFS(Comalcalco!$L$14:$L$44,'MES '!F3,Comalcalco!$N$14:$N$44,"Realizado")+COUNTIFS(Reforma!$L$14:$L$92,'MES '!F3,Reforma!$N$14:$N$92,"Realizado")+COUNTIFS(El_Castaño!$L$14:$L$48,'MES '!F3,El_Castaño!$N$14:$N$48,"Realizado")+COUNTIFS(Adicionales!$C$26:$C$195,"Villahermosa",Adicionales!$P$26:$P$195,'MES '!F3)+COUNTIFS(Adicionales!$C$26:$C$195,"Cunduacán",Adicionales!$P$26:$P$195,'MES '!F3)+COUNTIFS(Adicionales!$C$26:$C$195,"Agua Dulce",Adicionales!$P$26:$P$195,'MES '!F3)+COUNTIFS(Adicionales!$C$26:$C$195,"Comalcalco",Adicionales!$P$26:$P$195,'MES '!F3)+COUNTIFS(Adicionales!$C$26:$C$195,"Reforma",Adicionales!$P$26:$P$195,'MES '!F3)+COUNTIFS(Adicionales!$C$26:$C$195,"El Castaño",Adicionales!$P$26:$P$195,'MES '!F3)</f>
        <v>47</v>
      </c>
      <c r="G9" s="139">
        <f>COUNTIFS(Villahermosa!$L$14:$L$47,'MES '!G3,Villahermosa!$N$14:$N$47,"Realizado")+COUNTIFS(Cunduacán!$L$14:$L$76,'MES '!G3,Cunduacán!$N$14:$N$76,"Realizado")+COUNTIFS(Agua_Dulce!$L$14:$L$98,'MES '!G3,Agua_Dulce!$N$14:$N$98,"Realizado")+COUNTIFS(Comalcalco!$L$14:$L$44,'MES '!G3,Comalcalco!$N$14:$N$44,"Realizado")+COUNTIFS(Reforma!$L$14:$L$92,'MES '!G3,Reforma!$N$14:$N$92,"Realizado")+COUNTIFS(El_Castaño!$L$14:$L$48,'MES '!G3,El_Castaño!$N$14:$N$48,"Realizado")+COUNTIFS(Adicionales!$C$26:$C$195,"Villahermosa",Adicionales!$P$26:$P$195,'MES '!G3)+COUNTIFS(Adicionales!$C$26:$C$195,"Cunduacán",Adicionales!$P$26:$P$195,'MES '!G3)+COUNTIFS(Adicionales!$C$26:$C$195,"Agua Dulce",Adicionales!$P$26:$P$195,'MES '!G3)+COUNTIFS(Adicionales!$C$26:$C$195,"Comalcalco",Adicionales!$P$26:$P$195,'MES '!G3)+COUNTIFS(Adicionales!$C$26:$C$195,"Reforma",Adicionales!$P$26:$P$195,'MES '!G3)+COUNTIFS(Adicionales!$C$26:$C$195,"El Castaño",Adicionales!$P$26:$P$195,'MES '!G3)</f>
        <v>30</v>
      </c>
      <c r="H9" s="139">
        <f>COUNTIFS(Villahermosa!$L$14:$L$47,'MES '!H3,Villahermosa!$N$14:$N$47,"Realizado")+COUNTIFS(Cunduacán!$L$14:$L$76,'MES '!H3,Cunduacán!$N$14:$N$76,"Realizado")+COUNTIFS(Agua_Dulce!$L$14:$L$98,'MES '!H3,Agua_Dulce!$N$14:$N$98,"Realizado")+COUNTIFS(Comalcalco!$L$14:$L$44,'MES '!H3,Comalcalco!$N$14:$N$44,"Realizado")+COUNTIFS(Reforma!$L$14:$L$92,'MES '!H3,Reforma!$N$14:$N$92,"Realizado")+COUNTIFS(El_Castaño!$L$14:$L$48,'MES '!H3,El_Castaño!$N$14:$N$48,"Realizado")+COUNTIFS(Adicionales!$C$26:$C$195,"Villahermosa",Adicionales!$P$26:$P$195,'MES '!H3)+COUNTIFS(Adicionales!$C$26:$C$195,"Cunduacán",Adicionales!$P$26:$P$195,'MES '!H3)+COUNTIFS(Adicionales!$C$26:$C$195,"Agua Dulce",Adicionales!$P$26:$P$195,'MES '!H3)+COUNTIFS(Adicionales!$C$26:$C$195,"Comalcalco",Adicionales!$P$26:$P$195,'MES '!H3)+COUNTIFS(Adicionales!$C$26:$C$195,"Reforma",Adicionales!$P$26:$P$195,'MES '!H3)+COUNTIFS(Adicionales!$C$26:$C$195,"El Castaño",Adicionales!$P$26:$P$195,'MES '!H3)</f>
        <v>41</v>
      </c>
      <c r="I9" s="139">
        <f>COUNTIFS(Villahermosa!$L$14:$L$47,'MES '!I3,Villahermosa!$N$14:$N$47,"Realizado")+COUNTIFS(Cunduacán!$L$14:$L$76,'MES '!I3,Cunduacán!$N$14:$N$76,"Realizado")+COUNTIFS(Agua_Dulce!$L$14:$L$98,'MES '!I3,Agua_Dulce!$N$14:$N$98,"Realizado")+COUNTIFS(Comalcalco!$L$14:$L$44,'MES '!I3,Comalcalco!$N$14:$N$44,"Realizado")+COUNTIFS(Reforma!$L$14:$L$92,'MES '!I3,Reforma!$N$14:$N$92,"Realizado")+COUNTIFS(El_Castaño!$L$14:$L$48,'MES '!I3,El_Castaño!$N$14:$N$48,"Realizado")+COUNTIFS(Adicionales!$C$26:$C$195,"Villahermosa",Adicionales!$P$26:$P$195,'MES '!I3)+COUNTIFS(Adicionales!$C$26:$C$195,"Cunduacán",Adicionales!$P$26:$P$195,'MES '!I3)+COUNTIFS(Adicionales!$C$26:$C$195,"Agua Dulce",Adicionales!$P$26:$P$195,'MES '!I3)+COUNTIFS(Adicionales!$C$26:$C$195,"Comalcalco",Adicionales!$P$26:$P$195,'MES '!I3)+COUNTIFS(Adicionales!$C$26:$C$195,"Reforma",Adicionales!$P$26:$P$195,'MES '!I3)+COUNTIFS(Adicionales!$C$26:$C$195,"El Castaño",Adicionales!$P$26:$P$195,'MES '!I3)</f>
        <v>39</v>
      </c>
      <c r="J9" s="139">
        <f>COUNTIFS(Villahermosa!$L$14:$L$47,'MES '!J3,Villahermosa!$N$14:$N$47,"Realizado")+COUNTIFS(Cunduacán!$L$14:$L$76,'MES '!J3,Cunduacán!$N$14:$N$76,"Realizado")+COUNTIFS(Agua_Dulce!$L$14:$L$98,'MES '!J3,Agua_Dulce!$N$14:$N$98,"Realizado")+COUNTIFS(Comalcalco!$L$14:$L$44,'MES '!J3,Comalcalco!$N$14:$N$44,"Realizado")+COUNTIFS(Reforma!$L$14:$L$92,'MES '!J3,Reforma!$N$14:$N$92,"Realizado")+COUNTIFS(El_Castaño!$L$14:$L$48,'MES '!J3,El_Castaño!$N$14:$N$48,"Realizado")+COUNTIFS(Adicionales!$C$26:$C$195,"Villahermosa",Adicionales!$P$26:$P$195,'MES '!J3)+COUNTIFS(Adicionales!$C$26:$C$195,"Cunduacán",Adicionales!$P$26:$P$195,'MES '!J3)+COUNTIFS(Adicionales!$C$26:$C$195,"Agua Dulce",Adicionales!$P$26:$P$195,'MES '!J3)+COUNTIFS(Adicionales!$C$26:$C$195,"Comalcalco",Adicionales!$P$26:$P$195,'MES '!J3)+COUNTIFS(Adicionales!$C$26:$C$195,"Reforma",Adicionales!$P$26:$P$195,'MES '!J3)+COUNTIFS(Adicionales!$C$26:$C$195,"El Castaño",Adicionales!$P$26:$P$195,'MES '!J3)</f>
        <v>37</v>
      </c>
      <c r="K9" s="139">
        <f>COUNTIFS(Villahermosa!$L$14:$L$47,'MES '!K3,Villahermosa!$N$14:$N$47,"Realizado")+COUNTIFS(Cunduacán!$L$14:$L$76,'MES '!K3,Cunduacán!$N$14:$N$76,"Realizado")+COUNTIFS(Agua_Dulce!$L$14:$L$98,'MES '!K3,Agua_Dulce!$N$14:$N$98,"Realizado")+COUNTIFS(Comalcalco!$L$14:$L$44,'MES '!K3,Comalcalco!$N$14:$N$44,"Realizado")+COUNTIFS(Reforma!$L$14:$L$92,'MES '!K3,Reforma!$N$14:$N$92,"Realizado")+COUNTIFS(El_Castaño!$L$14:$L$48,'MES '!K3,El_Castaño!$N$14:$N$48,"Realizado")+COUNTIFS(Adicionales!$C$26:$C$195,"Villahermosa",Adicionales!$P$26:$P$195,'MES '!K3)+COUNTIFS(Adicionales!$C$26:$C$195,"Cunduacán",Adicionales!$P$26:$P$195,'MES '!K3)+COUNTIFS(Adicionales!$C$26:$C$195,"Agua Dulce",Adicionales!$P$26:$P$195,'MES '!K3)+COUNTIFS(Adicionales!$C$26:$C$195,"Comalcalco",Adicionales!$P$26:$P$195,'MES '!K3)+COUNTIFS(Adicionales!$C$26:$C$195,"Reforma",Adicionales!$P$26:$P$195,'MES '!K3)+COUNTIFS(Adicionales!$C$26:$C$195,"El Castaño",Adicionales!$P$26:$P$195,'MES '!K3)</f>
        <v>40</v>
      </c>
      <c r="L9" s="139">
        <f>COUNTIFS(Villahermosa!$L$14:$L$47,'MES '!L3,Villahermosa!$N$14:$N$47,"Realizado")+COUNTIFS(Cunduacán!$L$14:$L$76,'MES '!L3,Cunduacán!$N$14:$N$76,"Realizado")+COUNTIFS(Agua_Dulce!$L$14:$L$98,'MES '!L3,Agua_Dulce!$N$14:$N$98,"Realizado")+COUNTIFS(Comalcalco!$L$14:$L$44,'MES '!L3,Comalcalco!$N$14:$N$44,"Realizado")+COUNTIFS(Reforma!$L$14:$L$92,'MES '!L3,Reforma!$N$14:$N$92,"Realizado")+COUNTIFS(El_Castaño!$L$14:$L$48,'MES '!L3,El_Castaño!$N$14:$N$48,"Realizado")+COUNTIFS(Adicionales!$C$26:$C$195,"Villahermosa",Adicionales!$P$26:$P$195,'MES '!L3)+COUNTIFS(Adicionales!$C$26:$C$195,"Cunduacán",Adicionales!$P$26:$P$195,'MES '!L3)+COUNTIFS(Adicionales!$C$26:$C$195,"Agua Dulce",Adicionales!$P$26:$P$195,'MES '!L3)+COUNTIFS(Adicionales!$C$26:$C$195,"Comalcalco",Adicionales!$P$26:$P$195,'MES '!L3)+COUNTIFS(Adicionales!$C$26:$C$195,"Reforma",Adicionales!$P$26:$P$195,'MES '!L3)+COUNTIFS(Adicionales!$C$26:$C$195,"El Castaño",Adicionales!$P$26:$P$195,'MES '!L3)</f>
        <v>41</v>
      </c>
      <c r="M9" s="139">
        <f>COUNTIFS(Villahermosa!$L$14:$L$47,'MES '!M3,Villahermosa!$N$14:$N$47,"Realizado")+COUNTIFS(Cunduacán!$L$14:$L$76,'MES '!M3,Cunduacán!$N$14:$N$76,"Realizado")+COUNTIFS(Agua_Dulce!$L$14:$L$98,'MES '!M3,Agua_Dulce!$N$14:$N$98,"Realizado")+COUNTIFS(Comalcalco!$L$14:$L$44,'MES '!M3,Comalcalco!$N$14:$N$44,"Realizado")+COUNTIFS(Reforma!$L$14:$L$92,'MES '!M3,Reforma!$N$14:$N$92,"Realizado")+COUNTIFS(El_Castaño!$L$14:$L$48,'MES '!M3,El_Castaño!$N$14:$N$48,"Realizado")+COUNTIFS(Adicionales!$C$26:$C$195,"Villahermosa",Adicionales!$P$26:$P$195,'MES '!M3)+COUNTIFS(Adicionales!$C$26:$C$195,"Cunduacán",Adicionales!$P$26:$P$195,'MES '!M3)+COUNTIFS(Adicionales!$C$26:$C$195,"Agua Dulce",Adicionales!$P$26:$P$195,'MES '!M3)+COUNTIFS(Adicionales!$C$26:$C$195,"Comalcalco",Adicionales!$P$26:$P$195,'MES '!M3)+COUNTIFS(Adicionales!$C$26:$C$195,"Reforma",Adicionales!$P$26:$P$195,'MES '!M3)+COUNTIFS(Adicionales!$C$26:$C$195,"El Castaño",Adicionales!$P$26:$P$195,'MES '!M3)</f>
        <v>11</v>
      </c>
      <c r="N9" s="139">
        <f>COUNTIFS(Villahermosa!$L$14:$L$47,'MES '!N3,Villahermosa!$N$14:$N$47,"Realizado")+COUNTIFS(Cunduacán!$L$14:$L$76,'MES '!N3,Cunduacán!$N$14:$N$76,"Realizado")+COUNTIFS(Agua_Dulce!$L$14:$L$98,'MES '!N3,Agua_Dulce!$N$14:$N$98,"Realizado")+COUNTIFS(Comalcalco!$L$14:$L$44,'MES '!N3,Comalcalco!$N$14:$N$44,"Realizado")+COUNTIFS(Reforma!$L$14:$L$92,'MES '!N3,Reforma!$N$14:$N$92,"Realizado")+COUNTIFS(El_Castaño!$L$14:$L$48,'MES '!N3,El_Castaño!$N$14:$N$48,"Realizado")+COUNTIFS(Adicionales!$C$26:$C$195,"Villahermosa",Adicionales!$P$26:$P$195,'MES '!N3)+COUNTIFS(Adicionales!$C$26:$C$195,"Cunduacán",Adicionales!$P$26:$P$195,'MES '!N3)+COUNTIFS(Adicionales!$C$26:$C$195,"Agua Dulce",Adicionales!$P$26:$P$195,'MES '!N3)+COUNTIFS(Adicionales!$C$26:$C$195,"Comalcalco",Adicionales!$P$26:$P$195,'MES '!N3)+COUNTIFS(Adicionales!$C$26:$C$195,"Reforma",Adicionales!$P$26:$P$195,'MES '!N3)+COUNTIFS(Adicionales!$C$26:$C$195,"El Castaño",Adicionales!$P$26:$P$195,'MES '!N3)</f>
        <v>9</v>
      </c>
      <c r="O9" s="139">
        <f>COUNTIFS(Villahermosa!$L$14:$L$47,'MES '!O3,Villahermosa!$N$14:$N$47,"Realizado")+COUNTIFS(Cunduacán!$L$14:$L$76,'MES '!O3,Cunduacán!$N$14:$N$76,"Realizado")+COUNTIFS(Agua_Dulce!$L$14:$L$98,'MES '!O3,Agua_Dulce!$N$14:$N$98,"Realizado")+COUNTIFS(Comalcalco!$L$14:$L$44,'MES '!O3,Comalcalco!$N$14:$N$44,"Realizado")+COUNTIFS(Reforma!$L$14:$L$92,'MES '!O3,Reforma!$N$14:$N$92,"Realizado")+COUNTIFS(El_Castaño!$L$14:$L$48,'MES '!O3,El_Castaño!$N$14:$N$48,"Realizado")+COUNTIFS(Adicionales!$C$26:$C$195,"Villahermosa",Adicionales!$P$26:$P$195,'MES '!O3)+COUNTIFS(Adicionales!$C$26:$C$195,"Cunduacán",Adicionales!$P$26:$P$195,'MES '!O3)+COUNTIFS(Adicionales!$C$26:$C$195,"Agua Dulce",Adicionales!$P$26:$P$195,'MES '!O3)+COUNTIFS(Adicionales!$C$26:$C$195,"Comalcalco",Adicionales!$P$26:$P$195,'MES '!O3)+COUNTIFS(Adicionales!$C$26:$C$195,"Reforma",Adicionales!$P$26:$P$195,'MES '!O3)+COUNTIFS(Adicionales!$C$26:$C$195,"El Castaño",Adicionales!$P$26:$P$195,'MES '!O3)</f>
        <v>0</v>
      </c>
      <c r="P9" s="135">
        <f>SUM(D9:O9)</f>
        <v>325</v>
      </c>
    </row>
    <row r="10" spans="2:20" ht="20.25" customHeight="1" thickBot="1" x14ac:dyDescent="0.3">
      <c r="B10" s="345" t="s">
        <v>247</v>
      </c>
      <c r="C10" s="98" t="s">
        <v>614</v>
      </c>
      <c r="D10" s="133">
        <f>COUNTIFS(CASES_Carmen!$L$14:$L$160,'MES '!D3)</f>
        <v>6</v>
      </c>
      <c r="E10" s="133">
        <f>COUNTIFS(CASES_Carmen!$L$14:$L$160,'MES '!E3)</f>
        <v>9</v>
      </c>
      <c r="F10" s="133">
        <f>COUNTIFS(CASES_Carmen!$L$14:$L$160,'MES '!F3)</f>
        <v>8</v>
      </c>
      <c r="G10" s="133">
        <f>COUNTIFS(CASES_Carmen!$L$14:$L$160,'MES '!G3)</f>
        <v>13</v>
      </c>
      <c r="H10" s="133">
        <f>COUNTIFS(CASES_Carmen!$L$14:$L$160,'MES '!H3)</f>
        <v>18</v>
      </c>
      <c r="I10" s="133">
        <f>COUNTIFS(CASES_Carmen!$L$14:$L$160,'MES '!I3)</f>
        <v>22</v>
      </c>
      <c r="J10" s="133">
        <f>COUNTIFS(CASES_Carmen!$L$14:$L$160,'MES '!J3)</f>
        <v>8</v>
      </c>
      <c r="K10" s="133">
        <f>COUNTIFS(CASES_Carmen!$L$14:$L$160,'MES '!K3)</f>
        <v>20</v>
      </c>
      <c r="L10" s="133">
        <f>COUNTIFS(CASES_Carmen!$L$14:$L$160,'MES '!L3)</f>
        <v>14</v>
      </c>
      <c r="M10" s="133">
        <f>COUNTIFS(CASES_Carmen!$L$14:$L$160,'MES '!M3)</f>
        <v>15</v>
      </c>
      <c r="N10" s="133">
        <f>COUNTIFS(CASES_Carmen!$L$14:$L$160,'MES '!N3)</f>
        <v>11</v>
      </c>
      <c r="O10" s="133">
        <f>COUNTIFS(CASES_Carmen!$L$14:$L$160,'MES '!O3)</f>
        <v>3</v>
      </c>
      <c r="P10" s="137">
        <f t="shared" ref="P10" si="1">SUM(D10:O10)</f>
        <v>147</v>
      </c>
      <c r="S10" s="93"/>
      <c r="T10" s="93">
        <f>8+20+22+1</f>
        <v>51</v>
      </c>
    </row>
    <row r="11" spans="2:20" ht="20.25" customHeight="1" thickBot="1" x14ac:dyDescent="0.3">
      <c r="B11" s="339"/>
      <c r="C11" s="99" t="s">
        <v>615</v>
      </c>
      <c r="D11" s="139">
        <f>COUNTIFS(CASES_Carmen!$L$14:$L$160,'MES '!D3,CASES_Carmen!$N$14:$N$160,"Realizado")+COUNTIFS(Adicionales!$C$26:$C$195,"Ciudad del Carmen",Adicionales!$P$26:$P$195,'MES '!D3)</f>
        <v>6</v>
      </c>
      <c r="E11" s="139">
        <f>COUNTIFS(CASES_Carmen!$L$14:$L$160,'MES '!E3,CASES_Carmen!$N$14:$N$160,"Realizado")+COUNTIFS(Adicionales!$C$26:$C$195,"CASES Carmen",Adicionales!$P$26:$P$195,'MES '!E3)</f>
        <v>9</v>
      </c>
      <c r="F11" s="139">
        <f>COUNTIFS(CASES_Carmen!$L$14:$L$160,'MES '!F3,CASES_Carmen!$N$14:$N$160,"Realizado")+COUNTIFS(Adicionales!$C$26:$C$195,"CASES Carmen",Adicionales!$P$26:$P$195,'MES '!F3)</f>
        <v>8</v>
      </c>
      <c r="G11" s="139">
        <f>COUNTIFS(CASES_Carmen!$L$14:$L$160,'MES '!G3,CASES_Carmen!$N$14:$N$160,"Realizado")+COUNTIFS(Adicionales!$C$26:$C$195,"CASES Carmen",Adicionales!$P$26:$P$195,'MES '!G3)</f>
        <v>13</v>
      </c>
      <c r="H11" s="139">
        <f>COUNTIFS(CASES_Carmen!$L$14:$L$160,'MES '!H3,CASES_Carmen!$N$14:$N$160,"Realizado")+COUNTIFS(Adicionales!$C$26:$C$195,"CASES Carmen",Adicionales!$P$26:$P$195,'MES '!H3)</f>
        <v>18</v>
      </c>
      <c r="I11" s="139">
        <f>COUNTIFS(CASES_Carmen!$L$14:$L$160,'MES '!I3,CASES_Carmen!$N$14:$N$160,"Realizado")+COUNTIFS(Adicionales!$C$26:$C$195,"CASES Carmen",Adicionales!$P$26:$P$195,'MES '!I3)</f>
        <v>20</v>
      </c>
      <c r="J11" s="139">
        <f>COUNTIFS(CASES_Carmen!$L$14:$L$160,'MES '!J3,CASES_Carmen!$N$14:$N$160,"Realizado")+COUNTIFS(Adicionales!$C$26:$C$195,"CASES Carmen",Adicionales!$P$26:$P$195,'MES '!J3)</f>
        <v>7</v>
      </c>
      <c r="K11" s="139">
        <f>COUNTIFS(CASES_Carmen!$L$14:$L$160,'MES '!K3,CASES_Carmen!$N$14:$N$160,"Realizado")+COUNTIFS(Adicionales!$C$26:$C$195,"CASES Carmen",Adicionales!$P$26:$P$195,'MES '!K3)</f>
        <v>19</v>
      </c>
      <c r="L11" s="139">
        <f>COUNTIFS(CASES_Carmen!$L$14:$L$160,'MES '!L3,CASES_Carmen!$N$14:$N$160,"Realizado")+COUNTIFS(Adicionales!$C$26:$C$195,"CASES Carmen",Adicionales!$P$26:$P$195,'MES '!L3)</f>
        <v>14</v>
      </c>
      <c r="M11" s="139">
        <f>COUNTIFS(CASES_Carmen!$L$14:$L$160,'MES '!M3,CASES_Carmen!$N$14:$N$160,"Realizado")+COUNTIFS(Adicionales!$C$26:$C$195,"CASES Carmen",Adicionales!$P$26:$P$195,'MES '!M3)</f>
        <v>12</v>
      </c>
      <c r="N11" s="139">
        <f>COUNTIFS(CASES_Carmen!$L$14:$L$160,'MES '!N3,CASES_Carmen!$N$14:$N$160,"Realizado")+COUNTIFS(Adicionales!$C$26:$C$195,"CASES Carmen",Adicionales!$P$26:$P$195,'MES '!N3)</f>
        <v>9</v>
      </c>
      <c r="O11" s="139">
        <f>COUNTIFS(CASES_Carmen!$L$14:$L$160,'MES '!O3,CASES_Carmen!$N$14:$N$160,"Realizado")+COUNTIFS(Adicionales!$C$26:$C$195,"CASES Carmen",Adicionales!$P$26:$P$195,'MES '!O3)</f>
        <v>3</v>
      </c>
      <c r="P11" s="135">
        <f>SUM(D11:O11)</f>
        <v>138</v>
      </c>
    </row>
    <row r="12" spans="2:20" ht="20.25" customHeight="1" thickBot="1" x14ac:dyDescent="0.3">
      <c r="B12" s="338" t="s">
        <v>248</v>
      </c>
      <c r="C12" s="98" t="s">
        <v>614</v>
      </c>
      <c r="D12" s="15"/>
      <c r="E12" s="15"/>
      <c r="F12" s="15"/>
      <c r="G12" s="15">
        <f>COUNTIFS(SPMP_Mar!$L$25:$L$176,'MES '!G3)</f>
        <v>19</v>
      </c>
      <c r="H12" s="15">
        <f>COUNTIFS(SPMP_Mar!$L$25:$L$176,'MES '!H3)</f>
        <v>25</v>
      </c>
      <c r="I12" s="15">
        <f>COUNTIFS(SPMP_Mar!$L$25:$L$176,'MES '!I3)</f>
        <v>23</v>
      </c>
      <c r="J12" s="15">
        <f>COUNTIFS(SPMP_Mar!$L$25:$L$176,'MES '!J3)</f>
        <v>20</v>
      </c>
      <c r="K12" s="15">
        <f>COUNTIFS(SPMP_Mar!$L$25:$L$176,'MES '!K3)</f>
        <v>12</v>
      </c>
      <c r="L12" s="15">
        <f>COUNTIFS(SPMP_Mar!$L$25:$L$176,'MES '!L3)</f>
        <v>16</v>
      </c>
      <c r="M12" s="15">
        <f>COUNTIFS(SPMP_Mar!$L$25:$L$176,'MES '!M3)</f>
        <v>12</v>
      </c>
      <c r="N12" s="15">
        <f>COUNTIFS(SPMP_Mar!$L$25:$L$176,'MES '!N3)</f>
        <v>19</v>
      </c>
      <c r="O12" s="15">
        <f>COUNTIFS(SPMP_Mar!$L$25:$L$176,'MES '!O3)</f>
        <v>6</v>
      </c>
      <c r="P12" s="15">
        <f>SUM(G12:O12)</f>
        <v>152</v>
      </c>
    </row>
    <row r="13" spans="2:20" ht="20.25" customHeight="1" thickBot="1" x14ac:dyDescent="0.3">
      <c r="B13" s="339"/>
      <c r="C13" s="99" t="s">
        <v>615</v>
      </c>
      <c r="D13" s="15"/>
      <c r="E13" s="15"/>
      <c r="F13" s="15"/>
      <c r="G13" s="139">
        <f>COUNTIFS(SPMP_Mar!$L$25:$L$176,'MES '!G3,SPMP_Mar!$N$25:$N$176,"Realizado")+COUNTIFS(Adicionales!$C$26:$C$195,"SPMP_Mar Carmen",Adicionales!$P$26:$P$195,'MES '!G3)</f>
        <v>18</v>
      </c>
      <c r="H13" s="139">
        <f>COUNTIFS(SPMP_Mar!$L$25:$L$176,'MES '!H3,SPMP_Mar!$N$25:$N$176,"Realizado")+COUNTIFS(Adicionales!$C$26:$C$195,"SPMP_Mar",Adicionales!$P$26:$P$195,'MES '!H3)</f>
        <v>25</v>
      </c>
      <c r="I13" s="139">
        <f>COUNTIFS(SPMP_Mar!$L$25:$L$176,'MES '!I3,SPMP_Mar!$N$25:$N$176,"Realizado")+COUNTIFS(Adicionales!$C$26:$C$195,"SPMP_Mar",Adicionales!$P$26:$P$195,'MES '!I3)</f>
        <v>23</v>
      </c>
      <c r="J13" s="139">
        <f>COUNTIFS(SPMP_Mar!$L$25:$L$176,'MES '!J3,SPMP_Mar!$N$25:$N$176,"Realizado")+COUNTIFS(Adicionales!$C$26:$C$195,"SPMP_Mar",Adicionales!$P$26:$P$195,'MES '!J3)</f>
        <v>20</v>
      </c>
      <c r="K13" s="139">
        <f>COUNTIFS(SPMP_Mar!$L$25:$L$176,'MES '!K3,SPMP_Mar!$N$25:$N$176,"Realizado")+COUNTIFS(Adicionales!$C$26:$C$195,"SPMP_Mar",Adicionales!$P$26:$P$195,'MES '!K3)</f>
        <v>12</v>
      </c>
      <c r="L13" s="139">
        <f>COUNTIFS(SPMP_Mar!$L$25:$L$176,'MES '!L3,SPMP_Mar!$N$25:$N$176,"Realizado")+COUNTIFS(Adicionales!$C$26:$C$195,"SPMP_Mar",Adicionales!$P$26:$P$195,'MES '!L3)</f>
        <v>16</v>
      </c>
      <c r="M13" s="139">
        <f>COUNTIFS(SPMP_Mar!$L$25:$L$176,'MES '!M3,SPMP_Mar!$N$25:$N$176,"Realizado")+COUNTIFS(Adicionales!$C$26:$C$195,"SPMP_Mar",Adicionales!$P$26:$P$195,'MES '!M3)</f>
        <v>12</v>
      </c>
      <c r="N13" s="139">
        <f>COUNTIFS(SPMP_Mar!$L$25:$L$176,'MES '!N3,SPMP_Mar!$N$25:$N$176,"Realizado")+COUNTIFS(Adicionales!$C$26:$C$195,"SPMP_Mar",Adicionales!$P$26:$P$195,'MES '!N3)</f>
        <v>19</v>
      </c>
      <c r="O13" s="139">
        <f>COUNTIFS(SPMP_Mar!$L$25:$L$176,'MES '!O3,SPMP_Mar!$N$25:$N$176,"Realizado")+COUNTIFS(Adicionales!$C$26:$C$195,"SPMP_Mar",Adicionales!$P$26:$P$195,'MES '!O3)</f>
        <v>6</v>
      </c>
      <c r="P13" s="135">
        <f>SUM(G13:O13)</f>
        <v>151</v>
      </c>
    </row>
    <row r="14" spans="2:20" ht="20.25" customHeight="1" thickBot="1" x14ac:dyDescent="0.3">
      <c r="B14" s="340" t="s">
        <v>249</v>
      </c>
      <c r="C14" s="98" t="s">
        <v>614</v>
      </c>
      <c r="D14" s="15">
        <f>COUNTIFS(CASES_DB!$L$14:$L$233,'MES '!D3)</f>
        <v>10</v>
      </c>
      <c r="E14" s="15">
        <f>COUNTIFS(CASES_DB!$L$14:$L$233,'MES '!E3)</f>
        <v>21</v>
      </c>
      <c r="F14" s="15">
        <f>COUNTIFS(CASES_DB!$L$14:$L$233,'MES '!F3)</f>
        <v>22</v>
      </c>
      <c r="G14" s="15">
        <f>COUNTIFS(CASES_DB!$L$14:$L$233,'MES '!G3)</f>
        <v>15</v>
      </c>
      <c r="H14" s="15">
        <f>COUNTIFS(CASES_DB!$L$14:$L$233,'MES '!H3)</f>
        <v>20</v>
      </c>
      <c r="I14" s="15">
        <f>COUNTIFS(CASES_DB!$L$14:$L$233,'MES '!I3)</f>
        <v>22</v>
      </c>
      <c r="J14" s="15">
        <f>COUNTIFS(CASES_DB!$L$14:$L$233,'MES '!J3)</f>
        <v>22</v>
      </c>
      <c r="K14" s="15">
        <f>COUNTIFS(CASES_DB!$L$14:$L$233,'MES '!K3)</f>
        <v>18</v>
      </c>
      <c r="L14" s="15">
        <f>COUNTIFS(CASES_DB!$L$14:$L$233,'MES '!L3)</f>
        <v>20</v>
      </c>
      <c r="M14" s="15">
        <f>COUNTIFS(CASES_DB!$L$14:$L$233,'MES '!M3)</f>
        <v>26</v>
      </c>
      <c r="N14" s="15">
        <f>COUNTIFS(CASES_DB!$L$14:$L$233,'MES '!N3)</f>
        <v>16</v>
      </c>
      <c r="O14" s="15">
        <f>COUNTIFS(CASES_DB!$L$14:$L$233,'MES '!O3)</f>
        <v>8</v>
      </c>
      <c r="P14" s="15">
        <f>SUM(D14:O14)</f>
        <v>220</v>
      </c>
    </row>
    <row r="15" spans="2:20" ht="20.25" customHeight="1" thickBot="1" x14ac:dyDescent="0.3">
      <c r="B15" s="341"/>
      <c r="C15" s="99" t="s">
        <v>615</v>
      </c>
      <c r="D15" s="139">
        <f>COUNTIFS(CASES_DB!$L$14:$L$233,'MES '!D3,CASES_DB!$N$14:$N$233,"Realizado")+COUNTIFS(Adicionales!$C$26:$C$195,"Dos Bocas",Adicionales!$P$26:$P$195,'MES '!D3)</f>
        <v>10</v>
      </c>
      <c r="E15" s="139">
        <f>COUNTIFS(CASES_DB!$L$14:$L$233,'MES '!E3,CASES_DB!$N$14:$N$233,"Realizado")+COUNTIFS(Adicionales!$C$26:$C$195,"Dos Bocas",Adicionales!$P$26:$P$195,'MES '!E3)</f>
        <v>21</v>
      </c>
      <c r="F15" s="139">
        <f>COUNTIFS(CASES_DB!$L$14:$L$233,'MES '!F3,CASES_DB!$N$14:$N$233,"Realizado")+COUNTIFS(Adicionales!$C$26:$C$195,"Dos Bocas",Adicionales!$P$26:$P$195,'MES '!F3)</f>
        <v>21</v>
      </c>
      <c r="G15" s="139">
        <f>COUNTIFS(CASES_DB!$L$14:$L$233,'MES '!G3,CASES_DB!$N$14:$N$233,"Realizado")+COUNTIFS(Adicionales!$C$26:$C$195,"Dos Bocas",Adicionales!$P$26:$P$195,'MES '!G3)</f>
        <v>15</v>
      </c>
      <c r="H15" s="139">
        <f>COUNTIFS(CASES_DB!$L$14:$L$233,'MES '!H3,CASES_DB!$N$14:$N$233,"Realizado")+COUNTIFS(Adicionales!$C$26:$C$195,"Dos Bocas",Adicionales!$P$26:$P$195,'MES '!H3)</f>
        <v>23</v>
      </c>
      <c r="I15" s="139">
        <f>COUNTIFS(CASES_DB!$L$14:$L$233,'MES '!I3,CASES_DB!$N$14:$N$233,"Realizado")+COUNTIFS(Adicionales!$C$26:$C$195,"Dos Bocas",Adicionales!$P$26:$P$195,'MES '!I3)</f>
        <v>30</v>
      </c>
      <c r="J15" s="139">
        <f>COUNTIFS(CASES_DB!$L$14:$L$233,'MES '!J3,CASES_DB!$N$14:$N$233,"Realizado")+COUNTIFS(Adicionales!$C$26:$C$195,"Dos Bocas",Adicionales!$P$26:$P$195,'MES '!J3)</f>
        <v>22</v>
      </c>
      <c r="K15" s="139">
        <f>COUNTIFS(CASES_DB!$L$14:$L$233,'MES '!K3,CASES_DB!$N$14:$N$233,"Realizado")+COUNTIFS(Adicionales!$C$26:$C$195,"Dos Bocas",Adicionales!$P$26:$P$195,'MES '!K3)</f>
        <v>16</v>
      </c>
      <c r="L15" s="139">
        <f>COUNTIFS(CASES_DB!$L$14:$L$233,'MES '!L3,CASES_DB!$N$14:$N$233,"Realizado")+COUNTIFS(Adicionales!$C$26:$C$195,"Dos Bocas",Adicionales!$P$26:$P$195,'MES '!L3)</f>
        <v>19</v>
      </c>
      <c r="M15" s="139">
        <f>COUNTIFS(CASES_DB!$L$14:$L$233,'MES '!M3,CASES_DB!$N$14:$N$233,"Realizado")+COUNTIFS(Adicionales!$C$26:$C$195,"Dos Bocas",Adicionales!$P$26:$P$195,'MES '!M3)</f>
        <v>26</v>
      </c>
      <c r="N15" s="139">
        <f>COUNTIFS(CASES_DB!$L$14:$L$233,'MES '!N3,CASES_DB!$N$14:$N$233,"Realizado")+COUNTIFS(Adicionales!$C$26:$C$195,"Dos Bocas",Adicionales!$P$26:$P$195,'MES '!N3)</f>
        <v>17</v>
      </c>
      <c r="O15" s="139">
        <f>COUNTIFS(CASES_DB!$L$14:$L$233,'MES '!O3,CASES_DB!$N$14:$N$233,"Realizado")+COUNTIFS(Adicionales!$C$26:$C$195,"Dos Bocas",Adicionales!$P$26:$P$195,'MES '!O3)</f>
        <v>8</v>
      </c>
      <c r="P15" s="135">
        <f>SUM(D15:O15)</f>
        <v>228</v>
      </c>
    </row>
    <row r="16" spans="2:20" ht="20.25" customHeight="1" thickTop="1" thickBot="1" x14ac:dyDescent="0.3">
      <c r="B16" s="342" t="s">
        <v>250</v>
      </c>
      <c r="C16" s="98" t="s">
        <v>614</v>
      </c>
      <c r="D16" s="15"/>
      <c r="E16" s="15"/>
      <c r="F16" s="15"/>
      <c r="G16" s="15">
        <f>COUNTIFS(SPMP_Mar!$L$14:$L$21,'MES '!G3)</f>
        <v>1</v>
      </c>
      <c r="H16" s="15">
        <f>COUNTIFS(SPMP_Mar!$L$14:$L$21,'MES '!H3)</f>
        <v>0</v>
      </c>
      <c r="I16" s="15">
        <f>COUNTIFS(SPMP_Mar!$L$14:$L$21,'MES '!I3)</f>
        <v>4</v>
      </c>
      <c r="J16" s="15">
        <f>COUNTIFS(SPMP_Mar!$L$14:$L$21,'MES '!J3)</f>
        <v>1</v>
      </c>
      <c r="K16" s="15">
        <f>COUNTIFS(SPMP_Mar!$L$14:$L$21,'MES '!K3)</f>
        <v>0</v>
      </c>
      <c r="L16" s="15">
        <f>COUNTIFS(SPMP_Mar!$L$14:$L$21,'MES '!L3)</f>
        <v>0</v>
      </c>
      <c r="M16" s="15">
        <f>COUNTIFS(SPMP_Mar!$L$14:$L$21,'MES '!M3)</f>
        <v>1</v>
      </c>
      <c r="N16" s="15">
        <f>COUNTIFS(SPMP_Mar!$L$14:$L$21,'MES '!N3)</f>
        <v>1</v>
      </c>
      <c r="O16" s="15">
        <f>COUNTIFS(SPMP_Mar!$L$14:$L$21,'MES '!O3)</f>
        <v>0</v>
      </c>
      <c r="P16" s="15">
        <f>SUM(G16:O16)</f>
        <v>8</v>
      </c>
    </row>
    <row r="17" spans="2:19" ht="20.25" customHeight="1" thickBot="1" x14ac:dyDescent="0.3">
      <c r="B17" s="343"/>
      <c r="C17" s="99" t="s">
        <v>615</v>
      </c>
      <c r="D17" s="15"/>
      <c r="E17" s="15"/>
      <c r="F17" s="15"/>
      <c r="G17" s="139">
        <f>COUNTIFS(SPMP_Mar!$L$14:$L$21,'MES '!G3,SPMP_Mar!$N$14:$N$21,"Realizado")+COUNTIFS(Adicionales!$C$26:$C$195,"SPMP_Mar DB",Adicionales!$P$26:$P$195,'MES '!G3)</f>
        <v>1</v>
      </c>
      <c r="H17" s="139">
        <f>COUNTIFS(SPMP_Mar!$L$14:$L$21,'MES '!H3,SPMP_Mar!$N$14:$N$21,"Realizado")+COUNTIFS(Adicionales!$C$26:$C$195,"SPMP_Mar DB",Adicionales!$P$26:$P$195,'MES '!H3)</f>
        <v>2</v>
      </c>
      <c r="I17" s="139">
        <f>COUNTIFS(SPMP_Mar!$L$14:$L$21,'MES '!I3,SPMP_Mar!$N$14:$N$21,"Realizado")+COUNTIFS(Adicionales!$C$26:$C$195,"SPMP_Mar DB",Adicionales!$P$26:$P$195,'MES '!I3)</f>
        <v>4</v>
      </c>
      <c r="J17" s="139">
        <f>COUNTIFS(SPMP_Mar!$L$14:$L$21,'MES '!J3,SPMP_Mar!$N$14:$N$21,"Realizado")+COUNTIFS(Adicionales!$C$26:$C$195,"SPMP_Mar DB",Adicionales!$P$26:$P$195,'MES '!J3)</f>
        <v>1</v>
      </c>
      <c r="K17" s="139">
        <f>COUNTIFS(SPMP_Mar!$L$14:$L$21,'MES '!K3,SPMP_Mar!$N$14:$N$21,"Realizado")+COUNTIFS(Adicionales!$C$26:$C$195,"SPMP_Mar DB",Adicionales!$P$26:$P$195,'MES '!K3)</f>
        <v>0</v>
      </c>
      <c r="L17" s="139">
        <f>COUNTIFS(SPMP_Mar!$L$14:$L$21,'MES '!L3,SPMP_Mar!$N$14:$N$21,"Realizado")+COUNTIFS(Adicionales!$C$26:$C$195,"SPMP_Mar DB",Adicionales!$P$26:$P$195,'MES '!L3)</f>
        <v>0</v>
      </c>
      <c r="M17" s="139">
        <f>COUNTIFS(SPMP_Mar!$L$14:$L$21,'MES '!M3,SPMP_Mar!$N$14:$N$21,"Realizado")+COUNTIFS(Adicionales!$C$26:$C$195,"SPMP_Mar DB",Adicionales!$P$26:$P$195,'MES '!M3)</f>
        <v>1</v>
      </c>
      <c r="N17" s="139">
        <f>COUNTIFS(SPMP_Mar!$L$14:$L$21,'MES '!N3,SPMP_Mar!$N$14:$N$21,"Realizado")+COUNTIFS(Adicionales!$C$26:$C$195,"SPMP_Mar DB",Adicionales!$P$26:$P$195,'MES '!N3)</f>
        <v>1</v>
      </c>
      <c r="O17" s="139">
        <f>COUNTIFS(SPMP_Mar!$L$14:$L$21,'MES '!O3,SPMP_Mar!$N$14:$N$21,"Realizado")+COUNTIFS(Adicionales!$C$26:$C$195,"SPMP_Mar DB",Adicionales!$P$26:$P$195,'MES '!O3)</f>
        <v>0</v>
      </c>
      <c r="P17" s="135">
        <f>SUM(G17:O17)</f>
        <v>10</v>
      </c>
    </row>
    <row r="18" spans="2:19" ht="20.25" customHeight="1" thickBot="1" x14ac:dyDescent="0.3">
      <c r="B18" s="344" t="s">
        <v>251</v>
      </c>
      <c r="C18" s="98" t="s">
        <v>614</v>
      </c>
      <c r="D18" s="15">
        <f>COUNTIFS(SPMP_Tierra!$L$14:$L$171,'MES '!D3)</f>
        <v>2</v>
      </c>
      <c r="E18" s="15">
        <f>COUNTIFS(SPMP_Tierra!$L$14:$L$171,'MES '!E3)</f>
        <v>7</v>
      </c>
      <c r="F18" s="15">
        <f>COUNTIFS(SPMP_Tierra!$L$14:$L$171,'MES '!F3)</f>
        <v>9</v>
      </c>
      <c r="G18" s="15">
        <f>COUNTIFS(SPMP_Tierra!$L$14:$L$171,'MES '!G3)</f>
        <v>24</v>
      </c>
      <c r="H18" s="15">
        <f>COUNTIFS(SPMP_Tierra!$L$14:$L$171,'MES '!H3)</f>
        <v>22</v>
      </c>
      <c r="I18" s="15">
        <f>COUNTIFS(SPMP_Tierra!$L$14:$L$171,'MES '!I3)</f>
        <v>26</v>
      </c>
      <c r="J18" s="15">
        <f>COUNTIFS(SPMP_Tierra!$L$14:$L$171,'MES '!J3)</f>
        <v>16</v>
      </c>
      <c r="K18" s="15">
        <f>COUNTIFS(SPMP_Tierra!$L$14:$L$171,'MES '!K3)</f>
        <v>12</v>
      </c>
      <c r="L18" s="15">
        <f>COUNTIFS(SPMP_Tierra!$L$14:$L$171,'MES '!L3)</f>
        <v>16</v>
      </c>
      <c r="M18" s="15">
        <f>COUNTIFS(SPMP_Tierra!$L$14:$L$171,'MES '!M3)</f>
        <v>10</v>
      </c>
      <c r="N18" s="15">
        <f>COUNTIFS(SPMP_Tierra!$L$14:$L$171,'MES '!N3)</f>
        <v>13</v>
      </c>
      <c r="O18" s="15">
        <f>COUNTIFS(SPMP_Tierra!$L$14:$L$171,'MES '!O3)</f>
        <v>1</v>
      </c>
      <c r="P18" s="15">
        <f>SUM(D18:O18)</f>
        <v>158</v>
      </c>
      <c r="S18" s="93"/>
    </row>
    <row r="19" spans="2:19" ht="20.25" customHeight="1" thickBot="1" x14ac:dyDescent="0.3">
      <c r="B19" s="344"/>
      <c r="C19" s="99" t="s">
        <v>615</v>
      </c>
      <c r="D19" s="139">
        <f>COUNTIFS(SPMP_Tierra!$L$14:$L$171,'MES '!D3,SPMP_Tierra!$N$14:$N$171,"Realizado")+COUNTIFS(Adicionales!$C$26:$C$195,"SPMP Tierra",Adicionales!$P$26:$P$195,'MES '!D3)</f>
        <v>2</v>
      </c>
      <c r="E19" s="139">
        <f>COUNTIFS(SPMP_Tierra!$L$14:$L$171,'MES '!E3,SPMP_Tierra!$N$14:$N$171,"Realizado")+COUNTIFS(Adicionales!$C$26:$C$195,"SPMP Tierra",Adicionales!$P$26:$P$195,'MES '!E3)</f>
        <v>7</v>
      </c>
      <c r="F19" s="139">
        <f>COUNTIFS(SPMP_Tierra!$L$14:$L$171,'MES '!F3,SPMP_Tierra!$N$14:$N$171,"Realizado")+COUNTIFS(Adicionales!$C$26:$C$195,"SPMP Tierra",Adicionales!$P$26:$P$195,'MES '!F3)</f>
        <v>9</v>
      </c>
      <c r="G19" s="139">
        <f>COUNTIFS(SPMP_Tierra!$L$14:$L$171,'MES '!G3,SPMP_Tierra!$N$14:$N$171,"Realizado")+COUNTIFS(Adicionales!$C$26:$C$195,"SPMP Tierra",Adicionales!$P$26:$P$195,'MES '!G3)</f>
        <v>23</v>
      </c>
      <c r="H19" s="139">
        <f>COUNTIFS(SPMP_Tierra!$L$14:$L$171,'MES '!H3,SPMP_Tierra!$N$14:$N$171,"Realizado")+COUNTIFS(Adicionales!$C$26:$C$195,"SPMP Tierra",Adicionales!$P$26:$P$195,'MES '!H3)</f>
        <v>25</v>
      </c>
      <c r="I19" s="139">
        <f>COUNTIFS(SPMP_Tierra!$L$14:$L$171,'MES '!I3,SPMP_Tierra!$N$14:$N$171,"Realizado")+COUNTIFS(Adicionales!$C$26:$C$195,"SPMP Tierra",Adicionales!$P$26:$P$195,'MES '!I3)</f>
        <v>24</v>
      </c>
      <c r="J19" s="139">
        <f>COUNTIFS(SPMP_Tierra!$L$14:$L$171,'MES '!J3,SPMP_Tierra!$N$14:$N$171,"Realizado")+COUNTIFS(Adicionales!$C$26:$C$195,"SPMP Tierra",Adicionales!$P$26:$P$195,'MES '!J3)</f>
        <v>14</v>
      </c>
      <c r="K19" s="139">
        <f>COUNTIFS(SPMP_Tierra!$L$14:$L$171,'MES '!K3,SPMP_Tierra!$N$14:$N$171,"Realizado")+COUNTIFS(Adicionales!$C$26:$C$195,"SPMP Tierra",Adicionales!$P$26:$P$195,'MES '!K3)</f>
        <v>12</v>
      </c>
      <c r="L19" s="139">
        <f>COUNTIFS(SPMP_Tierra!$L$14:$L$171,'MES '!L3,SPMP_Tierra!$N$14:$N$171,"Realizado")+COUNTIFS(Adicionales!$C$26:$C$195,"SPMP Tierra",Adicionales!$P$26:$P$195,'MES '!L3)</f>
        <v>16</v>
      </c>
      <c r="M19" s="139">
        <f>COUNTIFS(SPMP_Tierra!$L$14:$L$171,'MES '!M3,SPMP_Tierra!$N$14:$N$171,"Realizado")+COUNTIFS(Adicionales!$C$26:$C$195,"SPMP Tierra",Adicionales!$P$26:$P$195,'MES '!M3)</f>
        <v>7</v>
      </c>
      <c r="N19" s="139">
        <f>COUNTIFS(SPMP_Tierra!$L$14:$L$171,'MES '!N3,SPMP_Tierra!$N$14:$N$171,"Realizado")+COUNTIFS(Adicionales!$C$26:$C$195,"SPMP Tierra",Adicionales!$P$26:$P$195,'MES '!N3)</f>
        <v>13</v>
      </c>
      <c r="O19" s="139">
        <f>COUNTIFS(SPMP_Tierra!$L$14:$L$171,'MES '!O3,SPMP_Tierra!$N$14:$N$171,"Realizado")+COUNTIFS(Adicionales!$C$26:$C$195,"SPMP Tierra",Adicionales!$P$26:$P$195,'MES '!O3)</f>
        <v>1</v>
      </c>
      <c r="P19" s="135">
        <f>SUM(D19:O19)</f>
        <v>153</v>
      </c>
    </row>
    <row r="20" spans="2:19" ht="20.25" customHeight="1" thickBot="1" x14ac:dyDescent="0.3">
      <c r="B20" s="336" t="s">
        <v>616</v>
      </c>
      <c r="C20" s="98" t="s">
        <v>614</v>
      </c>
      <c r="D20" s="94">
        <f t="shared" ref="D20:F21" si="2">+D6+D8+D10+D14+D18</f>
        <v>29</v>
      </c>
      <c r="E20" s="94">
        <f t="shared" si="2"/>
        <v>87</v>
      </c>
      <c r="F20" s="94">
        <f t="shared" si="2"/>
        <v>143</v>
      </c>
      <c r="G20" s="94">
        <f>+G6+G8+G10+G12+G14+G16+G18</f>
        <v>143</v>
      </c>
      <c r="H20" s="94">
        <f t="shared" ref="H20:O20" si="3">+H6+H8+H10+H12+H14+H16+H18</f>
        <v>206</v>
      </c>
      <c r="I20" s="94">
        <f t="shared" si="3"/>
        <v>208</v>
      </c>
      <c r="J20" s="94">
        <f t="shared" si="3"/>
        <v>124</v>
      </c>
      <c r="K20" s="94">
        <f t="shared" si="3"/>
        <v>104</v>
      </c>
      <c r="L20" s="94">
        <f t="shared" si="3"/>
        <v>146</v>
      </c>
      <c r="M20" s="94">
        <f t="shared" si="3"/>
        <v>98</v>
      </c>
      <c r="N20" s="94">
        <f t="shared" si="3"/>
        <v>85</v>
      </c>
      <c r="O20" s="94">
        <f t="shared" si="3"/>
        <v>26</v>
      </c>
      <c r="P20" s="94">
        <f>+P6+P8+P10+P12+P14+P16+P18</f>
        <v>1399</v>
      </c>
    </row>
    <row r="21" spans="2:19" ht="20.25" customHeight="1" thickBot="1" x14ac:dyDescent="0.3">
      <c r="B21" s="337"/>
      <c r="C21" s="99" t="s">
        <v>615</v>
      </c>
      <c r="D21" s="135">
        <f t="shared" si="2"/>
        <v>26</v>
      </c>
      <c r="E21" s="135">
        <f t="shared" si="2"/>
        <v>76</v>
      </c>
      <c r="F21" s="135">
        <f t="shared" si="2"/>
        <v>132</v>
      </c>
      <c r="G21" s="135">
        <f>+G7+G9+G11+G13+G15+G17+G19</f>
        <v>136</v>
      </c>
      <c r="H21" s="135">
        <f t="shared" ref="H21:O21" si="4">+H7+H9+H11+H13+H15+H17+H19</f>
        <v>193</v>
      </c>
      <c r="I21" s="135">
        <f t="shared" si="4"/>
        <v>200</v>
      </c>
      <c r="J21" s="135">
        <f t="shared" si="4"/>
        <v>118</v>
      </c>
      <c r="K21" s="135">
        <f t="shared" si="4"/>
        <v>110</v>
      </c>
      <c r="L21" s="135">
        <f t="shared" si="4"/>
        <v>142</v>
      </c>
      <c r="M21" s="135">
        <f t="shared" si="4"/>
        <v>90</v>
      </c>
      <c r="N21" s="135">
        <f t="shared" si="4"/>
        <v>75</v>
      </c>
      <c r="O21" s="135">
        <f t="shared" si="4"/>
        <v>18</v>
      </c>
      <c r="P21" s="135">
        <f>SUM(D21:O21)</f>
        <v>1316</v>
      </c>
    </row>
    <row r="34" spans="1:16" x14ac:dyDescent="0.25">
      <c r="C34" s="259" t="s">
        <v>617</v>
      </c>
      <c r="D34" s="259"/>
      <c r="E34" s="259"/>
    </row>
    <row r="36" spans="1:16" s="282" customFormat="1" ht="13.5" customHeight="1" x14ac:dyDescent="0.25">
      <c r="A36" s="221"/>
      <c r="B36" s="331" t="s">
        <v>263</v>
      </c>
      <c r="C36" s="331"/>
      <c r="D36" s="279" t="s">
        <v>196</v>
      </c>
      <c r="E36" s="279" t="s">
        <v>618</v>
      </c>
      <c r="F36" s="279" t="s">
        <v>619</v>
      </c>
      <c r="G36" s="77" t="s">
        <v>296</v>
      </c>
      <c r="H36" s="77"/>
      <c r="I36" s="280" t="str">
        <f>IFERROR((VLOOKUP(H36,Padrón[[Ficha]:[Nombre]],2,FALSE)),"-")</f>
        <v>-</v>
      </c>
      <c r="J36" s="77">
        <v>8</v>
      </c>
      <c r="K36" s="286">
        <v>27</v>
      </c>
      <c r="L36" s="302">
        <v>45055</v>
      </c>
      <c r="M36" s="302">
        <v>45055</v>
      </c>
      <c r="N36" s="221"/>
      <c r="O36" s="279"/>
      <c r="P36" s="221"/>
    </row>
    <row r="37" spans="1:16" s="282" customFormat="1" ht="16.5" customHeight="1" x14ac:dyDescent="0.25">
      <c r="A37" s="221"/>
      <c r="B37" s="331" t="s">
        <v>263</v>
      </c>
      <c r="C37" s="331"/>
      <c r="D37" s="279" t="s">
        <v>196</v>
      </c>
      <c r="E37" s="279" t="s">
        <v>618</v>
      </c>
      <c r="F37" s="301" t="s">
        <v>620</v>
      </c>
      <c r="G37" s="77" t="s">
        <v>296</v>
      </c>
      <c r="H37" s="77"/>
      <c r="I37" s="280" t="str">
        <f>IFERROR((VLOOKUP(H37,Padrón[[Ficha]:[Nombre]],2,FALSE)),"-")</f>
        <v>-</v>
      </c>
      <c r="J37" s="77">
        <v>8</v>
      </c>
      <c r="K37" s="286">
        <v>28</v>
      </c>
      <c r="L37" s="302">
        <v>45062</v>
      </c>
      <c r="M37" s="302">
        <v>45062</v>
      </c>
      <c r="N37" s="221"/>
      <c r="O37" s="279"/>
      <c r="P37" s="221"/>
    </row>
    <row r="38" spans="1:16" s="282" customFormat="1" ht="16.5" customHeight="1" x14ac:dyDescent="0.25">
      <c r="A38" s="221"/>
      <c r="B38" s="331" t="s">
        <v>263</v>
      </c>
      <c r="C38" s="331"/>
      <c r="D38" s="279" t="s">
        <v>196</v>
      </c>
      <c r="E38" s="279" t="s">
        <v>618</v>
      </c>
      <c r="F38" s="301" t="s">
        <v>621</v>
      </c>
      <c r="G38" s="77" t="s">
        <v>296</v>
      </c>
      <c r="H38" s="77"/>
      <c r="I38" s="280" t="str">
        <f>IFERROR((VLOOKUP(H38,Padrón[[Ficha]:[Nombre]],2,FALSE)),"-")</f>
        <v>-</v>
      </c>
      <c r="J38" s="77">
        <v>8</v>
      </c>
      <c r="K38" s="286">
        <v>27</v>
      </c>
      <c r="L38" s="302">
        <v>45069</v>
      </c>
      <c r="M38" s="302">
        <v>45069</v>
      </c>
      <c r="N38" s="221"/>
      <c r="O38" s="279"/>
      <c r="P38" s="221"/>
    </row>
    <row r="39" spans="1:16" s="282" customFormat="1" ht="16.5" customHeight="1" x14ac:dyDescent="0.25">
      <c r="A39" s="221"/>
      <c r="B39" s="331" t="s">
        <v>263</v>
      </c>
      <c r="C39" s="331"/>
      <c r="D39" s="279" t="s">
        <v>196</v>
      </c>
      <c r="E39" s="279" t="s">
        <v>618</v>
      </c>
      <c r="F39" s="301" t="s">
        <v>622</v>
      </c>
      <c r="G39" s="77" t="s">
        <v>296</v>
      </c>
      <c r="H39" s="77"/>
      <c r="I39" s="280" t="str">
        <f>IFERROR((VLOOKUP(H39,Padrón[[Ficha]:[Nombre]],2,FALSE)),"-")</f>
        <v>-</v>
      </c>
      <c r="J39" s="77">
        <v>8</v>
      </c>
      <c r="K39" s="286">
        <v>28</v>
      </c>
      <c r="L39" s="302">
        <v>45076</v>
      </c>
      <c r="M39" s="302">
        <v>45076</v>
      </c>
      <c r="N39" s="221"/>
      <c r="O39" s="279"/>
      <c r="P39" s="221"/>
    </row>
  </sheetData>
  <mergeCells count="14">
    <mergeCell ref="P4:P5"/>
    <mergeCell ref="B20:B21"/>
    <mergeCell ref="B12:B13"/>
    <mergeCell ref="B14:B15"/>
    <mergeCell ref="B16:B17"/>
    <mergeCell ref="B18:B19"/>
    <mergeCell ref="B10:B11"/>
    <mergeCell ref="B6:B7"/>
    <mergeCell ref="B8:B9"/>
    <mergeCell ref="B36:C36"/>
    <mergeCell ref="B37:C37"/>
    <mergeCell ref="B38:C38"/>
    <mergeCell ref="B39:C39"/>
    <mergeCell ref="C4:O4"/>
  </mergeCells>
  <pageMargins left="0.7" right="0.7" top="0.75" bottom="0.75" header="0.3" footer="0.3"/>
  <pageSetup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DDC7452-C4F3-4997-9294-0AF0928FDAE3}">
          <x14:formula1>
            <xm:f>Hoja20!$H$6:$H$17</xm:f>
          </x14:formula1>
          <xm:sqref>D36:D39</xm:sqref>
        </x14:dataValidation>
        <x14:dataValidation type="list" allowBlank="1" showInputMessage="1" showErrorMessage="1" xr:uid="{206973A6-8895-4A21-8C72-6DC5CE98ACF3}">
          <x14:formula1>
            <xm:f>Hoja20!$F$6:$F$23</xm:f>
          </x14:formula1>
          <xm:sqref>B36:B39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6580-AEA3-41A2-8E06-F5620B6D8233}">
  <sheetPr codeName="Hoja25">
    <tabColor rgb="FF621132"/>
  </sheetPr>
  <dimension ref="A1:P2089"/>
  <sheetViews>
    <sheetView showGridLines="0" topLeftCell="A1910" zoomScaleNormal="100" workbookViewId="0">
      <selection activeCell="E2090" sqref="E2090"/>
    </sheetView>
  </sheetViews>
  <sheetFormatPr baseColWidth="10" defaultColWidth="9.140625" defaultRowHeight="32.25" customHeight="1" x14ac:dyDescent="0.25"/>
  <cols>
    <col min="1" max="1" width="5.5703125" style="155" bestFit="1" customWidth="1"/>
    <col min="2" max="2" width="17.85546875" style="155" customWidth="1"/>
    <col min="3" max="3" width="13.85546875" style="155" bestFit="1" customWidth="1"/>
    <col min="4" max="4" width="41.5703125" style="155" customWidth="1"/>
    <col min="5" max="8" width="13.85546875" style="155" customWidth="1"/>
    <col min="9" max="9" width="54.5703125" style="158" bestFit="1" customWidth="1"/>
    <col min="10" max="11" width="13.85546875" style="155" customWidth="1"/>
    <col min="12" max="12" width="49" style="158" bestFit="1" customWidth="1"/>
    <col min="13" max="13" width="44.85546875" style="158" bestFit="1" customWidth="1"/>
    <col min="14" max="14" width="29.5703125" style="158" customWidth="1"/>
    <col min="15" max="15" width="32.7109375" style="158" customWidth="1"/>
    <col min="16" max="16" width="33.28515625" style="158" customWidth="1"/>
    <col min="17" max="16384" width="9.140625" style="155"/>
  </cols>
  <sheetData>
    <row r="1" spans="1:16" ht="50.25" customHeight="1" x14ac:dyDescent="0.4">
      <c r="B1" s="219" t="s">
        <v>623</v>
      </c>
      <c r="C1" s="156"/>
      <c r="D1" s="156"/>
      <c r="E1" s="156"/>
      <c r="F1" s="156"/>
      <c r="G1" s="156"/>
      <c r="H1" s="156"/>
      <c r="I1" s="157"/>
      <c r="J1" s="156"/>
      <c r="K1" s="156"/>
      <c r="L1" s="157"/>
      <c r="M1" s="157"/>
      <c r="N1" s="157"/>
      <c r="O1" s="157"/>
    </row>
    <row r="2" spans="1:16" ht="16.5" thickBot="1" x14ac:dyDescent="0.3">
      <c r="B2" s="159" t="s">
        <v>624</v>
      </c>
      <c r="C2" s="160"/>
      <c r="D2" s="160"/>
      <c r="E2" s="160"/>
      <c r="F2" s="160"/>
      <c r="G2" s="160"/>
      <c r="H2" s="160"/>
      <c r="I2" s="161"/>
      <c r="J2" s="160"/>
      <c r="K2" s="160"/>
      <c r="L2" s="161"/>
      <c r="M2" s="161"/>
      <c r="N2" s="161"/>
      <c r="O2" s="161"/>
      <c r="P2" s="162"/>
    </row>
    <row r="3" spans="1:16" s="154" customFormat="1" ht="21" customHeight="1" x14ac:dyDescent="0.25">
      <c r="B3" s="164" t="s">
        <v>625</v>
      </c>
      <c r="C3" s="165" t="s">
        <v>288</v>
      </c>
      <c r="D3" s="165" t="s">
        <v>626</v>
      </c>
      <c r="E3" s="165" t="s">
        <v>627</v>
      </c>
      <c r="F3" s="165" t="s">
        <v>628</v>
      </c>
      <c r="G3" s="165" t="s">
        <v>629</v>
      </c>
      <c r="H3" s="165" t="s">
        <v>630</v>
      </c>
      <c r="I3" s="165" t="s">
        <v>631</v>
      </c>
      <c r="J3" s="165" t="s">
        <v>632</v>
      </c>
      <c r="K3" s="165" t="s">
        <v>633</v>
      </c>
      <c r="L3" s="165" t="s">
        <v>634</v>
      </c>
      <c r="M3" s="165" t="s">
        <v>635</v>
      </c>
      <c r="N3" s="165" t="s">
        <v>5</v>
      </c>
      <c r="O3" s="166" t="s">
        <v>636</v>
      </c>
      <c r="P3" s="167" t="s">
        <v>637</v>
      </c>
    </row>
    <row r="4" spans="1:16" ht="21" hidden="1" customHeight="1" x14ac:dyDescent="0.25">
      <c r="A4" s="154">
        <v>1</v>
      </c>
      <c r="B4" s="168" t="s">
        <v>638</v>
      </c>
      <c r="C4" s="169">
        <v>223427</v>
      </c>
      <c r="D4" s="170" t="s">
        <v>639</v>
      </c>
      <c r="E4" s="169" t="s">
        <v>640</v>
      </c>
      <c r="F4" s="169">
        <v>50</v>
      </c>
      <c r="G4" s="169">
        <v>29</v>
      </c>
      <c r="H4" s="169" t="s">
        <v>641</v>
      </c>
      <c r="I4" s="170" t="s">
        <v>642</v>
      </c>
      <c r="J4" s="169">
        <v>28</v>
      </c>
      <c r="K4" s="169" t="s">
        <v>643</v>
      </c>
      <c r="L4" s="170" t="s">
        <v>644</v>
      </c>
      <c r="M4" s="170" t="s">
        <v>645</v>
      </c>
      <c r="N4" s="170" t="s">
        <v>646</v>
      </c>
      <c r="O4" s="170" t="s">
        <v>647</v>
      </c>
      <c r="P4" s="171" t="s">
        <v>648</v>
      </c>
    </row>
    <row r="5" spans="1:16" ht="21" hidden="1" customHeight="1" x14ac:dyDescent="0.25">
      <c r="A5" s="154">
        <v>2</v>
      </c>
      <c r="B5" s="172" t="s">
        <v>638</v>
      </c>
      <c r="C5" s="173">
        <v>249097</v>
      </c>
      <c r="D5" s="174" t="s">
        <v>649</v>
      </c>
      <c r="E5" s="173" t="s">
        <v>640</v>
      </c>
      <c r="F5" s="173">
        <v>50</v>
      </c>
      <c r="G5" s="173">
        <v>30</v>
      </c>
      <c r="H5" s="173" t="s">
        <v>280</v>
      </c>
      <c r="I5" s="174" t="s">
        <v>650</v>
      </c>
      <c r="J5" s="173">
        <v>25</v>
      </c>
      <c r="K5" s="173" t="s">
        <v>651</v>
      </c>
      <c r="L5" s="174" t="s">
        <v>652</v>
      </c>
      <c r="M5" s="174" t="s">
        <v>653</v>
      </c>
      <c r="N5" s="174" t="s">
        <v>654</v>
      </c>
      <c r="O5" s="174" t="s">
        <v>655</v>
      </c>
      <c r="P5" s="175" t="s">
        <v>656</v>
      </c>
    </row>
    <row r="6" spans="1:16" ht="21" hidden="1" customHeight="1" x14ac:dyDescent="0.25">
      <c r="A6" s="154">
        <v>3</v>
      </c>
      <c r="B6" s="172" t="s">
        <v>638</v>
      </c>
      <c r="C6" s="173">
        <v>267587</v>
      </c>
      <c r="D6" s="174" t="s">
        <v>657</v>
      </c>
      <c r="E6" s="173" t="s">
        <v>640</v>
      </c>
      <c r="F6" s="173">
        <v>50</v>
      </c>
      <c r="G6" s="173">
        <v>22</v>
      </c>
      <c r="H6" s="173" t="s">
        <v>280</v>
      </c>
      <c r="I6" s="174" t="s">
        <v>658</v>
      </c>
      <c r="J6" s="173">
        <v>25</v>
      </c>
      <c r="K6" s="173" t="s">
        <v>651</v>
      </c>
      <c r="L6" s="174" t="s">
        <v>652</v>
      </c>
      <c r="M6" s="174" t="s">
        <v>653</v>
      </c>
      <c r="N6" s="174" t="s">
        <v>654</v>
      </c>
      <c r="O6" s="174" t="s">
        <v>655</v>
      </c>
      <c r="P6" s="175" t="s">
        <v>656</v>
      </c>
    </row>
    <row r="7" spans="1:16" ht="21" hidden="1" customHeight="1" x14ac:dyDescent="0.25">
      <c r="A7" s="154">
        <v>4</v>
      </c>
      <c r="B7" s="172" t="s">
        <v>638</v>
      </c>
      <c r="C7" s="173">
        <v>329519</v>
      </c>
      <c r="D7" s="174" t="s">
        <v>659</v>
      </c>
      <c r="E7" s="173" t="s">
        <v>640</v>
      </c>
      <c r="F7" s="173">
        <v>56</v>
      </c>
      <c r="G7" s="173">
        <v>21</v>
      </c>
      <c r="H7" s="173" t="s">
        <v>280</v>
      </c>
      <c r="I7" s="174" t="s">
        <v>660</v>
      </c>
      <c r="J7" s="173">
        <v>13</v>
      </c>
      <c r="K7" s="173" t="s">
        <v>661</v>
      </c>
      <c r="L7" s="174" t="s">
        <v>662</v>
      </c>
      <c r="M7" s="174" t="s">
        <v>653</v>
      </c>
      <c r="N7" s="174" t="s">
        <v>663</v>
      </c>
      <c r="O7" s="174" t="s">
        <v>664</v>
      </c>
      <c r="P7" s="176" t="s">
        <v>665</v>
      </c>
    </row>
    <row r="8" spans="1:16" ht="21" hidden="1" customHeight="1" x14ac:dyDescent="0.25">
      <c r="A8" s="154">
        <v>5</v>
      </c>
      <c r="B8" s="172" t="s">
        <v>638</v>
      </c>
      <c r="C8" s="173">
        <v>334488</v>
      </c>
      <c r="D8" s="174" t="s">
        <v>666</v>
      </c>
      <c r="E8" s="173" t="s">
        <v>640</v>
      </c>
      <c r="F8" s="173">
        <v>41</v>
      </c>
      <c r="G8" s="173">
        <v>24</v>
      </c>
      <c r="H8" s="173" t="s">
        <v>641</v>
      </c>
      <c r="I8" s="174" t="s">
        <v>667</v>
      </c>
      <c r="J8" s="173">
        <v>31</v>
      </c>
      <c r="K8" s="173" t="s">
        <v>668</v>
      </c>
      <c r="L8" s="174" t="s">
        <v>669</v>
      </c>
      <c r="M8" s="174" t="s">
        <v>645</v>
      </c>
      <c r="N8" s="174" t="s">
        <v>646</v>
      </c>
      <c r="O8" s="174" t="s">
        <v>647</v>
      </c>
      <c r="P8" s="176" t="s">
        <v>670</v>
      </c>
    </row>
    <row r="9" spans="1:16" ht="21" hidden="1" customHeight="1" x14ac:dyDescent="0.25">
      <c r="A9" s="154">
        <v>6</v>
      </c>
      <c r="B9" s="172" t="s">
        <v>638</v>
      </c>
      <c r="C9" s="173">
        <v>335736</v>
      </c>
      <c r="D9" s="174" t="s">
        <v>671</v>
      </c>
      <c r="E9" s="173" t="s">
        <v>640</v>
      </c>
      <c r="F9" s="173">
        <v>47</v>
      </c>
      <c r="G9" s="173">
        <v>23</v>
      </c>
      <c r="H9" s="173" t="s">
        <v>672</v>
      </c>
      <c r="I9" s="174" t="s">
        <v>673</v>
      </c>
      <c r="J9" s="173">
        <v>28</v>
      </c>
      <c r="K9" s="173" t="s">
        <v>674</v>
      </c>
      <c r="L9" s="174" t="s">
        <v>675</v>
      </c>
      <c r="M9" s="174" t="s">
        <v>676</v>
      </c>
      <c r="N9" s="174" t="s">
        <v>677</v>
      </c>
      <c r="O9" s="174">
        <v>0</v>
      </c>
      <c r="P9" s="176" t="s">
        <v>678</v>
      </c>
    </row>
    <row r="10" spans="1:16" ht="21" hidden="1" customHeight="1" x14ac:dyDescent="0.25">
      <c r="A10" s="154">
        <v>7</v>
      </c>
      <c r="B10" s="172" t="s">
        <v>638</v>
      </c>
      <c r="C10" s="173">
        <v>355826</v>
      </c>
      <c r="D10" s="174" t="s">
        <v>679</v>
      </c>
      <c r="E10" s="173" t="s">
        <v>640</v>
      </c>
      <c r="F10" s="173">
        <v>42</v>
      </c>
      <c r="G10" s="173">
        <v>21</v>
      </c>
      <c r="H10" s="173" t="s">
        <v>280</v>
      </c>
      <c r="I10" s="174" t="s">
        <v>658</v>
      </c>
      <c r="J10" s="173">
        <v>30</v>
      </c>
      <c r="K10" s="173" t="s">
        <v>680</v>
      </c>
      <c r="L10" s="174" t="s">
        <v>681</v>
      </c>
      <c r="M10" s="174" t="s">
        <v>653</v>
      </c>
      <c r="N10" s="174" t="s">
        <v>654</v>
      </c>
      <c r="O10" s="174" t="s">
        <v>655</v>
      </c>
      <c r="P10" s="176" t="s">
        <v>682</v>
      </c>
    </row>
    <row r="11" spans="1:16" ht="21" hidden="1" customHeight="1" x14ac:dyDescent="0.25">
      <c r="A11" s="154">
        <v>8</v>
      </c>
      <c r="B11" s="172" t="s">
        <v>638</v>
      </c>
      <c r="C11" s="173">
        <v>413244</v>
      </c>
      <c r="D11" s="174" t="s">
        <v>683</v>
      </c>
      <c r="E11" s="173" t="s">
        <v>640</v>
      </c>
      <c r="F11" s="173">
        <v>46</v>
      </c>
      <c r="G11" s="173">
        <v>18</v>
      </c>
      <c r="H11" s="173" t="s">
        <v>641</v>
      </c>
      <c r="I11" s="174" t="s">
        <v>684</v>
      </c>
      <c r="J11" s="173">
        <v>28</v>
      </c>
      <c r="K11" s="173" t="s">
        <v>643</v>
      </c>
      <c r="L11" s="174" t="s">
        <v>644</v>
      </c>
      <c r="M11" s="174" t="s">
        <v>645</v>
      </c>
      <c r="N11" s="174" t="s">
        <v>646</v>
      </c>
      <c r="O11" s="174" t="s">
        <v>647</v>
      </c>
      <c r="P11" s="176" t="s">
        <v>685</v>
      </c>
    </row>
    <row r="12" spans="1:16" ht="21" hidden="1" customHeight="1" x14ac:dyDescent="0.25">
      <c r="A12" s="154">
        <v>9</v>
      </c>
      <c r="B12" s="172" t="s">
        <v>638</v>
      </c>
      <c r="C12" s="173">
        <v>756219</v>
      </c>
      <c r="D12" s="174" t="s">
        <v>686</v>
      </c>
      <c r="E12" s="173" t="s">
        <v>640</v>
      </c>
      <c r="F12" s="173">
        <v>49</v>
      </c>
      <c r="G12" s="173">
        <v>24</v>
      </c>
      <c r="H12" s="173" t="s">
        <v>280</v>
      </c>
      <c r="I12" s="174" t="s">
        <v>687</v>
      </c>
      <c r="J12" s="173">
        <v>25</v>
      </c>
      <c r="K12" s="173" t="s">
        <v>651</v>
      </c>
      <c r="L12" s="174" t="s">
        <v>652</v>
      </c>
      <c r="M12" s="174" t="s">
        <v>653</v>
      </c>
      <c r="N12" s="174" t="s">
        <v>654</v>
      </c>
      <c r="O12" s="174" t="s">
        <v>655</v>
      </c>
      <c r="P12" s="176" t="s">
        <v>688</v>
      </c>
    </row>
    <row r="13" spans="1:16" ht="21" hidden="1" customHeight="1" x14ac:dyDescent="0.25">
      <c r="A13" s="154">
        <v>10</v>
      </c>
      <c r="B13" s="172" t="s">
        <v>638</v>
      </c>
      <c r="C13" s="173">
        <v>861922</v>
      </c>
      <c r="D13" s="174" t="s">
        <v>689</v>
      </c>
      <c r="E13" s="173" t="s">
        <v>640</v>
      </c>
      <c r="F13" s="173">
        <v>55</v>
      </c>
      <c r="G13" s="173">
        <v>33</v>
      </c>
      <c r="H13" s="173" t="s">
        <v>280</v>
      </c>
      <c r="I13" s="174" t="s">
        <v>690</v>
      </c>
      <c r="J13" s="173">
        <v>24</v>
      </c>
      <c r="K13" s="173" t="s">
        <v>691</v>
      </c>
      <c r="L13" s="174" t="s">
        <v>692</v>
      </c>
      <c r="M13" s="174" t="s">
        <v>653</v>
      </c>
      <c r="N13" s="174" t="s">
        <v>654</v>
      </c>
      <c r="O13" s="174" t="s">
        <v>655</v>
      </c>
      <c r="P13" s="176" t="s">
        <v>693</v>
      </c>
    </row>
    <row r="14" spans="1:16" ht="21" hidden="1" customHeight="1" x14ac:dyDescent="0.25">
      <c r="A14" s="154">
        <v>11</v>
      </c>
      <c r="B14" s="172" t="s">
        <v>638</v>
      </c>
      <c r="C14" s="173">
        <v>221406</v>
      </c>
      <c r="D14" s="174" t="s">
        <v>694</v>
      </c>
      <c r="E14" s="173" t="s">
        <v>640</v>
      </c>
      <c r="F14" s="173">
        <v>46</v>
      </c>
      <c r="G14" s="173">
        <v>28</v>
      </c>
      <c r="H14" s="173" t="s">
        <v>280</v>
      </c>
      <c r="I14" s="174" t="s">
        <v>695</v>
      </c>
      <c r="J14" s="173">
        <v>18</v>
      </c>
      <c r="K14" s="173" t="s">
        <v>696</v>
      </c>
      <c r="L14" s="174" t="s">
        <v>697</v>
      </c>
      <c r="M14" s="174" t="s">
        <v>653</v>
      </c>
      <c r="N14" s="174">
        <v>0</v>
      </c>
      <c r="O14" s="174" t="s">
        <v>698</v>
      </c>
      <c r="P14" s="176" t="s">
        <v>699</v>
      </c>
    </row>
    <row r="15" spans="1:16" ht="21" hidden="1" customHeight="1" x14ac:dyDescent="0.25">
      <c r="A15" s="154">
        <v>12</v>
      </c>
      <c r="B15" s="172" t="s">
        <v>638</v>
      </c>
      <c r="C15" s="173">
        <v>330178</v>
      </c>
      <c r="D15" s="174" t="s">
        <v>700</v>
      </c>
      <c r="E15" s="173" t="s">
        <v>640</v>
      </c>
      <c r="F15" s="173">
        <v>42</v>
      </c>
      <c r="G15" s="173">
        <v>23</v>
      </c>
      <c r="H15" s="173" t="s">
        <v>280</v>
      </c>
      <c r="I15" s="174" t="s">
        <v>701</v>
      </c>
      <c r="J15" s="173">
        <v>24</v>
      </c>
      <c r="K15" s="173" t="s">
        <v>702</v>
      </c>
      <c r="L15" s="174" t="s">
        <v>703</v>
      </c>
      <c r="M15" s="174" t="s">
        <v>653</v>
      </c>
      <c r="N15" s="174" t="s">
        <v>654</v>
      </c>
      <c r="O15" s="174" t="s">
        <v>704</v>
      </c>
      <c r="P15" s="176" t="s">
        <v>705</v>
      </c>
    </row>
    <row r="16" spans="1:16" ht="21" hidden="1" customHeight="1" x14ac:dyDescent="0.25">
      <c r="A16" s="154">
        <v>13</v>
      </c>
      <c r="B16" s="172" t="s">
        <v>638</v>
      </c>
      <c r="C16" s="173">
        <v>351748</v>
      </c>
      <c r="D16" s="174" t="s">
        <v>706</v>
      </c>
      <c r="E16" s="173" t="s">
        <v>640</v>
      </c>
      <c r="F16" s="173">
        <v>51</v>
      </c>
      <c r="G16" s="173">
        <v>22</v>
      </c>
      <c r="H16" s="173" t="s">
        <v>672</v>
      </c>
      <c r="I16" s="174" t="s">
        <v>707</v>
      </c>
      <c r="J16" s="173">
        <v>30</v>
      </c>
      <c r="K16" s="173" t="s">
        <v>708</v>
      </c>
      <c r="L16" s="174" t="s">
        <v>709</v>
      </c>
      <c r="M16" s="174" t="s">
        <v>676</v>
      </c>
      <c r="N16" s="174" t="s">
        <v>677</v>
      </c>
      <c r="O16" s="174">
        <v>0</v>
      </c>
      <c r="P16" s="176" t="s">
        <v>710</v>
      </c>
    </row>
    <row r="17" spans="1:16" ht="21" hidden="1" customHeight="1" x14ac:dyDescent="0.25">
      <c r="A17" s="154">
        <v>14</v>
      </c>
      <c r="B17" s="172" t="s">
        <v>638</v>
      </c>
      <c r="C17" s="173">
        <v>367150</v>
      </c>
      <c r="D17" s="174" t="s">
        <v>711</v>
      </c>
      <c r="E17" s="173" t="s">
        <v>640</v>
      </c>
      <c r="F17" s="173">
        <v>40</v>
      </c>
      <c r="G17" s="173">
        <v>20</v>
      </c>
      <c r="H17" s="173" t="s">
        <v>280</v>
      </c>
      <c r="I17" s="174" t="s">
        <v>712</v>
      </c>
      <c r="J17" s="173">
        <v>25</v>
      </c>
      <c r="K17" s="173" t="s">
        <v>651</v>
      </c>
      <c r="L17" s="174" t="s">
        <v>652</v>
      </c>
      <c r="M17" s="174" t="s">
        <v>653</v>
      </c>
      <c r="N17" s="174" t="s">
        <v>654</v>
      </c>
      <c r="O17" s="174" t="s">
        <v>704</v>
      </c>
      <c r="P17" s="175" t="s">
        <v>656</v>
      </c>
    </row>
    <row r="18" spans="1:16" ht="21" hidden="1" customHeight="1" x14ac:dyDescent="0.25">
      <c r="A18" s="154">
        <v>15</v>
      </c>
      <c r="B18" s="172" t="s">
        <v>638</v>
      </c>
      <c r="C18" s="173">
        <v>373417</v>
      </c>
      <c r="D18" s="174" t="s">
        <v>713</v>
      </c>
      <c r="E18" s="173" t="s">
        <v>640</v>
      </c>
      <c r="F18" s="173">
        <v>39</v>
      </c>
      <c r="G18" s="173">
        <v>20</v>
      </c>
      <c r="H18" s="173" t="s">
        <v>280</v>
      </c>
      <c r="I18" s="174" t="s">
        <v>714</v>
      </c>
      <c r="J18" s="173">
        <v>25</v>
      </c>
      <c r="K18" s="173" t="s">
        <v>651</v>
      </c>
      <c r="L18" s="174" t="s">
        <v>652</v>
      </c>
      <c r="M18" s="174" t="s">
        <v>653</v>
      </c>
      <c r="N18" s="174" t="s">
        <v>654</v>
      </c>
      <c r="O18" s="174" t="s">
        <v>704</v>
      </c>
      <c r="P18" s="176" t="s">
        <v>715</v>
      </c>
    </row>
    <row r="19" spans="1:16" ht="21" hidden="1" customHeight="1" x14ac:dyDescent="0.25">
      <c r="A19" s="154">
        <v>16</v>
      </c>
      <c r="B19" s="172" t="s">
        <v>638</v>
      </c>
      <c r="C19" s="173">
        <v>415758</v>
      </c>
      <c r="D19" s="174" t="s">
        <v>716</v>
      </c>
      <c r="E19" s="173" t="s">
        <v>640</v>
      </c>
      <c r="F19" s="173">
        <v>43</v>
      </c>
      <c r="G19" s="173">
        <v>16</v>
      </c>
      <c r="H19" s="173" t="s">
        <v>280</v>
      </c>
      <c r="I19" s="174" t="s">
        <v>717</v>
      </c>
      <c r="J19" s="173">
        <v>28</v>
      </c>
      <c r="K19" s="173" t="s">
        <v>718</v>
      </c>
      <c r="L19" s="174" t="s">
        <v>719</v>
      </c>
      <c r="M19" s="174" t="s">
        <v>653</v>
      </c>
      <c r="N19" s="174" t="s">
        <v>654</v>
      </c>
      <c r="O19" s="174" t="s">
        <v>704</v>
      </c>
      <c r="P19" s="176" t="s">
        <v>720</v>
      </c>
    </row>
    <row r="20" spans="1:16" ht="21" hidden="1" customHeight="1" x14ac:dyDescent="0.25">
      <c r="A20" s="154">
        <v>17</v>
      </c>
      <c r="B20" s="172" t="s">
        <v>638</v>
      </c>
      <c r="C20" s="173">
        <v>429449</v>
      </c>
      <c r="D20" s="174" t="s">
        <v>721</v>
      </c>
      <c r="E20" s="173" t="s">
        <v>640</v>
      </c>
      <c r="F20" s="173">
        <v>38</v>
      </c>
      <c r="G20" s="173">
        <v>16</v>
      </c>
      <c r="H20" s="173" t="s">
        <v>280</v>
      </c>
      <c r="I20" s="174" t="s">
        <v>722</v>
      </c>
      <c r="J20" s="173">
        <v>25</v>
      </c>
      <c r="K20" s="173" t="s">
        <v>723</v>
      </c>
      <c r="L20" s="174" t="s">
        <v>724</v>
      </c>
      <c r="M20" s="174" t="s">
        <v>653</v>
      </c>
      <c r="N20" s="174" t="s">
        <v>654</v>
      </c>
      <c r="O20" s="174" t="s">
        <v>704</v>
      </c>
      <c r="P20" s="176" t="s">
        <v>725</v>
      </c>
    </row>
    <row r="21" spans="1:16" ht="21" hidden="1" customHeight="1" x14ac:dyDescent="0.25">
      <c r="A21" s="154">
        <v>18</v>
      </c>
      <c r="B21" s="172" t="s">
        <v>638</v>
      </c>
      <c r="C21" s="173">
        <v>707403</v>
      </c>
      <c r="D21" s="174" t="s">
        <v>726</v>
      </c>
      <c r="E21" s="173" t="s">
        <v>640</v>
      </c>
      <c r="F21" s="173">
        <v>52</v>
      </c>
      <c r="G21" s="173">
        <v>35</v>
      </c>
      <c r="H21" s="173" t="s">
        <v>280</v>
      </c>
      <c r="I21" s="174" t="s">
        <v>714</v>
      </c>
      <c r="J21" s="173">
        <v>25</v>
      </c>
      <c r="K21" s="173" t="s">
        <v>651</v>
      </c>
      <c r="L21" s="174" t="s">
        <v>652</v>
      </c>
      <c r="M21" s="174" t="s">
        <v>653</v>
      </c>
      <c r="N21" s="174" t="s">
        <v>654</v>
      </c>
      <c r="O21" s="174" t="s">
        <v>704</v>
      </c>
      <c r="P21" s="175" t="s">
        <v>656</v>
      </c>
    </row>
    <row r="22" spans="1:16" ht="21" hidden="1" customHeight="1" x14ac:dyDescent="0.25">
      <c r="A22" s="154">
        <v>19</v>
      </c>
      <c r="B22" s="172" t="s">
        <v>638</v>
      </c>
      <c r="C22" s="173">
        <v>707838</v>
      </c>
      <c r="D22" s="174" t="s">
        <v>727</v>
      </c>
      <c r="E22" s="173" t="s">
        <v>640</v>
      </c>
      <c r="F22" s="173">
        <v>48</v>
      </c>
      <c r="G22" s="173">
        <v>29</v>
      </c>
      <c r="H22" s="173" t="s">
        <v>280</v>
      </c>
      <c r="I22" s="174" t="s">
        <v>728</v>
      </c>
      <c r="J22" s="173">
        <v>25</v>
      </c>
      <c r="K22" s="173" t="s">
        <v>651</v>
      </c>
      <c r="L22" s="174" t="s">
        <v>652</v>
      </c>
      <c r="M22" s="174" t="s">
        <v>653</v>
      </c>
      <c r="N22" s="174" t="s">
        <v>654</v>
      </c>
      <c r="O22" s="174" t="s">
        <v>704</v>
      </c>
      <c r="P22" s="176" t="s">
        <v>729</v>
      </c>
    </row>
    <row r="23" spans="1:16" ht="21" hidden="1" customHeight="1" x14ac:dyDescent="0.25">
      <c r="A23" s="154">
        <v>20</v>
      </c>
      <c r="B23" s="172" t="s">
        <v>638</v>
      </c>
      <c r="C23" s="173">
        <v>728688</v>
      </c>
      <c r="D23" s="174" t="s">
        <v>730</v>
      </c>
      <c r="E23" s="173" t="s">
        <v>640</v>
      </c>
      <c r="F23" s="173">
        <v>52</v>
      </c>
      <c r="G23" s="173">
        <v>32</v>
      </c>
      <c r="H23" s="173" t="s">
        <v>280</v>
      </c>
      <c r="I23" s="174" t="s">
        <v>731</v>
      </c>
      <c r="J23" s="173">
        <v>24</v>
      </c>
      <c r="K23" s="173" t="s">
        <v>702</v>
      </c>
      <c r="L23" s="174" t="s">
        <v>703</v>
      </c>
      <c r="M23" s="174" t="s">
        <v>653</v>
      </c>
      <c r="N23" s="174" t="s">
        <v>654</v>
      </c>
      <c r="O23" s="174" t="s">
        <v>704</v>
      </c>
      <c r="P23" s="175" t="s">
        <v>656</v>
      </c>
    </row>
    <row r="24" spans="1:16" ht="21" hidden="1" customHeight="1" x14ac:dyDescent="0.25">
      <c r="A24" s="154">
        <v>21</v>
      </c>
      <c r="B24" s="172" t="s">
        <v>638</v>
      </c>
      <c r="C24" s="173">
        <v>338399</v>
      </c>
      <c r="D24" s="174" t="s">
        <v>732</v>
      </c>
      <c r="E24" s="173" t="s">
        <v>640</v>
      </c>
      <c r="F24" s="173">
        <v>49</v>
      </c>
      <c r="G24" s="173">
        <v>23</v>
      </c>
      <c r="H24" s="173" t="s">
        <v>672</v>
      </c>
      <c r="I24" s="174" t="s">
        <v>733</v>
      </c>
      <c r="J24" s="173">
        <v>23</v>
      </c>
      <c r="K24" s="173" t="s">
        <v>734</v>
      </c>
      <c r="L24" s="174" t="s">
        <v>735</v>
      </c>
      <c r="M24" s="174" t="s">
        <v>736</v>
      </c>
      <c r="N24" s="174" t="s">
        <v>737</v>
      </c>
      <c r="O24" s="174" t="s">
        <v>738</v>
      </c>
      <c r="P24" s="176" t="s">
        <v>739</v>
      </c>
    </row>
    <row r="25" spans="1:16" ht="21" hidden="1" customHeight="1" x14ac:dyDescent="0.25">
      <c r="A25" s="154">
        <v>22</v>
      </c>
      <c r="B25" s="172" t="s">
        <v>638</v>
      </c>
      <c r="C25" s="173">
        <v>338807</v>
      </c>
      <c r="D25" s="174" t="s">
        <v>740</v>
      </c>
      <c r="E25" s="173" t="s">
        <v>741</v>
      </c>
      <c r="F25" s="173">
        <v>41</v>
      </c>
      <c r="G25" s="173">
        <v>19</v>
      </c>
      <c r="H25" s="173" t="s">
        <v>672</v>
      </c>
      <c r="I25" s="174" t="s">
        <v>742</v>
      </c>
      <c r="J25" s="173">
        <v>37</v>
      </c>
      <c r="K25" s="173" t="s">
        <v>743</v>
      </c>
      <c r="L25" s="174" t="s">
        <v>744</v>
      </c>
      <c r="M25" s="174" t="s">
        <v>736</v>
      </c>
      <c r="N25" s="174" t="s">
        <v>745</v>
      </c>
      <c r="O25" s="174" t="s">
        <v>746</v>
      </c>
      <c r="P25" s="176" t="s">
        <v>747</v>
      </c>
    </row>
    <row r="26" spans="1:16" ht="21" hidden="1" customHeight="1" x14ac:dyDescent="0.25">
      <c r="A26" s="154">
        <v>23</v>
      </c>
      <c r="B26" s="172" t="s">
        <v>638</v>
      </c>
      <c r="C26" s="173">
        <v>200097</v>
      </c>
      <c r="D26" s="174" t="s">
        <v>748</v>
      </c>
      <c r="E26" s="173" t="s">
        <v>640</v>
      </c>
      <c r="F26" s="173">
        <v>52</v>
      </c>
      <c r="G26" s="173">
        <v>33</v>
      </c>
      <c r="H26" s="173" t="s">
        <v>280</v>
      </c>
      <c r="I26" s="174" t="s">
        <v>749</v>
      </c>
      <c r="J26" s="173">
        <v>23</v>
      </c>
      <c r="K26" s="173" t="s">
        <v>750</v>
      </c>
      <c r="L26" s="174" t="s">
        <v>751</v>
      </c>
      <c r="M26" s="174" t="s">
        <v>653</v>
      </c>
      <c r="N26" s="174" t="s">
        <v>663</v>
      </c>
      <c r="O26" s="174" t="s">
        <v>664</v>
      </c>
      <c r="P26" s="175" t="s">
        <v>656</v>
      </c>
    </row>
    <row r="27" spans="1:16" ht="21" hidden="1" customHeight="1" x14ac:dyDescent="0.25">
      <c r="A27" s="154">
        <v>24</v>
      </c>
      <c r="B27" s="172" t="s">
        <v>638</v>
      </c>
      <c r="C27" s="173">
        <v>234056</v>
      </c>
      <c r="D27" s="174" t="s">
        <v>752</v>
      </c>
      <c r="E27" s="173" t="s">
        <v>640</v>
      </c>
      <c r="F27" s="173">
        <v>52</v>
      </c>
      <c r="G27" s="173">
        <v>31</v>
      </c>
      <c r="H27" s="173" t="s">
        <v>672</v>
      </c>
      <c r="I27" s="174" t="s">
        <v>733</v>
      </c>
      <c r="J27" s="173">
        <v>29</v>
      </c>
      <c r="K27" s="173" t="s">
        <v>753</v>
      </c>
      <c r="L27" s="174" t="s">
        <v>754</v>
      </c>
      <c r="M27" s="174" t="s">
        <v>736</v>
      </c>
      <c r="N27" s="174" t="s">
        <v>737</v>
      </c>
      <c r="O27" s="174" t="s">
        <v>738</v>
      </c>
      <c r="P27" s="176" t="s">
        <v>755</v>
      </c>
    </row>
    <row r="28" spans="1:16" ht="21" hidden="1" customHeight="1" x14ac:dyDescent="0.25">
      <c r="A28" s="154">
        <v>25</v>
      </c>
      <c r="B28" s="172" t="s">
        <v>638</v>
      </c>
      <c r="C28" s="173">
        <v>302257</v>
      </c>
      <c r="D28" s="174" t="s">
        <v>756</v>
      </c>
      <c r="E28" s="173" t="s">
        <v>640</v>
      </c>
      <c r="F28" s="173">
        <v>48</v>
      </c>
      <c r="G28" s="173">
        <v>26</v>
      </c>
      <c r="H28" s="173" t="s">
        <v>641</v>
      </c>
      <c r="I28" s="174" t="s">
        <v>757</v>
      </c>
      <c r="J28" s="173">
        <v>28</v>
      </c>
      <c r="K28" s="173" t="s">
        <v>758</v>
      </c>
      <c r="L28" s="174" t="s">
        <v>759</v>
      </c>
      <c r="M28" s="174" t="s">
        <v>645</v>
      </c>
      <c r="N28" s="174" t="s">
        <v>760</v>
      </c>
      <c r="O28" s="174">
        <v>0</v>
      </c>
      <c r="P28" s="176" t="s">
        <v>761</v>
      </c>
    </row>
    <row r="29" spans="1:16" ht="21" hidden="1" customHeight="1" x14ac:dyDescent="0.25">
      <c r="A29" s="154">
        <v>26</v>
      </c>
      <c r="B29" s="172" t="s">
        <v>638</v>
      </c>
      <c r="C29" s="173">
        <v>305261</v>
      </c>
      <c r="D29" s="174" t="s">
        <v>762</v>
      </c>
      <c r="E29" s="173" t="s">
        <v>640</v>
      </c>
      <c r="F29" s="173">
        <v>47</v>
      </c>
      <c r="G29" s="173">
        <v>28</v>
      </c>
      <c r="H29" s="173" t="s">
        <v>641</v>
      </c>
      <c r="I29" s="174" t="s">
        <v>763</v>
      </c>
      <c r="J29" s="173">
        <v>22</v>
      </c>
      <c r="K29" s="173" t="s">
        <v>764</v>
      </c>
      <c r="L29" s="174" t="s">
        <v>765</v>
      </c>
      <c r="M29" s="174" t="s">
        <v>645</v>
      </c>
      <c r="N29" s="174" t="s">
        <v>760</v>
      </c>
      <c r="O29" s="174">
        <v>0</v>
      </c>
      <c r="P29" s="176" t="s">
        <v>766</v>
      </c>
    </row>
    <row r="30" spans="1:16" ht="21" hidden="1" customHeight="1" x14ac:dyDescent="0.25">
      <c r="A30" s="154">
        <v>27</v>
      </c>
      <c r="B30" s="172" t="s">
        <v>638</v>
      </c>
      <c r="C30" s="173">
        <v>305277</v>
      </c>
      <c r="D30" s="174" t="s">
        <v>767</v>
      </c>
      <c r="E30" s="173" t="s">
        <v>640</v>
      </c>
      <c r="F30" s="173">
        <v>50</v>
      </c>
      <c r="G30" s="173">
        <v>27</v>
      </c>
      <c r="H30" s="173" t="s">
        <v>641</v>
      </c>
      <c r="I30" s="174" t="s">
        <v>768</v>
      </c>
      <c r="J30" s="173">
        <v>21</v>
      </c>
      <c r="K30" s="173" t="s">
        <v>769</v>
      </c>
      <c r="L30" s="174" t="s">
        <v>770</v>
      </c>
      <c r="M30" s="174" t="s">
        <v>645</v>
      </c>
      <c r="N30" s="174" t="s">
        <v>760</v>
      </c>
      <c r="O30" s="174">
        <v>0</v>
      </c>
      <c r="P30" s="175" t="s">
        <v>656</v>
      </c>
    </row>
    <row r="31" spans="1:16" ht="21" hidden="1" customHeight="1" x14ac:dyDescent="0.25">
      <c r="A31" s="154">
        <v>28</v>
      </c>
      <c r="B31" s="172" t="s">
        <v>638</v>
      </c>
      <c r="C31" s="173">
        <v>305283</v>
      </c>
      <c r="D31" s="174" t="s">
        <v>771</v>
      </c>
      <c r="E31" s="173" t="s">
        <v>640</v>
      </c>
      <c r="F31" s="173">
        <v>49</v>
      </c>
      <c r="G31" s="173">
        <v>27</v>
      </c>
      <c r="H31" s="173" t="s">
        <v>641</v>
      </c>
      <c r="I31" s="174" t="s">
        <v>772</v>
      </c>
      <c r="J31" s="173">
        <v>21</v>
      </c>
      <c r="K31" s="173" t="s">
        <v>773</v>
      </c>
      <c r="L31" s="174" t="s">
        <v>774</v>
      </c>
      <c r="M31" s="174" t="s">
        <v>645</v>
      </c>
      <c r="N31" s="174" t="s">
        <v>760</v>
      </c>
      <c r="O31" s="174">
        <v>0</v>
      </c>
      <c r="P31" s="176" t="s">
        <v>775</v>
      </c>
    </row>
    <row r="32" spans="1:16" ht="21" hidden="1" customHeight="1" x14ac:dyDescent="0.25">
      <c r="A32" s="154">
        <v>29</v>
      </c>
      <c r="B32" s="172" t="s">
        <v>638</v>
      </c>
      <c r="C32" s="173">
        <v>312747</v>
      </c>
      <c r="D32" s="174" t="s">
        <v>776</v>
      </c>
      <c r="E32" s="173" t="s">
        <v>640</v>
      </c>
      <c r="F32" s="173">
        <v>45</v>
      </c>
      <c r="G32" s="173">
        <v>26</v>
      </c>
      <c r="H32" s="173" t="s">
        <v>641</v>
      </c>
      <c r="I32" s="174" t="s">
        <v>777</v>
      </c>
      <c r="J32" s="173">
        <v>24</v>
      </c>
      <c r="K32" s="173" t="s">
        <v>778</v>
      </c>
      <c r="L32" s="174" t="s">
        <v>779</v>
      </c>
      <c r="M32" s="174" t="s">
        <v>645</v>
      </c>
      <c r="N32" s="174" t="s">
        <v>760</v>
      </c>
      <c r="O32" s="174">
        <v>0</v>
      </c>
      <c r="P32" s="175" t="s">
        <v>656</v>
      </c>
    </row>
    <row r="33" spans="1:16" ht="21" hidden="1" customHeight="1" x14ac:dyDescent="0.25">
      <c r="A33" s="154">
        <v>30</v>
      </c>
      <c r="B33" s="172" t="s">
        <v>638</v>
      </c>
      <c r="C33" s="173">
        <v>316334</v>
      </c>
      <c r="D33" s="174" t="s">
        <v>780</v>
      </c>
      <c r="E33" s="173" t="s">
        <v>741</v>
      </c>
      <c r="F33" s="173">
        <v>50</v>
      </c>
      <c r="G33" s="173">
        <v>27</v>
      </c>
      <c r="H33" s="173" t="s">
        <v>641</v>
      </c>
      <c r="I33" s="174" t="s">
        <v>781</v>
      </c>
      <c r="J33" s="173">
        <v>36</v>
      </c>
      <c r="K33" s="173" t="s">
        <v>782</v>
      </c>
      <c r="L33" s="174" t="s">
        <v>783</v>
      </c>
      <c r="M33" s="174" t="s">
        <v>645</v>
      </c>
      <c r="N33" s="174" t="s">
        <v>760</v>
      </c>
      <c r="O33" s="174">
        <v>0</v>
      </c>
      <c r="P33" s="176" t="s">
        <v>784</v>
      </c>
    </row>
    <row r="34" spans="1:16" ht="21" hidden="1" customHeight="1" x14ac:dyDescent="0.25">
      <c r="A34" s="154">
        <v>31</v>
      </c>
      <c r="B34" s="172" t="s">
        <v>638</v>
      </c>
      <c r="C34" s="173">
        <v>323023</v>
      </c>
      <c r="D34" s="174" t="s">
        <v>785</v>
      </c>
      <c r="E34" s="173" t="s">
        <v>741</v>
      </c>
      <c r="F34" s="173">
        <v>51</v>
      </c>
      <c r="G34" s="173">
        <v>25</v>
      </c>
      <c r="H34" s="173" t="s">
        <v>641</v>
      </c>
      <c r="I34" s="174" t="s">
        <v>786</v>
      </c>
      <c r="J34" s="173">
        <v>36</v>
      </c>
      <c r="K34" s="173" t="s">
        <v>787</v>
      </c>
      <c r="L34" s="174" t="s">
        <v>788</v>
      </c>
      <c r="M34" s="174" t="s">
        <v>645</v>
      </c>
      <c r="N34" s="174" t="s">
        <v>760</v>
      </c>
      <c r="O34" s="174">
        <v>0</v>
      </c>
      <c r="P34" s="176" t="s">
        <v>789</v>
      </c>
    </row>
    <row r="35" spans="1:16" ht="21" hidden="1" customHeight="1" x14ac:dyDescent="0.25">
      <c r="A35" s="154">
        <v>32</v>
      </c>
      <c r="B35" s="172" t="s">
        <v>638</v>
      </c>
      <c r="C35" s="173">
        <v>328376</v>
      </c>
      <c r="D35" s="174" t="s">
        <v>790</v>
      </c>
      <c r="E35" s="173" t="s">
        <v>640</v>
      </c>
      <c r="F35" s="173">
        <v>44</v>
      </c>
      <c r="G35" s="173">
        <v>21</v>
      </c>
      <c r="H35" s="173" t="s">
        <v>641</v>
      </c>
      <c r="I35" s="174" t="s">
        <v>791</v>
      </c>
      <c r="J35" s="173">
        <v>17</v>
      </c>
      <c r="K35" s="173" t="s">
        <v>792</v>
      </c>
      <c r="L35" s="174" t="s">
        <v>793</v>
      </c>
      <c r="M35" s="174" t="s">
        <v>645</v>
      </c>
      <c r="N35" s="174" t="s">
        <v>760</v>
      </c>
      <c r="O35" s="174">
        <v>0</v>
      </c>
      <c r="P35" s="176" t="s">
        <v>794</v>
      </c>
    </row>
    <row r="36" spans="1:16" ht="21" hidden="1" customHeight="1" x14ac:dyDescent="0.25">
      <c r="A36" s="154">
        <v>33</v>
      </c>
      <c r="B36" s="172" t="s">
        <v>638</v>
      </c>
      <c r="C36" s="173">
        <v>330737</v>
      </c>
      <c r="D36" s="174" t="s">
        <v>795</v>
      </c>
      <c r="E36" s="173" t="s">
        <v>640</v>
      </c>
      <c r="F36" s="173">
        <v>45</v>
      </c>
      <c r="G36" s="173">
        <v>21</v>
      </c>
      <c r="H36" s="173" t="s">
        <v>641</v>
      </c>
      <c r="I36" s="174" t="s">
        <v>772</v>
      </c>
      <c r="J36" s="173">
        <v>17</v>
      </c>
      <c r="K36" s="173" t="s">
        <v>796</v>
      </c>
      <c r="L36" s="174" t="s">
        <v>797</v>
      </c>
      <c r="M36" s="174" t="s">
        <v>645</v>
      </c>
      <c r="N36" s="174" t="s">
        <v>760</v>
      </c>
      <c r="O36" s="174">
        <v>0</v>
      </c>
      <c r="P36" s="176" t="s">
        <v>798</v>
      </c>
    </row>
    <row r="37" spans="1:16" ht="21" hidden="1" customHeight="1" x14ac:dyDescent="0.25">
      <c r="A37" s="154">
        <v>34</v>
      </c>
      <c r="B37" s="172" t="s">
        <v>638</v>
      </c>
      <c r="C37" s="173">
        <v>330781</v>
      </c>
      <c r="D37" s="174" t="s">
        <v>799</v>
      </c>
      <c r="E37" s="173" t="s">
        <v>640</v>
      </c>
      <c r="F37" s="173">
        <v>44</v>
      </c>
      <c r="G37" s="173">
        <v>20</v>
      </c>
      <c r="H37" s="173" t="s">
        <v>641</v>
      </c>
      <c r="I37" s="174" t="s">
        <v>800</v>
      </c>
      <c r="J37" s="173">
        <v>26</v>
      </c>
      <c r="K37" s="173" t="s">
        <v>801</v>
      </c>
      <c r="L37" s="174" t="s">
        <v>802</v>
      </c>
      <c r="M37" s="174" t="s">
        <v>645</v>
      </c>
      <c r="N37" s="174" t="s">
        <v>760</v>
      </c>
      <c r="O37" s="174">
        <v>0</v>
      </c>
      <c r="P37" s="176" t="s">
        <v>803</v>
      </c>
    </row>
    <row r="38" spans="1:16" ht="21" hidden="1" customHeight="1" x14ac:dyDescent="0.25">
      <c r="A38" s="154">
        <v>35</v>
      </c>
      <c r="B38" s="172" t="s">
        <v>638</v>
      </c>
      <c r="C38" s="173">
        <v>332481</v>
      </c>
      <c r="D38" s="174" t="s">
        <v>804</v>
      </c>
      <c r="E38" s="173" t="s">
        <v>741</v>
      </c>
      <c r="F38" s="173">
        <v>41</v>
      </c>
      <c r="G38" s="173">
        <v>19</v>
      </c>
      <c r="H38" s="173" t="s">
        <v>641</v>
      </c>
      <c r="I38" s="174" t="s">
        <v>805</v>
      </c>
      <c r="J38" s="173">
        <v>34</v>
      </c>
      <c r="K38" s="173" t="s">
        <v>806</v>
      </c>
      <c r="L38" s="174" t="s">
        <v>807</v>
      </c>
      <c r="M38" s="174" t="s">
        <v>645</v>
      </c>
      <c r="N38" s="174" t="s">
        <v>760</v>
      </c>
      <c r="O38" s="174">
        <v>0</v>
      </c>
      <c r="P38" s="176" t="s">
        <v>808</v>
      </c>
    </row>
    <row r="39" spans="1:16" ht="21" hidden="1" customHeight="1" x14ac:dyDescent="0.25">
      <c r="A39" s="154">
        <v>36</v>
      </c>
      <c r="B39" s="172" t="s">
        <v>638</v>
      </c>
      <c r="C39" s="173">
        <v>336695</v>
      </c>
      <c r="D39" s="174" t="s">
        <v>809</v>
      </c>
      <c r="E39" s="173" t="s">
        <v>640</v>
      </c>
      <c r="F39" s="173">
        <v>45</v>
      </c>
      <c r="G39" s="173">
        <v>22</v>
      </c>
      <c r="H39" s="173" t="s">
        <v>641</v>
      </c>
      <c r="I39" s="174" t="s">
        <v>810</v>
      </c>
      <c r="J39" s="173">
        <v>24</v>
      </c>
      <c r="K39" s="173" t="s">
        <v>811</v>
      </c>
      <c r="L39" s="174" t="s">
        <v>812</v>
      </c>
      <c r="M39" s="174" t="s">
        <v>645</v>
      </c>
      <c r="N39" s="174" t="s">
        <v>760</v>
      </c>
      <c r="O39" s="174">
        <v>0</v>
      </c>
      <c r="P39" s="175" t="s">
        <v>656</v>
      </c>
    </row>
    <row r="40" spans="1:16" ht="21" hidden="1" customHeight="1" x14ac:dyDescent="0.25">
      <c r="A40" s="154">
        <v>37</v>
      </c>
      <c r="B40" s="172" t="s">
        <v>638</v>
      </c>
      <c r="C40" s="173">
        <v>338436</v>
      </c>
      <c r="D40" s="174" t="s">
        <v>813</v>
      </c>
      <c r="E40" s="173" t="s">
        <v>640</v>
      </c>
      <c r="F40" s="173">
        <v>48</v>
      </c>
      <c r="G40" s="173">
        <v>18</v>
      </c>
      <c r="H40" s="173" t="s">
        <v>641</v>
      </c>
      <c r="I40" s="174" t="s">
        <v>814</v>
      </c>
      <c r="J40" s="173">
        <v>19</v>
      </c>
      <c r="K40" s="173" t="s">
        <v>815</v>
      </c>
      <c r="L40" s="174" t="s">
        <v>816</v>
      </c>
      <c r="M40" s="174" t="s">
        <v>645</v>
      </c>
      <c r="N40" s="174" t="s">
        <v>760</v>
      </c>
      <c r="O40" s="174">
        <v>0</v>
      </c>
      <c r="P40" s="176" t="s">
        <v>817</v>
      </c>
    </row>
    <row r="41" spans="1:16" ht="21" hidden="1" customHeight="1" x14ac:dyDescent="0.25">
      <c r="A41" s="154">
        <v>38</v>
      </c>
      <c r="B41" s="172" t="s">
        <v>638</v>
      </c>
      <c r="C41" s="173">
        <v>338440</v>
      </c>
      <c r="D41" s="174" t="s">
        <v>818</v>
      </c>
      <c r="E41" s="173" t="s">
        <v>741</v>
      </c>
      <c r="F41" s="173">
        <v>44</v>
      </c>
      <c r="G41" s="173">
        <v>20</v>
      </c>
      <c r="H41" s="173" t="s">
        <v>641</v>
      </c>
      <c r="I41" s="174" t="s">
        <v>819</v>
      </c>
      <c r="J41" s="173">
        <v>35</v>
      </c>
      <c r="K41" s="173" t="s">
        <v>820</v>
      </c>
      <c r="L41" s="174" t="s">
        <v>821</v>
      </c>
      <c r="M41" s="174" t="s">
        <v>645</v>
      </c>
      <c r="N41" s="174" t="s">
        <v>822</v>
      </c>
      <c r="O41" s="174" t="s">
        <v>823</v>
      </c>
      <c r="P41" s="176" t="s">
        <v>824</v>
      </c>
    </row>
    <row r="42" spans="1:16" ht="21" hidden="1" customHeight="1" x14ac:dyDescent="0.25">
      <c r="A42" s="154">
        <v>39</v>
      </c>
      <c r="B42" s="172" t="s">
        <v>638</v>
      </c>
      <c r="C42" s="173">
        <v>349859</v>
      </c>
      <c r="D42" s="174" t="s">
        <v>825</v>
      </c>
      <c r="E42" s="173" t="s">
        <v>640</v>
      </c>
      <c r="F42" s="173">
        <v>38</v>
      </c>
      <c r="G42" s="173">
        <v>16</v>
      </c>
      <c r="H42" s="173" t="s">
        <v>641</v>
      </c>
      <c r="I42" s="174" t="s">
        <v>763</v>
      </c>
      <c r="J42" s="173">
        <v>22</v>
      </c>
      <c r="K42" s="173" t="s">
        <v>764</v>
      </c>
      <c r="L42" s="174" t="s">
        <v>765</v>
      </c>
      <c r="M42" s="174" t="s">
        <v>645</v>
      </c>
      <c r="N42" s="174" t="s">
        <v>760</v>
      </c>
      <c r="O42" s="174">
        <v>0</v>
      </c>
      <c r="P42" s="176" t="s">
        <v>826</v>
      </c>
    </row>
    <row r="43" spans="1:16" ht="21" hidden="1" customHeight="1" x14ac:dyDescent="0.25">
      <c r="A43" s="154">
        <v>40</v>
      </c>
      <c r="B43" s="172" t="s">
        <v>638</v>
      </c>
      <c r="C43" s="173">
        <v>353086</v>
      </c>
      <c r="D43" s="174" t="s">
        <v>827</v>
      </c>
      <c r="E43" s="173" t="s">
        <v>741</v>
      </c>
      <c r="F43" s="173">
        <v>42</v>
      </c>
      <c r="G43" s="173">
        <v>22</v>
      </c>
      <c r="H43" s="173" t="s">
        <v>641</v>
      </c>
      <c r="I43" s="174" t="s">
        <v>819</v>
      </c>
      <c r="J43" s="173">
        <v>37</v>
      </c>
      <c r="K43" s="173" t="s">
        <v>828</v>
      </c>
      <c r="L43" s="174" t="s">
        <v>829</v>
      </c>
      <c r="M43" s="174" t="s">
        <v>645</v>
      </c>
      <c r="N43" s="174" t="s">
        <v>822</v>
      </c>
      <c r="O43" s="174" t="s">
        <v>823</v>
      </c>
      <c r="P43" s="176" t="s">
        <v>830</v>
      </c>
    </row>
    <row r="44" spans="1:16" ht="21" hidden="1" customHeight="1" x14ac:dyDescent="0.25">
      <c r="A44" s="154">
        <v>41</v>
      </c>
      <c r="B44" s="172" t="s">
        <v>638</v>
      </c>
      <c r="C44" s="173">
        <v>353092</v>
      </c>
      <c r="D44" s="174" t="s">
        <v>831</v>
      </c>
      <c r="E44" s="173" t="s">
        <v>640</v>
      </c>
      <c r="F44" s="173">
        <v>39</v>
      </c>
      <c r="G44" s="173">
        <v>19</v>
      </c>
      <c r="H44" s="173" t="s">
        <v>641</v>
      </c>
      <c r="I44" s="174" t="s">
        <v>772</v>
      </c>
      <c r="J44" s="173">
        <v>14</v>
      </c>
      <c r="K44" s="173" t="s">
        <v>832</v>
      </c>
      <c r="L44" s="174" t="s">
        <v>833</v>
      </c>
      <c r="M44" s="174" t="s">
        <v>645</v>
      </c>
      <c r="N44" s="174" t="s">
        <v>760</v>
      </c>
      <c r="O44" s="174">
        <v>0</v>
      </c>
      <c r="P44" s="175" t="s">
        <v>656</v>
      </c>
    </row>
    <row r="45" spans="1:16" ht="21" hidden="1" customHeight="1" x14ac:dyDescent="0.25">
      <c r="A45" s="154">
        <v>42</v>
      </c>
      <c r="B45" s="172" t="s">
        <v>638</v>
      </c>
      <c r="C45" s="173">
        <v>358827</v>
      </c>
      <c r="D45" s="174" t="s">
        <v>834</v>
      </c>
      <c r="E45" s="173" t="s">
        <v>640</v>
      </c>
      <c r="F45" s="173">
        <v>41</v>
      </c>
      <c r="G45" s="173">
        <v>17</v>
      </c>
      <c r="H45" s="173" t="s">
        <v>641</v>
      </c>
      <c r="I45" s="174" t="s">
        <v>772</v>
      </c>
      <c r="J45" s="173">
        <v>14</v>
      </c>
      <c r="K45" s="173" t="s">
        <v>832</v>
      </c>
      <c r="L45" s="174" t="s">
        <v>833</v>
      </c>
      <c r="M45" s="174" t="s">
        <v>645</v>
      </c>
      <c r="N45" s="174" t="s">
        <v>760</v>
      </c>
      <c r="O45" s="174">
        <v>0</v>
      </c>
      <c r="P45" s="176" t="s">
        <v>835</v>
      </c>
    </row>
    <row r="46" spans="1:16" ht="21" hidden="1" customHeight="1" x14ac:dyDescent="0.25">
      <c r="A46" s="154">
        <v>43</v>
      </c>
      <c r="B46" s="172" t="s">
        <v>638</v>
      </c>
      <c r="C46" s="173">
        <v>377428</v>
      </c>
      <c r="D46" s="174" t="s">
        <v>836</v>
      </c>
      <c r="E46" s="173" t="s">
        <v>640</v>
      </c>
      <c r="F46" s="173">
        <v>46</v>
      </c>
      <c r="G46" s="173">
        <v>20</v>
      </c>
      <c r="H46" s="173" t="s">
        <v>641</v>
      </c>
      <c r="I46" s="174" t="s">
        <v>837</v>
      </c>
      <c r="J46" s="173">
        <v>15</v>
      </c>
      <c r="K46" s="173" t="s">
        <v>838</v>
      </c>
      <c r="L46" s="174" t="s">
        <v>839</v>
      </c>
      <c r="M46" s="174" t="s">
        <v>645</v>
      </c>
      <c r="N46" s="174" t="s">
        <v>760</v>
      </c>
      <c r="O46" s="174">
        <v>0</v>
      </c>
      <c r="P46" s="175" t="s">
        <v>656</v>
      </c>
    </row>
    <row r="47" spans="1:16" ht="21" hidden="1" customHeight="1" x14ac:dyDescent="0.25">
      <c r="A47" s="154">
        <v>44</v>
      </c>
      <c r="B47" s="172" t="s">
        <v>638</v>
      </c>
      <c r="C47" s="173">
        <v>390653</v>
      </c>
      <c r="D47" s="174" t="s">
        <v>840</v>
      </c>
      <c r="E47" s="173" t="s">
        <v>640</v>
      </c>
      <c r="F47" s="173">
        <v>40</v>
      </c>
      <c r="G47" s="173">
        <v>19</v>
      </c>
      <c r="H47" s="173" t="s">
        <v>641</v>
      </c>
      <c r="I47" s="174" t="s">
        <v>768</v>
      </c>
      <c r="J47" s="173">
        <v>23</v>
      </c>
      <c r="K47" s="173" t="s">
        <v>841</v>
      </c>
      <c r="L47" s="174" t="s">
        <v>842</v>
      </c>
      <c r="M47" s="174" t="s">
        <v>645</v>
      </c>
      <c r="N47" s="174" t="s">
        <v>760</v>
      </c>
      <c r="O47" s="174">
        <v>0</v>
      </c>
      <c r="P47" s="176" t="s">
        <v>843</v>
      </c>
    </row>
    <row r="48" spans="1:16" ht="21" hidden="1" customHeight="1" x14ac:dyDescent="0.25">
      <c r="A48" s="154">
        <v>45</v>
      </c>
      <c r="B48" s="172" t="s">
        <v>638</v>
      </c>
      <c r="C48" s="173">
        <v>395601</v>
      </c>
      <c r="D48" s="174" t="s">
        <v>844</v>
      </c>
      <c r="E48" s="173" t="s">
        <v>640</v>
      </c>
      <c r="F48" s="173">
        <v>43</v>
      </c>
      <c r="G48" s="173">
        <v>18</v>
      </c>
      <c r="H48" s="173" t="s">
        <v>641</v>
      </c>
      <c r="I48" s="174" t="s">
        <v>763</v>
      </c>
      <c r="J48" s="173">
        <v>13</v>
      </c>
      <c r="K48" s="173" t="s">
        <v>845</v>
      </c>
      <c r="L48" s="174" t="s">
        <v>846</v>
      </c>
      <c r="M48" s="174" t="s">
        <v>645</v>
      </c>
      <c r="N48" s="174" t="s">
        <v>760</v>
      </c>
      <c r="O48" s="174">
        <v>0</v>
      </c>
      <c r="P48" s="176" t="s">
        <v>847</v>
      </c>
    </row>
    <row r="49" spans="1:16" ht="21" hidden="1" customHeight="1" x14ac:dyDescent="0.25">
      <c r="A49" s="154">
        <v>46</v>
      </c>
      <c r="B49" s="172" t="s">
        <v>638</v>
      </c>
      <c r="C49" s="173">
        <v>399101</v>
      </c>
      <c r="D49" s="174" t="s">
        <v>848</v>
      </c>
      <c r="E49" s="173" t="s">
        <v>640</v>
      </c>
      <c r="F49" s="173">
        <v>48</v>
      </c>
      <c r="G49" s="173">
        <v>18</v>
      </c>
      <c r="H49" s="173" t="s">
        <v>672</v>
      </c>
      <c r="I49" s="174" t="s">
        <v>849</v>
      </c>
      <c r="J49" s="173">
        <v>21</v>
      </c>
      <c r="K49" s="173" t="s">
        <v>850</v>
      </c>
      <c r="L49" s="174" t="s">
        <v>851</v>
      </c>
      <c r="M49" s="174" t="s">
        <v>736</v>
      </c>
      <c r="N49" s="174" t="s">
        <v>745</v>
      </c>
      <c r="O49" s="174" t="s">
        <v>746</v>
      </c>
      <c r="P49" s="176" t="s">
        <v>852</v>
      </c>
    </row>
    <row r="50" spans="1:16" ht="21" hidden="1" customHeight="1" x14ac:dyDescent="0.25">
      <c r="A50" s="154">
        <v>47</v>
      </c>
      <c r="B50" s="172" t="s">
        <v>638</v>
      </c>
      <c r="C50" s="173">
        <v>399307</v>
      </c>
      <c r="D50" s="174" t="s">
        <v>853</v>
      </c>
      <c r="E50" s="173" t="s">
        <v>640</v>
      </c>
      <c r="F50" s="173">
        <v>42</v>
      </c>
      <c r="G50" s="173">
        <v>19</v>
      </c>
      <c r="H50" s="173" t="s">
        <v>641</v>
      </c>
      <c r="I50" s="174" t="s">
        <v>791</v>
      </c>
      <c r="J50" s="173">
        <v>21</v>
      </c>
      <c r="K50" s="173" t="s">
        <v>854</v>
      </c>
      <c r="L50" s="174" t="s">
        <v>855</v>
      </c>
      <c r="M50" s="174" t="s">
        <v>645</v>
      </c>
      <c r="N50" s="174" t="s">
        <v>760</v>
      </c>
      <c r="O50" s="174">
        <v>0</v>
      </c>
      <c r="P50" s="175" t="s">
        <v>656</v>
      </c>
    </row>
    <row r="51" spans="1:16" ht="21" hidden="1" customHeight="1" x14ac:dyDescent="0.25">
      <c r="A51" s="154">
        <v>48</v>
      </c>
      <c r="B51" s="172" t="s">
        <v>638</v>
      </c>
      <c r="C51" s="173">
        <v>446904</v>
      </c>
      <c r="D51" s="174" t="s">
        <v>856</v>
      </c>
      <c r="E51" s="173" t="s">
        <v>741</v>
      </c>
      <c r="F51" s="173">
        <v>43</v>
      </c>
      <c r="G51" s="173">
        <v>17</v>
      </c>
      <c r="H51" s="173" t="s">
        <v>641</v>
      </c>
      <c r="I51" s="174" t="s">
        <v>857</v>
      </c>
      <c r="J51" s="173">
        <v>34</v>
      </c>
      <c r="K51" s="173" t="s">
        <v>858</v>
      </c>
      <c r="L51" s="174" t="s">
        <v>859</v>
      </c>
      <c r="M51" s="174" t="s">
        <v>645</v>
      </c>
      <c r="N51" s="174" t="s">
        <v>760</v>
      </c>
      <c r="O51" s="174">
        <v>0</v>
      </c>
      <c r="P51" s="176" t="s">
        <v>860</v>
      </c>
    </row>
    <row r="52" spans="1:16" ht="21" hidden="1" customHeight="1" x14ac:dyDescent="0.25">
      <c r="A52" s="154">
        <v>49</v>
      </c>
      <c r="B52" s="172" t="s">
        <v>638</v>
      </c>
      <c r="C52" s="173">
        <v>449077</v>
      </c>
      <c r="D52" s="174" t="s">
        <v>861</v>
      </c>
      <c r="E52" s="173" t="s">
        <v>741</v>
      </c>
      <c r="F52" s="173">
        <v>39</v>
      </c>
      <c r="G52" s="173">
        <v>16</v>
      </c>
      <c r="H52" s="173" t="s">
        <v>641</v>
      </c>
      <c r="I52" s="174" t="s">
        <v>862</v>
      </c>
      <c r="J52" s="173">
        <v>38</v>
      </c>
      <c r="K52" s="173" t="s">
        <v>863</v>
      </c>
      <c r="L52" s="174" t="s">
        <v>864</v>
      </c>
      <c r="M52" s="174" t="s">
        <v>645</v>
      </c>
      <c r="N52" s="174" t="s">
        <v>760</v>
      </c>
      <c r="O52" s="174">
        <v>0</v>
      </c>
      <c r="P52" s="176" t="s">
        <v>865</v>
      </c>
    </row>
    <row r="53" spans="1:16" ht="21" hidden="1" customHeight="1" x14ac:dyDescent="0.25">
      <c r="A53" s="154">
        <v>50</v>
      </c>
      <c r="B53" s="172" t="s">
        <v>638</v>
      </c>
      <c r="C53" s="173">
        <v>449596</v>
      </c>
      <c r="D53" s="174" t="s">
        <v>866</v>
      </c>
      <c r="E53" s="173" t="s">
        <v>741</v>
      </c>
      <c r="F53" s="173">
        <v>40</v>
      </c>
      <c r="G53" s="173">
        <v>17</v>
      </c>
      <c r="H53" s="173" t="s">
        <v>641</v>
      </c>
      <c r="I53" s="174" t="s">
        <v>862</v>
      </c>
      <c r="J53" s="173">
        <v>35</v>
      </c>
      <c r="K53" s="173" t="s">
        <v>820</v>
      </c>
      <c r="L53" s="174" t="s">
        <v>821</v>
      </c>
      <c r="M53" s="174" t="s">
        <v>645</v>
      </c>
      <c r="N53" s="174" t="s">
        <v>760</v>
      </c>
      <c r="O53" s="174">
        <v>0</v>
      </c>
      <c r="P53" s="176" t="s">
        <v>867</v>
      </c>
    </row>
    <row r="54" spans="1:16" ht="21" hidden="1" customHeight="1" x14ac:dyDescent="0.25">
      <c r="A54" s="154">
        <v>51</v>
      </c>
      <c r="B54" s="172" t="s">
        <v>638</v>
      </c>
      <c r="C54" s="173">
        <v>450970</v>
      </c>
      <c r="D54" s="174" t="s">
        <v>868</v>
      </c>
      <c r="E54" s="173" t="s">
        <v>640</v>
      </c>
      <c r="F54" s="173">
        <v>38</v>
      </c>
      <c r="G54" s="173">
        <v>15</v>
      </c>
      <c r="H54" s="173" t="s">
        <v>641</v>
      </c>
      <c r="I54" s="174" t="s">
        <v>869</v>
      </c>
      <c r="J54" s="173">
        <v>21</v>
      </c>
      <c r="K54" s="173" t="s">
        <v>870</v>
      </c>
      <c r="L54" s="174" t="s">
        <v>871</v>
      </c>
      <c r="M54" s="174" t="s">
        <v>645</v>
      </c>
      <c r="N54" s="174" t="s">
        <v>760</v>
      </c>
      <c r="O54" s="174">
        <v>0</v>
      </c>
      <c r="P54" s="176" t="s">
        <v>872</v>
      </c>
    </row>
    <row r="55" spans="1:16" ht="21" hidden="1" customHeight="1" x14ac:dyDescent="0.25">
      <c r="A55" s="154">
        <v>52</v>
      </c>
      <c r="B55" s="172" t="s">
        <v>638</v>
      </c>
      <c r="C55" s="173">
        <v>461597</v>
      </c>
      <c r="D55" s="174" t="s">
        <v>873</v>
      </c>
      <c r="E55" s="173" t="s">
        <v>640</v>
      </c>
      <c r="F55" s="173">
        <v>52</v>
      </c>
      <c r="G55" s="173">
        <v>27</v>
      </c>
      <c r="H55" s="173" t="s">
        <v>641</v>
      </c>
      <c r="I55" s="174" t="s">
        <v>791</v>
      </c>
      <c r="J55" s="173">
        <v>15</v>
      </c>
      <c r="K55" s="173" t="s">
        <v>874</v>
      </c>
      <c r="L55" s="174" t="s">
        <v>875</v>
      </c>
      <c r="M55" s="174" t="s">
        <v>645</v>
      </c>
      <c r="N55" s="174" t="s">
        <v>760</v>
      </c>
      <c r="O55" s="174">
        <v>0</v>
      </c>
      <c r="P55" s="175" t="s">
        <v>656</v>
      </c>
    </row>
    <row r="56" spans="1:16" ht="21" hidden="1" customHeight="1" x14ac:dyDescent="0.25">
      <c r="A56" s="154">
        <v>53</v>
      </c>
      <c r="B56" s="172" t="s">
        <v>638</v>
      </c>
      <c r="C56" s="173">
        <v>461622</v>
      </c>
      <c r="D56" s="174" t="s">
        <v>876</v>
      </c>
      <c r="E56" s="173" t="s">
        <v>640</v>
      </c>
      <c r="F56" s="173">
        <v>54</v>
      </c>
      <c r="G56" s="173">
        <v>31</v>
      </c>
      <c r="H56" s="173" t="s">
        <v>641</v>
      </c>
      <c r="I56" s="174" t="s">
        <v>757</v>
      </c>
      <c r="J56" s="173">
        <v>28</v>
      </c>
      <c r="K56" s="173" t="s">
        <v>758</v>
      </c>
      <c r="L56" s="174" t="s">
        <v>759</v>
      </c>
      <c r="M56" s="174" t="s">
        <v>645</v>
      </c>
      <c r="N56" s="174" t="s">
        <v>760</v>
      </c>
      <c r="O56" s="174">
        <v>0</v>
      </c>
      <c r="P56" s="176" t="s">
        <v>877</v>
      </c>
    </row>
    <row r="57" spans="1:16" ht="21" hidden="1" customHeight="1" x14ac:dyDescent="0.25">
      <c r="A57" s="154">
        <v>54</v>
      </c>
      <c r="B57" s="172" t="s">
        <v>638</v>
      </c>
      <c r="C57" s="173">
        <v>470435</v>
      </c>
      <c r="D57" s="174" t="s">
        <v>878</v>
      </c>
      <c r="E57" s="173" t="s">
        <v>640</v>
      </c>
      <c r="F57" s="173">
        <v>34</v>
      </c>
      <c r="G57" s="173">
        <v>10</v>
      </c>
      <c r="H57" s="173" t="s">
        <v>672</v>
      </c>
      <c r="I57" s="174" t="s">
        <v>879</v>
      </c>
      <c r="J57" s="173">
        <v>16</v>
      </c>
      <c r="K57" s="173" t="s">
        <v>880</v>
      </c>
      <c r="L57" s="174" t="s">
        <v>881</v>
      </c>
      <c r="M57" s="174" t="s">
        <v>736</v>
      </c>
      <c r="N57" s="174" t="s">
        <v>882</v>
      </c>
      <c r="O57" s="174">
        <v>0</v>
      </c>
      <c r="P57" s="176" t="s">
        <v>883</v>
      </c>
    </row>
    <row r="58" spans="1:16" ht="21" hidden="1" customHeight="1" x14ac:dyDescent="0.25">
      <c r="A58" s="154">
        <v>55</v>
      </c>
      <c r="B58" s="172" t="s">
        <v>638</v>
      </c>
      <c r="C58" s="173">
        <v>486808</v>
      </c>
      <c r="D58" s="174" t="s">
        <v>884</v>
      </c>
      <c r="E58" s="173" t="s">
        <v>741</v>
      </c>
      <c r="F58" s="173">
        <v>49</v>
      </c>
      <c r="G58" s="173">
        <v>14</v>
      </c>
      <c r="H58" s="173" t="s">
        <v>641</v>
      </c>
      <c r="I58" s="174" t="s">
        <v>781</v>
      </c>
      <c r="J58" s="173">
        <v>34</v>
      </c>
      <c r="K58" s="173" t="s">
        <v>806</v>
      </c>
      <c r="L58" s="174" t="s">
        <v>807</v>
      </c>
      <c r="M58" s="174" t="s">
        <v>645</v>
      </c>
      <c r="N58" s="174" t="s">
        <v>760</v>
      </c>
      <c r="O58" s="174">
        <v>0</v>
      </c>
      <c r="P58" s="176" t="s">
        <v>885</v>
      </c>
    </row>
    <row r="59" spans="1:16" ht="21" hidden="1" customHeight="1" x14ac:dyDescent="0.25">
      <c r="A59" s="154">
        <v>56</v>
      </c>
      <c r="B59" s="172" t="s">
        <v>638</v>
      </c>
      <c r="C59" s="173">
        <v>565399</v>
      </c>
      <c r="D59" s="174" t="s">
        <v>886</v>
      </c>
      <c r="E59" s="173" t="s">
        <v>640</v>
      </c>
      <c r="F59" s="173">
        <v>54</v>
      </c>
      <c r="G59" s="173">
        <v>33</v>
      </c>
      <c r="H59" s="173" t="s">
        <v>672</v>
      </c>
      <c r="I59" s="174" t="s">
        <v>887</v>
      </c>
      <c r="J59" s="173">
        <v>29</v>
      </c>
      <c r="K59" s="173" t="s">
        <v>888</v>
      </c>
      <c r="L59" s="174" t="s">
        <v>889</v>
      </c>
      <c r="M59" s="174" t="s">
        <v>736</v>
      </c>
      <c r="N59" s="174" t="s">
        <v>890</v>
      </c>
      <c r="O59" s="174" t="s">
        <v>891</v>
      </c>
      <c r="P59" s="176" t="s">
        <v>892</v>
      </c>
    </row>
    <row r="60" spans="1:16" ht="21" hidden="1" customHeight="1" x14ac:dyDescent="0.25">
      <c r="A60" s="154">
        <v>57</v>
      </c>
      <c r="B60" s="172" t="s">
        <v>638</v>
      </c>
      <c r="C60" s="173">
        <v>589564</v>
      </c>
      <c r="D60" s="174" t="s">
        <v>893</v>
      </c>
      <c r="E60" s="173" t="s">
        <v>640</v>
      </c>
      <c r="F60" s="173">
        <v>56</v>
      </c>
      <c r="G60" s="173">
        <v>29</v>
      </c>
      <c r="H60" s="173" t="s">
        <v>641</v>
      </c>
      <c r="I60" s="174" t="s">
        <v>894</v>
      </c>
      <c r="J60" s="173">
        <v>21</v>
      </c>
      <c r="K60" s="173" t="s">
        <v>895</v>
      </c>
      <c r="L60" s="174" t="s">
        <v>896</v>
      </c>
      <c r="M60" s="174" t="s">
        <v>645</v>
      </c>
      <c r="N60" s="174" t="s">
        <v>760</v>
      </c>
      <c r="O60" s="174">
        <v>0</v>
      </c>
      <c r="P60" s="176" t="s">
        <v>897</v>
      </c>
    </row>
    <row r="61" spans="1:16" ht="21" hidden="1" customHeight="1" x14ac:dyDescent="0.25">
      <c r="A61" s="154">
        <v>58</v>
      </c>
      <c r="B61" s="172" t="s">
        <v>638</v>
      </c>
      <c r="C61" s="173">
        <v>649055</v>
      </c>
      <c r="D61" s="174" t="s">
        <v>898</v>
      </c>
      <c r="E61" s="173" t="s">
        <v>640</v>
      </c>
      <c r="F61" s="173">
        <v>59</v>
      </c>
      <c r="G61" s="173">
        <v>28</v>
      </c>
      <c r="H61" s="173" t="s">
        <v>641</v>
      </c>
      <c r="I61" s="174" t="s">
        <v>814</v>
      </c>
      <c r="J61" s="173">
        <v>22</v>
      </c>
      <c r="K61" s="173" t="s">
        <v>899</v>
      </c>
      <c r="L61" s="174" t="s">
        <v>900</v>
      </c>
      <c r="M61" s="174" t="s">
        <v>645</v>
      </c>
      <c r="N61" s="174" t="s">
        <v>760</v>
      </c>
      <c r="O61" s="174">
        <v>0</v>
      </c>
      <c r="P61" s="175" t="s">
        <v>656</v>
      </c>
    </row>
    <row r="62" spans="1:16" ht="21" hidden="1" customHeight="1" x14ac:dyDescent="0.25">
      <c r="A62" s="154">
        <v>59</v>
      </c>
      <c r="B62" s="172" t="s">
        <v>638</v>
      </c>
      <c r="C62" s="173">
        <v>693639</v>
      </c>
      <c r="D62" s="174" t="s">
        <v>901</v>
      </c>
      <c r="E62" s="173" t="s">
        <v>640</v>
      </c>
      <c r="F62" s="173">
        <v>57</v>
      </c>
      <c r="G62" s="173">
        <v>29</v>
      </c>
      <c r="H62" s="173" t="s">
        <v>672</v>
      </c>
      <c r="I62" s="174" t="s">
        <v>879</v>
      </c>
      <c r="J62" s="173">
        <v>22</v>
      </c>
      <c r="K62" s="173" t="s">
        <v>902</v>
      </c>
      <c r="L62" s="174" t="s">
        <v>903</v>
      </c>
      <c r="M62" s="174" t="s">
        <v>736</v>
      </c>
      <c r="N62" s="174" t="s">
        <v>882</v>
      </c>
      <c r="O62" s="174">
        <v>0</v>
      </c>
      <c r="P62" s="176" t="s">
        <v>904</v>
      </c>
    </row>
    <row r="63" spans="1:16" ht="21" hidden="1" customHeight="1" x14ac:dyDescent="0.25">
      <c r="A63" s="154">
        <v>60</v>
      </c>
      <c r="B63" s="172" t="s">
        <v>638</v>
      </c>
      <c r="C63" s="173">
        <v>780965</v>
      </c>
      <c r="D63" s="174" t="s">
        <v>905</v>
      </c>
      <c r="E63" s="173" t="s">
        <v>640</v>
      </c>
      <c r="F63" s="173">
        <v>51</v>
      </c>
      <c r="G63" s="173">
        <v>25</v>
      </c>
      <c r="H63" s="173" t="s">
        <v>280</v>
      </c>
      <c r="I63" s="174" t="s">
        <v>906</v>
      </c>
      <c r="J63" s="173">
        <v>13</v>
      </c>
      <c r="K63" s="173" t="s">
        <v>907</v>
      </c>
      <c r="L63" s="174" t="s">
        <v>908</v>
      </c>
      <c r="M63" s="174" t="s">
        <v>653</v>
      </c>
      <c r="N63" s="174">
        <v>0</v>
      </c>
      <c r="O63" s="174" t="s">
        <v>698</v>
      </c>
      <c r="P63" s="175" t="s">
        <v>656</v>
      </c>
    </row>
    <row r="64" spans="1:16" ht="21" hidden="1" customHeight="1" x14ac:dyDescent="0.25">
      <c r="A64" s="154">
        <v>61</v>
      </c>
      <c r="B64" s="172" t="s">
        <v>638</v>
      </c>
      <c r="C64" s="173">
        <v>817240</v>
      </c>
      <c r="D64" s="174" t="s">
        <v>909</v>
      </c>
      <c r="E64" s="173" t="s">
        <v>640</v>
      </c>
      <c r="F64" s="173">
        <v>49</v>
      </c>
      <c r="G64" s="173">
        <v>26</v>
      </c>
      <c r="H64" s="173" t="s">
        <v>641</v>
      </c>
      <c r="I64" s="174" t="s">
        <v>772</v>
      </c>
      <c r="J64" s="173">
        <v>23</v>
      </c>
      <c r="K64" s="173" t="s">
        <v>910</v>
      </c>
      <c r="L64" s="174" t="s">
        <v>911</v>
      </c>
      <c r="M64" s="174" t="s">
        <v>645</v>
      </c>
      <c r="N64" s="174" t="s">
        <v>760</v>
      </c>
      <c r="O64" s="174">
        <v>0</v>
      </c>
      <c r="P64" s="176" t="s">
        <v>912</v>
      </c>
    </row>
    <row r="65" spans="1:16" ht="21" hidden="1" customHeight="1" x14ac:dyDescent="0.25">
      <c r="A65" s="154">
        <v>62</v>
      </c>
      <c r="B65" s="172" t="s">
        <v>638</v>
      </c>
      <c r="C65" s="173">
        <v>451379</v>
      </c>
      <c r="D65" s="174" t="s">
        <v>913</v>
      </c>
      <c r="E65" s="173" t="s">
        <v>640</v>
      </c>
      <c r="F65" s="173">
        <v>40</v>
      </c>
      <c r="G65" s="173">
        <v>14</v>
      </c>
      <c r="H65" s="173" t="s">
        <v>672</v>
      </c>
      <c r="I65" s="174" t="s">
        <v>914</v>
      </c>
      <c r="J65" s="173">
        <v>21</v>
      </c>
      <c r="K65" s="173" t="s">
        <v>915</v>
      </c>
      <c r="L65" s="174" t="s">
        <v>916</v>
      </c>
      <c r="M65" s="174" t="s">
        <v>736</v>
      </c>
      <c r="N65" s="174" t="s">
        <v>917</v>
      </c>
      <c r="O65" s="174" t="s">
        <v>918</v>
      </c>
      <c r="P65" s="176" t="s">
        <v>919</v>
      </c>
    </row>
    <row r="66" spans="1:16" ht="21" hidden="1" customHeight="1" x14ac:dyDescent="0.25">
      <c r="A66" s="154">
        <v>63</v>
      </c>
      <c r="B66" s="172" t="s">
        <v>638</v>
      </c>
      <c r="C66" s="173">
        <v>207244</v>
      </c>
      <c r="D66" s="174" t="s">
        <v>920</v>
      </c>
      <c r="E66" s="173" t="s">
        <v>640</v>
      </c>
      <c r="F66" s="173">
        <v>50</v>
      </c>
      <c r="G66" s="173">
        <v>28</v>
      </c>
      <c r="H66" s="173" t="s">
        <v>280</v>
      </c>
      <c r="I66" s="174" t="s">
        <v>921</v>
      </c>
      <c r="J66" s="173">
        <v>25</v>
      </c>
      <c r="K66" s="173" t="s">
        <v>651</v>
      </c>
      <c r="L66" s="174" t="s">
        <v>652</v>
      </c>
      <c r="M66" s="174" t="s">
        <v>653</v>
      </c>
      <c r="N66" s="174" t="s">
        <v>654</v>
      </c>
      <c r="O66" s="174" t="s">
        <v>655</v>
      </c>
      <c r="P66" s="176" t="s">
        <v>922</v>
      </c>
    </row>
    <row r="67" spans="1:16" ht="21" hidden="1" customHeight="1" x14ac:dyDescent="0.25">
      <c r="A67" s="154">
        <v>64</v>
      </c>
      <c r="B67" s="172" t="s">
        <v>638</v>
      </c>
      <c r="C67" s="173">
        <v>223471</v>
      </c>
      <c r="D67" s="174" t="s">
        <v>923</v>
      </c>
      <c r="E67" s="173" t="s">
        <v>640</v>
      </c>
      <c r="F67" s="173">
        <v>56</v>
      </c>
      <c r="G67" s="173">
        <v>31</v>
      </c>
      <c r="H67" s="173" t="s">
        <v>280</v>
      </c>
      <c r="I67" s="174" t="s">
        <v>924</v>
      </c>
      <c r="J67" s="173">
        <v>25</v>
      </c>
      <c r="K67" s="173" t="s">
        <v>651</v>
      </c>
      <c r="L67" s="174" t="s">
        <v>652</v>
      </c>
      <c r="M67" s="174" t="s">
        <v>653</v>
      </c>
      <c r="N67" s="174" t="s">
        <v>654</v>
      </c>
      <c r="O67" s="174" t="s">
        <v>655</v>
      </c>
      <c r="P67" s="175" t="s">
        <v>656</v>
      </c>
    </row>
    <row r="68" spans="1:16" ht="21" hidden="1" customHeight="1" x14ac:dyDescent="0.25">
      <c r="A68" s="154">
        <v>65</v>
      </c>
      <c r="B68" s="172" t="s">
        <v>638</v>
      </c>
      <c r="C68" s="173">
        <v>224254</v>
      </c>
      <c r="D68" s="174" t="s">
        <v>925</v>
      </c>
      <c r="E68" s="173" t="s">
        <v>640</v>
      </c>
      <c r="F68" s="173">
        <v>47</v>
      </c>
      <c r="G68" s="173">
        <v>28</v>
      </c>
      <c r="H68" s="173" t="s">
        <v>280</v>
      </c>
      <c r="I68" s="174" t="s">
        <v>926</v>
      </c>
      <c r="J68" s="173">
        <v>25</v>
      </c>
      <c r="K68" s="173" t="s">
        <v>651</v>
      </c>
      <c r="L68" s="174" t="s">
        <v>652</v>
      </c>
      <c r="M68" s="174" t="s">
        <v>653</v>
      </c>
      <c r="N68" s="174" t="s">
        <v>654</v>
      </c>
      <c r="O68" s="174" t="s">
        <v>655</v>
      </c>
      <c r="P68" s="175" t="s">
        <v>656</v>
      </c>
    </row>
    <row r="69" spans="1:16" ht="21" hidden="1" customHeight="1" x14ac:dyDescent="0.25">
      <c r="A69" s="154">
        <v>66</v>
      </c>
      <c r="B69" s="172" t="s">
        <v>638</v>
      </c>
      <c r="C69" s="173">
        <v>224722</v>
      </c>
      <c r="D69" s="174" t="s">
        <v>927</v>
      </c>
      <c r="E69" s="173" t="s">
        <v>640</v>
      </c>
      <c r="F69" s="173">
        <v>48</v>
      </c>
      <c r="G69" s="173">
        <v>28</v>
      </c>
      <c r="H69" s="173" t="s">
        <v>280</v>
      </c>
      <c r="I69" s="174" t="s">
        <v>928</v>
      </c>
      <c r="J69" s="173">
        <v>23</v>
      </c>
      <c r="K69" s="173" t="s">
        <v>929</v>
      </c>
      <c r="L69" s="174" t="s">
        <v>930</v>
      </c>
      <c r="M69" s="174" t="s">
        <v>653</v>
      </c>
      <c r="N69" s="174" t="s">
        <v>654</v>
      </c>
      <c r="O69" s="174" t="s">
        <v>655</v>
      </c>
      <c r="P69" s="175" t="s">
        <v>656</v>
      </c>
    </row>
    <row r="70" spans="1:16" ht="21" hidden="1" customHeight="1" x14ac:dyDescent="0.25">
      <c r="A70" s="154">
        <v>67</v>
      </c>
      <c r="B70" s="172" t="s">
        <v>638</v>
      </c>
      <c r="C70" s="173">
        <v>245633</v>
      </c>
      <c r="D70" s="174" t="s">
        <v>931</v>
      </c>
      <c r="E70" s="173" t="s">
        <v>640</v>
      </c>
      <c r="F70" s="173">
        <v>52</v>
      </c>
      <c r="G70" s="173">
        <v>32</v>
      </c>
      <c r="H70" s="173" t="s">
        <v>280</v>
      </c>
      <c r="I70" s="174" t="s">
        <v>921</v>
      </c>
      <c r="J70" s="173">
        <v>25</v>
      </c>
      <c r="K70" s="173" t="s">
        <v>651</v>
      </c>
      <c r="L70" s="174" t="s">
        <v>652</v>
      </c>
      <c r="M70" s="174" t="s">
        <v>653</v>
      </c>
      <c r="N70" s="174" t="s">
        <v>654</v>
      </c>
      <c r="O70" s="174" t="s">
        <v>655</v>
      </c>
      <c r="P70" s="175" t="s">
        <v>656</v>
      </c>
    </row>
    <row r="71" spans="1:16" ht="21" hidden="1" customHeight="1" x14ac:dyDescent="0.25">
      <c r="A71" s="154">
        <v>68</v>
      </c>
      <c r="B71" s="172" t="s">
        <v>638</v>
      </c>
      <c r="C71" s="173">
        <v>245645</v>
      </c>
      <c r="D71" s="174" t="s">
        <v>932</v>
      </c>
      <c r="E71" s="173" t="s">
        <v>640</v>
      </c>
      <c r="F71" s="173">
        <v>53</v>
      </c>
      <c r="G71" s="173">
        <v>32</v>
      </c>
      <c r="H71" s="173" t="s">
        <v>280</v>
      </c>
      <c r="I71" s="174" t="s">
        <v>924</v>
      </c>
      <c r="J71" s="173">
        <v>25</v>
      </c>
      <c r="K71" s="173" t="s">
        <v>651</v>
      </c>
      <c r="L71" s="174" t="s">
        <v>652</v>
      </c>
      <c r="M71" s="174" t="s">
        <v>653</v>
      </c>
      <c r="N71" s="174" t="s">
        <v>654</v>
      </c>
      <c r="O71" s="174" t="s">
        <v>655</v>
      </c>
      <c r="P71" s="176" t="s">
        <v>933</v>
      </c>
    </row>
    <row r="72" spans="1:16" ht="21" hidden="1" customHeight="1" x14ac:dyDescent="0.25">
      <c r="A72" s="154">
        <v>69</v>
      </c>
      <c r="B72" s="172" t="s">
        <v>638</v>
      </c>
      <c r="C72" s="173">
        <v>266052</v>
      </c>
      <c r="D72" s="174" t="s">
        <v>934</v>
      </c>
      <c r="E72" s="173" t="s">
        <v>640</v>
      </c>
      <c r="F72" s="173">
        <v>50</v>
      </c>
      <c r="G72" s="173">
        <v>29</v>
      </c>
      <c r="H72" s="173" t="s">
        <v>280</v>
      </c>
      <c r="I72" s="174" t="s">
        <v>935</v>
      </c>
      <c r="J72" s="173">
        <v>25</v>
      </c>
      <c r="K72" s="173" t="s">
        <v>651</v>
      </c>
      <c r="L72" s="174" t="s">
        <v>652</v>
      </c>
      <c r="M72" s="174" t="s">
        <v>653</v>
      </c>
      <c r="N72" s="174" t="s">
        <v>654</v>
      </c>
      <c r="O72" s="174" t="s">
        <v>655</v>
      </c>
      <c r="P72" s="176" t="s">
        <v>936</v>
      </c>
    </row>
    <row r="73" spans="1:16" ht="21" hidden="1" customHeight="1" x14ac:dyDescent="0.25">
      <c r="A73" s="154">
        <v>70</v>
      </c>
      <c r="B73" s="172" t="s">
        <v>638</v>
      </c>
      <c r="C73" s="173">
        <v>266454</v>
      </c>
      <c r="D73" s="174" t="s">
        <v>937</v>
      </c>
      <c r="E73" s="173" t="s">
        <v>640</v>
      </c>
      <c r="F73" s="173">
        <v>48</v>
      </c>
      <c r="G73" s="173">
        <v>23</v>
      </c>
      <c r="H73" s="173" t="s">
        <v>280</v>
      </c>
      <c r="I73" s="174" t="s">
        <v>926</v>
      </c>
      <c r="J73" s="173">
        <v>25</v>
      </c>
      <c r="K73" s="173" t="s">
        <v>651</v>
      </c>
      <c r="L73" s="174" t="s">
        <v>652</v>
      </c>
      <c r="M73" s="174" t="s">
        <v>653</v>
      </c>
      <c r="N73" s="174" t="s">
        <v>654</v>
      </c>
      <c r="O73" s="174" t="s">
        <v>655</v>
      </c>
      <c r="P73" s="175" t="s">
        <v>656</v>
      </c>
    </row>
    <row r="74" spans="1:16" ht="21" hidden="1" customHeight="1" x14ac:dyDescent="0.25">
      <c r="A74" s="154">
        <v>71</v>
      </c>
      <c r="B74" s="172" t="s">
        <v>638</v>
      </c>
      <c r="C74" s="173">
        <v>300457</v>
      </c>
      <c r="D74" s="174" t="s">
        <v>938</v>
      </c>
      <c r="E74" s="173" t="s">
        <v>640</v>
      </c>
      <c r="F74" s="173">
        <v>50</v>
      </c>
      <c r="G74" s="173">
        <v>23</v>
      </c>
      <c r="H74" s="173" t="s">
        <v>280</v>
      </c>
      <c r="I74" s="174" t="s">
        <v>939</v>
      </c>
      <c r="J74" s="173">
        <v>21</v>
      </c>
      <c r="K74" s="173" t="s">
        <v>940</v>
      </c>
      <c r="L74" s="174" t="s">
        <v>941</v>
      </c>
      <c r="M74" s="174" t="s">
        <v>653</v>
      </c>
      <c r="N74" s="174">
        <v>0</v>
      </c>
      <c r="O74" s="174" t="s">
        <v>698</v>
      </c>
      <c r="P74" s="175" t="s">
        <v>656</v>
      </c>
    </row>
    <row r="75" spans="1:16" ht="21" hidden="1" customHeight="1" x14ac:dyDescent="0.25">
      <c r="A75" s="154">
        <v>72</v>
      </c>
      <c r="B75" s="172" t="s">
        <v>638</v>
      </c>
      <c r="C75" s="173">
        <v>336060</v>
      </c>
      <c r="D75" s="174" t="s">
        <v>942</v>
      </c>
      <c r="E75" s="173" t="s">
        <v>640</v>
      </c>
      <c r="F75" s="173">
        <v>47</v>
      </c>
      <c r="G75" s="173">
        <v>23</v>
      </c>
      <c r="H75" s="173" t="s">
        <v>280</v>
      </c>
      <c r="I75" s="174" t="s">
        <v>926</v>
      </c>
      <c r="J75" s="173">
        <v>25</v>
      </c>
      <c r="K75" s="173" t="s">
        <v>651</v>
      </c>
      <c r="L75" s="174" t="s">
        <v>652</v>
      </c>
      <c r="M75" s="174" t="s">
        <v>653</v>
      </c>
      <c r="N75" s="174" t="s">
        <v>654</v>
      </c>
      <c r="O75" s="174" t="s">
        <v>655</v>
      </c>
      <c r="P75" s="176" t="s">
        <v>943</v>
      </c>
    </row>
    <row r="76" spans="1:16" ht="21" hidden="1" customHeight="1" x14ac:dyDescent="0.25">
      <c r="A76" s="154">
        <v>73</v>
      </c>
      <c r="B76" s="172" t="s">
        <v>638</v>
      </c>
      <c r="C76" s="173">
        <v>674484</v>
      </c>
      <c r="D76" s="174" t="s">
        <v>944</v>
      </c>
      <c r="E76" s="173" t="s">
        <v>640</v>
      </c>
      <c r="F76" s="173">
        <v>49</v>
      </c>
      <c r="G76" s="173">
        <v>30</v>
      </c>
      <c r="H76" s="173" t="s">
        <v>280</v>
      </c>
      <c r="I76" s="174" t="s">
        <v>945</v>
      </c>
      <c r="J76" s="173">
        <v>21</v>
      </c>
      <c r="K76" s="173" t="s">
        <v>940</v>
      </c>
      <c r="L76" s="174" t="s">
        <v>941</v>
      </c>
      <c r="M76" s="174" t="s">
        <v>653</v>
      </c>
      <c r="N76" s="174">
        <v>0</v>
      </c>
      <c r="O76" s="174" t="s">
        <v>698</v>
      </c>
      <c r="P76" s="176" t="s">
        <v>946</v>
      </c>
    </row>
    <row r="77" spans="1:16" ht="21" hidden="1" customHeight="1" x14ac:dyDescent="0.25">
      <c r="A77" s="154">
        <v>74</v>
      </c>
      <c r="B77" s="172" t="s">
        <v>638</v>
      </c>
      <c r="C77" s="173">
        <v>207525</v>
      </c>
      <c r="D77" s="174" t="s">
        <v>947</v>
      </c>
      <c r="E77" s="173" t="s">
        <v>640</v>
      </c>
      <c r="F77" s="173">
        <v>53</v>
      </c>
      <c r="G77" s="173">
        <v>26</v>
      </c>
      <c r="H77" s="173" t="s">
        <v>641</v>
      </c>
      <c r="I77" s="174" t="s">
        <v>948</v>
      </c>
      <c r="J77" s="173">
        <v>26</v>
      </c>
      <c r="K77" s="173" t="s">
        <v>949</v>
      </c>
      <c r="L77" s="174" t="s">
        <v>950</v>
      </c>
      <c r="M77" s="174" t="s">
        <v>645</v>
      </c>
      <c r="N77" s="174" t="s">
        <v>951</v>
      </c>
      <c r="O77" s="174" t="s">
        <v>952</v>
      </c>
      <c r="P77" s="175" t="s">
        <v>656</v>
      </c>
    </row>
    <row r="78" spans="1:16" ht="21" hidden="1" customHeight="1" x14ac:dyDescent="0.25">
      <c r="A78" s="154">
        <v>75</v>
      </c>
      <c r="B78" s="172" t="s">
        <v>638</v>
      </c>
      <c r="C78" s="173">
        <v>207527</v>
      </c>
      <c r="D78" s="174" t="s">
        <v>953</v>
      </c>
      <c r="E78" s="173" t="s">
        <v>640</v>
      </c>
      <c r="F78" s="173">
        <v>53</v>
      </c>
      <c r="G78" s="173">
        <v>26</v>
      </c>
      <c r="H78" s="173" t="s">
        <v>641</v>
      </c>
      <c r="I78" s="174" t="s">
        <v>954</v>
      </c>
      <c r="J78" s="173">
        <v>24</v>
      </c>
      <c r="K78" s="173" t="s">
        <v>955</v>
      </c>
      <c r="L78" s="174" t="s">
        <v>956</v>
      </c>
      <c r="M78" s="174" t="s">
        <v>645</v>
      </c>
      <c r="N78" s="174" t="s">
        <v>951</v>
      </c>
      <c r="O78" s="174" t="s">
        <v>952</v>
      </c>
      <c r="P78" s="176" t="s">
        <v>957</v>
      </c>
    </row>
    <row r="79" spans="1:16" ht="21" hidden="1" customHeight="1" x14ac:dyDescent="0.25">
      <c r="A79" s="154">
        <v>76</v>
      </c>
      <c r="B79" s="172" t="s">
        <v>638</v>
      </c>
      <c r="C79" s="173">
        <v>220803</v>
      </c>
      <c r="D79" s="174" t="s">
        <v>958</v>
      </c>
      <c r="E79" s="173" t="s">
        <v>640</v>
      </c>
      <c r="F79" s="173">
        <v>47</v>
      </c>
      <c r="G79" s="173">
        <v>28</v>
      </c>
      <c r="H79" s="173" t="s">
        <v>641</v>
      </c>
      <c r="I79" s="174" t="s">
        <v>959</v>
      </c>
      <c r="J79" s="173">
        <v>32</v>
      </c>
      <c r="K79" s="173" t="s">
        <v>960</v>
      </c>
      <c r="L79" s="174" t="s">
        <v>961</v>
      </c>
      <c r="M79" s="174" t="s">
        <v>645</v>
      </c>
      <c r="N79" s="174" t="s">
        <v>951</v>
      </c>
      <c r="O79" s="174" t="s">
        <v>952</v>
      </c>
      <c r="P79" s="176" t="s">
        <v>962</v>
      </c>
    </row>
    <row r="80" spans="1:16" ht="21" hidden="1" customHeight="1" x14ac:dyDescent="0.25">
      <c r="A80" s="154">
        <v>77</v>
      </c>
      <c r="B80" s="172" t="s">
        <v>638</v>
      </c>
      <c r="C80" s="173">
        <v>221066</v>
      </c>
      <c r="D80" s="174" t="s">
        <v>963</v>
      </c>
      <c r="E80" s="173" t="s">
        <v>640</v>
      </c>
      <c r="F80" s="173">
        <v>47</v>
      </c>
      <c r="G80" s="173">
        <v>28</v>
      </c>
      <c r="H80" s="173" t="s">
        <v>641</v>
      </c>
      <c r="I80" s="174" t="s">
        <v>964</v>
      </c>
      <c r="J80" s="173">
        <v>32</v>
      </c>
      <c r="K80" s="173" t="s">
        <v>960</v>
      </c>
      <c r="L80" s="174" t="s">
        <v>961</v>
      </c>
      <c r="M80" s="174" t="s">
        <v>645</v>
      </c>
      <c r="N80" s="174" t="s">
        <v>951</v>
      </c>
      <c r="O80" s="174" t="s">
        <v>952</v>
      </c>
      <c r="P80" s="176" t="s">
        <v>965</v>
      </c>
    </row>
    <row r="81" spans="1:16" ht="21" hidden="1" customHeight="1" x14ac:dyDescent="0.25">
      <c r="A81" s="154">
        <v>78</v>
      </c>
      <c r="B81" s="172" t="s">
        <v>638</v>
      </c>
      <c r="C81" s="173">
        <v>222503</v>
      </c>
      <c r="D81" s="174" t="s">
        <v>966</v>
      </c>
      <c r="E81" s="173" t="s">
        <v>640</v>
      </c>
      <c r="F81" s="173">
        <v>47</v>
      </c>
      <c r="G81" s="173">
        <v>28</v>
      </c>
      <c r="H81" s="173" t="s">
        <v>641</v>
      </c>
      <c r="I81" s="174" t="s">
        <v>967</v>
      </c>
      <c r="J81" s="173">
        <v>32</v>
      </c>
      <c r="K81" s="173" t="s">
        <v>960</v>
      </c>
      <c r="L81" s="174" t="s">
        <v>961</v>
      </c>
      <c r="M81" s="174" t="s">
        <v>645</v>
      </c>
      <c r="N81" s="174" t="s">
        <v>951</v>
      </c>
      <c r="O81" s="174" t="s">
        <v>952</v>
      </c>
      <c r="P81" s="175" t="s">
        <v>656</v>
      </c>
    </row>
    <row r="82" spans="1:16" ht="21" hidden="1" customHeight="1" x14ac:dyDescent="0.25">
      <c r="A82" s="154">
        <v>79</v>
      </c>
      <c r="B82" s="172" t="s">
        <v>638</v>
      </c>
      <c r="C82" s="173">
        <v>222660</v>
      </c>
      <c r="D82" s="174" t="s">
        <v>968</v>
      </c>
      <c r="E82" s="173" t="s">
        <v>640</v>
      </c>
      <c r="F82" s="173">
        <v>53</v>
      </c>
      <c r="G82" s="173">
        <v>31</v>
      </c>
      <c r="H82" s="173" t="s">
        <v>641</v>
      </c>
      <c r="I82" s="174" t="s">
        <v>969</v>
      </c>
      <c r="J82" s="173">
        <v>26</v>
      </c>
      <c r="K82" s="173" t="s">
        <v>970</v>
      </c>
      <c r="L82" s="174" t="s">
        <v>971</v>
      </c>
      <c r="M82" s="174" t="s">
        <v>645</v>
      </c>
      <c r="N82" s="174" t="s">
        <v>951</v>
      </c>
      <c r="O82" s="174" t="s">
        <v>952</v>
      </c>
      <c r="P82" s="175" t="s">
        <v>656</v>
      </c>
    </row>
    <row r="83" spans="1:16" ht="21" hidden="1" customHeight="1" x14ac:dyDescent="0.25">
      <c r="A83" s="154">
        <v>80</v>
      </c>
      <c r="B83" s="172" t="s">
        <v>638</v>
      </c>
      <c r="C83" s="173">
        <v>223076</v>
      </c>
      <c r="D83" s="174" t="s">
        <v>972</v>
      </c>
      <c r="E83" s="173" t="s">
        <v>640</v>
      </c>
      <c r="F83" s="173">
        <v>45</v>
      </c>
      <c r="G83" s="173">
        <v>27</v>
      </c>
      <c r="H83" s="173" t="s">
        <v>641</v>
      </c>
      <c r="I83" s="174" t="s">
        <v>973</v>
      </c>
      <c r="J83" s="173">
        <v>32</v>
      </c>
      <c r="K83" s="173" t="s">
        <v>960</v>
      </c>
      <c r="L83" s="174" t="s">
        <v>961</v>
      </c>
      <c r="M83" s="174" t="s">
        <v>645</v>
      </c>
      <c r="N83" s="174" t="s">
        <v>951</v>
      </c>
      <c r="O83" s="174" t="s">
        <v>952</v>
      </c>
      <c r="P83" s="176" t="s">
        <v>974</v>
      </c>
    </row>
    <row r="84" spans="1:16" ht="21" hidden="1" customHeight="1" x14ac:dyDescent="0.25">
      <c r="A84" s="154">
        <v>81</v>
      </c>
      <c r="B84" s="172" t="s">
        <v>638</v>
      </c>
      <c r="C84" s="173">
        <v>232892</v>
      </c>
      <c r="D84" s="174" t="s">
        <v>975</v>
      </c>
      <c r="E84" s="173" t="s">
        <v>640</v>
      </c>
      <c r="F84" s="173">
        <v>50</v>
      </c>
      <c r="G84" s="173">
        <v>26</v>
      </c>
      <c r="H84" s="173" t="s">
        <v>641</v>
      </c>
      <c r="I84" s="174" t="s">
        <v>976</v>
      </c>
      <c r="J84" s="173">
        <v>32</v>
      </c>
      <c r="K84" s="173" t="s">
        <v>960</v>
      </c>
      <c r="L84" s="174" t="s">
        <v>961</v>
      </c>
      <c r="M84" s="174" t="s">
        <v>645</v>
      </c>
      <c r="N84" s="174" t="s">
        <v>951</v>
      </c>
      <c r="O84" s="174" t="s">
        <v>952</v>
      </c>
      <c r="P84" s="175" t="s">
        <v>656</v>
      </c>
    </row>
    <row r="85" spans="1:16" ht="21" hidden="1" customHeight="1" x14ac:dyDescent="0.25">
      <c r="A85" s="154">
        <v>82</v>
      </c>
      <c r="B85" s="172" t="s">
        <v>638</v>
      </c>
      <c r="C85" s="173">
        <v>248714</v>
      </c>
      <c r="D85" s="174" t="s">
        <v>977</v>
      </c>
      <c r="E85" s="173" t="s">
        <v>640</v>
      </c>
      <c r="F85" s="173">
        <v>52</v>
      </c>
      <c r="G85" s="173">
        <v>29</v>
      </c>
      <c r="H85" s="173" t="s">
        <v>641</v>
      </c>
      <c r="I85" s="174" t="s">
        <v>978</v>
      </c>
      <c r="J85" s="173">
        <v>32</v>
      </c>
      <c r="K85" s="173" t="s">
        <v>960</v>
      </c>
      <c r="L85" s="174" t="s">
        <v>961</v>
      </c>
      <c r="M85" s="174" t="s">
        <v>645</v>
      </c>
      <c r="N85" s="174" t="s">
        <v>951</v>
      </c>
      <c r="O85" s="174" t="s">
        <v>952</v>
      </c>
      <c r="P85" s="175" t="s">
        <v>656</v>
      </c>
    </row>
    <row r="86" spans="1:16" ht="21" hidden="1" customHeight="1" x14ac:dyDescent="0.25">
      <c r="A86" s="154">
        <v>83</v>
      </c>
      <c r="B86" s="172" t="s">
        <v>638</v>
      </c>
      <c r="C86" s="173">
        <v>249094</v>
      </c>
      <c r="D86" s="174" t="s">
        <v>979</v>
      </c>
      <c r="E86" s="173" t="s">
        <v>640</v>
      </c>
      <c r="F86" s="173">
        <v>49</v>
      </c>
      <c r="G86" s="173">
        <v>29</v>
      </c>
      <c r="H86" s="173" t="s">
        <v>641</v>
      </c>
      <c r="I86" s="174" t="s">
        <v>980</v>
      </c>
      <c r="J86" s="173">
        <v>24</v>
      </c>
      <c r="K86" s="173" t="s">
        <v>981</v>
      </c>
      <c r="L86" s="174" t="s">
        <v>982</v>
      </c>
      <c r="M86" s="174" t="s">
        <v>645</v>
      </c>
      <c r="N86" s="174" t="s">
        <v>951</v>
      </c>
      <c r="O86" s="174" t="s">
        <v>952</v>
      </c>
      <c r="P86" s="176" t="s">
        <v>983</v>
      </c>
    </row>
    <row r="87" spans="1:16" ht="21" hidden="1" customHeight="1" x14ac:dyDescent="0.25">
      <c r="A87" s="154">
        <v>84</v>
      </c>
      <c r="B87" s="172" t="s">
        <v>638</v>
      </c>
      <c r="C87" s="173">
        <v>249950</v>
      </c>
      <c r="D87" s="174" t="s">
        <v>984</v>
      </c>
      <c r="E87" s="173" t="s">
        <v>640</v>
      </c>
      <c r="F87" s="173">
        <v>49</v>
      </c>
      <c r="G87" s="173">
        <v>28</v>
      </c>
      <c r="H87" s="173" t="s">
        <v>641</v>
      </c>
      <c r="I87" s="174" t="s">
        <v>985</v>
      </c>
      <c r="J87" s="173">
        <v>32</v>
      </c>
      <c r="K87" s="173" t="s">
        <v>960</v>
      </c>
      <c r="L87" s="174" t="s">
        <v>961</v>
      </c>
      <c r="M87" s="174" t="s">
        <v>645</v>
      </c>
      <c r="N87" s="174" t="s">
        <v>951</v>
      </c>
      <c r="O87" s="174" t="s">
        <v>952</v>
      </c>
      <c r="P87" s="176" t="s">
        <v>986</v>
      </c>
    </row>
    <row r="88" spans="1:16" ht="21" hidden="1" customHeight="1" x14ac:dyDescent="0.25">
      <c r="A88" s="154">
        <v>85</v>
      </c>
      <c r="B88" s="172" t="s">
        <v>638</v>
      </c>
      <c r="C88" s="173">
        <v>253326</v>
      </c>
      <c r="D88" s="174" t="s">
        <v>987</v>
      </c>
      <c r="E88" s="173" t="s">
        <v>640</v>
      </c>
      <c r="F88" s="173">
        <v>48</v>
      </c>
      <c r="G88" s="173">
        <v>24</v>
      </c>
      <c r="H88" s="173" t="s">
        <v>641</v>
      </c>
      <c r="I88" s="174" t="s">
        <v>988</v>
      </c>
      <c r="J88" s="173">
        <v>31</v>
      </c>
      <c r="K88" s="173" t="s">
        <v>989</v>
      </c>
      <c r="L88" s="174" t="s">
        <v>990</v>
      </c>
      <c r="M88" s="174" t="s">
        <v>645</v>
      </c>
      <c r="N88" s="174" t="s">
        <v>951</v>
      </c>
      <c r="O88" s="174" t="s">
        <v>952</v>
      </c>
      <c r="P88" s="176" t="s">
        <v>991</v>
      </c>
    </row>
    <row r="89" spans="1:16" ht="21" hidden="1" customHeight="1" x14ac:dyDescent="0.25">
      <c r="A89" s="154">
        <v>86</v>
      </c>
      <c r="B89" s="172" t="s">
        <v>638</v>
      </c>
      <c r="C89" s="173">
        <v>268144</v>
      </c>
      <c r="D89" s="174" t="s">
        <v>992</v>
      </c>
      <c r="E89" s="173" t="s">
        <v>640</v>
      </c>
      <c r="F89" s="173">
        <v>59</v>
      </c>
      <c r="G89" s="173">
        <v>20</v>
      </c>
      <c r="H89" s="173" t="s">
        <v>641</v>
      </c>
      <c r="I89" s="174" t="s">
        <v>993</v>
      </c>
      <c r="J89" s="173">
        <v>13</v>
      </c>
      <c r="K89" s="173" t="s">
        <v>907</v>
      </c>
      <c r="L89" s="174" t="s">
        <v>908</v>
      </c>
      <c r="M89" s="174" t="s">
        <v>645</v>
      </c>
      <c r="N89" s="174" t="s">
        <v>951</v>
      </c>
      <c r="O89" s="174" t="s">
        <v>952</v>
      </c>
      <c r="P89" s="175" t="s">
        <v>656</v>
      </c>
    </row>
    <row r="90" spans="1:16" ht="21" hidden="1" customHeight="1" x14ac:dyDescent="0.25">
      <c r="A90" s="154">
        <v>87</v>
      </c>
      <c r="B90" s="172" t="s">
        <v>638</v>
      </c>
      <c r="C90" s="173">
        <v>279341</v>
      </c>
      <c r="D90" s="174" t="s">
        <v>994</v>
      </c>
      <c r="E90" s="173" t="s">
        <v>640</v>
      </c>
      <c r="F90" s="173">
        <v>47</v>
      </c>
      <c r="G90" s="173">
        <v>28</v>
      </c>
      <c r="H90" s="173" t="s">
        <v>641</v>
      </c>
      <c r="I90" s="174" t="s">
        <v>969</v>
      </c>
      <c r="J90" s="173">
        <v>26</v>
      </c>
      <c r="K90" s="173" t="s">
        <v>970</v>
      </c>
      <c r="L90" s="174" t="s">
        <v>971</v>
      </c>
      <c r="M90" s="174" t="s">
        <v>645</v>
      </c>
      <c r="N90" s="174" t="s">
        <v>951</v>
      </c>
      <c r="O90" s="174" t="s">
        <v>952</v>
      </c>
      <c r="P90" s="175" t="s">
        <v>656</v>
      </c>
    </row>
    <row r="91" spans="1:16" ht="21" hidden="1" customHeight="1" x14ac:dyDescent="0.25">
      <c r="A91" s="154">
        <v>88</v>
      </c>
      <c r="B91" s="172" t="s">
        <v>638</v>
      </c>
      <c r="C91" s="173">
        <v>282552</v>
      </c>
      <c r="D91" s="174" t="s">
        <v>995</v>
      </c>
      <c r="E91" s="173" t="s">
        <v>640</v>
      </c>
      <c r="F91" s="173">
        <v>51</v>
      </c>
      <c r="G91" s="173">
        <v>25</v>
      </c>
      <c r="H91" s="173" t="s">
        <v>641</v>
      </c>
      <c r="I91" s="174" t="s">
        <v>978</v>
      </c>
      <c r="J91" s="173">
        <v>26</v>
      </c>
      <c r="K91" s="173" t="s">
        <v>949</v>
      </c>
      <c r="L91" s="174" t="s">
        <v>950</v>
      </c>
      <c r="M91" s="174" t="s">
        <v>645</v>
      </c>
      <c r="N91" s="174" t="s">
        <v>951</v>
      </c>
      <c r="O91" s="174" t="s">
        <v>952</v>
      </c>
      <c r="P91" s="175" t="s">
        <v>656</v>
      </c>
    </row>
    <row r="92" spans="1:16" ht="21" hidden="1" customHeight="1" x14ac:dyDescent="0.25">
      <c r="A92" s="154">
        <v>89</v>
      </c>
      <c r="B92" s="172" t="s">
        <v>638</v>
      </c>
      <c r="C92" s="173">
        <v>282631</v>
      </c>
      <c r="D92" s="174" t="s">
        <v>996</v>
      </c>
      <c r="E92" s="173" t="s">
        <v>640</v>
      </c>
      <c r="F92" s="173">
        <v>49</v>
      </c>
      <c r="G92" s="173">
        <v>29</v>
      </c>
      <c r="H92" s="173" t="s">
        <v>641</v>
      </c>
      <c r="I92" s="174" t="s">
        <v>978</v>
      </c>
      <c r="J92" s="173">
        <v>32</v>
      </c>
      <c r="K92" s="173" t="s">
        <v>960</v>
      </c>
      <c r="L92" s="174" t="s">
        <v>961</v>
      </c>
      <c r="M92" s="174" t="s">
        <v>645</v>
      </c>
      <c r="N92" s="174" t="s">
        <v>951</v>
      </c>
      <c r="O92" s="174" t="s">
        <v>952</v>
      </c>
      <c r="P92" s="175" t="s">
        <v>656</v>
      </c>
    </row>
    <row r="93" spans="1:16" ht="21" hidden="1" customHeight="1" x14ac:dyDescent="0.25">
      <c r="A93" s="154">
        <v>90</v>
      </c>
      <c r="B93" s="172" t="s">
        <v>638</v>
      </c>
      <c r="C93" s="173">
        <v>301227</v>
      </c>
      <c r="D93" s="174" t="s">
        <v>997</v>
      </c>
      <c r="E93" s="173" t="s">
        <v>640</v>
      </c>
      <c r="F93" s="173">
        <v>47</v>
      </c>
      <c r="G93" s="173">
        <v>26</v>
      </c>
      <c r="H93" s="173" t="s">
        <v>641</v>
      </c>
      <c r="I93" s="174" t="s">
        <v>998</v>
      </c>
      <c r="J93" s="173">
        <v>26</v>
      </c>
      <c r="K93" s="173" t="s">
        <v>949</v>
      </c>
      <c r="L93" s="174" t="s">
        <v>950</v>
      </c>
      <c r="M93" s="174" t="s">
        <v>645</v>
      </c>
      <c r="N93" s="174" t="s">
        <v>951</v>
      </c>
      <c r="O93" s="174" t="s">
        <v>952</v>
      </c>
      <c r="P93" s="175" t="s">
        <v>656</v>
      </c>
    </row>
    <row r="94" spans="1:16" ht="21" hidden="1" customHeight="1" x14ac:dyDescent="0.25">
      <c r="A94" s="154">
        <v>91</v>
      </c>
      <c r="B94" s="172" t="s">
        <v>638</v>
      </c>
      <c r="C94" s="173">
        <v>319026</v>
      </c>
      <c r="D94" s="174" t="s">
        <v>999</v>
      </c>
      <c r="E94" s="173" t="s">
        <v>640</v>
      </c>
      <c r="F94" s="173">
        <v>47</v>
      </c>
      <c r="G94" s="173">
        <v>26</v>
      </c>
      <c r="H94" s="173" t="s">
        <v>641</v>
      </c>
      <c r="I94" s="174" t="s">
        <v>964</v>
      </c>
      <c r="J94" s="173">
        <v>26</v>
      </c>
      <c r="K94" s="173" t="s">
        <v>949</v>
      </c>
      <c r="L94" s="174" t="s">
        <v>950</v>
      </c>
      <c r="M94" s="174" t="s">
        <v>645</v>
      </c>
      <c r="N94" s="174" t="s">
        <v>951</v>
      </c>
      <c r="O94" s="174" t="s">
        <v>952</v>
      </c>
      <c r="P94" s="175" t="s">
        <v>656</v>
      </c>
    </row>
    <row r="95" spans="1:16" ht="21" hidden="1" customHeight="1" x14ac:dyDescent="0.25">
      <c r="A95" s="154">
        <v>92</v>
      </c>
      <c r="B95" s="172" t="s">
        <v>638</v>
      </c>
      <c r="C95" s="173">
        <v>320171</v>
      </c>
      <c r="D95" s="174" t="s">
        <v>1000</v>
      </c>
      <c r="E95" s="173" t="s">
        <v>640</v>
      </c>
      <c r="F95" s="173">
        <v>51</v>
      </c>
      <c r="G95" s="173">
        <v>26</v>
      </c>
      <c r="H95" s="173" t="s">
        <v>672</v>
      </c>
      <c r="I95" s="174" t="s">
        <v>1001</v>
      </c>
      <c r="J95" s="173">
        <v>22</v>
      </c>
      <c r="K95" s="173" t="s">
        <v>902</v>
      </c>
      <c r="L95" s="174" t="s">
        <v>903</v>
      </c>
      <c r="M95" s="174" t="s">
        <v>736</v>
      </c>
      <c r="N95" s="174" t="s">
        <v>882</v>
      </c>
      <c r="O95" s="174">
        <v>0</v>
      </c>
      <c r="P95" s="176" t="s">
        <v>1002</v>
      </c>
    </row>
    <row r="96" spans="1:16" ht="21" hidden="1" customHeight="1" x14ac:dyDescent="0.25">
      <c r="A96" s="154">
        <v>93</v>
      </c>
      <c r="B96" s="172" t="s">
        <v>638</v>
      </c>
      <c r="C96" s="173">
        <v>320182</v>
      </c>
      <c r="D96" s="174" t="s">
        <v>1003</v>
      </c>
      <c r="E96" s="173" t="s">
        <v>640</v>
      </c>
      <c r="F96" s="173">
        <v>43</v>
      </c>
      <c r="G96" s="173">
        <v>25</v>
      </c>
      <c r="H96" s="173" t="s">
        <v>641</v>
      </c>
      <c r="I96" s="174" t="s">
        <v>1004</v>
      </c>
      <c r="J96" s="173">
        <v>28</v>
      </c>
      <c r="K96" s="173" t="s">
        <v>1005</v>
      </c>
      <c r="L96" s="174" t="s">
        <v>1006</v>
      </c>
      <c r="M96" s="174" t="s">
        <v>645</v>
      </c>
      <c r="N96" s="174" t="s">
        <v>951</v>
      </c>
      <c r="O96" s="174" t="s">
        <v>952</v>
      </c>
      <c r="P96" s="175" t="s">
        <v>656</v>
      </c>
    </row>
    <row r="97" spans="1:16" ht="21" hidden="1" customHeight="1" x14ac:dyDescent="0.25">
      <c r="A97" s="154">
        <v>94</v>
      </c>
      <c r="B97" s="172" t="s">
        <v>638</v>
      </c>
      <c r="C97" s="173">
        <v>320186</v>
      </c>
      <c r="D97" s="174" t="s">
        <v>1007</v>
      </c>
      <c r="E97" s="173" t="s">
        <v>640</v>
      </c>
      <c r="F97" s="173">
        <v>45</v>
      </c>
      <c r="G97" s="173">
        <v>25</v>
      </c>
      <c r="H97" s="173" t="s">
        <v>641</v>
      </c>
      <c r="I97" s="174" t="s">
        <v>1008</v>
      </c>
      <c r="J97" s="173">
        <v>24</v>
      </c>
      <c r="K97" s="173" t="s">
        <v>778</v>
      </c>
      <c r="L97" s="174" t="s">
        <v>779</v>
      </c>
      <c r="M97" s="174" t="s">
        <v>645</v>
      </c>
      <c r="N97" s="174" t="s">
        <v>951</v>
      </c>
      <c r="O97" s="174" t="s">
        <v>952</v>
      </c>
      <c r="P97" s="175" t="s">
        <v>656</v>
      </c>
    </row>
    <row r="98" spans="1:16" ht="21" hidden="1" customHeight="1" x14ac:dyDescent="0.25">
      <c r="A98" s="154">
        <v>95</v>
      </c>
      <c r="B98" s="172" t="s">
        <v>638</v>
      </c>
      <c r="C98" s="173">
        <v>327354</v>
      </c>
      <c r="D98" s="174" t="s">
        <v>1009</v>
      </c>
      <c r="E98" s="173" t="s">
        <v>640</v>
      </c>
      <c r="F98" s="173">
        <v>55</v>
      </c>
      <c r="G98" s="173">
        <v>22</v>
      </c>
      <c r="H98" s="173" t="s">
        <v>641</v>
      </c>
      <c r="I98" s="174" t="s">
        <v>1010</v>
      </c>
      <c r="J98" s="173">
        <v>12</v>
      </c>
      <c r="K98" s="173" t="s">
        <v>1011</v>
      </c>
      <c r="L98" s="174" t="s">
        <v>1012</v>
      </c>
      <c r="M98" s="174" t="s">
        <v>645</v>
      </c>
      <c r="N98" s="174" t="s">
        <v>951</v>
      </c>
      <c r="O98" s="174" t="s">
        <v>952</v>
      </c>
      <c r="P98" s="176" t="s">
        <v>1013</v>
      </c>
    </row>
    <row r="99" spans="1:16" ht="21" hidden="1" customHeight="1" x14ac:dyDescent="0.25">
      <c r="A99" s="154">
        <v>96</v>
      </c>
      <c r="B99" s="172" t="s">
        <v>638</v>
      </c>
      <c r="C99" s="173">
        <v>327827</v>
      </c>
      <c r="D99" s="174" t="s">
        <v>1014</v>
      </c>
      <c r="E99" s="173" t="s">
        <v>640</v>
      </c>
      <c r="F99" s="173">
        <v>42</v>
      </c>
      <c r="G99" s="173">
        <v>24</v>
      </c>
      <c r="H99" s="173" t="s">
        <v>641</v>
      </c>
      <c r="I99" s="174" t="s">
        <v>954</v>
      </c>
      <c r="J99" s="173">
        <v>24</v>
      </c>
      <c r="K99" s="173" t="s">
        <v>955</v>
      </c>
      <c r="L99" s="174" t="s">
        <v>956</v>
      </c>
      <c r="M99" s="174" t="s">
        <v>645</v>
      </c>
      <c r="N99" s="174" t="s">
        <v>951</v>
      </c>
      <c r="O99" s="174" t="s">
        <v>952</v>
      </c>
      <c r="P99" s="175" t="s">
        <v>656</v>
      </c>
    </row>
    <row r="100" spans="1:16" ht="21" hidden="1" customHeight="1" x14ac:dyDescent="0.25">
      <c r="A100" s="154">
        <v>97</v>
      </c>
      <c r="B100" s="172" t="s">
        <v>638</v>
      </c>
      <c r="C100" s="173">
        <v>327843</v>
      </c>
      <c r="D100" s="174" t="s">
        <v>1015</v>
      </c>
      <c r="E100" s="173" t="s">
        <v>640</v>
      </c>
      <c r="F100" s="173">
        <v>44</v>
      </c>
      <c r="G100" s="173">
        <v>22</v>
      </c>
      <c r="H100" s="173" t="s">
        <v>641</v>
      </c>
      <c r="I100" s="174" t="s">
        <v>1016</v>
      </c>
      <c r="J100" s="173">
        <v>32</v>
      </c>
      <c r="K100" s="173" t="s">
        <v>1017</v>
      </c>
      <c r="L100" s="174" t="s">
        <v>1018</v>
      </c>
      <c r="M100" s="174" t="s">
        <v>645</v>
      </c>
      <c r="N100" s="174" t="s">
        <v>951</v>
      </c>
      <c r="O100" s="174" t="s">
        <v>952</v>
      </c>
      <c r="P100" s="176" t="s">
        <v>1019</v>
      </c>
    </row>
    <row r="101" spans="1:16" ht="21" hidden="1" customHeight="1" x14ac:dyDescent="0.25">
      <c r="A101" s="154">
        <v>98</v>
      </c>
      <c r="B101" s="172" t="s">
        <v>638</v>
      </c>
      <c r="C101" s="173">
        <v>332996</v>
      </c>
      <c r="D101" s="174" t="s">
        <v>1020</v>
      </c>
      <c r="E101" s="173" t="s">
        <v>640</v>
      </c>
      <c r="F101" s="173">
        <v>45</v>
      </c>
      <c r="G101" s="173">
        <v>22</v>
      </c>
      <c r="H101" s="173" t="s">
        <v>641</v>
      </c>
      <c r="I101" s="174" t="s">
        <v>1021</v>
      </c>
      <c r="J101" s="173">
        <v>26</v>
      </c>
      <c r="K101" s="173" t="s">
        <v>949</v>
      </c>
      <c r="L101" s="174" t="s">
        <v>950</v>
      </c>
      <c r="M101" s="174" t="s">
        <v>645</v>
      </c>
      <c r="N101" s="174" t="s">
        <v>951</v>
      </c>
      <c r="O101" s="174" t="s">
        <v>952</v>
      </c>
      <c r="P101" s="176" t="s">
        <v>1022</v>
      </c>
    </row>
    <row r="102" spans="1:16" ht="21" hidden="1" customHeight="1" x14ac:dyDescent="0.25">
      <c r="A102" s="154">
        <v>99</v>
      </c>
      <c r="B102" s="172" t="s">
        <v>638</v>
      </c>
      <c r="C102" s="173">
        <v>333099</v>
      </c>
      <c r="D102" s="174" t="s">
        <v>1023</v>
      </c>
      <c r="E102" s="173" t="s">
        <v>640</v>
      </c>
      <c r="F102" s="173">
        <v>45</v>
      </c>
      <c r="G102" s="173">
        <v>20</v>
      </c>
      <c r="H102" s="173" t="s">
        <v>641</v>
      </c>
      <c r="I102" s="174" t="s">
        <v>1024</v>
      </c>
      <c r="J102" s="173">
        <v>22</v>
      </c>
      <c r="K102" s="173" t="s">
        <v>899</v>
      </c>
      <c r="L102" s="174" t="s">
        <v>900</v>
      </c>
      <c r="M102" s="174" t="s">
        <v>645</v>
      </c>
      <c r="N102" s="174" t="s">
        <v>951</v>
      </c>
      <c r="O102" s="174" t="s">
        <v>952</v>
      </c>
      <c r="P102" s="175" t="s">
        <v>656</v>
      </c>
    </row>
    <row r="103" spans="1:16" ht="21" hidden="1" customHeight="1" x14ac:dyDescent="0.25">
      <c r="A103" s="154">
        <v>100</v>
      </c>
      <c r="B103" s="172" t="s">
        <v>638</v>
      </c>
      <c r="C103" s="173">
        <v>333101</v>
      </c>
      <c r="D103" s="174" t="s">
        <v>1025</v>
      </c>
      <c r="E103" s="173" t="s">
        <v>640</v>
      </c>
      <c r="F103" s="173">
        <v>41</v>
      </c>
      <c r="G103" s="173">
        <v>23</v>
      </c>
      <c r="H103" s="173" t="s">
        <v>641</v>
      </c>
      <c r="I103" s="174" t="s">
        <v>993</v>
      </c>
      <c r="J103" s="173">
        <v>22</v>
      </c>
      <c r="K103" s="173" t="s">
        <v>764</v>
      </c>
      <c r="L103" s="174" t="s">
        <v>765</v>
      </c>
      <c r="M103" s="174" t="s">
        <v>645</v>
      </c>
      <c r="N103" s="174" t="s">
        <v>951</v>
      </c>
      <c r="O103" s="174" t="s">
        <v>952</v>
      </c>
      <c r="P103" s="176" t="s">
        <v>1026</v>
      </c>
    </row>
    <row r="104" spans="1:16" ht="21" hidden="1" customHeight="1" x14ac:dyDescent="0.25">
      <c r="A104" s="154">
        <v>101</v>
      </c>
      <c r="B104" s="172" t="s">
        <v>638</v>
      </c>
      <c r="C104" s="173">
        <v>333335</v>
      </c>
      <c r="D104" s="174" t="s">
        <v>1027</v>
      </c>
      <c r="E104" s="173" t="s">
        <v>640</v>
      </c>
      <c r="F104" s="173">
        <v>50</v>
      </c>
      <c r="G104" s="173">
        <v>24</v>
      </c>
      <c r="H104" s="173" t="s">
        <v>672</v>
      </c>
      <c r="I104" s="174" t="s">
        <v>1028</v>
      </c>
      <c r="J104" s="173">
        <v>20</v>
      </c>
      <c r="K104" s="173" t="s">
        <v>1029</v>
      </c>
      <c r="L104" s="174" t="s">
        <v>1030</v>
      </c>
      <c r="M104" s="174" t="s">
        <v>736</v>
      </c>
      <c r="N104" s="174" t="s">
        <v>737</v>
      </c>
      <c r="O104" s="174" t="s">
        <v>738</v>
      </c>
      <c r="P104" s="176" t="s">
        <v>1031</v>
      </c>
    </row>
    <row r="105" spans="1:16" ht="21" hidden="1" customHeight="1" x14ac:dyDescent="0.25">
      <c r="A105" s="154">
        <v>102</v>
      </c>
      <c r="B105" s="172" t="s">
        <v>638</v>
      </c>
      <c r="C105" s="173">
        <v>342721</v>
      </c>
      <c r="D105" s="174" t="s">
        <v>1032</v>
      </c>
      <c r="E105" s="173" t="s">
        <v>640</v>
      </c>
      <c r="F105" s="173">
        <v>41</v>
      </c>
      <c r="G105" s="173">
        <v>23</v>
      </c>
      <c r="H105" s="173" t="s">
        <v>641</v>
      </c>
      <c r="I105" s="174" t="s">
        <v>1033</v>
      </c>
      <c r="J105" s="173">
        <v>24</v>
      </c>
      <c r="K105" s="173" t="s">
        <v>1034</v>
      </c>
      <c r="L105" s="174" t="s">
        <v>1035</v>
      </c>
      <c r="M105" s="174" t="s">
        <v>645</v>
      </c>
      <c r="N105" s="174" t="s">
        <v>951</v>
      </c>
      <c r="O105" s="174" t="s">
        <v>952</v>
      </c>
      <c r="P105" s="175" t="s">
        <v>656</v>
      </c>
    </row>
    <row r="106" spans="1:16" ht="21" hidden="1" customHeight="1" x14ac:dyDescent="0.25">
      <c r="A106" s="154">
        <v>103</v>
      </c>
      <c r="B106" s="172" t="s">
        <v>638</v>
      </c>
      <c r="C106" s="173">
        <v>346880</v>
      </c>
      <c r="D106" s="174" t="s">
        <v>1036</v>
      </c>
      <c r="E106" s="173" t="s">
        <v>640</v>
      </c>
      <c r="F106" s="173">
        <v>43</v>
      </c>
      <c r="G106" s="173">
        <v>21</v>
      </c>
      <c r="H106" s="173" t="s">
        <v>641</v>
      </c>
      <c r="I106" s="174" t="s">
        <v>1037</v>
      </c>
      <c r="J106" s="173">
        <v>25</v>
      </c>
      <c r="K106" s="173" t="s">
        <v>1038</v>
      </c>
      <c r="L106" s="174" t="s">
        <v>1039</v>
      </c>
      <c r="M106" s="174" t="s">
        <v>645</v>
      </c>
      <c r="N106" s="174" t="s">
        <v>951</v>
      </c>
      <c r="O106" s="174" t="s">
        <v>952</v>
      </c>
      <c r="P106" s="176" t="s">
        <v>1040</v>
      </c>
    </row>
    <row r="107" spans="1:16" ht="21" hidden="1" customHeight="1" x14ac:dyDescent="0.25">
      <c r="A107" s="154">
        <v>104</v>
      </c>
      <c r="B107" s="172" t="s">
        <v>638</v>
      </c>
      <c r="C107" s="173">
        <v>355493</v>
      </c>
      <c r="D107" s="174" t="s">
        <v>1041</v>
      </c>
      <c r="E107" s="173" t="s">
        <v>640</v>
      </c>
      <c r="F107" s="173">
        <v>48</v>
      </c>
      <c r="G107" s="173">
        <v>21</v>
      </c>
      <c r="H107" s="173" t="s">
        <v>641</v>
      </c>
      <c r="I107" s="174" t="s">
        <v>1010</v>
      </c>
      <c r="J107" s="173">
        <v>18</v>
      </c>
      <c r="K107" s="173" t="s">
        <v>1042</v>
      </c>
      <c r="L107" s="174" t="s">
        <v>1043</v>
      </c>
      <c r="M107" s="174" t="s">
        <v>645</v>
      </c>
      <c r="N107" s="174" t="s">
        <v>951</v>
      </c>
      <c r="O107" s="174" t="s">
        <v>952</v>
      </c>
      <c r="P107" s="176" t="s">
        <v>1044</v>
      </c>
    </row>
    <row r="108" spans="1:16" ht="21" hidden="1" customHeight="1" x14ac:dyDescent="0.25">
      <c r="A108" s="154">
        <v>105</v>
      </c>
      <c r="B108" s="172" t="s">
        <v>638</v>
      </c>
      <c r="C108" s="173">
        <v>358128</v>
      </c>
      <c r="D108" s="174" t="s">
        <v>1045</v>
      </c>
      <c r="E108" s="173" t="s">
        <v>640</v>
      </c>
      <c r="F108" s="173">
        <v>61</v>
      </c>
      <c r="G108" s="173">
        <v>21</v>
      </c>
      <c r="H108" s="173" t="s">
        <v>641</v>
      </c>
      <c r="I108" s="174" t="s">
        <v>1046</v>
      </c>
      <c r="J108" s="173">
        <v>24</v>
      </c>
      <c r="K108" s="173" t="s">
        <v>1047</v>
      </c>
      <c r="L108" s="174" t="s">
        <v>1048</v>
      </c>
      <c r="M108" s="174" t="s">
        <v>645</v>
      </c>
      <c r="N108" s="174" t="s">
        <v>951</v>
      </c>
      <c r="O108" s="174" t="s">
        <v>952</v>
      </c>
      <c r="P108" s="176" t="s">
        <v>1049</v>
      </c>
    </row>
    <row r="109" spans="1:16" ht="21" hidden="1" customHeight="1" x14ac:dyDescent="0.25">
      <c r="A109" s="154">
        <v>106</v>
      </c>
      <c r="B109" s="172" t="s">
        <v>638</v>
      </c>
      <c r="C109" s="173">
        <v>358160</v>
      </c>
      <c r="D109" s="174" t="s">
        <v>1050</v>
      </c>
      <c r="E109" s="173" t="s">
        <v>640</v>
      </c>
      <c r="F109" s="173">
        <v>39</v>
      </c>
      <c r="G109" s="173">
        <v>17</v>
      </c>
      <c r="H109" s="173" t="s">
        <v>641</v>
      </c>
      <c r="I109" s="174" t="s">
        <v>993</v>
      </c>
      <c r="J109" s="173">
        <v>22</v>
      </c>
      <c r="K109" s="173" t="s">
        <v>764</v>
      </c>
      <c r="L109" s="174" t="s">
        <v>765</v>
      </c>
      <c r="M109" s="174" t="s">
        <v>645</v>
      </c>
      <c r="N109" s="174" t="s">
        <v>951</v>
      </c>
      <c r="O109" s="174" t="s">
        <v>952</v>
      </c>
      <c r="P109" s="175" t="s">
        <v>656</v>
      </c>
    </row>
    <row r="110" spans="1:16" ht="21" hidden="1" customHeight="1" x14ac:dyDescent="0.25">
      <c r="A110" s="154">
        <v>107</v>
      </c>
      <c r="B110" s="172" t="s">
        <v>638</v>
      </c>
      <c r="C110" s="173">
        <v>361334</v>
      </c>
      <c r="D110" s="174" t="s">
        <v>1051</v>
      </c>
      <c r="E110" s="173" t="s">
        <v>640</v>
      </c>
      <c r="F110" s="173">
        <v>49</v>
      </c>
      <c r="G110" s="173">
        <v>21</v>
      </c>
      <c r="H110" s="173" t="s">
        <v>641</v>
      </c>
      <c r="I110" s="174" t="s">
        <v>1052</v>
      </c>
      <c r="J110" s="173">
        <v>24</v>
      </c>
      <c r="K110" s="173" t="s">
        <v>1053</v>
      </c>
      <c r="L110" s="174" t="s">
        <v>1054</v>
      </c>
      <c r="M110" s="174" t="s">
        <v>645</v>
      </c>
      <c r="N110" s="174" t="s">
        <v>951</v>
      </c>
      <c r="O110" s="174" t="s">
        <v>952</v>
      </c>
      <c r="P110" s="176" t="s">
        <v>1055</v>
      </c>
    </row>
    <row r="111" spans="1:16" ht="21" hidden="1" customHeight="1" x14ac:dyDescent="0.25">
      <c r="A111" s="154">
        <v>108</v>
      </c>
      <c r="B111" s="172" t="s">
        <v>638</v>
      </c>
      <c r="C111" s="173">
        <v>364386</v>
      </c>
      <c r="D111" s="174" t="s">
        <v>1056</v>
      </c>
      <c r="E111" s="173" t="s">
        <v>640</v>
      </c>
      <c r="F111" s="173">
        <v>53</v>
      </c>
      <c r="G111" s="173">
        <v>32</v>
      </c>
      <c r="H111" s="173" t="s">
        <v>641</v>
      </c>
      <c r="I111" s="174" t="s">
        <v>1057</v>
      </c>
      <c r="J111" s="173">
        <v>32</v>
      </c>
      <c r="K111" s="173" t="s">
        <v>960</v>
      </c>
      <c r="L111" s="174" t="s">
        <v>961</v>
      </c>
      <c r="M111" s="174" t="s">
        <v>645</v>
      </c>
      <c r="N111" s="174" t="s">
        <v>951</v>
      </c>
      <c r="O111" s="174" t="s">
        <v>952</v>
      </c>
      <c r="P111" s="176" t="s">
        <v>1058</v>
      </c>
    </row>
    <row r="112" spans="1:16" ht="21" hidden="1" customHeight="1" x14ac:dyDescent="0.25">
      <c r="A112" s="154">
        <v>109</v>
      </c>
      <c r="B112" s="172" t="s">
        <v>638</v>
      </c>
      <c r="C112" s="173">
        <v>364430</v>
      </c>
      <c r="D112" s="174" t="s">
        <v>1059</v>
      </c>
      <c r="E112" s="173" t="s">
        <v>640</v>
      </c>
      <c r="F112" s="173">
        <v>51</v>
      </c>
      <c r="G112" s="173">
        <v>28</v>
      </c>
      <c r="H112" s="173" t="s">
        <v>641</v>
      </c>
      <c r="I112" s="174" t="s">
        <v>1024</v>
      </c>
      <c r="J112" s="173">
        <v>22</v>
      </c>
      <c r="K112" s="173" t="s">
        <v>899</v>
      </c>
      <c r="L112" s="174" t="s">
        <v>900</v>
      </c>
      <c r="M112" s="174" t="s">
        <v>645</v>
      </c>
      <c r="N112" s="174" t="s">
        <v>951</v>
      </c>
      <c r="O112" s="174" t="s">
        <v>952</v>
      </c>
      <c r="P112" s="176" t="s">
        <v>1060</v>
      </c>
    </row>
    <row r="113" spans="1:16" ht="21" hidden="1" customHeight="1" x14ac:dyDescent="0.25">
      <c r="A113" s="154">
        <v>110</v>
      </c>
      <c r="B113" s="172" t="s">
        <v>638</v>
      </c>
      <c r="C113" s="173">
        <v>372409</v>
      </c>
      <c r="D113" s="174" t="s">
        <v>1061</v>
      </c>
      <c r="E113" s="173" t="s">
        <v>640</v>
      </c>
      <c r="F113" s="173">
        <v>48</v>
      </c>
      <c r="G113" s="173">
        <v>20</v>
      </c>
      <c r="H113" s="173" t="s">
        <v>672</v>
      </c>
      <c r="I113" s="174" t="s">
        <v>1062</v>
      </c>
      <c r="J113" s="173">
        <v>31</v>
      </c>
      <c r="K113" s="173" t="s">
        <v>1063</v>
      </c>
      <c r="L113" s="174" t="s">
        <v>1064</v>
      </c>
      <c r="M113" s="174" t="s">
        <v>736</v>
      </c>
      <c r="N113" s="174" t="s">
        <v>917</v>
      </c>
      <c r="O113" s="174" t="s">
        <v>918</v>
      </c>
      <c r="P113" s="176" t="s">
        <v>1065</v>
      </c>
    </row>
    <row r="114" spans="1:16" ht="21" hidden="1" customHeight="1" x14ac:dyDescent="0.25">
      <c r="A114" s="154">
        <v>111</v>
      </c>
      <c r="B114" s="172" t="s">
        <v>638</v>
      </c>
      <c r="C114" s="173">
        <v>373136</v>
      </c>
      <c r="D114" s="174" t="s">
        <v>1066</v>
      </c>
      <c r="E114" s="173" t="s">
        <v>741</v>
      </c>
      <c r="F114" s="173">
        <v>50</v>
      </c>
      <c r="G114" s="173">
        <v>20</v>
      </c>
      <c r="H114" s="173" t="s">
        <v>641</v>
      </c>
      <c r="I114" s="174" t="s">
        <v>1067</v>
      </c>
      <c r="J114" s="173">
        <v>33</v>
      </c>
      <c r="K114" s="173" t="s">
        <v>1068</v>
      </c>
      <c r="L114" s="174" t="s">
        <v>1069</v>
      </c>
      <c r="M114" s="174" t="s">
        <v>645</v>
      </c>
      <c r="N114" s="174" t="s">
        <v>951</v>
      </c>
      <c r="O114" s="174" t="s">
        <v>952</v>
      </c>
      <c r="P114" s="176" t="s">
        <v>1070</v>
      </c>
    </row>
    <row r="115" spans="1:16" ht="21" hidden="1" customHeight="1" x14ac:dyDescent="0.25">
      <c r="A115" s="154">
        <v>112</v>
      </c>
      <c r="B115" s="172" t="s">
        <v>638</v>
      </c>
      <c r="C115" s="173">
        <v>374412</v>
      </c>
      <c r="D115" s="174" t="s">
        <v>1071</v>
      </c>
      <c r="E115" s="173" t="s">
        <v>640</v>
      </c>
      <c r="F115" s="173">
        <v>43</v>
      </c>
      <c r="G115" s="173">
        <v>19</v>
      </c>
      <c r="H115" s="173" t="s">
        <v>641</v>
      </c>
      <c r="I115" s="174" t="s">
        <v>1072</v>
      </c>
      <c r="J115" s="173">
        <v>26</v>
      </c>
      <c r="K115" s="173" t="s">
        <v>949</v>
      </c>
      <c r="L115" s="174" t="s">
        <v>950</v>
      </c>
      <c r="M115" s="174" t="s">
        <v>645</v>
      </c>
      <c r="N115" s="174" t="s">
        <v>951</v>
      </c>
      <c r="O115" s="174" t="s">
        <v>952</v>
      </c>
      <c r="P115" s="176" t="s">
        <v>1073</v>
      </c>
    </row>
    <row r="116" spans="1:16" ht="21" hidden="1" customHeight="1" x14ac:dyDescent="0.25">
      <c r="A116" s="154">
        <v>113</v>
      </c>
      <c r="B116" s="172" t="s">
        <v>638</v>
      </c>
      <c r="C116" s="173">
        <v>375046</v>
      </c>
      <c r="D116" s="174" t="s">
        <v>1074</v>
      </c>
      <c r="E116" s="173" t="s">
        <v>741</v>
      </c>
      <c r="F116" s="173">
        <v>46</v>
      </c>
      <c r="G116" s="173">
        <v>18</v>
      </c>
      <c r="H116" s="173" t="s">
        <v>280</v>
      </c>
      <c r="I116" s="174" t="s">
        <v>1075</v>
      </c>
      <c r="J116" s="173">
        <v>31</v>
      </c>
      <c r="K116" s="173" t="s">
        <v>1076</v>
      </c>
      <c r="L116" s="174" t="s">
        <v>1077</v>
      </c>
      <c r="M116" s="174" t="s">
        <v>653</v>
      </c>
      <c r="N116" s="174" t="s">
        <v>654</v>
      </c>
      <c r="O116" s="174" t="s">
        <v>1078</v>
      </c>
      <c r="P116" s="176" t="s">
        <v>1079</v>
      </c>
    </row>
    <row r="117" spans="1:16" ht="21" hidden="1" customHeight="1" x14ac:dyDescent="0.25">
      <c r="A117" s="154">
        <v>114</v>
      </c>
      <c r="B117" s="172" t="s">
        <v>638</v>
      </c>
      <c r="C117" s="173">
        <v>375385</v>
      </c>
      <c r="D117" s="174" t="s">
        <v>1080</v>
      </c>
      <c r="E117" s="173" t="s">
        <v>640</v>
      </c>
      <c r="F117" s="173">
        <v>44</v>
      </c>
      <c r="G117" s="173">
        <v>18</v>
      </c>
      <c r="H117" s="173" t="s">
        <v>672</v>
      </c>
      <c r="I117" s="174" t="s">
        <v>1062</v>
      </c>
      <c r="J117" s="173">
        <v>17</v>
      </c>
      <c r="K117" s="173" t="s">
        <v>1081</v>
      </c>
      <c r="L117" s="174" t="s">
        <v>1082</v>
      </c>
      <c r="M117" s="174" t="s">
        <v>736</v>
      </c>
      <c r="N117" s="174" t="s">
        <v>917</v>
      </c>
      <c r="O117" s="174" t="s">
        <v>918</v>
      </c>
      <c r="P117" s="175" t="s">
        <v>656</v>
      </c>
    </row>
    <row r="118" spans="1:16" ht="21" hidden="1" customHeight="1" x14ac:dyDescent="0.25">
      <c r="A118" s="154">
        <v>115</v>
      </c>
      <c r="B118" s="172" t="s">
        <v>638</v>
      </c>
      <c r="C118" s="173">
        <v>375638</v>
      </c>
      <c r="D118" s="174" t="s">
        <v>1083</v>
      </c>
      <c r="E118" s="173" t="s">
        <v>640</v>
      </c>
      <c r="F118" s="173">
        <v>45</v>
      </c>
      <c r="G118" s="173">
        <v>20</v>
      </c>
      <c r="H118" s="173" t="s">
        <v>641</v>
      </c>
      <c r="I118" s="174" t="s">
        <v>1084</v>
      </c>
      <c r="J118" s="173">
        <v>26</v>
      </c>
      <c r="K118" s="173" t="s">
        <v>949</v>
      </c>
      <c r="L118" s="174" t="s">
        <v>950</v>
      </c>
      <c r="M118" s="174" t="s">
        <v>645</v>
      </c>
      <c r="N118" s="174" t="s">
        <v>951</v>
      </c>
      <c r="O118" s="174" t="s">
        <v>952</v>
      </c>
      <c r="P118" s="176" t="s">
        <v>1085</v>
      </c>
    </row>
    <row r="119" spans="1:16" ht="21" hidden="1" customHeight="1" x14ac:dyDescent="0.25">
      <c r="A119" s="154">
        <v>116</v>
      </c>
      <c r="B119" s="172" t="s">
        <v>638</v>
      </c>
      <c r="C119" s="173">
        <v>375960</v>
      </c>
      <c r="D119" s="174" t="s">
        <v>1086</v>
      </c>
      <c r="E119" s="173" t="s">
        <v>640</v>
      </c>
      <c r="F119" s="173">
        <v>41</v>
      </c>
      <c r="G119" s="173">
        <v>18</v>
      </c>
      <c r="H119" s="173" t="s">
        <v>641</v>
      </c>
      <c r="I119" s="174" t="s">
        <v>973</v>
      </c>
      <c r="J119" s="173">
        <v>26</v>
      </c>
      <c r="K119" s="173" t="s">
        <v>949</v>
      </c>
      <c r="L119" s="174" t="s">
        <v>950</v>
      </c>
      <c r="M119" s="174" t="s">
        <v>645</v>
      </c>
      <c r="N119" s="174" t="s">
        <v>951</v>
      </c>
      <c r="O119" s="174" t="s">
        <v>952</v>
      </c>
      <c r="P119" s="176" t="s">
        <v>1087</v>
      </c>
    </row>
    <row r="120" spans="1:16" ht="21" hidden="1" customHeight="1" x14ac:dyDescent="0.25">
      <c r="A120" s="154">
        <v>117</v>
      </c>
      <c r="B120" s="172" t="s">
        <v>638</v>
      </c>
      <c r="C120" s="173">
        <v>376085</v>
      </c>
      <c r="D120" s="174" t="s">
        <v>1088</v>
      </c>
      <c r="E120" s="173" t="s">
        <v>640</v>
      </c>
      <c r="F120" s="173">
        <v>43</v>
      </c>
      <c r="G120" s="173">
        <v>19</v>
      </c>
      <c r="H120" s="173" t="s">
        <v>641</v>
      </c>
      <c r="I120" s="174" t="s">
        <v>1089</v>
      </c>
      <c r="J120" s="173">
        <v>23</v>
      </c>
      <c r="K120" s="173" t="s">
        <v>750</v>
      </c>
      <c r="L120" s="174" t="s">
        <v>751</v>
      </c>
      <c r="M120" s="174" t="s">
        <v>645</v>
      </c>
      <c r="N120" s="174" t="s">
        <v>951</v>
      </c>
      <c r="O120" s="174" t="s">
        <v>952</v>
      </c>
      <c r="P120" s="175" t="s">
        <v>656</v>
      </c>
    </row>
    <row r="121" spans="1:16" ht="21" hidden="1" customHeight="1" x14ac:dyDescent="0.25">
      <c r="A121" s="154">
        <v>118</v>
      </c>
      <c r="B121" s="172" t="s">
        <v>638</v>
      </c>
      <c r="C121" s="173">
        <v>376218</v>
      </c>
      <c r="D121" s="174" t="s">
        <v>1090</v>
      </c>
      <c r="E121" s="173" t="s">
        <v>640</v>
      </c>
      <c r="F121" s="173">
        <v>50</v>
      </c>
      <c r="G121" s="173">
        <v>20</v>
      </c>
      <c r="H121" s="173" t="s">
        <v>641</v>
      </c>
      <c r="I121" s="174" t="s">
        <v>993</v>
      </c>
      <c r="J121" s="173">
        <v>22</v>
      </c>
      <c r="K121" s="173" t="s">
        <v>764</v>
      </c>
      <c r="L121" s="174" t="s">
        <v>765</v>
      </c>
      <c r="M121" s="174" t="s">
        <v>645</v>
      </c>
      <c r="N121" s="174" t="s">
        <v>951</v>
      </c>
      <c r="O121" s="174" t="s">
        <v>952</v>
      </c>
      <c r="P121" s="175" t="s">
        <v>656</v>
      </c>
    </row>
    <row r="122" spans="1:16" ht="21" hidden="1" customHeight="1" x14ac:dyDescent="0.25">
      <c r="A122" s="154">
        <v>119</v>
      </c>
      <c r="B122" s="172" t="s">
        <v>638</v>
      </c>
      <c r="C122" s="173">
        <v>376226</v>
      </c>
      <c r="D122" s="174" t="s">
        <v>1091</v>
      </c>
      <c r="E122" s="173" t="s">
        <v>640</v>
      </c>
      <c r="F122" s="173">
        <v>47</v>
      </c>
      <c r="G122" s="173">
        <v>16</v>
      </c>
      <c r="H122" s="173" t="s">
        <v>641</v>
      </c>
      <c r="I122" s="174" t="s">
        <v>1008</v>
      </c>
      <c r="J122" s="173">
        <v>23</v>
      </c>
      <c r="K122" s="173" t="s">
        <v>1092</v>
      </c>
      <c r="L122" s="174" t="s">
        <v>1093</v>
      </c>
      <c r="M122" s="174" t="s">
        <v>645</v>
      </c>
      <c r="N122" s="174" t="s">
        <v>951</v>
      </c>
      <c r="O122" s="174" t="s">
        <v>952</v>
      </c>
      <c r="P122" s="176" t="s">
        <v>1094</v>
      </c>
    </row>
    <row r="123" spans="1:16" ht="21" hidden="1" customHeight="1" x14ac:dyDescent="0.25">
      <c r="A123" s="154">
        <v>120</v>
      </c>
      <c r="B123" s="172" t="s">
        <v>638</v>
      </c>
      <c r="C123" s="173">
        <v>376591</v>
      </c>
      <c r="D123" s="174" t="s">
        <v>1095</v>
      </c>
      <c r="E123" s="173" t="s">
        <v>640</v>
      </c>
      <c r="F123" s="173">
        <v>48</v>
      </c>
      <c r="G123" s="173">
        <v>19</v>
      </c>
      <c r="H123" s="173" t="s">
        <v>641</v>
      </c>
      <c r="I123" s="174" t="s">
        <v>993</v>
      </c>
      <c r="J123" s="173">
        <v>22</v>
      </c>
      <c r="K123" s="173" t="s">
        <v>764</v>
      </c>
      <c r="L123" s="174" t="s">
        <v>765</v>
      </c>
      <c r="M123" s="174" t="s">
        <v>645</v>
      </c>
      <c r="N123" s="174" t="s">
        <v>951</v>
      </c>
      <c r="O123" s="174" t="s">
        <v>952</v>
      </c>
      <c r="P123" s="175" t="s">
        <v>656</v>
      </c>
    </row>
    <row r="124" spans="1:16" ht="21" hidden="1" customHeight="1" x14ac:dyDescent="0.25">
      <c r="A124" s="154">
        <v>121</v>
      </c>
      <c r="B124" s="172" t="s">
        <v>638</v>
      </c>
      <c r="C124" s="173">
        <v>376602</v>
      </c>
      <c r="D124" s="174" t="s">
        <v>1096</v>
      </c>
      <c r="E124" s="173" t="s">
        <v>640</v>
      </c>
      <c r="F124" s="173">
        <v>41</v>
      </c>
      <c r="G124" s="173">
        <v>18</v>
      </c>
      <c r="H124" s="173" t="s">
        <v>641</v>
      </c>
      <c r="I124" s="174" t="s">
        <v>1097</v>
      </c>
      <c r="J124" s="173">
        <v>24</v>
      </c>
      <c r="K124" s="173" t="s">
        <v>1098</v>
      </c>
      <c r="L124" s="174" t="s">
        <v>1099</v>
      </c>
      <c r="M124" s="174" t="s">
        <v>645</v>
      </c>
      <c r="N124" s="174" t="s">
        <v>951</v>
      </c>
      <c r="O124" s="174" t="s">
        <v>952</v>
      </c>
      <c r="P124" s="176" t="s">
        <v>1100</v>
      </c>
    </row>
    <row r="125" spans="1:16" ht="21" hidden="1" customHeight="1" x14ac:dyDescent="0.25">
      <c r="A125" s="154">
        <v>122</v>
      </c>
      <c r="B125" s="172" t="s">
        <v>638</v>
      </c>
      <c r="C125" s="173">
        <v>376733</v>
      </c>
      <c r="D125" s="174" t="s">
        <v>1101</v>
      </c>
      <c r="E125" s="173" t="s">
        <v>640</v>
      </c>
      <c r="F125" s="173">
        <v>47</v>
      </c>
      <c r="G125" s="173">
        <v>19</v>
      </c>
      <c r="H125" s="173" t="s">
        <v>641</v>
      </c>
      <c r="I125" s="174" t="s">
        <v>1004</v>
      </c>
      <c r="J125" s="173">
        <v>16</v>
      </c>
      <c r="K125" s="173" t="s">
        <v>1102</v>
      </c>
      <c r="L125" s="174" t="s">
        <v>1103</v>
      </c>
      <c r="M125" s="174" t="s">
        <v>645</v>
      </c>
      <c r="N125" s="174" t="s">
        <v>951</v>
      </c>
      <c r="O125" s="174" t="s">
        <v>952</v>
      </c>
      <c r="P125" s="175" t="s">
        <v>656</v>
      </c>
    </row>
    <row r="126" spans="1:16" ht="21" hidden="1" customHeight="1" x14ac:dyDescent="0.25">
      <c r="A126" s="154">
        <v>123</v>
      </c>
      <c r="B126" s="172" t="s">
        <v>638</v>
      </c>
      <c r="C126" s="173">
        <v>376937</v>
      </c>
      <c r="D126" s="174" t="s">
        <v>1104</v>
      </c>
      <c r="E126" s="173" t="s">
        <v>640</v>
      </c>
      <c r="F126" s="173">
        <v>46</v>
      </c>
      <c r="G126" s="173">
        <v>18</v>
      </c>
      <c r="H126" s="173" t="s">
        <v>641</v>
      </c>
      <c r="I126" s="174" t="s">
        <v>993</v>
      </c>
      <c r="J126" s="173">
        <v>13</v>
      </c>
      <c r="K126" s="173" t="s">
        <v>907</v>
      </c>
      <c r="L126" s="174" t="s">
        <v>908</v>
      </c>
      <c r="M126" s="174" t="s">
        <v>645</v>
      </c>
      <c r="N126" s="174" t="s">
        <v>951</v>
      </c>
      <c r="O126" s="174" t="s">
        <v>952</v>
      </c>
      <c r="P126" s="175" t="s">
        <v>656</v>
      </c>
    </row>
    <row r="127" spans="1:16" ht="21" hidden="1" customHeight="1" x14ac:dyDescent="0.25">
      <c r="A127" s="154">
        <v>124</v>
      </c>
      <c r="B127" s="172" t="s">
        <v>638</v>
      </c>
      <c r="C127" s="173">
        <v>377032</v>
      </c>
      <c r="D127" s="174" t="s">
        <v>1105</v>
      </c>
      <c r="E127" s="173" t="s">
        <v>640</v>
      </c>
      <c r="F127" s="173">
        <v>47</v>
      </c>
      <c r="G127" s="173">
        <v>19</v>
      </c>
      <c r="H127" s="173" t="s">
        <v>641</v>
      </c>
      <c r="I127" s="174" t="s">
        <v>1037</v>
      </c>
      <c r="J127" s="173">
        <v>25</v>
      </c>
      <c r="K127" s="173" t="s">
        <v>1038</v>
      </c>
      <c r="L127" s="174" t="s">
        <v>1039</v>
      </c>
      <c r="M127" s="174" t="s">
        <v>645</v>
      </c>
      <c r="N127" s="174" t="s">
        <v>951</v>
      </c>
      <c r="O127" s="174" t="s">
        <v>952</v>
      </c>
      <c r="P127" s="176" t="s">
        <v>1106</v>
      </c>
    </row>
    <row r="128" spans="1:16" ht="21" hidden="1" customHeight="1" x14ac:dyDescent="0.25">
      <c r="A128" s="154">
        <v>125</v>
      </c>
      <c r="B128" s="172" t="s">
        <v>638</v>
      </c>
      <c r="C128" s="173">
        <v>377555</v>
      </c>
      <c r="D128" s="174" t="s">
        <v>1107</v>
      </c>
      <c r="E128" s="173" t="s">
        <v>640</v>
      </c>
      <c r="F128" s="173">
        <v>44</v>
      </c>
      <c r="G128" s="173">
        <v>18</v>
      </c>
      <c r="H128" s="173" t="s">
        <v>672</v>
      </c>
      <c r="I128" s="174" t="s">
        <v>1062</v>
      </c>
      <c r="J128" s="173">
        <v>10</v>
      </c>
      <c r="K128" s="173" t="s">
        <v>1108</v>
      </c>
      <c r="L128" s="174" t="s">
        <v>1109</v>
      </c>
      <c r="M128" s="174" t="s">
        <v>736</v>
      </c>
      <c r="N128" s="174" t="s">
        <v>917</v>
      </c>
      <c r="O128" s="174" t="s">
        <v>918</v>
      </c>
      <c r="P128" s="175" t="s">
        <v>656</v>
      </c>
    </row>
    <row r="129" spans="1:16" ht="21" hidden="1" customHeight="1" x14ac:dyDescent="0.25">
      <c r="A129" s="154">
        <v>126</v>
      </c>
      <c r="B129" s="172" t="s">
        <v>638</v>
      </c>
      <c r="C129" s="173">
        <v>379181</v>
      </c>
      <c r="D129" s="174" t="s">
        <v>1110</v>
      </c>
      <c r="E129" s="173" t="s">
        <v>640</v>
      </c>
      <c r="F129" s="173">
        <v>41</v>
      </c>
      <c r="G129" s="173">
        <v>18</v>
      </c>
      <c r="H129" s="173" t="s">
        <v>641</v>
      </c>
      <c r="I129" s="174" t="s">
        <v>1111</v>
      </c>
      <c r="J129" s="173">
        <v>23</v>
      </c>
      <c r="K129" s="173" t="s">
        <v>1112</v>
      </c>
      <c r="L129" s="174" t="s">
        <v>1113</v>
      </c>
      <c r="M129" s="174" t="s">
        <v>645</v>
      </c>
      <c r="N129" s="174" t="s">
        <v>951</v>
      </c>
      <c r="O129" s="174" t="s">
        <v>952</v>
      </c>
      <c r="P129" s="175" t="s">
        <v>656</v>
      </c>
    </row>
    <row r="130" spans="1:16" ht="21" hidden="1" customHeight="1" x14ac:dyDescent="0.25">
      <c r="A130" s="154">
        <v>127</v>
      </c>
      <c r="B130" s="172" t="s">
        <v>638</v>
      </c>
      <c r="C130" s="173">
        <v>379997</v>
      </c>
      <c r="D130" s="174" t="s">
        <v>1114</v>
      </c>
      <c r="E130" s="173" t="s">
        <v>640</v>
      </c>
      <c r="F130" s="173">
        <v>43</v>
      </c>
      <c r="G130" s="173">
        <v>17</v>
      </c>
      <c r="H130" s="173" t="s">
        <v>641</v>
      </c>
      <c r="I130" s="174" t="s">
        <v>1010</v>
      </c>
      <c r="J130" s="173">
        <v>11</v>
      </c>
      <c r="K130" s="173" t="s">
        <v>1115</v>
      </c>
      <c r="L130" s="174" t="s">
        <v>1116</v>
      </c>
      <c r="M130" s="174" t="s">
        <v>645</v>
      </c>
      <c r="N130" s="174" t="s">
        <v>951</v>
      </c>
      <c r="O130" s="174" t="s">
        <v>952</v>
      </c>
      <c r="P130" s="175" t="s">
        <v>656</v>
      </c>
    </row>
    <row r="131" spans="1:16" ht="21" hidden="1" customHeight="1" x14ac:dyDescent="0.25">
      <c r="A131" s="154">
        <v>128</v>
      </c>
      <c r="B131" s="172" t="s">
        <v>638</v>
      </c>
      <c r="C131" s="173">
        <v>382551</v>
      </c>
      <c r="D131" s="174" t="s">
        <v>1117</v>
      </c>
      <c r="E131" s="173" t="s">
        <v>640</v>
      </c>
      <c r="F131" s="173">
        <v>45</v>
      </c>
      <c r="G131" s="173">
        <v>19</v>
      </c>
      <c r="H131" s="173" t="s">
        <v>641</v>
      </c>
      <c r="I131" s="174" t="s">
        <v>1089</v>
      </c>
      <c r="J131" s="173">
        <v>23</v>
      </c>
      <c r="K131" s="173" t="s">
        <v>750</v>
      </c>
      <c r="L131" s="174" t="s">
        <v>751</v>
      </c>
      <c r="M131" s="174" t="s">
        <v>645</v>
      </c>
      <c r="N131" s="174" t="s">
        <v>951</v>
      </c>
      <c r="O131" s="174" t="s">
        <v>952</v>
      </c>
      <c r="P131" s="176" t="s">
        <v>1118</v>
      </c>
    </row>
    <row r="132" spans="1:16" ht="21" hidden="1" customHeight="1" x14ac:dyDescent="0.25">
      <c r="A132" s="154">
        <v>129</v>
      </c>
      <c r="B132" s="172" t="s">
        <v>638</v>
      </c>
      <c r="C132" s="173">
        <v>410794</v>
      </c>
      <c r="D132" s="174" t="s">
        <v>1119</v>
      </c>
      <c r="E132" s="173" t="s">
        <v>640</v>
      </c>
      <c r="F132" s="173">
        <v>48</v>
      </c>
      <c r="G132" s="173">
        <v>18</v>
      </c>
      <c r="H132" s="173" t="s">
        <v>641</v>
      </c>
      <c r="I132" s="174" t="s">
        <v>1097</v>
      </c>
      <c r="J132" s="173">
        <v>29</v>
      </c>
      <c r="K132" s="173" t="s">
        <v>1120</v>
      </c>
      <c r="L132" s="174" t="s">
        <v>1121</v>
      </c>
      <c r="M132" s="174" t="s">
        <v>645</v>
      </c>
      <c r="N132" s="174" t="s">
        <v>951</v>
      </c>
      <c r="O132" s="174" t="s">
        <v>952</v>
      </c>
      <c r="P132" s="176" t="s">
        <v>1122</v>
      </c>
    </row>
    <row r="133" spans="1:16" ht="21" hidden="1" customHeight="1" x14ac:dyDescent="0.25">
      <c r="A133" s="154">
        <v>130</v>
      </c>
      <c r="B133" s="172" t="s">
        <v>638</v>
      </c>
      <c r="C133" s="173">
        <v>419366</v>
      </c>
      <c r="D133" s="174" t="s">
        <v>1123</v>
      </c>
      <c r="E133" s="173" t="s">
        <v>640</v>
      </c>
      <c r="F133" s="173">
        <v>49</v>
      </c>
      <c r="G133" s="173">
        <v>18</v>
      </c>
      <c r="H133" s="173" t="s">
        <v>641</v>
      </c>
      <c r="I133" s="174" t="s">
        <v>1124</v>
      </c>
      <c r="J133" s="173">
        <v>16</v>
      </c>
      <c r="K133" s="173" t="s">
        <v>1125</v>
      </c>
      <c r="L133" s="174" t="s">
        <v>1126</v>
      </c>
      <c r="M133" s="174" t="s">
        <v>645</v>
      </c>
      <c r="N133" s="174" t="s">
        <v>951</v>
      </c>
      <c r="O133" s="174" t="s">
        <v>952</v>
      </c>
      <c r="P133" s="175" t="s">
        <v>656</v>
      </c>
    </row>
    <row r="134" spans="1:16" ht="21" hidden="1" customHeight="1" x14ac:dyDescent="0.25">
      <c r="A134" s="154">
        <v>131</v>
      </c>
      <c r="B134" s="172" t="s">
        <v>638</v>
      </c>
      <c r="C134" s="173">
        <v>420891</v>
      </c>
      <c r="D134" s="174" t="s">
        <v>1127</v>
      </c>
      <c r="E134" s="173" t="s">
        <v>640</v>
      </c>
      <c r="F134" s="173">
        <v>37</v>
      </c>
      <c r="G134" s="173">
        <v>17</v>
      </c>
      <c r="H134" s="173" t="s">
        <v>672</v>
      </c>
      <c r="I134" s="174" t="s">
        <v>1062</v>
      </c>
      <c r="J134" s="173">
        <v>17</v>
      </c>
      <c r="K134" s="173" t="s">
        <v>1081</v>
      </c>
      <c r="L134" s="174" t="s">
        <v>1082</v>
      </c>
      <c r="M134" s="174" t="s">
        <v>736</v>
      </c>
      <c r="N134" s="174" t="s">
        <v>917</v>
      </c>
      <c r="O134" s="174" t="s">
        <v>918</v>
      </c>
      <c r="P134" s="175" t="s">
        <v>656</v>
      </c>
    </row>
    <row r="135" spans="1:16" ht="21" hidden="1" customHeight="1" x14ac:dyDescent="0.25">
      <c r="A135" s="154">
        <v>132</v>
      </c>
      <c r="B135" s="172" t="s">
        <v>638</v>
      </c>
      <c r="C135" s="173">
        <v>429680</v>
      </c>
      <c r="D135" s="174" t="s">
        <v>1128</v>
      </c>
      <c r="E135" s="173" t="s">
        <v>640</v>
      </c>
      <c r="F135" s="173">
        <v>51</v>
      </c>
      <c r="G135" s="173">
        <v>18</v>
      </c>
      <c r="H135" s="173" t="s">
        <v>641</v>
      </c>
      <c r="I135" s="174" t="s">
        <v>1129</v>
      </c>
      <c r="J135" s="173">
        <v>22</v>
      </c>
      <c r="K135" s="173" t="s">
        <v>1130</v>
      </c>
      <c r="L135" s="174" t="s">
        <v>1131</v>
      </c>
      <c r="M135" s="174" t="s">
        <v>645</v>
      </c>
      <c r="N135" s="174" t="s">
        <v>951</v>
      </c>
      <c r="O135" s="174" t="s">
        <v>952</v>
      </c>
      <c r="P135" s="176" t="s">
        <v>1132</v>
      </c>
    </row>
    <row r="136" spans="1:16" ht="21" hidden="1" customHeight="1" x14ac:dyDescent="0.25">
      <c r="A136" s="154">
        <v>133</v>
      </c>
      <c r="B136" s="172" t="s">
        <v>638</v>
      </c>
      <c r="C136" s="173">
        <v>432212</v>
      </c>
      <c r="D136" s="174" t="s">
        <v>1133</v>
      </c>
      <c r="E136" s="173" t="s">
        <v>640</v>
      </c>
      <c r="F136" s="173">
        <v>54</v>
      </c>
      <c r="G136" s="173">
        <v>18</v>
      </c>
      <c r="H136" s="173" t="s">
        <v>641</v>
      </c>
      <c r="I136" s="174" t="s">
        <v>1097</v>
      </c>
      <c r="J136" s="173">
        <v>29</v>
      </c>
      <c r="K136" s="173" t="s">
        <v>1120</v>
      </c>
      <c r="L136" s="174" t="s">
        <v>1121</v>
      </c>
      <c r="M136" s="174" t="s">
        <v>645</v>
      </c>
      <c r="N136" s="174" t="s">
        <v>951</v>
      </c>
      <c r="O136" s="174" t="s">
        <v>952</v>
      </c>
      <c r="P136" s="176" t="s">
        <v>1134</v>
      </c>
    </row>
    <row r="137" spans="1:16" ht="21" hidden="1" customHeight="1" x14ac:dyDescent="0.25">
      <c r="A137" s="154">
        <v>134</v>
      </c>
      <c r="B137" s="172" t="s">
        <v>638</v>
      </c>
      <c r="C137" s="173">
        <v>446941</v>
      </c>
      <c r="D137" s="174" t="s">
        <v>1135</v>
      </c>
      <c r="E137" s="173" t="s">
        <v>640</v>
      </c>
      <c r="F137" s="173">
        <v>33</v>
      </c>
      <c r="G137" s="173">
        <v>17</v>
      </c>
      <c r="H137" s="173" t="s">
        <v>641</v>
      </c>
      <c r="I137" s="174" t="s">
        <v>1089</v>
      </c>
      <c r="J137" s="173">
        <v>21</v>
      </c>
      <c r="K137" s="173" t="s">
        <v>1136</v>
      </c>
      <c r="L137" s="174" t="s">
        <v>1137</v>
      </c>
      <c r="M137" s="174" t="s">
        <v>645</v>
      </c>
      <c r="N137" s="174" t="s">
        <v>951</v>
      </c>
      <c r="O137" s="174" t="s">
        <v>952</v>
      </c>
      <c r="P137" s="175" t="s">
        <v>656</v>
      </c>
    </row>
    <row r="138" spans="1:16" ht="21" hidden="1" customHeight="1" x14ac:dyDescent="0.25">
      <c r="A138" s="154">
        <v>135</v>
      </c>
      <c r="B138" s="172" t="s">
        <v>638</v>
      </c>
      <c r="C138" s="173">
        <v>451269</v>
      </c>
      <c r="D138" s="174" t="s">
        <v>1138</v>
      </c>
      <c r="E138" s="173" t="s">
        <v>640</v>
      </c>
      <c r="F138" s="173">
        <v>64</v>
      </c>
      <c r="G138" s="173">
        <v>16</v>
      </c>
      <c r="H138" s="173" t="s">
        <v>672</v>
      </c>
      <c r="I138" s="174" t="s">
        <v>1062</v>
      </c>
      <c r="J138" s="173">
        <v>26</v>
      </c>
      <c r="K138" s="173" t="s">
        <v>1139</v>
      </c>
      <c r="L138" s="174" t="s">
        <v>1140</v>
      </c>
      <c r="M138" s="174" t="s">
        <v>736</v>
      </c>
      <c r="N138" s="174" t="s">
        <v>917</v>
      </c>
      <c r="O138" s="174" t="s">
        <v>918</v>
      </c>
      <c r="P138" s="175" t="s">
        <v>656</v>
      </c>
    </row>
    <row r="139" spans="1:16" ht="21" hidden="1" customHeight="1" x14ac:dyDescent="0.25">
      <c r="A139" s="154">
        <v>136</v>
      </c>
      <c r="B139" s="172" t="s">
        <v>638</v>
      </c>
      <c r="C139" s="173">
        <v>455777</v>
      </c>
      <c r="D139" s="174" t="s">
        <v>1141</v>
      </c>
      <c r="E139" s="173" t="s">
        <v>640</v>
      </c>
      <c r="F139" s="173">
        <v>49</v>
      </c>
      <c r="G139" s="173">
        <v>11</v>
      </c>
      <c r="H139" s="173" t="s">
        <v>672</v>
      </c>
      <c r="I139" s="174" t="s">
        <v>1062</v>
      </c>
      <c r="J139" s="173">
        <v>15</v>
      </c>
      <c r="K139" s="173" t="s">
        <v>1142</v>
      </c>
      <c r="L139" s="174" t="s">
        <v>1143</v>
      </c>
      <c r="M139" s="174" t="s">
        <v>736</v>
      </c>
      <c r="N139" s="174" t="s">
        <v>917</v>
      </c>
      <c r="O139" s="174" t="s">
        <v>918</v>
      </c>
      <c r="P139" s="176" t="s">
        <v>1144</v>
      </c>
    </row>
    <row r="140" spans="1:16" ht="21" hidden="1" customHeight="1" x14ac:dyDescent="0.25">
      <c r="A140" s="154">
        <v>137</v>
      </c>
      <c r="B140" s="172" t="s">
        <v>638</v>
      </c>
      <c r="C140" s="173">
        <v>459425</v>
      </c>
      <c r="D140" s="174" t="s">
        <v>1145</v>
      </c>
      <c r="E140" s="173" t="s">
        <v>640</v>
      </c>
      <c r="F140" s="173">
        <v>49</v>
      </c>
      <c r="G140" s="173">
        <v>16</v>
      </c>
      <c r="H140" s="173" t="s">
        <v>641</v>
      </c>
      <c r="I140" s="174" t="s">
        <v>1111</v>
      </c>
      <c r="J140" s="173">
        <v>23</v>
      </c>
      <c r="K140" s="173" t="s">
        <v>1112</v>
      </c>
      <c r="L140" s="174" t="s">
        <v>1113</v>
      </c>
      <c r="M140" s="174" t="s">
        <v>645</v>
      </c>
      <c r="N140" s="174" t="s">
        <v>951</v>
      </c>
      <c r="O140" s="174" t="s">
        <v>952</v>
      </c>
      <c r="P140" s="176" t="s">
        <v>1146</v>
      </c>
    </row>
    <row r="141" spans="1:16" ht="21" hidden="1" customHeight="1" x14ac:dyDescent="0.25">
      <c r="A141" s="154">
        <v>138</v>
      </c>
      <c r="B141" s="172" t="s">
        <v>638</v>
      </c>
      <c r="C141" s="173">
        <v>467925</v>
      </c>
      <c r="D141" s="174" t="s">
        <v>1147</v>
      </c>
      <c r="E141" s="173" t="s">
        <v>640</v>
      </c>
      <c r="F141" s="173">
        <v>55</v>
      </c>
      <c r="G141" s="173">
        <v>25</v>
      </c>
      <c r="H141" s="173" t="s">
        <v>641</v>
      </c>
      <c r="I141" s="174" t="s">
        <v>1148</v>
      </c>
      <c r="J141" s="173">
        <v>24</v>
      </c>
      <c r="K141" s="173" t="s">
        <v>811</v>
      </c>
      <c r="L141" s="174" t="s">
        <v>812</v>
      </c>
      <c r="M141" s="174" t="s">
        <v>645</v>
      </c>
      <c r="N141" s="174" t="s">
        <v>951</v>
      </c>
      <c r="O141" s="174" t="s">
        <v>952</v>
      </c>
      <c r="P141" s="175" t="s">
        <v>656</v>
      </c>
    </row>
    <row r="142" spans="1:16" ht="21" hidden="1" customHeight="1" x14ac:dyDescent="0.25">
      <c r="A142" s="154">
        <v>139</v>
      </c>
      <c r="B142" s="172" t="s">
        <v>638</v>
      </c>
      <c r="C142" s="173">
        <v>467954</v>
      </c>
      <c r="D142" s="174" t="s">
        <v>1149</v>
      </c>
      <c r="E142" s="173" t="s">
        <v>640</v>
      </c>
      <c r="F142" s="173">
        <v>53</v>
      </c>
      <c r="G142" s="173">
        <v>26</v>
      </c>
      <c r="H142" s="173" t="s">
        <v>641</v>
      </c>
      <c r="I142" s="174" t="s">
        <v>1024</v>
      </c>
      <c r="J142" s="173">
        <v>22</v>
      </c>
      <c r="K142" s="173" t="s">
        <v>899</v>
      </c>
      <c r="L142" s="174" t="s">
        <v>900</v>
      </c>
      <c r="M142" s="174" t="s">
        <v>645</v>
      </c>
      <c r="N142" s="174" t="s">
        <v>951</v>
      </c>
      <c r="O142" s="174" t="s">
        <v>952</v>
      </c>
      <c r="P142" s="175" t="s">
        <v>656</v>
      </c>
    </row>
    <row r="143" spans="1:16" ht="21" hidden="1" customHeight="1" x14ac:dyDescent="0.25">
      <c r="A143" s="154">
        <v>140</v>
      </c>
      <c r="B143" s="172" t="s">
        <v>638</v>
      </c>
      <c r="C143" s="173">
        <v>478890</v>
      </c>
      <c r="D143" s="174" t="s">
        <v>1150</v>
      </c>
      <c r="E143" s="173" t="s">
        <v>640</v>
      </c>
      <c r="F143" s="173">
        <v>53</v>
      </c>
      <c r="G143" s="173">
        <v>28</v>
      </c>
      <c r="H143" s="173" t="s">
        <v>641</v>
      </c>
      <c r="I143" s="174" t="s">
        <v>1033</v>
      </c>
      <c r="J143" s="173">
        <v>22</v>
      </c>
      <c r="K143" s="173" t="s">
        <v>764</v>
      </c>
      <c r="L143" s="174" t="s">
        <v>765</v>
      </c>
      <c r="M143" s="174" t="s">
        <v>645</v>
      </c>
      <c r="N143" s="174" t="s">
        <v>951</v>
      </c>
      <c r="O143" s="174" t="s">
        <v>952</v>
      </c>
      <c r="P143" s="175" t="s">
        <v>656</v>
      </c>
    </row>
    <row r="144" spans="1:16" ht="21" hidden="1" customHeight="1" x14ac:dyDescent="0.25">
      <c r="A144" s="154">
        <v>141</v>
      </c>
      <c r="B144" s="172" t="s">
        <v>638</v>
      </c>
      <c r="C144" s="173">
        <v>493276</v>
      </c>
      <c r="D144" s="174" t="s">
        <v>1151</v>
      </c>
      <c r="E144" s="173" t="s">
        <v>640</v>
      </c>
      <c r="F144" s="173">
        <v>56</v>
      </c>
      <c r="G144" s="173">
        <v>22</v>
      </c>
      <c r="H144" s="173" t="s">
        <v>672</v>
      </c>
      <c r="I144" s="174" t="s">
        <v>1028</v>
      </c>
      <c r="J144" s="173">
        <v>23</v>
      </c>
      <c r="K144" s="173" t="s">
        <v>734</v>
      </c>
      <c r="L144" s="174" t="s">
        <v>735</v>
      </c>
      <c r="M144" s="174" t="s">
        <v>736</v>
      </c>
      <c r="N144" s="174" t="s">
        <v>737</v>
      </c>
      <c r="O144" s="174" t="s">
        <v>738</v>
      </c>
      <c r="P144" s="176" t="s">
        <v>1152</v>
      </c>
    </row>
    <row r="145" spans="1:16" ht="21" hidden="1" customHeight="1" x14ac:dyDescent="0.25">
      <c r="A145" s="154">
        <v>142</v>
      </c>
      <c r="B145" s="172" t="s">
        <v>638</v>
      </c>
      <c r="C145" s="173">
        <v>529000</v>
      </c>
      <c r="D145" s="174" t="s">
        <v>1153</v>
      </c>
      <c r="E145" s="173" t="s">
        <v>640</v>
      </c>
      <c r="F145" s="173">
        <v>34</v>
      </c>
      <c r="G145" s="173">
        <v>11</v>
      </c>
      <c r="H145" s="173" t="s">
        <v>641</v>
      </c>
      <c r="I145" s="174" t="s">
        <v>1154</v>
      </c>
      <c r="J145" s="173">
        <v>21</v>
      </c>
      <c r="K145" s="173" t="s">
        <v>1155</v>
      </c>
      <c r="L145" s="174" t="s">
        <v>1156</v>
      </c>
      <c r="M145" s="174" t="s">
        <v>645</v>
      </c>
      <c r="N145" s="174" t="s">
        <v>951</v>
      </c>
      <c r="O145" s="174" t="s">
        <v>952</v>
      </c>
      <c r="P145" s="176" t="s">
        <v>1157</v>
      </c>
    </row>
    <row r="146" spans="1:16" ht="21" hidden="1" customHeight="1" x14ac:dyDescent="0.25">
      <c r="A146" s="154">
        <v>143</v>
      </c>
      <c r="B146" s="172" t="s">
        <v>638</v>
      </c>
      <c r="C146" s="173">
        <v>563452</v>
      </c>
      <c r="D146" s="174" t="s">
        <v>1158</v>
      </c>
      <c r="E146" s="173" t="s">
        <v>640</v>
      </c>
      <c r="F146" s="173">
        <v>53</v>
      </c>
      <c r="G146" s="173">
        <v>28</v>
      </c>
      <c r="H146" s="173" t="s">
        <v>641</v>
      </c>
      <c r="I146" s="174" t="s">
        <v>959</v>
      </c>
      <c r="J146" s="173">
        <v>26</v>
      </c>
      <c r="K146" s="173" t="s">
        <v>949</v>
      </c>
      <c r="L146" s="174" t="s">
        <v>950</v>
      </c>
      <c r="M146" s="174" t="s">
        <v>645</v>
      </c>
      <c r="N146" s="174" t="s">
        <v>951</v>
      </c>
      <c r="O146" s="174" t="s">
        <v>952</v>
      </c>
      <c r="P146" s="175" t="s">
        <v>656</v>
      </c>
    </row>
    <row r="147" spans="1:16" ht="21" hidden="1" customHeight="1" x14ac:dyDescent="0.25">
      <c r="A147" s="154">
        <v>144</v>
      </c>
      <c r="B147" s="172" t="s">
        <v>638</v>
      </c>
      <c r="C147" s="173">
        <v>589392</v>
      </c>
      <c r="D147" s="174" t="s">
        <v>1159</v>
      </c>
      <c r="E147" s="173" t="s">
        <v>640</v>
      </c>
      <c r="F147" s="173">
        <v>49</v>
      </c>
      <c r="G147" s="173">
        <v>27</v>
      </c>
      <c r="H147" s="173" t="s">
        <v>641</v>
      </c>
      <c r="I147" s="174" t="s">
        <v>976</v>
      </c>
      <c r="J147" s="173">
        <v>26</v>
      </c>
      <c r="K147" s="173" t="s">
        <v>949</v>
      </c>
      <c r="L147" s="174" t="s">
        <v>950</v>
      </c>
      <c r="M147" s="174" t="s">
        <v>645</v>
      </c>
      <c r="N147" s="174" t="s">
        <v>951</v>
      </c>
      <c r="O147" s="174" t="s">
        <v>952</v>
      </c>
      <c r="P147" s="176" t="s">
        <v>1160</v>
      </c>
    </row>
    <row r="148" spans="1:16" ht="21" hidden="1" customHeight="1" x14ac:dyDescent="0.25">
      <c r="A148" s="154">
        <v>145</v>
      </c>
      <c r="B148" s="172" t="s">
        <v>638</v>
      </c>
      <c r="C148" s="173">
        <v>589447</v>
      </c>
      <c r="D148" s="174" t="s">
        <v>1161</v>
      </c>
      <c r="E148" s="173" t="s">
        <v>640</v>
      </c>
      <c r="F148" s="173">
        <v>51</v>
      </c>
      <c r="G148" s="173">
        <v>27</v>
      </c>
      <c r="H148" s="173" t="s">
        <v>641</v>
      </c>
      <c r="I148" s="174" t="s">
        <v>1162</v>
      </c>
      <c r="J148" s="173">
        <v>25</v>
      </c>
      <c r="K148" s="173" t="s">
        <v>723</v>
      </c>
      <c r="L148" s="174" t="s">
        <v>724</v>
      </c>
      <c r="M148" s="174" t="s">
        <v>645</v>
      </c>
      <c r="N148" s="174" t="s">
        <v>951</v>
      </c>
      <c r="O148" s="174" t="s">
        <v>952</v>
      </c>
      <c r="P148" s="176" t="s">
        <v>1163</v>
      </c>
    </row>
    <row r="149" spans="1:16" ht="21" hidden="1" customHeight="1" x14ac:dyDescent="0.25">
      <c r="A149" s="154">
        <v>146</v>
      </c>
      <c r="B149" s="172" t="s">
        <v>638</v>
      </c>
      <c r="C149" s="173">
        <v>636089</v>
      </c>
      <c r="D149" s="174" t="s">
        <v>1164</v>
      </c>
      <c r="E149" s="173" t="s">
        <v>640</v>
      </c>
      <c r="F149" s="173">
        <v>54</v>
      </c>
      <c r="G149" s="173">
        <v>22</v>
      </c>
      <c r="H149" s="173" t="s">
        <v>641</v>
      </c>
      <c r="I149" s="174" t="s">
        <v>969</v>
      </c>
      <c r="J149" s="173">
        <v>26</v>
      </c>
      <c r="K149" s="173" t="s">
        <v>970</v>
      </c>
      <c r="L149" s="174" t="s">
        <v>971</v>
      </c>
      <c r="M149" s="174" t="s">
        <v>645</v>
      </c>
      <c r="N149" s="174" t="s">
        <v>951</v>
      </c>
      <c r="O149" s="174" t="s">
        <v>952</v>
      </c>
      <c r="P149" s="175" t="s">
        <v>656</v>
      </c>
    </row>
    <row r="150" spans="1:16" ht="21" hidden="1" customHeight="1" x14ac:dyDescent="0.25">
      <c r="A150" s="154">
        <v>147</v>
      </c>
      <c r="B150" s="172" t="s">
        <v>638</v>
      </c>
      <c r="C150" s="173">
        <v>741105</v>
      </c>
      <c r="D150" s="174" t="s">
        <v>1165</v>
      </c>
      <c r="E150" s="173" t="s">
        <v>640</v>
      </c>
      <c r="F150" s="173">
        <v>50</v>
      </c>
      <c r="G150" s="173">
        <v>26</v>
      </c>
      <c r="H150" s="173" t="s">
        <v>641</v>
      </c>
      <c r="I150" s="174" t="s">
        <v>993</v>
      </c>
      <c r="J150" s="173">
        <v>22</v>
      </c>
      <c r="K150" s="173" t="s">
        <v>764</v>
      </c>
      <c r="L150" s="174" t="s">
        <v>765</v>
      </c>
      <c r="M150" s="174" t="s">
        <v>645</v>
      </c>
      <c r="N150" s="174" t="s">
        <v>951</v>
      </c>
      <c r="O150" s="174" t="s">
        <v>952</v>
      </c>
      <c r="P150" s="175" t="s">
        <v>656</v>
      </c>
    </row>
    <row r="151" spans="1:16" ht="21" hidden="1" customHeight="1" x14ac:dyDescent="0.25">
      <c r="A151" s="154">
        <v>148</v>
      </c>
      <c r="B151" s="172" t="s">
        <v>638</v>
      </c>
      <c r="C151" s="173">
        <v>877713</v>
      </c>
      <c r="D151" s="174" t="s">
        <v>1166</v>
      </c>
      <c r="E151" s="173" t="s">
        <v>640</v>
      </c>
      <c r="F151" s="173">
        <v>49</v>
      </c>
      <c r="G151" s="173">
        <v>30</v>
      </c>
      <c r="H151" s="173" t="s">
        <v>641</v>
      </c>
      <c r="I151" s="174" t="s">
        <v>1033</v>
      </c>
      <c r="J151" s="173">
        <v>24</v>
      </c>
      <c r="K151" s="173" t="s">
        <v>1034</v>
      </c>
      <c r="L151" s="174" t="s">
        <v>1035</v>
      </c>
      <c r="M151" s="174" t="s">
        <v>645</v>
      </c>
      <c r="N151" s="174" t="s">
        <v>951</v>
      </c>
      <c r="O151" s="174" t="s">
        <v>952</v>
      </c>
      <c r="P151" s="176" t="s">
        <v>1167</v>
      </c>
    </row>
    <row r="152" spans="1:16" ht="21" hidden="1" customHeight="1" x14ac:dyDescent="0.25">
      <c r="A152" s="154">
        <v>149</v>
      </c>
      <c r="B152" s="172" t="s">
        <v>638</v>
      </c>
      <c r="C152" s="173">
        <v>301376</v>
      </c>
      <c r="D152" s="174" t="s">
        <v>1168</v>
      </c>
      <c r="E152" s="173" t="s">
        <v>640</v>
      </c>
      <c r="F152" s="173">
        <v>50</v>
      </c>
      <c r="G152" s="173">
        <v>26</v>
      </c>
      <c r="H152" s="173" t="s">
        <v>280</v>
      </c>
      <c r="I152" s="174" t="s">
        <v>1169</v>
      </c>
      <c r="J152" s="173">
        <v>22</v>
      </c>
      <c r="K152" s="173" t="s">
        <v>1130</v>
      </c>
      <c r="L152" s="174" t="s">
        <v>1131</v>
      </c>
      <c r="M152" s="174" t="s">
        <v>653</v>
      </c>
      <c r="N152" s="174" t="s">
        <v>654</v>
      </c>
      <c r="O152" s="174" t="s">
        <v>1170</v>
      </c>
      <c r="P152" s="176" t="s">
        <v>1171</v>
      </c>
    </row>
    <row r="153" spans="1:16" ht="21" hidden="1" customHeight="1" x14ac:dyDescent="0.25">
      <c r="A153" s="154">
        <v>150</v>
      </c>
      <c r="B153" s="172" t="s">
        <v>638</v>
      </c>
      <c r="C153" s="173">
        <v>320002</v>
      </c>
      <c r="D153" s="174" t="s">
        <v>1172</v>
      </c>
      <c r="E153" s="173" t="s">
        <v>640</v>
      </c>
      <c r="F153" s="173">
        <v>44</v>
      </c>
      <c r="G153" s="173">
        <v>23</v>
      </c>
      <c r="H153" s="173" t="s">
        <v>672</v>
      </c>
      <c r="I153" s="174" t="s">
        <v>1173</v>
      </c>
      <c r="J153" s="173">
        <v>27</v>
      </c>
      <c r="K153" s="173" t="s">
        <v>1174</v>
      </c>
      <c r="L153" s="174" t="s">
        <v>1175</v>
      </c>
      <c r="M153" s="174" t="s">
        <v>736</v>
      </c>
      <c r="N153" s="174" t="s">
        <v>917</v>
      </c>
      <c r="O153" s="174" t="s">
        <v>918</v>
      </c>
      <c r="P153" s="176" t="s">
        <v>1176</v>
      </c>
    </row>
    <row r="154" spans="1:16" ht="21" hidden="1" customHeight="1" x14ac:dyDescent="0.25">
      <c r="A154" s="154">
        <v>151</v>
      </c>
      <c r="B154" s="172" t="s">
        <v>638</v>
      </c>
      <c r="C154" s="173">
        <v>534037</v>
      </c>
      <c r="D154" s="174" t="s">
        <v>1177</v>
      </c>
      <c r="E154" s="173" t="s">
        <v>640</v>
      </c>
      <c r="F154" s="173">
        <v>38</v>
      </c>
      <c r="G154" s="173">
        <v>9</v>
      </c>
      <c r="H154" s="173" t="s">
        <v>672</v>
      </c>
      <c r="I154" s="174" t="s">
        <v>1173</v>
      </c>
      <c r="J154" s="173">
        <v>28</v>
      </c>
      <c r="K154" s="173" t="s">
        <v>1178</v>
      </c>
      <c r="L154" s="174" t="s">
        <v>1179</v>
      </c>
      <c r="M154" s="174" t="s">
        <v>736</v>
      </c>
      <c r="N154" s="174" t="s">
        <v>917</v>
      </c>
      <c r="O154" s="174" t="s">
        <v>918</v>
      </c>
      <c r="P154" s="176" t="s">
        <v>1180</v>
      </c>
    </row>
    <row r="155" spans="1:16" ht="21" hidden="1" customHeight="1" x14ac:dyDescent="0.25">
      <c r="A155" s="154">
        <v>152</v>
      </c>
      <c r="B155" s="172" t="s">
        <v>638</v>
      </c>
      <c r="C155" s="173">
        <v>534925</v>
      </c>
      <c r="D155" s="174" t="s">
        <v>1181</v>
      </c>
      <c r="E155" s="173" t="s">
        <v>640</v>
      </c>
      <c r="F155" s="173">
        <v>35</v>
      </c>
      <c r="G155" s="173">
        <v>10</v>
      </c>
      <c r="H155" s="173" t="s">
        <v>672</v>
      </c>
      <c r="I155" s="174" t="s">
        <v>1173</v>
      </c>
      <c r="J155" s="173">
        <v>27</v>
      </c>
      <c r="K155" s="173" t="s">
        <v>1182</v>
      </c>
      <c r="L155" s="174" t="s">
        <v>1183</v>
      </c>
      <c r="M155" s="174" t="s">
        <v>736</v>
      </c>
      <c r="N155" s="174" t="s">
        <v>917</v>
      </c>
      <c r="O155" s="174" t="s">
        <v>918</v>
      </c>
      <c r="P155" s="175" t="s">
        <v>656</v>
      </c>
    </row>
    <row r="156" spans="1:16" ht="21" hidden="1" customHeight="1" x14ac:dyDescent="0.25">
      <c r="A156" s="154">
        <v>153</v>
      </c>
      <c r="B156" s="172" t="s">
        <v>638</v>
      </c>
      <c r="C156" s="173">
        <v>536644</v>
      </c>
      <c r="D156" s="174" t="s">
        <v>1184</v>
      </c>
      <c r="E156" s="173" t="s">
        <v>640</v>
      </c>
      <c r="F156" s="173">
        <v>48</v>
      </c>
      <c r="G156" s="173">
        <v>10</v>
      </c>
      <c r="H156" s="173" t="s">
        <v>672</v>
      </c>
      <c r="I156" s="174" t="s">
        <v>1173</v>
      </c>
      <c r="J156" s="173">
        <v>28</v>
      </c>
      <c r="K156" s="173" t="s">
        <v>1185</v>
      </c>
      <c r="L156" s="174" t="s">
        <v>1186</v>
      </c>
      <c r="M156" s="174" t="s">
        <v>736</v>
      </c>
      <c r="N156" s="174" t="s">
        <v>917</v>
      </c>
      <c r="O156" s="174" t="s">
        <v>918</v>
      </c>
      <c r="P156" s="175" t="s">
        <v>656</v>
      </c>
    </row>
    <row r="157" spans="1:16" ht="21" hidden="1" customHeight="1" x14ac:dyDescent="0.25">
      <c r="A157" s="154">
        <v>154</v>
      </c>
      <c r="B157" s="172" t="s">
        <v>638</v>
      </c>
      <c r="C157" s="173">
        <v>857208</v>
      </c>
      <c r="D157" s="174" t="s">
        <v>1187</v>
      </c>
      <c r="E157" s="173" t="s">
        <v>640</v>
      </c>
      <c r="F157" s="173">
        <v>55</v>
      </c>
      <c r="G157" s="173">
        <v>11</v>
      </c>
      <c r="H157" s="173" t="s">
        <v>672</v>
      </c>
      <c r="I157" s="174" t="s">
        <v>1173</v>
      </c>
      <c r="J157" s="173">
        <v>23</v>
      </c>
      <c r="K157" s="173" t="s">
        <v>1188</v>
      </c>
      <c r="L157" s="174" t="s">
        <v>1189</v>
      </c>
      <c r="M157" s="174" t="s">
        <v>736</v>
      </c>
      <c r="N157" s="174" t="s">
        <v>917</v>
      </c>
      <c r="O157" s="174" t="s">
        <v>918</v>
      </c>
      <c r="P157" s="175" t="s">
        <v>656</v>
      </c>
    </row>
    <row r="158" spans="1:16" ht="21" hidden="1" customHeight="1" x14ac:dyDescent="0.25">
      <c r="A158" s="154">
        <v>155</v>
      </c>
      <c r="B158" s="172" t="s">
        <v>638</v>
      </c>
      <c r="C158" s="173">
        <v>178789</v>
      </c>
      <c r="D158" s="174" t="s">
        <v>1190</v>
      </c>
      <c r="E158" s="173" t="s">
        <v>640</v>
      </c>
      <c r="F158" s="173">
        <v>60</v>
      </c>
      <c r="G158" s="173">
        <v>31</v>
      </c>
      <c r="H158" s="173" t="s">
        <v>641</v>
      </c>
      <c r="I158" s="174" t="s">
        <v>1154</v>
      </c>
      <c r="J158" s="173">
        <v>29</v>
      </c>
      <c r="K158" s="173" t="s">
        <v>1191</v>
      </c>
      <c r="L158" s="174" t="s">
        <v>1192</v>
      </c>
      <c r="M158" s="174" t="s">
        <v>645</v>
      </c>
      <c r="N158" s="174" t="s">
        <v>951</v>
      </c>
      <c r="O158" s="174" t="s">
        <v>1193</v>
      </c>
      <c r="P158" s="176" t="s">
        <v>1194</v>
      </c>
    </row>
    <row r="159" spans="1:16" ht="21" hidden="1" customHeight="1" x14ac:dyDescent="0.25">
      <c r="A159" s="154">
        <v>156</v>
      </c>
      <c r="B159" s="172" t="s">
        <v>638</v>
      </c>
      <c r="C159" s="173">
        <v>178792</v>
      </c>
      <c r="D159" s="174" t="s">
        <v>1195</v>
      </c>
      <c r="E159" s="173" t="s">
        <v>640</v>
      </c>
      <c r="F159" s="173">
        <v>49</v>
      </c>
      <c r="G159" s="173">
        <v>29</v>
      </c>
      <c r="H159" s="173" t="s">
        <v>641</v>
      </c>
      <c r="I159" s="174" t="s">
        <v>973</v>
      </c>
      <c r="J159" s="173">
        <v>26</v>
      </c>
      <c r="K159" s="173" t="s">
        <v>1196</v>
      </c>
      <c r="L159" s="174" t="s">
        <v>1197</v>
      </c>
      <c r="M159" s="174" t="s">
        <v>645</v>
      </c>
      <c r="N159" s="174" t="s">
        <v>951</v>
      </c>
      <c r="O159" s="174" t="s">
        <v>1193</v>
      </c>
      <c r="P159" s="176" t="s">
        <v>1198</v>
      </c>
    </row>
    <row r="160" spans="1:16" ht="21" hidden="1" customHeight="1" x14ac:dyDescent="0.25">
      <c r="A160" s="154">
        <v>157</v>
      </c>
      <c r="B160" s="172" t="s">
        <v>638</v>
      </c>
      <c r="C160" s="173">
        <v>189971</v>
      </c>
      <c r="D160" s="174" t="s">
        <v>1199</v>
      </c>
      <c r="E160" s="173" t="s">
        <v>640</v>
      </c>
      <c r="F160" s="173">
        <v>50</v>
      </c>
      <c r="G160" s="173">
        <v>33</v>
      </c>
      <c r="H160" s="173" t="s">
        <v>641</v>
      </c>
      <c r="I160" s="174" t="s">
        <v>1200</v>
      </c>
      <c r="J160" s="173">
        <v>32</v>
      </c>
      <c r="K160" s="173" t="s">
        <v>960</v>
      </c>
      <c r="L160" s="174" t="s">
        <v>961</v>
      </c>
      <c r="M160" s="174" t="s">
        <v>645</v>
      </c>
      <c r="N160" s="174" t="s">
        <v>951</v>
      </c>
      <c r="O160" s="174" t="s">
        <v>1193</v>
      </c>
      <c r="P160" s="176" t="s">
        <v>1201</v>
      </c>
    </row>
    <row r="161" spans="1:16" ht="21" hidden="1" customHeight="1" x14ac:dyDescent="0.25">
      <c r="A161" s="154">
        <v>158</v>
      </c>
      <c r="B161" s="172" t="s">
        <v>638</v>
      </c>
      <c r="C161" s="173">
        <v>244014</v>
      </c>
      <c r="D161" s="174" t="s">
        <v>1202</v>
      </c>
      <c r="E161" s="173" t="s">
        <v>640</v>
      </c>
      <c r="F161" s="173">
        <v>50</v>
      </c>
      <c r="G161" s="173">
        <v>28</v>
      </c>
      <c r="H161" s="173" t="s">
        <v>641</v>
      </c>
      <c r="I161" s="174" t="s">
        <v>1203</v>
      </c>
      <c r="J161" s="173">
        <v>28</v>
      </c>
      <c r="K161" s="173" t="s">
        <v>1204</v>
      </c>
      <c r="L161" s="174" t="s">
        <v>1205</v>
      </c>
      <c r="M161" s="174" t="s">
        <v>645</v>
      </c>
      <c r="N161" s="174" t="s">
        <v>951</v>
      </c>
      <c r="O161" s="174" t="s">
        <v>1193</v>
      </c>
      <c r="P161" s="176" t="s">
        <v>1206</v>
      </c>
    </row>
    <row r="162" spans="1:16" ht="21" hidden="1" customHeight="1" x14ac:dyDescent="0.25">
      <c r="A162" s="154">
        <v>159</v>
      </c>
      <c r="B162" s="172" t="s">
        <v>638</v>
      </c>
      <c r="C162" s="173">
        <v>247396</v>
      </c>
      <c r="D162" s="174" t="s">
        <v>1207</v>
      </c>
      <c r="E162" s="173" t="s">
        <v>640</v>
      </c>
      <c r="F162" s="173">
        <v>49</v>
      </c>
      <c r="G162" s="173">
        <v>30</v>
      </c>
      <c r="H162" s="173" t="s">
        <v>641</v>
      </c>
      <c r="I162" s="174" t="s">
        <v>1208</v>
      </c>
      <c r="J162" s="173">
        <v>26</v>
      </c>
      <c r="K162" s="173" t="s">
        <v>1209</v>
      </c>
      <c r="L162" s="174" t="s">
        <v>1210</v>
      </c>
      <c r="M162" s="174" t="s">
        <v>645</v>
      </c>
      <c r="N162" s="174" t="s">
        <v>951</v>
      </c>
      <c r="O162" s="174" t="s">
        <v>1193</v>
      </c>
      <c r="P162" s="176" t="s">
        <v>1211</v>
      </c>
    </row>
    <row r="163" spans="1:16" ht="21" hidden="1" customHeight="1" x14ac:dyDescent="0.25">
      <c r="A163" s="154">
        <v>160</v>
      </c>
      <c r="B163" s="172" t="s">
        <v>638</v>
      </c>
      <c r="C163" s="173">
        <v>247399</v>
      </c>
      <c r="D163" s="174" t="s">
        <v>1212</v>
      </c>
      <c r="E163" s="173" t="s">
        <v>640</v>
      </c>
      <c r="F163" s="173">
        <v>46</v>
      </c>
      <c r="G163" s="173">
        <v>27</v>
      </c>
      <c r="H163" s="173" t="s">
        <v>641</v>
      </c>
      <c r="I163" s="174" t="s">
        <v>1213</v>
      </c>
      <c r="J163" s="173">
        <v>28</v>
      </c>
      <c r="K163" s="173" t="s">
        <v>758</v>
      </c>
      <c r="L163" s="174" t="s">
        <v>759</v>
      </c>
      <c r="M163" s="174" t="s">
        <v>645</v>
      </c>
      <c r="N163" s="174" t="s">
        <v>951</v>
      </c>
      <c r="O163" s="174" t="s">
        <v>1193</v>
      </c>
      <c r="P163" s="176" t="s">
        <v>1214</v>
      </c>
    </row>
    <row r="164" spans="1:16" ht="21" hidden="1" customHeight="1" x14ac:dyDescent="0.25">
      <c r="A164" s="154">
        <v>161</v>
      </c>
      <c r="B164" s="172" t="s">
        <v>638</v>
      </c>
      <c r="C164" s="173">
        <v>248800</v>
      </c>
      <c r="D164" s="174" t="s">
        <v>1215</v>
      </c>
      <c r="E164" s="173" t="s">
        <v>640</v>
      </c>
      <c r="F164" s="173">
        <v>52</v>
      </c>
      <c r="G164" s="173">
        <v>30</v>
      </c>
      <c r="H164" s="173" t="s">
        <v>641</v>
      </c>
      <c r="I164" s="174" t="s">
        <v>1216</v>
      </c>
      <c r="J164" s="173">
        <v>22</v>
      </c>
      <c r="K164" s="173" t="s">
        <v>764</v>
      </c>
      <c r="L164" s="174" t="s">
        <v>765</v>
      </c>
      <c r="M164" s="174" t="s">
        <v>645</v>
      </c>
      <c r="N164" s="174" t="s">
        <v>822</v>
      </c>
      <c r="O164" s="174" t="s">
        <v>823</v>
      </c>
      <c r="P164" s="176" t="s">
        <v>1217</v>
      </c>
    </row>
    <row r="165" spans="1:16" ht="21" hidden="1" customHeight="1" x14ac:dyDescent="0.25">
      <c r="A165" s="154">
        <v>162</v>
      </c>
      <c r="B165" s="172" t="s">
        <v>638</v>
      </c>
      <c r="C165" s="173">
        <v>249389</v>
      </c>
      <c r="D165" s="174" t="s">
        <v>1218</v>
      </c>
      <c r="E165" s="173" t="s">
        <v>640</v>
      </c>
      <c r="F165" s="173">
        <v>45</v>
      </c>
      <c r="G165" s="173">
        <v>24</v>
      </c>
      <c r="H165" s="173" t="s">
        <v>641</v>
      </c>
      <c r="I165" s="174" t="s">
        <v>1154</v>
      </c>
      <c r="J165" s="173">
        <v>23</v>
      </c>
      <c r="K165" s="173" t="s">
        <v>1219</v>
      </c>
      <c r="L165" s="174" t="s">
        <v>1220</v>
      </c>
      <c r="M165" s="174" t="s">
        <v>645</v>
      </c>
      <c r="N165" s="174" t="s">
        <v>951</v>
      </c>
      <c r="O165" s="174" t="s">
        <v>1193</v>
      </c>
      <c r="P165" s="176" t="s">
        <v>1221</v>
      </c>
    </row>
    <row r="166" spans="1:16" ht="21" hidden="1" customHeight="1" x14ac:dyDescent="0.25">
      <c r="A166" s="154">
        <v>163</v>
      </c>
      <c r="B166" s="172" t="s">
        <v>638</v>
      </c>
      <c r="C166" s="173">
        <v>249576</v>
      </c>
      <c r="D166" s="174" t="s">
        <v>1222</v>
      </c>
      <c r="E166" s="173" t="s">
        <v>640</v>
      </c>
      <c r="F166" s="173">
        <v>45</v>
      </c>
      <c r="G166" s="173">
        <v>27</v>
      </c>
      <c r="H166" s="173" t="s">
        <v>641</v>
      </c>
      <c r="I166" s="174" t="s">
        <v>1223</v>
      </c>
      <c r="J166" s="173">
        <v>24</v>
      </c>
      <c r="K166" s="173" t="s">
        <v>1224</v>
      </c>
      <c r="L166" s="174" t="s">
        <v>1225</v>
      </c>
      <c r="M166" s="174" t="s">
        <v>645</v>
      </c>
      <c r="N166" s="174" t="s">
        <v>951</v>
      </c>
      <c r="O166" s="174" t="s">
        <v>1193</v>
      </c>
      <c r="P166" s="176" t="s">
        <v>1226</v>
      </c>
    </row>
    <row r="167" spans="1:16" ht="21" hidden="1" customHeight="1" x14ac:dyDescent="0.25">
      <c r="A167" s="154">
        <v>164</v>
      </c>
      <c r="B167" s="172" t="s">
        <v>638</v>
      </c>
      <c r="C167" s="173">
        <v>300487</v>
      </c>
      <c r="D167" s="174" t="s">
        <v>1227</v>
      </c>
      <c r="E167" s="173" t="s">
        <v>640</v>
      </c>
      <c r="F167" s="173">
        <v>47</v>
      </c>
      <c r="G167" s="173">
        <v>24</v>
      </c>
      <c r="H167" s="173" t="s">
        <v>641</v>
      </c>
      <c r="I167" s="174" t="s">
        <v>1037</v>
      </c>
      <c r="J167" s="173">
        <v>20</v>
      </c>
      <c r="K167" s="173" t="s">
        <v>1228</v>
      </c>
      <c r="L167" s="174" t="s">
        <v>1229</v>
      </c>
      <c r="M167" s="174" t="s">
        <v>645</v>
      </c>
      <c r="N167" s="174" t="s">
        <v>951</v>
      </c>
      <c r="O167" s="174" t="s">
        <v>1193</v>
      </c>
      <c r="P167" s="176" t="s">
        <v>1230</v>
      </c>
    </row>
    <row r="168" spans="1:16" ht="21" hidden="1" customHeight="1" x14ac:dyDescent="0.25">
      <c r="A168" s="154">
        <v>165</v>
      </c>
      <c r="B168" s="172" t="s">
        <v>638</v>
      </c>
      <c r="C168" s="173">
        <v>300489</v>
      </c>
      <c r="D168" s="174" t="s">
        <v>1231</v>
      </c>
      <c r="E168" s="173" t="s">
        <v>640</v>
      </c>
      <c r="F168" s="173">
        <v>48</v>
      </c>
      <c r="G168" s="173">
        <v>29</v>
      </c>
      <c r="H168" s="173" t="s">
        <v>641</v>
      </c>
      <c r="I168" s="174" t="s">
        <v>1216</v>
      </c>
      <c r="J168" s="173">
        <v>22</v>
      </c>
      <c r="K168" s="173" t="s">
        <v>764</v>
      </c>
      <c r="L168" s="174" t="s">
        <v>765</v>
      </c>
      <c r="M168" s="174" t="s">
        <v>645</v>
      </c>
      <c r="N168" s="174" t="s">
        <v>822</v>
      </c>
      <c r="O168" s="174" t="s">
        <v>823</v>
      </c>
      <c r="P168" s="176" t="s">
        <v>1232</v>
      </c>
    </row>
    <row r="169" spans="1:16" ht="21" hidden="1" customHeight="1" x14ac:dyDescent="0.25">
      <c r="A169" s="154">
        <v>166</v>
      </c>
      <c r="B169" s="172" t="s">
        <v>638</v>
      </c>
      <c r="C169" s="173">
        <v>304433</v>
      </c>
      <c r="D169" s="174" t="s">
        <v>1233</v>
      </c>
      <c r="E169" s="173" t="s">
        <v>640</v>
      </c>
      <c r="F169" s="173">
        <v>46</v>
      </c>
      <c r="G169" s="173">
        <v>26</v>
      </c>
      <c r="H169" s="173" t="s">
        <v>672</v>
      </c>
      <c r="I169" s="174" t="s">
        <v>1001</v>
      </c>
      <c r="J169" s="173">
        <v>22</v>
      </c>
      <c r="K169" s="173" t="s">
        <v>902</v>
      </c>
      <c r="L169" s="174" t="s">
        <v>903</v>
      </c>
      <c r="M169" s="174" t="s">
        <v>736</v>
      </c>
      <c r="N169" s="174" t="s">
        <v>882</v>
      </c>
      <c r="O169" s="174" t="s">
        <v>1234</v>
      </c>
      <c r="P169" s="176" t="s">
        <v>1235</v>
      </c>
    </row>
    <row r="170" spans="1:16" ht="21" hidden="1" customHeight="1" x14ac:dyDescent="0.25">
      <c r="A170" s="154">
        <v>167</v>
      </c>
      <c r="B170" s="172" t="s">
        <v>638</v>
      </c>
      <c r="C170" s="173">
        <v>307808</v>
      </c>
      <c r="D170" s="174" t="s">
        <v>1236</v>
      </c>
      <c r="E170" s="173" t="s">
        <v>640</v>
      </c>
      <c r="F170" s="173">
        <v>46</v>
      </c>
      <c r="G170" s="173">
        <v>26</v>
      </c>
      <c r="H170" s="173" t="s">
        <v>641</v>
      </c>
      <c r="I170" s="174" t="s">
        <v>1237</v>
      </c>
      <c r="J170" s="173">
        <v>24</v>
      </c>
      <c r="K170" s="173" t="s">
        <v>811</v>
      </c>
      <c r="L170" s="174" t="s">
        <v>812</v>
      </c>
      <c r="M170" s="174" t="s">
        <v>645</v>
      </c>
      <c r="N170" s="174" t="s">
        <v>951</v>
      </c>
      <c r="O170" s="174" t="s">
        <v>1193</v>
      </c>
      <c r="P170" s="175" t="s">
        <v>656</v>
      </c>
    </row>
    <row r="171" spans="1:16" ht="21" hidden="1" customHeight="1" x14ac:dyDescent="0.25">
      <c r="A171" s="154">
        <v>168</v>
      </c>
      <c r="B171" s="172" t="s">
        <v>638</v>
      </c>
      <c r="C171" s="173">
        <v>320021</v>
      </c>
      <c r="D171" s="174" t="s">
        <v>1238</v>
      </c>
      <c r="E171" s="173" t="s">
        <v>640</v>
      </c>
      <c r="F171" s="173">
        <v>44</v>
      </c>
      <c r="G171" s="173">
        <v>25</v>
      </c>
      <c r="H171" s="173" t="s">
        <v>641</v>
      </c>
      <c r="I171" s="174" t="s">
        <v>1239</v>
      </c>
      <c r="J171" s="173">
        <v>24</v>
      </c>
      <c r="K171" s="173" t="s">
        <v>778</v>
      </c>
      <c r="L171" s="174" t="s">
        <v>779</v>
      </c>
      <c r="M171" s="174" t="s">
        <v>645</v>
      </c>
      <c r="N171" s="174" t="s">
        <v>951</v>
      </c>
      <c r="O171" s="174" t="s">
        <v>1193</v>
      </c>
      <c r="P171" s="176" t="s">
        <v>1240</v>
      </c>
    </row>
    <row r="172" spans="1:16" ht="21" hidden="1" customHeight="1" x14ac:dyDescent="0.25">
      <c r="A172" s="154">
        <v>169</v>
      </c>
      <c r="B172" s="172" t="s">
        <v>638</v>
      </c>
      <c r="C172" s="173">
        <v>323862</v>
      </c>
      <c r="D172" s="174" t="s">
        <v>1241</v>
      </c>
      <c r="E172" s="173" t="s">
        <v>640</v>
      </c>
      <c r="F172" s="173">
        <v>49</v>
      </c>
      <c r="G172" s="173">
        <v>25</v>
      </c>
      <c r="H172" s="173" t="s">
        <v>641</v>
      </c>
      <c r="I172" s="174" t="s">
        <v>1242</v>
      </c>
      <c r="J172" s="173">
        <v>32</v>
      </c>
      <c r="K172" s="173" t="s">
        <v>960</v>
      </c>
      <c r="L172" s="174" t="s">
        <v>961</v>
      </c>
      <c r="M172" s="174" t="s">
        <v>645</v>
      </c>
      <c r="N172" s="174" t="s">
        <v>951</v>
      </c>
      <c r="O172" s="174" t="s">
        <v>1193</v>
      </c>
      <c r="P172" s="176" t="s">
        <v>1243</v>
      </c>
    </row>
    <row r="173" spans="1:16" ht="21" hidden="1" customHeight="1" x14ac:dyDescent="0.25">
      <c r="A173" s="154">
        <v>170</v>
      </c>
      <c r="B173" s="172" t="s">
        <v>638</v>
      </c>
      <c r="C173" s="173">
        <v>325887</v>
      </c>
      <c r="D173" s="174" t="s">
        <v>1244</v>
      </c>
      <c r="E173" s="173" t="s">
        <v>640</v>
      </c>
      <c r="F173" s="173">
        <v>48</v>
      </c>
      <c r="G173" s="173">
        <v>22</v>
      </c>
      <c r="H173" s="173" t="s">
        <v>641</v>
      </c>
      <c r="I173" s="174" t="s">
        <v>1245</v>
      </c>
      <c r="J173" s="173">
        <v>32</v>
      </c>
      <c r="K173" s="173" t="s">
        <v>960</v>
      </c>
      <c r="L173" s="174" t="s">
        <v>961</v>
      </c>
      <c r="M173" s="174" t="s">
        <v>645</v>
      </c>
      <c r="N173" s="174" t="s">
        <v>951</v>
      </c>
      <c r="O173" s="174" t="s">
        <v>1193</v>
      </c>
      <c r="P173" s="176" t="s">
        <v>1246</v>
      </c>
    </row>
    <row r="174" spans="1:16" ht="21" hidden="1" customHeight="1" x14ac:dyDescent="0.25">
      <c r="A174" s="154">
        <v>171</v>
      </c>
      <c r="B174" s="172" t="s">
        <v>638</v>
      </c>
      <c r="C174" s="173">
        <v>344496</v>
      </c>
      <c r="D174" s="174" t="s">
        <v>1247</v>
      </c>
      <c r="E174" s="173" t="s">
        <v>640</v>
      </c>
      <c r="F174" s="173">
        <v>42</v>
      </c>
      <c r="G174" s="173">
        <v>18</v>
      </c>
      <c r="H174" s="173" t="s">
        <v>641</v>
      </c>
      <c r="I174" s="174" t="s">
        <v>1248</v>
      </c>
      <c r="J174" s="173">
        <v>32</v>
      </c>
      <c r="K174" s="173" t="s">
        <v>960</v>
      </c>
      <c r="L174" s="174" t="s">
        <v>961</v>
      </c>
      <c r="M174" s="174" t="s">
        <v>645</v>
      </c>
      <c r="N174" s="174" t="s">
        <v>951</v>
      </c>
      <c r="O174" s="174" t="s">
        <v>1193</v>
      </c>
      <c r="P174" s="176" t="s">
        <v>1249</v>
      </c>
    </row>
    <row r="175" spans="1:16" ht="21" hidden="1" customHeight="1" x14ac:dyDescent="0.25">
      <c r="A175" s="154">
        <v>172</v>
      </c>
      <c r="B175" s="172" t="s">
        <v>638</v>
      </c>
      <c r="C175" s="173">
        <v>347552</v>
      </c>
      <c r="D175" s="174" t="s">
        <v>1250</v>
      </c>
      <c r="E175" s="173" t="s">
        <v>640</v>
      </c>
      <c r="F175" s="173">
        <v>45</v>
      </c>
      <c r="G175" s="173">
        <v>21</v>
      </c>
      <c r="H175" s="173" t="s">
        <v>641</v>
      </c>
      <c r="I175" s="174" t="s">
        <v>973</v>
      </c>
      <c r="J175" s="173">
        <v>32</v>
      </c>
      <c r="K175" s="173" t="s">
        <v>960</v>
      </c>
      <c r="L175" s="174" t="s">
        <v>961</v>
      </c>
      <c r="M175" s="174" t="s">
        <v>645</v>
      </c>
      <c r="N175" s="174" t="s">
        <v>951</v>
      </c>
      <c r="O175" s="174" t="s">
        <v>1193</v>
      </c>
      <c r="P175" s="176" t="s">
        <v>1251</v>
      </c>
    </row>
    <row r="176" spans="1:16" ht="21" hidden="1" customHeight="1" x14ac:dyDescent="0.25">
      <c r="A176" s="154">
        <v>173</v>
      </c>
      <c r="B176" s="172" t="s">
        <v>638</v>
      </c>
      <c r="C176" s="173">
        <v>347843</v>
      </c>
      <c r="D176" s="174" t="s">
        <v>1252</v>
      </c>
      <c r="E176" s="173" t="s">
        <v>640</v>
      </c>
      <c r="F176" s="173">
        <v>40</v>
      </c>
      <c r="G176" s="173">
        <v>20</v>
      </c>
      <c r="H176" s="173" t="s">
        <v>641</v>
      </c>
      <c r="I176" s="174" t="s">
        <v>1253</v>
      </c>
      <c r="J176" s="173">
        <v>23</v>
      </c>
      <c r="K176" s="173" t="s">
        <v>841</v>
      </c>
      <c r="L176" s="174" t="s">
        <v>842</v>
      </c>
      <c r="M176" s="174" t="s">
        <v>645</v>
      </c>
      <c r="N176" s="174" t="s">
        <v>951</v>
      </c>
      <c r="O176" s="174" t="s">
        <v>1193</v>
      </c>
      <c r="P176" s="175" t="s">
        <v>656</v>
      </c>
    </row>
    <row r="177" spans="1:16" ht="21" hidden="1" customHeight="1" x14ac:dyDescent="0.25">
      <c r="A177" s="154">
        <v>174</v>
      </c>
      <c r="B177" s="172" t="s">
        <v>638</v>
      </c>
      <c r="C177" s="173">
        <v>347877</v>
      </c>
      <c r="D177" s="174" t="s">
        <v>1254</v>
      </c>
      <c r="E177" s="173" t="s">
        <v>640</v>
      </c>
      <c r="F177" s="173">
        <v>40</v>
      </c>
      <c r="G177" s="173">
        <v>20</v>
      </c>
      <c r="H177" s="173" t="s">
        <v>641</v>
      </c>
      <c r="I177" s="174" t="s">
        <v>1203</v>
      </c>
      <c r="J177" s="173">
        <v>22</v>
      </c>
      <c r="K177" s="173" t="s">
        <v>899</v>
      </c>
      <c r="L177" s="174" t="s">
        <v>900</v>
      </c>
      <c r="M177" s="174" t="s">
        <v>645</v>
      </c>
      <c r="N177" s="174" t="s">
        <v>951</v>
      </c>
      <c r="O177" s="174" t="s">
        <v>1193</v>
      </c>
      <c r="P177" s="176" t="s">
        <v>1255</v>
      </c>
    </row>
    <row r="178" spans="1:16" ht="21" hidden="1" customHeight="1" x14ac:dyDescent="0.25">
      <c r="A178" s="154">
        <v>175</v>
      </c>
      <c r="B178" s="172" t="s">
        <v>638</v>
      </c>
      <c r="C178" s="173">
        <v>347884</v>
      </c>
      <c r="D178" s="174" t="s">
        <v>1256</v>
      </c>
      <c r="E178" s="173" t="s">
        <v>640</v>
      </c>
      <c r="F178" s="173">
        <v>38</v>
      </c>
      <c r="G178" s="173">
        <v>20</v>
      </c>
      <c r="H178" s="173" t="s">
        <v>641</v>
      </c>
      <c r="I178" s="174" t="s">
        <v>1154</v>
      </c>
      <c r="J178" s="173">
        <v>22</v>
      </c>
      <c r="K178" s="173" t="s">
        <v>1130</v>
      </c>
      <c r="L178" s="174" t="s">
        <v>1131</v>
      </c>
      <c r="M178" s="174" t="s">
        <v>645</v>
      </c>
      <c r="N178" s="174" t="s">
        <v>951</v>
      </c>
      <c r="O178" s="174" t="s">
        <v>1193</v>
      </c>
      <c r="P178" s="176" t="s">
        <v>1257</v>
      </c>
    </row>
    <row r="179" spans="1:16" ht="21" hidden="1" customHeight="1" x14ac:dyDescent="0.25">
      <c r="A179" s="154">
        <v>176</v>
      </c>
      <c r="B179" s="172" t="s">
        <v>638</v>
      </c>
      <c r="C179" s="173">
        <v>353962</v>
      </c>
      <c r="D179" s="174" t="s">
        <v>1258</v>
      </c>
      <c r="E179" s="173" t="s">
        <v>640</v>
      </c>
      <c r="F179" s="173">
        <v>43</v>
      </c>
      <c r="G179" s="173">
        <v>20</v>
      </c>
      <c r="H179" s="173" t="s">
        <v>641</v>
      </c>
      <c r="I179" s="174" t="s">
        <v>1259</v>
      </c>
      <c r="J179" s="173">
        <v>26</v>
      </c>
      <c r="K179" s="173" t="s">
        <v>949</v>
      </c>
      <c r="L179" s="174" t="s">
        <v>950</v>
      </c>
      <c r="M179" s="174" t="s">
        <v>645</v>
      </c>
      <c r="N179" s="174" t="s">
        <v>951</v>
      </c>
      <c r="O179" s="174" t="s">
        <v>1193</v>
      </c>
      <c r="P179" s="175" t="s">
        <v>656</v>
      </c>
    </row>
    <row r="180" spans="1:16" ht="21" hidden="1" customHeight="1" x14ac:dyDescent="0.25">
      <c r="A180" s="154">
        <v>177</v>
      </c>
      <c r="B180" s="172" t="s">
        <v>638</v>
      </c>
      <c r="C180" s="173">
        <v>355685</v>
      </c>
      <c r="D180" s="174" t="s">
        <v>1260</v>
      </c>
      <c r="E180" s="173" t="s">
        <v>640</v>
      </c>
      <c r="F180" s="173">
        <v>41</v>
      </c>
      <c r="G180" s="173">
        <v>18</v>
      </c>
      <c r="H180" s="173" t="s">
        <v>672</v>
      </c>
      <c r="I180" s="174" t="s">
        <v>1028</v>
      </c>
      <c r="J180" s="173">
        <v>22</v>
      </c>
      <c r="K180" s="173" t="s">
        <v>1261</v>
      </c>
      <c r="L180" s="174" t="s">
        <v>1262</v>
      </c>
      <c r="M180" s="174" t="s">
        <v>736</v>
      </c>
      <c r="N180" s="174" t="s">
        <v>737</v>
      </c>
      <c r="O180" s="174" t="s">
        <v>738</v>
      </c>
      <c r="P180" s="176" t="s">
        <v>1263</v>
      </c>
    </row>
    <row r="181" spans="1:16" ht="21" hidden="1" customHeight="1" x14ac:dyDescent="0.25">
      <c r="A181" s="154">
        <v>178</v>
      </c>
      <c r="B181" s="172" t="s">
        <v>638</v>
      </c>
      <c r="C181" s="173">
        <v>361158</v>
      </c>
      <c r="D181" s="174" t="s">
        <v>1264</v>
      </c>
      <c r="E181" s="173" t="s">
        <v>640</v>
      </c>
      <c r="F181" s="173">
        <v>43</v>
      </c>
      <c r="G181" s="173">
        <v>20</v>
      </c>
      <c r="H181" s="173" t="s">
        <v>641</v>
      </c>
      <c r="I181" s="174" t="s">
        <v>967</v>
      </c>
      <c r="J181" s="173">
        <v>26</v>
      </c>
      <c r="K181" s="173" t="s">
        <v>949</v>
      </c>
      <c r="L181" s="174" t="s">
        <v>950</v>
      </c>
      <c r="M181" s="174" t="s">
        <v>645</v>
      </c>
      <c r="N181" s="174" t="s">
        <v>951</v>
      </c>
      <c r="O181" s="174" t="s">
        <v>1193</v>
      </c>
      <c r="P181" s="176" t="s">
        <v>1265</v>
      </c>
    </row>
    <row r="182" spans="1:16" ht="21" hidden="1" customHeight="1" x14ac:dyDescent="0.25">
      <c r="A182" s="154">
        <v>179</v>
      </c>
      <c r="B182" s="172" t="s">
        <v>638</v>
      </c>
      <c r="C182" s="173">
        <v>363197</v>
      </c>
      <c r="D182" s="174" t="s">
        <v>1266</v>
      </c>
      <c r="E182" s="173" t="s">
        <v>640</v>
      </c>
      <c r="F182" s="173">
        <v>45</v>
      </c>
      <c r="G182" s="173">
        <v>20</v>
      </c>
      <c r="H182" s="173" t="s">
        <v>641</v>
      </c>
      <c r="I182" s="174" t="s">
        <v>1016</v>
      </c>
      <c r="J182" s="173">
        <v>32</v>
      </c>
      <c r="K182" s="173" t="s">
        <v>1017</v>
      </c>
      <c r="L182" s="174" t="s">
        <v>1018</v>
      </c>
      <c r="M182" s="174" t="s">
        <v>645</v>
      </c>
      <c r="N182" s="174" t="s">
        <v>951</v>
      </c>
      <c r="O182" s="174" t="s">
        <v>1193</v>
      </c>
      <c r="P182" s="175" t="s">
        <v>656</v>
      </c>
    </row>
    <row r="183" spans="1:16" ht="21" hidden="1" customHeight="1" x14ac:dyDescent="0.25">
      <c r="A183" s="154">
        <v>180</v>
      </c>
      <c r="B183" s="172" t="s">
        <v>638</v>
      </c>
      <c r="C183" s="173">
        <v>363219</v>
      </c>
      <c r="D183" s="174" t="s">
        <v>1267</v>
      </c>
      <c r="E183" s="173" t="s">
        <v>640</v>
      </c>
      <c r="F183" s="173">
        <v>38</v>
      </c>
      <c r="G183" s="173">
        <v>18</v>
      </c>
      <c r="H183" s="173" t="s">
        <v>641</v>
      </c>
      <c r="I183" s="174" t="s">
        <v>1268</v>
      </c>
      <c r="J183" s="173">
        <v>23</v>
      </c>
      <c r="K183" s="173" t="s">
        <v>1112</v>
      </c>
      <c r="L183" s="174" t="s">
        <v>1113</v>
      </c>
      <c r="M183" s="174" t="s">
        <v>645</v>
      </c>
      <c r="N183" s="174" t="s">
        <v>951</v>
      </c>
      <c r="O183" s="174" t="s">
        <v>1193</v>
      </c>
      <c r="P183" s="176" t="s">
        <v>1269</v>
      </c>
    </row>
    <row r="184" spans="1:16" ht="21" hidden="1" customHeight="1" x14ac:dyDescent="0.25">
      <c r="A184" s="154">
        <v>181</v>
      </c>
      <c r="B184" s="172" t="s">
        <v>638</v>
      </c>
      <c r="C184" s="173">
        <v>386121</v>
      </c>
      <c r="D184" s="174" t="s">
        <v>1270</v>
      </c>
      <c r="E184" s="173" t="s">
        <v>741</v>
      </c>
      <c r="F184" s="173">
        <v>46</v>
      </c>
      <c r="G184" s="173">
        <v>18</v>
      </c>
      <c r="H184" s="173" t="s">
        <v>641</v>
      </c>
      <c r="I184" s="174" t="s">
        <v>1271</v>
      </c>
      <c r="J184" s="173">
        <v>35</v>
      </c>
      <c r="K184" s="173" t="s">
        <v>820</v>
      </c>
      <c r="L184" s="174" t="s">
        <v>821</v>
      </c>
      <c r="M184" s="174" t="s">
        <v>645</v>
      </c>
      <c r="N184" s="174" t="s">
        <v>951</v>
      </c>
      <c r="O184" s="174" t="s">
        <v>1193</v>
      </c>
      <c r="P184" s="176" t="s">
        <v>1272</v>
      </c>
    </row>
    <row r="185" spans="1:16" ht="21" hidden="1" customHeight="1" x14ac:dyDescent="0.25">
      <c r="A185" s="154">
        <v>182</v>
      </c>
      <c r="B185" s="172" t="s">
        <v>638</v>
      </c>
      <c r="C185" s="173">
        <v>391908</v>
      </c>
      <c r="D185" s="174" t="s">
        <v>1273</v>
      </c>
      <c r="E185" s="173" t="s">
        <v>640</v>
      </c>
      <c r="F185" s="173">
        <v>50</v>
      </c>
      <c r="G185" s="173">
        <v>19</v>
      </c>
      <c r="H185" s="173" t="s">
        <v>641</v>
      </c>
      <c r="I185" s="174" t="s">
        <v>1253</v>
      </c>
      <c r="J185" s="173">
        <v>24</v>
      </c>
      <c r="K185" s="173" t="s">
        <v>1274</v>
      </c>
      <c r="L185" s="174" t="s">
        <v>1275</v>
      </c>
      <c r="M185" s="174" t="s">
        <v>645</v>
      </c>
      <c r="N185" s="174" t="s">
        <v>951</v>
      </c>
      <c r="O185" s="174" t="s">
        <v>1193</v>
      </c>
      <c r="P185" s="175" t="s">
        <v>656</v>
      </c>
    </row>
    <row r="186" spans="1:16" ht="21" hidden="1" customHeight="1" x14ac:dyDescent="0.25">
      <c r="A186" s="154">
        <v>183</v>
      </c>
      <c r="B186" s="172" t="s">
        <v>638</v>
      </c>
      <c r="C186" s="173">
        <v>418041</v>
      </c>
      <c r="D186" s="174" t="s">
        <v>1276</v>
      </c>
      <c r="E186" s="173" t="s">
        <v>640</v>
      </c>
      <c r="F186" s="173">
        <v>50</v>
      </c>
      <c r="G186" s="173">
        <v>30</v>
      </c>
      <c r="H186" s="173" t="s">
        <v>641</v>
      </c>
      <c r="I186" s="174" t="s">
        <v>1237</v>
      </c>
      <c r="J186" s="173">
        <v>24</v>
      </c>
      <c r="K186" s="173" t="s">
        <v>811</v>
      </c>
      <c r="L186" s="174" t="s">
        <v>812</v>
      </c>
      <c r="M186" s="174" t="s">
        <v>645</v>
      </c>
      <c r="N186" s="174" t="s">
        <v>951</v>
      </c>
      <c r="O186" s="174" t="s">
        <v>1193</v>
      </c>
      <c r="P186" s="176" t="s">
        <v>1277</v>
      </c>
    </row>
    <row r="187" spans="1:16" ht="21" hidden="1" customHeight="1" x14ac:dyDescent="0.25">
      <c r="A187" s="154">
        <v>184</v>
      </c>
      <c r="B187" s="172" t="s">
        <v>638</v>
      </c>
      <c r="C187" s="173">
        <v>436999</v>
      </c>
      <c r="D187" s="174" t="s">
        <v>1278</v>
      </c>
      <c r="E187" s="173" t="s">
        <v>640</v>
      </c>
      <c r="F187" s="173">
        <v>50</v>
      </c>
      <c r="G187" s="173">
        <v>22</v>
      </c>
      <c r="H187" s="173" t="s">
        <v>641</v>
      </c>
      <c r="I187" s="174" t="s">
        <v>1279</v>
      </c>
      <c r="J187" s="173">
        <v>23</v>
      </c>
      <c r="K187" s="173" t="s">
        <v>1280</v>
      </c>
      <c r="L187" s="174" t="s">
        <v>1281</v>
      </c>
      <c r="M187" s="174" t="s">
        <v>645</v>
      </c>
      <c r="N187" s="174" t="s">
        <v>951</v>
      </c>
      <c r="O187" s="174" t="s">
        <v>1193</v>
      </c>
      <c r="P187" s="176" t="s">
        <v>1282</v>
      </c>
    </row>
    <row r="188" spans="1:16" ht="21" hidden="1" customHeight="1" x14ac:dyDescent="0.25">
      <c r="A188" s="154">
        <v>185</v>
      </c>
      <c r="B188" s="172" t="s">
        <v>638</v>
      </c>
      <c r="C188" s="173">
        <v>472298</v>
      </c>
      <c r="D188" s="174" t="s">
        <v>1283</v>
      </c>
      <c r="E188" s="173" t="s">
        <v>640</v>
      </c>
      <c r="F188" s="173">
        <v>51</v>
      </c>
      <c r="G188" s="173">
        <v>31</v>
      </c>
      <c r="H188" s="173" t="s">
        <v>672</v>
      </c>
      <c r="I188" s="174" t="s">
        <v>1028</v>
      </c>
      <c r="J188" s="173">
        <v>20</v>
      </c>
      <c r="K188" s="173" t="s">
        <v>1029</v>
      </c>
      <c r="L188" s="174" t="s">
        <v>1030</v>
      </c>
      <c r="M188" s="174" t="s">
        <v>736</v>
      </c>
      <c r="N188" s="174" t="s">
        <v>737</v>
      </c>
      <c r="O188" s="174" t="s">
        <v>738</v>
      </c>
      <c r="P188" s="176" t="s">
        <v>1284</v>
      </c>
    </row>
    <row r="189" spans="1:16" ht="21" hidden="1" customHeight="1" x14ac:dyDescent="0.25">
      <c r="A189" s="154">
        <v>186</v>
      </c>
      <c r="B189" s="172" t="s">
        <v>638</v>
      </c>
      <c r="C189" s="173">
        <v>477792</v>
      </c>
      <c r="D189" s="174" t="s">
        <v>1285</v>
      </c>
      <c r="E189" s="173" t="s">
        <v>640</v>
      </c>
      <c r="F189" s="173">
        <v>53</v>
      </c>
      <c r="G189" s="173">
        <v>32</v>
      </c>
      <c r="H189" s="173" t="s">
        <v>641</v>
      </c>
      <c r="I189" s="174" t="s">
        <v>1239</v>
      </c>
      <c r="J189" s="173">
        <v>23</v>
      </c>
      <c r="K189" s="173" t="s">
        <v>1286</v>
      </c>
      <c r="L189" s="174" t="s">
        <v>1287</v>
      </c>
      <c r="M189" s="174" t="s">
        <v>645</v>
      </c>
      <c r="N189" s="174" t="s">
        <v>951</v>
      </c>
      <c r="O189" s="174" t="s">
        <v>1193</v>
      </c>
      <c r="P189" s="175" t="s">
        <v>656</v>
      </c>
    </row>
    <row r="190" spans="1:16" ht="21" hidden="1" customHeight="1" x14ac:dyDescent="0.25">
      <c r="A190" s="154">
        <v>187</v>
      </c>
      <c r="B190" s="172" t="s">
        <v>638</v>
      </c>
      <c r="C190" s="173">
        <v>483083</v>
      </c>
      <c r="D190" s="174" t="s">
        <v>1288</v>
      </c>
      <c r="E190" s="173" t="s">
        <v>640</v>
      </c>
      <c r="F190" s="173">
        <v>51</v>
      </c>
      <c r="G190" s="173">
        <v>31</v>
      </c>
      <c r="H190" s="173" t="s">
        <v>641</v>
      </c>
      <c r="I190" s="174" t="s">
        <v>1239</v>
      </c>
      <c r="J190" s="173">
        <v>23</v>
      </c>
      <c r="K190" s="173" t="s">
        <v>1289</v>
      </c>
      <c r="L190" s="174" t="s">
        <v>1290</v>
      </c>
      <c r="M190" s="174" t="s">
        <v>645</v>
      </c>
      <c r="N190" s="174" t="s">
        <v>951</v>
      </c>
      <c r="O190" s="174" t="s">
        <v>1193</v>
      </c>
      <c r="P190" s="176" t="s">
        <v>1291</v>
      </c>
    </row>
    <row r="191" spans="1:16" ht="21" hidden="1" customHeight="1" x14ac:dyDescent="0.25">
      <c r="A191" s="154">
        <v>188</v>
      </c>
      <c r="B191" s="172" t="s">
        <v>638</v>
      </c>
      <c r="C191" s="173">
        <v>491448</v>
      </c>
      <c r="D191" s="174" t="s">
        <v>1292</v>
      </c>
      <c r="E191" s="173" t="s">
        <v>640</v>
      </c>
      <c r="F191" s="173">
        <v>53</v>
      </c>
      <c r="G191" s="173">
        <v>26</v>
      </c>
      <c r="H191" s="173" t="s">
        <v>641</v>
      </c>
      <c r="I191" s="174" t="s">
        <v>1052</v>
      </c>
      <c r="J191" s="173">
        <v>23</v>
      </c>
      <c r="K191" s="173" t="s">
        <v>1293</v>
      </c>
      <c r="L191" s="174" t="s">
        <v>1294</v>
      </c>
      <c r="M191" s="174" t="s">
        <v>645</v>
      </c>
      <c r="N191" s="174" t="s">
        <v>951</v>
      </c>
      <c r="O191" s="174" t="s">
        <v>1193</v>
      </c>
      <c r="P191" s="176" t="s">
        <v>1295</v>
      </c>
    </row>
    <row r="192" spans="1:16" ht="21" hidden="1" customHeight="1" x14ac:dyDescent="0.25">
      <c r="A192" s="154">
        <v>189</v>
      </c>
      <c r="B192" s="172" t="s">
        <v>638</v>
      </c>
      <c r="C192" s="173">
        <v>492413</v>
      </c>
      <c r="D192" s="174" t="s">
        <v>1296</v>
      </c>
      <c r="E192" s="173" t="s">
        <v>640</v>
      </c>
      <c r="F192" s="173">
        <v>50</v>
      </c>
      <c r="G192" s="173">
        <v>30</v>
      </c>
      <c r="H192" s="173" t="s">
        <v>641</v>
      </c>
      <c r="I192" s="174" t="s">
        <v>1124</v>
      </c>
      <c r="J192" s="173">
        <v>25</v>
      </c>
      <c r="K192" s="173" t="s">
        <v>1297</v>
      </c>
      <c r="L192" s="174" t="s">
        <v>1298</v>
      </c>
      <c r="M192" s="174" t="s">
        <v>645</v>
      </c>
      <c r="N192" s="174" t="s">
        <v>951</v>
      </c>
      <c r="O192" s="174" t="s">
        <v>1193</v>
      </c>
      <c r="P192" s="175" t="s">
        <v>656</v>
      </c>
    </row>
    <row r="193" spans="1:16" ht="21" hidden="1" customHeight="1" x14ac:dyDescent="0.25">
      <c r="A193" s="154">
        <v>190</v>
      </c>
      <c r="B193" s="172" t="s">
        <v>638</v>
      </c>
      <c r="C193" s="173">
        <v>498955</v>
      </c>
      <c r="D193" s="174" t="s">
        <v>1299</v>
      </c>
      <c r="E193" s="173" t="s">
        <v>640</v>
      </c>
      <c r="F193" s="173">
        <v>50</v>
      </c>
      <c r="G193" s="173">
        <v>28</v>
      </c>
      <c r="H193" s="173" t="s">
        <v>641</v>
      </c>
      <c r="I193" s="174" t="s">
        <v>1268</v>
      </c>
      <c r="J193" s="173">
        <v>24</v>
      </c>
      <c r="K193" s="173" t="s">
        <v>1300</v>
      </c>
      <c r="L193" s="174" t="s">
        <v>1301</v>
      </c>
      <c r="M193" s="174" t="s">
        <v>645</v>
      </c>
      <c r="N193" s="174" t="s">
        <v>951</v>
      </c>
      <c r="O193" s="174" t="s">
        <v>1193</v>
      </c>
      <c r="P193" s="176" t="s">
        <v>1302</v>
      </c>
    </row>
    <row r="194" spans="1:16" ht="21" hidden="1" customHeight="1" x14ac:dyDescent="0.25">
      <c r="A194" s="154">
        <v>191</v>
      </c>
      <c r="B194" s="172" t="s">
        <v>638</v>
      </c>
      <c r="C194" s="173">
        <v>499148</v>
      </c>
      <c r="D194" s="174" t="s">
        <v>1303</v>
      </c>
      <c r="E194" s="173" t="s">
        <v>640</v>
      </c>
      <c r="F194" s="173">
        <v>39</v>
      </c>
      <c r="G194" s="173">
        <v>13</v>
      </c>
      <c r="H194" s="173" t="s">
        <v>641</v>
      </c>
      <c r="I194" s="174" t="s">
        <v>1304</v>
      </c>
      <c r="J194" s="173">
        <v>26</v>
      </c>
      <c r="K194" s="173" t="s">
        <v>949</v>
      </c>
      <c r="L194" s="174" t="s">
        <v>950</v>
      </c>
      <c r="M194" s="174" t="s">
        <v>645</v>
      </c>
      <c r="N194" s="174" t="s">
        <v>951</v>
      </c>
      <c r="O194" s="174" t="s">
        <v>1193</v>
      </c>
      <c r="P194" s="176" t="s">
        <v>1305</v>
      </c>
    </row>
    <row r="195" spans="1:16" ht="21" hidden="1" customHeight="1" x14ac:dyDescent="0.25">
      <c r="A195" s="154">
        <v>192</v>
      </c>
      <c r="B195" s="172" t="s">
        <v>638</v>
      </c>
      <c r="C195" s="173">
        <v>532779</v>
      </c>
      <c r="D195" s="174" t="s">
        <v>1306</v>
      </c>
      <c r="E195" s="173" t="s">
        <v>640</v>
      </c>
      <c r="F195" s="173">
        <v>38</v>
      </c>
      <c r="G195" s="173">
        <v>10</v>
      </c>
      <c r="H195" s="173" t="s">
        <v>641</v>
      </c>
      <c r="I195" s="174" t="s">
        <v>973</v>
      </c>
      <c r="J195" s="173">
        <v>26</v>
      </c>
      <c r="K195" s="173" t="s">
        <v>949</v>
      </c>
      <c r="L195" s="174" t="s">
        <v>950</v>
      </c>
      <c r="M195" s="174" t="s">
        <v>645</v>
      </c>
      <c r="N195" s="174" t="s">
        <v>951</v>
      </c>
      <c r="O195" s="174" t="s">
        <v>1193</v>
      </c>
      <c r="P195" s="176" t="s">
        <v>1307</v>
      </c>
    </row>
    <row r="196" spans="1:16" ht="21" hidden="1" customHeight="1" x14ac:dyDescent="0.25">
      <c r="A196" s="154">
        <v>193</v>
      </c>
      <c r="B196" s="172" t="s">
        <v>638</v>
      </c>
      <c r="C196" s="173">
        <v>556214</v>
      </c>
      <c r="D196" s="174" t="s">
        <v>1308</v>
      </c>
      <c r="E196" s="173" t="s">
        <v>640</v>
      </c>
      <c r="F196" s="173">
        <v>51</v>
      </c>
      <c r="G196" s="173">
        <v>22</v>
      </c>
      <c r="H196" s="173" t="s">
        <v>641</v>
      </c>
      <c r="I196" s="174" t="s">
        <v>1223</v>
      </c>
      <c r="J196" s="173">
        <v>23</v>
      </c>
      <c r="K196" s="173" t="s">
        <v>1309</v>
      </c>
      <c r="L196" s="174" t="s">
        <v>1310</v>
      </c>
      <c r="M196" s="174" t="s">
        <v>645</v>
      </c>
      <c r="N196" s="174" t="s">
        <v>951</v>
      </c>
      <c r="O196" s="174" t="s">
        <v>1193</v>
      </c>
      <c r="P196" s="175" t="s">
        <v>656</v>
      </c>
    </row>
    <row r="197" spans="1:16" ht="21" hidden="1" customHeight="1" x14ac:dyDescent="0.25">
      <c r="A197" s="154">
        <v>194</v>
      </c>
      <c r="B197" s="172" t="s">
        <v>638</v>
      </c>
      <c r="C197" s="173">
        <v>660990</v>
      </c>
      <c r="D197" s="174" t="s">
        <v>1311</v>
      </c>
      <c r="E197" s="173" t="s">
        <v>640</v>
      </c>
      <c r="F197" s="173">
        <v>49</v>
      </c>
      <c r="G197" s="173">
        <v>29</v>
      </c>
      <c r="H197" s="173" t="s">
        <v>641</v>
      </c>
      <c r="I197" s="174" t="s">
        <v>1312</v>
      </c>
      <c r="J197" s="173">
        <v>28</v>
      </c>
      <c r="K197" s="173" t="s">
        <v>758</v>
      </c>
      <c r="L197" s="174" t="s">
        <v>759</v>
      </c>
      <c r="M197" s="174" t="s">
        <v>645</v>
      </c>
      <c r="N197" s="174" t="s">
        <v>951</v>
      </c>
      <c r="O197" s="174" t="s">
        <v>1193</v>
      </c>
      <c r="P197" s="176" t="s">
        <v>1313</v>
      </c>
    </row>
    <row r="198" spans="1:16" ht="21" hidden="1" customHeight="1" x14ac:dyDescent="0.25">
      <c r="A198" s="154">
        <v>195</v>
      </c>
      <c r="B198" s="172" t="s">
        <v>638</v>
      </c>
      <c r="C198" s="173">
        <v>685805</v>
      </c>
      <c r="D198" s="174" t="s">
        <v>1314</v>
      </c>
      <c r="E198" s="173" t="s">
        <v>640</v>
      </c>
      <c r="F198" s="173">
        <v>51</v>
      </c>
      <c r="G198" s="173">
        <v>27</v>
      </c>
      <c r="H198" s="173" t="s">
        <v>641</v>
      </c>
      <c r="I198" s="174" t="s">
        <v>1315</v>
      </c>
      <c r="J198" s="173">
        <v>25</v>
      </c>
      <c r="K198" s="173" t="s">
        <v>1316</v>
      </c>
      <c r="L198" s="174" t="s">
        <v>1317</v>
      </c>
      <c r="M198" s="174" t="s">
        <v>645</v>
      </c>
      <c r="N198" s="174" t="s">
        <v>951</v>
      </c>
      <c r="O198" s="174" t="s">
        <v>1193</v>
      </c>
      <c r="P198" s="176" t="s">
        <v>1318</v>
      </c>
    </row>
    <row r="199" spans="1:16" ht="21" hidden="1" customHeight="1" x14ac:dyDescent="0.25">
      <c r="A199" s="154">
        <v>196</v>
      </c>
      <c r="B199" s="172" t="s">
        <v>638</v>
      </c>
      <c r="C199" s="173">
        <v>820103</v>
      </c>
      <c r="D199" s="174" t="s">
        <v>1319</v>
      </c>
      <c r="E199" s="173" t="s">
        <v>640</v>
      </c>
      <c r="F199" s="173">
        <v>48</v>
      </c>
      <c r="G199" s="173">
        <v>31</v>
      </c>
      <c r="H199" s="173" t="s">
        <v>641</v>
      </c>
      <c r="I199" s="174" t="s">
        <v>1271</v>
      </c>
      <c r="J199" s="173">
        <v>25</v>
      </c>
      <c r="K199" s="173" t="s">
        <v>723</v>
      </c>
      <c r="L199" s="174" t="s">
        <v>724</v>
      </c>
      <c r="M199" s="174" t="s">
        <v>645</v>
      </c>
      <c r="N199" s="174" t="s">
        <v>951</v>
      </c>
      <c r="O199" s="174" t="s">
        <v>1193</v>
      </c>
      <c r="P199" s="176" t="s">
        <v>1320</v>
      </c>
    </row>
    <row r="200" spans="1:16" ht="21" hidden="1" customHeight="1" x14ac:dyDescent="0.25">
      <c r="A200" s="154">
        <v>197</v>
      </c>
      <c r="B200" s="172" t="s">
        <v>638</v>
      </c>
      <c r="C200" s="173">
        <v>821748</v>
      </c>
      <c r="D200" s="174" t="s">
        <v>1321</v>
      </c>
      <c r="E200" s="173" t="s">
        <v>640</v>
      </c>
      <c r="F200" s="173">
        <v>48</v>
      </c>
      <c r="G200" s="173">
        <v>25</v>
      </c>
      <c r="H200" s="173" t="s">
        <v>641</v>
      </c>
      <c r="I200" s="174" t="s">
        <v>1322</v>
      </c>
      <c r="J200" s="173">
        <v>31</v>
      </c>
      <c r="K200" s="173" t="s">
        <v>989</v>
      </c>
      <c r="L200" s="174" t="s">
        <v>990</v>
      </c>
      <c r="M200" s="174" t="s">
        <v>645</v>
      </c>
      <c r="N200" s="174" t="s">
        <v>951</v>
      </c>
      <c r="O200" s="174" t="s">
        <v>1193</v>
      </c>
      <c r="P200" s="175" t="s">
        <v>656</v>
      </c>
    </row>
    <row r="201" spans="1:16" ht="21" hidden="1" customHeight="1" x14ac:dyDescent="0.25">
      <c r="A201" s="154">
        <v>198</v>
      </c>
      <c r="B201" s="172" t="s">
        <v>638</v>
      </c>
      <c r="C201" s="173">
        <v>891788</v>
      </c>
      <c r="D201" s="174" t="s">
        <v>1323</v>
      </c>
      <c r="E201" s="173" t="s">
        <v>640</v>
      </c>
      <c r="F201" s="173">
        <v>54</v>
      </c>
      <c r="G201" s="173">
        <v>29</v>
      </c>
      <c r="H201" s="173" t="s">
        <v>641</v>
      </c>
      <c r="I201" s="174" t="s">
        <v>1324</v>
      </c>
      <c r="J201" s="173">
        <v>32</v>
      </c>
      <c r="K201" s="173" t="s">
        <v>960</v>
      </c>
      <c r="L201" s="174" t="s">
        <v>961</v>
      </c>
      <c r="M201" s="174" t="s">
        <v>645</v>
      </c>
      <c r="N201" s="174" t="s">
        <v>951</v>
      </c>
      <c r="O201" s="174" t="s">
        <v>1193</v>
      </c>
      <c r="P201" s="176" t="s">
        <v>1325</v>
      </c>
    </row>
    <row r="202" spans="1:16" ht="21" hidden="1" customHeight="1" x14ac:dyDescent="0.25">
      <c r="A202" s="154">
        <v>199</v>
      </c>
      <c r="B202" s="172" t="s">
        <v>638</v>
      </c>
      <c r="C202" s="173">
        <v>146815</v>
      </c>
      <c r="D202" s="174" t="s">
        <v>1326</v>
      </c>
      <c r="E202" s="173" t="s">
        <v>640</v>
      </c>
      <c r="F202" s="173">
        <v>52</v>
      </c>
      <c r="G202" s="173">
        <v>35</v>
      </c>
      <c r="H202" s="173" t="s">
        <v>672</v>
      </c>
      <c r="I202" s="174" t="s">
        <v>1327</v>
      </c>
      <c r="J202" s="173">
        <v>27</v>
      </c>
      <c r="K202" s="173" t="s">
        <v>1328</v>
      </c>
      <c r="L202" s="174" t="s">
        <v>1329</v>
      </c>
      <c r="M202" s="174" t="s">
        <v>736</v>
      </c>
      <c r="N202" s="174" t="s">
        <v>882</v>
      </c>
      <c r="O202" s="174" t="s">
        <v>1330</v>
      </c>
      <c r="P202" s="175" t="s">
        <v>656</v>
      </c>
    </row>
    <row r="203" spans="1:16" ht="21" hidden="1" customHeight="1" x14ac:dyDescent="0.25">
      <c r="A203" s="154">
        <v>200</v>
      </c>
      <c r="B203" s="172" t="s">
        <v>638</v>
      </c>
      <c r="C203" s="173">
        <v>238420</v>
      </c>
      <c r="D203" s="174" t="s">
        <v>1331</v>
      </c>
      <c r="E203" s="173" t="s">
        <v>741</v>
      </c>
      <c r="F203" s="173">
        <v>51</v>
      </c>
      <c r="G203" s="173">
        <v>29</v>
      </c>
      <c r="H203" s="173" t="s">
        <v>672</v>
      </c>
      <c r="I203" s="174" t="s">
        <v>1332</v>
      </c>
      <c r="J203" s="173">
        <v>39</v>
      </c>
      <c r="K203" s="173" t="s">
        <v>1333</v>
      </c>
      <c r="L203" s="174" t="s">
        <v>1334</v>
      </c>
      <c r="M203" s="174" t="s">
        <v>736</v>
      </c>
      <c r="N203" s="174" t="s">
        <v>890</v>
      </c>
      <c r="O203" s="174" t="s">
        <v>1335</v>
      </c>
      <c r="P203" s="176" t="s">
        <v>1336</v>
      </c>
    </row>
    <row r="204" spans="1:16" ht="21" hidden="1" customHeight="1" x14ac:dyDescent="0.25">
      <c r="A204" s="154">
        <v>201</v>
      </c>
      <c r="B204" s="172" t="s">
        <v>638</v>
      </c>
      <c r="C204" s="173">
        <v>326802</v>
      </c>
      <c r="D204" s="174" t="s">
        <v>1337</v>
      </c>
      <c r="E204" s="173" t="s">
        <v>741</v>
      </c>
      <c r="F204" s="173">
        <v>48</v>
      </c>
      <c r="G204" s="173">
        <v>25</v>
      </c>
      <c r="H204" s="173" t="s">
        <v>672</v>
      </c>
      <c r="I204" s="174" t="s">
        <v>1332</v>
      </c>
      <c r="J204" s="173">
        <v>37</v>
      </c>
      <c r="K204" s="173" t="s">
        <v>743</v>
      </c>
      <c r="L204" s="174" t="s">
        <v>744</v>
      </c>
      <c r="M204" s="174" t="s">
        <v>736</v>
      </c>
      <c r="N204" s="174" t="s">
        <v>890</v>
      </c>
      <c r="O204" s="174" t="s">
        <v>1335</v>
      </c>
      <c r="P204" s="176" t="s">
        <v>1338</v>
      </c>
    </row>
    <row r="205" spans="1:16" ht="21" hidden="1" customHeight="1" x14ac:dyDescent="0.25">
      <c r="A205" s="154">
        <v>202</v>
      </c>
      <c r="B205" s="172" t="s">
        <v>638</v>
      </c>
      <c r="C205" s="173">
        <v>329760</v>
      </c>
      <c r="D205" s="174" t="s">
        <v>1339</v>
      </c>
      <c r="E205" s="173" t="s">
        <v>741</v>
      </c>
      <c r="F205" s="173">
        <v>49</v>
      </c>
      <c r="G205" s="173">
        <v>24</v>
      </c>
      <c r="H205" s="173" t="s">
        <v>672</v>
      </c>
      <c r="I205" s="174" t="s">
        <v>1340</v>
      </c>
      <c r="J205" s="173">
        <v>37</v>
      </c>
      <c r="K205" s="173" t="s">
        <v>743</v>
      </c>
      <c r="L205" s="174" t="s">
        <v>744</v>
      </c>
      <c r="M205" s="174" t="s">
        <v>736</v>
      </c>
      <c r="N205" s="174" t="s">
        <v>745</v>
      </c>
      <c r="O205" s="174">
        <v>0</v>
      </c>
      <c r="P205" s="176" t="s">
        <v>1341</v>
      </c>
    </row>
    <row r="206" spans="1:16" ht="21" hidden="1" customHeight="1" x14ac:dyDescent="0.25">
      <c r="A206" s="154">
        <v>203</v>
      </c>
      <c r="B206" s="172" t="s">
        <v>638</v>
      </c>
      <c r="C206" s="173">
        <v>329851</v>
      </c>
      <c r="D206" s="174" t="s">
        <v>1342</v>
      </c>
      <c r="E206" s="173" t="s">
        <v>741</v>
      </c>
      <c r="F206" s="173">
        <v>53</v>
      </c>
      <c r="G206" s="173">
        <v>24</v>
      </c>
      <c r="H206" s="173" t="s">
        <v>672</v>
      </c>
      <c r="I206" s="174" t="s">
        <v>1343</v>
      </c>
      <c r="J206" s="173">
        <v>35</v>
      </c>
      <c r="K206" s="173" t="s">
        <v>1344</v>
      </c>
      <c r="L206" s="174" t="s">
        <v>1345</v>
      </c>
      <c r="M206" s="174" t="s">
        <v>736</v>
      </c>
      <c r="N206" s="174" t="s">
        <v>882</v>
      </c>
      <c r="O206" s="174" t="s">
        <v>1346</v>
      </c>
      <c r="P206" s="176" t="s">
        <v>1347</v>
      </c>
    </row>
    <row r="207" spans="1:16" ht="21" hidden="1" customHeight="1" x14ac:dyDescent="0.25">
      <c r="A207" s="154">
        <v>204</v>
      </c>
      <c r="B207" s="172" t="s">
        <v>638</v>
      </c>
      <c r="C207" s="173">
        <v>340593</v>
      </c>
      <c r="D207" s="174" t="s">
        <v>1348</v>
      </c>
      <c r="E207" s="173" t="s">
        <v>640</v>
      </c>
      <c r="F207" s="173">
        <v>61</v>
      </c>
      <c r="G207" s="173">
        <v>23</v>
      </c>
      <c r="H207" s="173" t="s">
        <v>672</v>
      </c>
      <c r="I207" s="174" t="s">
        <v>1349</v>
      </c>
      <c r="J207" s="173">
        <v>31</v>
      </c>
      <c r="K207" s="173" t="s">
        <v>1350</v>
      </c>
      <c r="L207" s="174" t="s">
        <v>1351</v>
      </c>
      <c r="M207" s="174" t="s">
        <v>736</v>
      </c>
      <c r="N207" s="174" t="s">
        <v>890</v>
      </c>
      <c r="O207" s="174" t="s">
        <v>1352</v>
      </c>
      <c r="P207" s="176" t="s">
        <v>1353</v>
      </c>
    </row>
    <row r="208" spans="1:16" ht="21" hidden="1" customHeight="1" x14ac:dyDescent="0.25">
      <c r="A208" s="154">
        <v>205</v>
      </c>
      <c r="B208" s="172" t="s">
        <v>638</v>
      </c>
      <c r="C208" s="173">
        <v>343262</v>
      </c>
      <c r="D208" s="174" t="s">
        <v>1354</v>
      </c>
      <c r="E208" s="173" t="s">
        <v>741</v>
      </c>
      <c r="F208" s="173">
        <v>49</v>
      </c>
      <c r="G208" s="173">
        <v>22</v>
      </c>
      <c r="H208" s="173" t="s">
        <v>672</v>
      </c>
      <c r="I208" s="174" t="s">
        <v>1355</v>
      </c>
      <c r="J208" s="173">
        <v>35</v>
      </c>
      <c r="K208" s="173" t="s">
        <v>820</v>
      </c>
      <c r="L208" s="174" t="s">
        <v>821</v>
      </c>
      <c r="M208" s="174" t="s">
        <v>736</v>
      </c>
      <c r="N208" s="174" t="s">
        <v>890</v>
      </c>
      <c r="O208" s="174" t="s">
        <v>1356</v>
      </c>
      <c r="P208" s="176" t="s">
        <v>1357</v>
      </c>
    </row>
    <row r="209" spans="1:16" ht="21" hidden="1" customHeight="1" x14ac:dyDescent="0.25">
      <c r="A209" s="154">
        <v>206</v>
      </c>
      <c r="B209" s="172" t="s">
        <v>638</v>
      </c>
      <c r="C209" s="173">
        <v>373887</v>
      </c>
      <c r="D209" s="174" t="s">
        <v>1358</v>
      </c>
      <c r="E209" s="173" t="s">
        <v>741</v>
      </c>
      <c r="F209" s="173">
        <v>46</v>
      </c>
      <c r="G209" s="173">
        <v>19</v>
      </c>
      <c r="H209" s="173" t="s">
        <v>672</v>
      </c>
      <c r="I209" s="174" t="s">
        <v>1359</v>
      </c>
      <c r="J209" s="173">
        <v>30</v>
      </c>
      <c r="K209" s="173" t="s">
        <v>1360</v>
      </c>
      <c r="L209" s="174" t="s">
        <v>1361</v>
      </c>
      <c r="M209" s="174" t="s">
        <v>736</v>
      </c>
      <c r="N209" s="174" t="s">
        <v>882</v>
      </c>
      <c r="O209" s="174" t="s">
        <v>1234</v>
      </c>
      <c r="P209" s="176" t="s">
        <v>1362</v>
      </c>
    </row>
    <row r="210" spans="1:16" ht="21" hidden="1" customHeight="1" x14ac:dyDescent="0.25">
      <c r="A210" s="154">
        <v>207</v>
      </c>
      <c r="B210" s="172" t="s">
        <v>638</v>
      </c>
      <c r="C210" s="173">
        <v>446701</v>
      </c>
      <c r="D210" s="174" t="s">
        <v>1363</v>
      </c>
      <c r="E210" s="173" t="s">
        <v>640</v>
      </c>
      <c r="F210" s="173">
        <v>42</v>
      </c>
      <c r="G210" s="173">
        <v>16</v>
      </c>
      <c r="H210" s="173" t="s">
        <v>672</v>
      </c>
      <c r="I210" s="174" t="s">
        <v>1364</v>
      </c>
      <c r="J210" s="173">
        <v>17</v>
      </c>
      <c r="K210" s="173" t="s">
        <v>1365</v>
      </c>
      <c r="L210" s="174" t="s">
        <v>1366</v>
      </c>
      <c r="M210" s="174" t="s">
        <v>736</v>
      </c>
      <c r="N210" s="174" t="s">
        <v>882</v>
      </c>
      <c r="O210" s="174" t="s">
        <v>1346</v>
      </c>
      <c r="P210" s="176" t="s">
        <v>1367</v>
      </c>
    </row>
    <row r="211" spans="1:16" ht="21" hidden="1" customHeight="1" x14ac:dyDescent="0.25">
      <c r="A211" s="154">
        <v>208</v>
      </c>
      <c r="B211" s="172" t="s">
        <v>638</v>
      </c>
      <c r="C211" s="173">
        <v>450613</v>
      </c>
      <c r="D211" s="174" t="s">
        <v>1368</v>
      </c>
      <c r="E211" s="173" t="s">
        <v>741</v>
      </c>
      <c r="F211" s="173">
        <v>50</v>
      </c>
      <c r="G211" s="173">
        <v>10</v>
      </c>
      <c r="H211" s="173" t="s">
        <v>672</v>
      </c>
      <c r="I211" s="174" t="s">
        <v>1369</v>
      </c>
      <c r="J211" s="173">
        <v>33</v>
      </c>
      <c r="K211" s="173" t="s">
        <v>1370</v>
      </c>
      <c r="L211" s="174" t="s">
        <v>1371</v>
      </c>
      <c r="M211" s="174" t="s">
        <v>736</v>
      </c>
      <c r="N211" s="174" t="s">
        <v>745</v>
      </c>
      <c r="O211" s="174">
        <v>0</v>
      </c>
      <c r="P211" s="176" t="s">
        <v>1372</v>
      </c>
    </row>
    <row r="212" spans="1:16" ht="21" hidden="1" customHeight="1" x14ac:dyDescent="0.25">
      <c r="A212" s="154">
        <v>209</v>
      </c>
      <c r="B212" s="172" t="s">
        <v>638</v>
      </c>
      <c r="C212" s="173">
        <v>458088</v>
      </c>
      <c r="D212" s="174" t="s">
        <v>1373</v>
      </c>
      <c r="E212" s="173" t="s">
        <v>640</v>
      </c>
      <c r="F212" s="173">
        <v>46</v>
      </c>
      <c r="G212" s="173">
        <v>14</v>
      </c>
      <c r="H212" s="173" t="s">
        <v>672</v>
      </c>
      <c r="I212" s="174" t="s">
        <v>1374</v>
      </c>
      <c r="J212" s="173">
        <v>15</v>
      </c>
      <c r="K212" s="173" t="s">
        <v>874</v>
      </c>
      <c r="L212" s="174" t="s">
        <v>875</v>
      </c>
      <c r="M212" s="174" t="s">
        <v>736</v>
      </c>
      <c r="N212" s="174" t="s">
        <v>882</v>
      </c>
      <c r="O212" s="174" t="s">
        <v>1330</v>
      </c>
      <c r="P212" s="175" t="s">
        <v>656</v>
      </c>
    </row>
    <row r="213" spans="1:16" ht="21" hidden="1" customHeight="1" x14ac:dyDescent="0.25">
      <c r="A213" s="154">
        <v>210</v>
      </c>
      <c r="B213" s="172" t="s">
        <v>638</v>
      </c>
      <c r="C213" s="173">
        <v>465175</v>
      </c>
      <c r="D213" s="174" t="s">
        <v>1375</v>
      </c>
      <c r="E213" s="173" t="s">
        <v>741</v>
      </c>
      <c r="F213" s="173">
        <v>57</v>
      </c>
      <c r="G213" s="173">
        <v>15</v>
      </c>
      <c r="H213" s="173" t="s">
        <v>672</v>
      </c>
      <c r="I213" s="174" t="s">
        <v>1376</v>
      </c>
      <c r="J213" s="173">
        <v>41</v>
      </c>
      <c r="K213" s="173" t="s">
        <v>1377</v>
      </c>
      <c r="L213" s="174" t="s">
        <v>1378</v>
      </c>
      <c r="M213" s="174" t="s">
        <v>736</v>
      </c>
      <c r="N213" s="174" t="s">
        <v>890</v>
      </c>
      <c r="O213" s="174" t="s">
        <v>1379</v>
      </c>
      <c r="P213" s="176" t="s">
        <v>1380</v>
      </c>
    </row>
    <row r="214" spans="1:16" ht="21" hidden="1" customHeight="1" x14ac:dyDescent="0.25">
      <c r="A214" s="154">
        <v>211</v>
      </c>
      <c r="B214" s="172" t="s">
        <v>638</v>
      </c>
      <c r="C214" s="173">
        <v>465839</v>
      </c>
      <c r="D214" s="174" t="s">
        <v>1381</v>
      </c>
      <c r="E214" s="173" t="s">
        <v>640</v>
      </c>
      <c r="F214" s="173">
        <v>55</v>
      </c>
      <c r="G214" s="173">
        <v>14</v>
      </c>
      <c r="H214" s="173" t="s">
        <v>672</v>
      </c>
      <c r="I214" s="174" t="s">
        <v>1382</v>
      </c>
      <c r="J214" s="173">
        <v>22</v>
      </c>
      <c r="K214" s="173" t="s">
        <v>899</v>
      </c>
      <c r="L214" s="174" t="s">
        <v>900</v>
      </c>
      <c r="M214" s="174" t="s">
        <v>736</v>
      </c>
      <c r="N214" s="174" t="s">
        <v>882</v>
      </c>
      <c r="O214" s="174" t="s">
        <v>1346</v>
      </c>
      <c r="P214" s="176" t="s">
        <v>1383</v>
      </c>
    </row>
    <row r="215" spans="1:16" ht="21" hidden="1" customHeight="1" x14ac:dyDescent="0.25">
      <c r="A215" s="154">
        <v>212</v>
      </c>
      <c r="B215" s="172" t="s">
        <v>638</v>
      </c>
      <c r="C215" s="173">
        <v>471498</v>
      </c>
      <c r="D215" s="174" t="s">
        <v>1384</v>
      </c>
      <c r="E215" s="173" t="s">
        <v>640</v>
      </c>
      <c r="F215" s="173">
        <v>50</v>
      </c>
      <c r="G215" s="173">
        <v>29</v>
      </c>
      <c r="H215" s="173" t="s">
        <v>672</v>
      </c>
      <c r="I215" s="174" t="s">
        <v>1385</v>
      </c>
      <c r="J215" s="173">
        <v>24</v>
      </c>
      <c r="K215" s="173" t="s">
        <v>1034</v>
      </c>
      <c r="L215" s="174" t="s">
        <v>1035</v>
      </c>
      <c r="M215" s="174" t="s">
        <v>736</v>
      </c>
      <c r="N215" s="174" t="s">
        <v>882</v>
      </c>
      <c r="O215" s="174">
        <v>0</v>
      </c>
      <c r="P215" s="176" t="s">
        <v>1386</v>
      </c>
    </row>
    <row r="216" spans="1:16" ht="21" hidden="1" customHeight="1" x14ac:dyDescent="0.25">
      <c r="A216" s="154">
        <v>213</v>
      </c>
      <c r="B216" s="172" t="s">
        <v>638</v>
      </c>
      <c r="C216" s="173">
        <v>480878</v>
      </c>
      <c r="D216" s="174" t="s">
        <v>1387</v>
      </c>
      <c r="E216" s="173" t="s">
        <v>640</v>
      </c>
      <c r="F216" s="173">
        <v>48</v>
      </c>
      <c r="G216" s="173">
        <v>15</v>
      </c>
      <c r="H216" s="173" t="s">
        <v>672</v>
      </c>
      <c r="I216" s="174" t="s">
        <v>1388</v>
      </c>
      <c r="J216" s="173">
        <v>29</v>
      </c>
      <c r="K216" s="173" t="s">
        <v>1389</v>
      </c>
      <c r="L216" s="174" t="s">
        <v>1390</v>
      </c>
      <c r="M216" s="174" t="s">
        <v>736</v>
      </c>
      <c r="N216" s="174" t="s">
        <v>917</v>
      </c>
      <c r="O216" s="174" t="s">
        <v>1391</v>
      </c>
      <c r="P216" s="176" t="s">
        <v>1392</v>
      </c>
    </row>
    <row r="217" spans="1:16" ht="21" hidden="1" customHeight="1" x14ac:dyDescent="0.25">
      <c r="A217" s="154">
        <v>214</v>
      </c>
      <c r="B217" s="172" t="s">
        <v>638</v>
      </c>
      <c r="C217" s="173">
        <v>489715</v>
      </c>
      <c r="D217" s="174" t="s">
        <v>1393</v>
      </c>
      <c r="E217" s="173" t="s">
        <v>741</v>
      </c>
      <c r="F217" s="173">
        <v>51</v>
      </c>
      <c r="G217" s="173">
        <v>14</v>
      </c>
      <c r="H217" s="173" t="s">
        <v>672</v>
      </c>
      <c r="I217" s="174" t="s">
        <v>1394</v>
      </c>
      <c r="J217" s="173">
        <v>39</v>
      </c>
      <c r="K217" s="173" t="s">
        <v>1333</v>
      </c>
      <c r="L217" s="174" t="s">
        <v>1334</v>
      </c>
      <c r="M217" s="174" t="s">
        <v>736</v>
      </c>
      <c r="N217" s="174" t="s">
        <v>917</v>
      </c>
      <c r="O217" s="174" t="s">
        <v>1395</v>
      </c>
      <c r="P217" s="176" t="s">
        <v>1396</v>
      </c>
    </row>
    <row r="218" spans="1:16" ht="21" hidden="1" customHeight="1" x14ac:dyDescent="0.25">
      <c r="A218" s="154">
        <v>215</v>
      </c>
      <c r="B218" s="172" t="s">
        <v>638</v>
      </c>
      <c r="C218" s="173">
        <v>549287</v>
      </c>
      <c r="D218" s="174" t="s">
        <v>1397</v>
      </c>
      <c r="E218" s="173" t="s">
        <v>741</v>
      </c>
      <c r="F218" s="173">
        <v>33</v>
      </c>
      <c r="G218" s="173">
        <v>10</v>
      </c>
      <c r="H218" s="173" t="s">
        <v>672</v>
      </c>
      <c r="I218" s="174" t="s">
        <v>1398</v>
      </c>
      <c r="J218" s="173">
        <v>32</v>
      </c>
      <c r="K218" s="173" t="s">
        <v>1399</v>
      </c>
      <c r="L218" s="174" t="s">
        <v>1400</v>
      </c>
      <c r="M218" s="174" t="s">
        <v>736</v>
      </c>
      <c r="N218" s="174" t="s">
        <v>882</v>
      </c>
      <c r="O218" s="174">
        <v>0</v>
      </c>
      <c r="P218" s="176" t="s">
        <v>1401</v>
      </c>
    </row>
    <row r="219" spans="1:16" ht="21" hidden="1" customHeight="1" x14ac:dyDescent="0.25">
      <c r="A219" s="154">
        <v>216</v>
      </c>
      <c r="B219" s="172" t="s">
        <v>638</v>
      </c>
      <c r="C219" s="173">
        <v>642396</v>
      </c>
      <c r="D219" s="174" t="s">
        <v>1402</v>
      </c>
      <c r="E219" s="173" t="s">
        <v>640</v>
      </c>
      <c r="F219" s="173">
        <v>54</v>
      </c>
      <c r="G219" s="173">
        <v>27</v>
      </c>
      <c r="H219" s="173" t="s">
        <v>672</v>
      </c>
      <c r="I219" s="174" t="s">
        <v>1385</v>
      </c>
      <c r="J219" s="173">
        <v>22</v>
      </c>
      <c r="K219" s="173" t="s">
        <v>764</v>
      </c>
      <c r="L219" s="174" t="s">
        <v>765</v>
      </c>
      <c r="M219" s="174" t="s">
        <v>736</v>
      </c>
      <c r="N219" s="174" t="s">
        <v>882</v>
      </c>
      <c r="O219" s="174">
        <v>0</v>
      </c>
      <c r="P219" s="176" t="s">
        <v>1403</v>
      </c>
    </row>
    <row r="220" spans="1:16" ht="21" hidden="1" customHeight="1" x14ac:dyDescent="0.25">
      <c r="A220" s="154">
        <v>217</v>
      </c>
      <c r="B220" s="172" t="s">
        <v>638</v>
      </c>
      <c r="C220" s="173">
        <v>697978</v>
      </c>
      <c r="D220" s="174" t="s">
        <v>1404</v>
      </c>
      <c r="E220" s="173" t="s">
        <v>640</v>
      </c>
      <c r="F220" s="173">
        <v>50</v>
      </c>
      <c r="G220" s="173">
        <v>30</v>
      </c>
      <c r="H220" s="173" t="s">
        <v>672</v>
      </c>
      <c r="I220" s="174" t="s">
        <v>1385</v>
      </c>
      <c r="J220" s="173">
        <v>27</v>
      </c>
      <c r="K220" s="173" t="s">
        <v>1405</v>
      </c>
      <c r="L220" s="174" t="s">
        <v>1406</v>
      </c>
      <c r="M220" s="174" t="s">
        <v>736</v>
      </c>
      <c r="N220" s="174" t="s">
        <v>882</v>
      </c>
      <c r="O220" s="174">
        <v>0</v>
      </c>
      <c r="P220" s="176" t="s">
        <v>1407</v>
      </c>
    </row>
    <row r="221" spans="1:16" ht="21" hidden="1" customHeight="1" x14ac:dyDescent="0.25">
      <c r="A221" s="154">
        <v>218</v>
      </c>
      <c r="B221" s="172" t="s">
        <v>638</v>
      </c>
      <c r="C221" s="173">
        <v>208180</v>
      </c>
      <c r="D221" s="174" t="s">
        <v>1408</v>
      </c>
      <c r="E221" s="173" t="s">
        <v>640</v>
      </c>
      <c r="F221" s="173">
        <v>53</v>
      </c>
      <c r="G221" s="173">
        <v>35</v>
      </c>
      <c r="H221" s="173" t="s">
        <v>672</v>
      </c>
      <c r="I221" s="174" t="s">
        <v>1409</v>
      </c>
      <c r="J221" s="173">
        <v>32</v>
      </c>
      <c r="K221" s="173" t="s">
        <v>1410</v>
      </c>
      <c r="L221" s="174" t="s">
        <v>1411</v>
      </c>
      <c r="M221" s="174" t="s">
        <v>736</v>
      </c>
      <c r="N221" s="174" t="s">
        <v>890</v>
      </c>
      <c r="O221" s="174" t="s">
        <v>1412</v>
      </c>
      <c r="P221" s="176" t="s">
        <v>1413</v>
      </c>
    </row>
    <row r="222" spans="1:16" ht="21" hidden="1" customHeight="1" x14ac:dyDescent="0.25">
      <c r="A222" s="154">
        <v>219</v>
      </c>
      <c r="B222" s="172" t="s">
        <v>638</v>
      </c>
      <c r="C222" s="173">
        <v>303906</v>
      </c>
      <c r="D222" s="174" t="s">
        <v>1414</v>
      </c>
      <c r="E222" s="173" t="s">
        <v>741</v>
      </c>
      <c r="F222" s="173">
        <v>52</v>
      </c>
      <c r="G222" s="173">
        <v>28</v>
      </c>
      <c r="H222" s="173" t="s">
        <v>672</v>
      </c>
      <c r="I222" s="174" t="s">
        <v>1415</v>
      </c>
      <c r="J222" s="173">
        <v>37</v>
      </c>
      <c r="K222" s="173" t="s">
        <v>743</v>
      </c>
      <c r="L222" s="174" t="s">
        <v>744</v>
      </c>
      <c r="M222" s="174" t="s">
        <v>736</v>
      </c>
      <c r="N222" s="174" t="s">
        <v>890</v>
      </c>
      <c r="O222" s="174" t="s">
        <v>1412</v>
      </c>
      <c r="P222" s="176" t="s">
        <v>1416</v>
      </c>
    </row>
    <row r="223" spans="1:16" ht="21" hidden="1" customHeight="1" x14ac:dyDescent="0.25">
      <c r="A223" s="154">
        <v>220</v>
      </c>
      <c r="B223" s="172" t="s">
        <v>638</v>
      </c>
      <c r="C223" s="173">
        <v>446785</v>
      </c>
      <c r="D223" s="174" t="s">
        <v>1417</v>
      </c>
      <c r="E223" s="173" t="s">
        <v>741</v>
      </c>
      <c r="F223" s="173">
        <v>40</v>
      </c>
      <c r="G223" s="173">
        <v>15</v>
      </c>
      <c r="H223" s="173" t="s">
        <v>672</v>
      </c>
      <c r="I223" s="174" t="s">
        <v>1415</v>
      </c>
      <c r="J223" s="173">
        <v>33</v>
      </c>
      <c r="K223" s="173" t="s">
        <v>820</v>
      </c>
      <c r="L223" s="174" t="s">
        <v>821</v>
      </c>
      <c r="M223" s="174" t="s">
        <v>736</v>
      </c>
      <c r="N223" s="174" t="s">
        <v>890</v>
      </c>
      <c r="O223" s="174" t="s">
        <v>1412</v>
      </c>
      <c r="P223" s="176" t="s">
        <v>1418</v>
      </c>
    </row>
    <row r="224" spans="1:16" ht="21" hidden="1" customHeight="1" x14ac:dyDescent="0.25">
      <c r="A224" s="154">
        <v>221</v>
      </c>
      <c r="B224" s="172" t="s">
        <v>638</v>
      </c>
      <c r="C224" s="173">
        <v>560321</v>
      </c>
      <c r="D224" s="174" t="s">
        <v>1419</v>
      </c>
      <c r="E224" s="173" t="s">
        <v>640</v>
      </c>
      <c r="F224" s="173">
        <v>64</v>
      </c>
      <c r="G224" s="173">
        <v>33</v>
      </c>
      <c r="H224" s="173" t="s">
        <v>672</v>
      </c>
      <c r="I224" s="174" t="s">
        <v>1409</v>
      </c>
      <c r="J224" s="173">
        <v>32</v>
      </c>
      <c r="K224" s="173" t="s">
        <v>1410</v>
      </c>
      <c r="L224" s="174" t="s">
        <v>1411</v>
      </c>
      <c r="M224" s="174" t="s">
        <v>736</v>
      </c>
      <c r="N224" s="174" t="s">
        <v>890</v>
      </c>
      <c r="O224" s="174" t="s">
        <v>1412</v>
      </c>
      <c r="P224" s="176" t="s">
        <v>1420</v>
      </c>
    </row>
    <row r="225" spans="1:16" ht="21" hidden="1" customHeight="1" x14ac:dyDescent="0.25">
      <c r="A225" s="154">
        <v>222</v>
      </c>
      <c r="B225" s="172" t="s">
        <v>638</v>
      </c>
      <c r="C225" s="173">
        <v>336726</v>
      </c>
      <c r="D225" s="174" t="s">
        <v>1421</v>
      </c>
      <c r="E225" s="173" t="s">
        <v>640</v>
      </c>
      <c r="F225" s="173">
        <v>49</v>
      </c>
      <c r="G225" s="173">
        <v>20</v>
      </c>
      <c r="H225" s="173" t="s">
        <v>672</v>
      </c>
      <c r="I225" s="174" t="s">
        <v>1422</v>
      </c>
      <c r="J225" s="173">
        <v>29</v>
      </c>
      <c r="K225" s="173" t="s">
        <v>1389</v>
      </c>
      <c r="L225" s="174" t="s">
        <v>1390</v>
      </c>
      <c r="M225" s="174" t="s">
        <v>736</v>
      </c>
      <c r="N225" s="174" t="s">
        <v>890</v>
      </c>
      <c r="O225" s="174">
        <v>0</v>
      </c>
      <c r="P225" s="176" t="s">
        <v>1423</v>
      </c>
    </row>
    <row r="226" spans="1:16" ht="21" hidden="1" customHeight="1" x14ac:dyDescent="0.25">
      <c r="A226" s="154">
        <v>223</v>
      </c>
      <c r="B226" s="172" t="s">
        <v>638</v>
      </c>
      <c r="C226" s="173">
        <v>417197</v>
      </c>
      <c r="D226" s="174" t="s">
        <v>1424</v>
      </c>
      <c r="E226" s="173" t="s">
        <v>741</v>
      </c>
      <c r="F226" s="173">
        <v>45</v>
      </c>
      <c r="G226" s="173">
        <v>7</v>
      </c>
      <c r="H226" s="173" t="s">
        <v>672</v>
      </c>
      <c r="I226" s="174" t="s">
        <v>1425</v>
      </c>
      <c r="J226" s="173">
        <v>31</v>
      </c>
      <c r="K226" s="173" t="s">
        <v>1426</v>
      </c>
      <c r="L226" s="174" t="s">
        <v>1427</v>
      </c>
      <c r="M226" s="174" t="s">
        <v>736</v>
      </c>
      <c r="N226" s="174" t="s">
        <v>745</v>
      </c>
      <c r="O226" s="174">
        <v>0</v>
      </c>
      <c r="P226" s="176" t="s">
        <v>1428</v>
      </c>
    </row>
    <row r="227" spans="1:16" ht="21" hidden="1" customHeight="1" x14ac:dyDescent="0.25">
      <c r="A227" s="154">
        <v>224</v>
      </c>
      <c r="B227" s="172" t="s">
        <v>638</v>
      </c>
      <c r="C227" s="173">
        <v>473487</v>
      </c>
      <c r="D227" s="174" t="s">
        <v>1429</v>
      </c>
      <c r="E227" s="173" t="s">
        <v>741</v>
      </c>
      <c r="F227" s="173">
        <v>33</v>
      </c>
      <c r="G227" s="173">
        <v>11</v>
      </c>
      <c r="H227" s="173" t="s">
        <v>672</v>
      </c>
      <c r="I227" s="174" t="s">
        <v>1415</v>
      </c>
      <c r="J227" s="173">
        <v>35</v>
      </c>
      <c r="K227" s="173" t="s">
        <v>820</v>
      </c>
      <c r="L227" s="174" t="s">
        <v>821</v>
      </c>
      <c r="M227" s="174" t="s">
        <v>736</v>
      </c>
      <c r="N227" s="174" t="s">
        <v>890</v>
      </c>
      <c r="O227" s="174" t="s">
        <v>1412</v>
      </c>
      <c r="P227" s="176" t="s">
        <v>1430</v>
      </c>
    </row>
    <row r="228" spans="1:16" ht="21" hidden="1" customHeight="1" x14ac:dyDescent="0.25">
      <c r="A228" s="154">
        <v>225</v>
      </c>
      <c r="B228" s="172" t="s">
        <v>1431</v>
      </c>
      <c r="C228" s="173">
        <v>304650</v>
      </c>
      <c r="D228" s="174" t="s">
        <v>1432</v>
      </c>
      <c r="E228" s="173" t="s">
        <v>741</v>
      </c>
      <c r="F228" s="173">
        <v>50</v>
      </c>
      <c r="G228" s="173">
        <v>26</v>
      </c>
      <c r="H228" s="173" t="s">
        <v>672</v>
      </c>
      <c r="I228" s="174" t="s">
        <v>1433</v>
      </c>
      <c r="J228" s="173">
        <v>39</v>
      </c>
      <c r="K228" s="173" t="s">
        <v>1333</v>
      </c>
      <c r="L228" s="174" t="s">
        <v>1334</v>
      </c>
      <c r="M228" s="174" t="s">
        <v>736</v>
      </c>
      <c r="N228" s="174" t="s">
        <v>737</v>
      </c>
      <c r="O228" s="174" t="s">
        <v>1434</v>
      </c>
      <c r="P228" s="176" t="s">
        <v>1435</v>
      </c>
    </row>
    <row r="229" spans="1:16" ht="21" hidden="1" customHeight="1" x14ac:dyDescent="0.25">
      <c r="A229" s="154">
        <v>226</v>
      </c>
      <c r="B229" s="172" t="s">
        <v>638</v>
      </c>
      <c r="C229" s="173">
        <v>342687</v>
      </c>
      <c r="D229" s="174" t="s">
        <v>1436</v>
      </c>
      <c r="E229" s="173" t="s">
        <v>741</v>
      </c>
      <c r="F229" s="173">
        <v>39</v>
      </c>
      <c r="G229" s="173">
        <v>20</v>
      </c>
      <c r="H229" s="173" t="s">
        <v>672</v>
      </c>
      <c r="I229" s="174" t="s">
        <v>1437</v>
      </c>
      <c r="J229" s="173">
        <v>41</v>
      </c>
      <c r="K229" s="173" t="s">
        <v>1377</v>
      </c>
      <c r="L229" s="174" t="s">
        <v>1378</v>
      </c>
      <c r="M229" s="174" t="s">
        <v>736</v>
      </c>
      <c r="N229" s="174" t="s">
        <v>737</v>
      </c>
      <c r="O229" s="174" t="s">
        <v>738</v>
      </c>
      <c r="P229" s="176" t="s">
        <v>1438</v>
      </c>
    </row>
    <row r="230" spans="1:16" ht="21" hidden="1" customHeight="1" x14ac:dyDescent="0.25">
      <c r="A230" s="154">
        <v>227</v>
      </c>
      <c r="B230" s="172" t="s">
        <v>1431</v>
      </c>
      <c r="C230" s="173">
        <v>366946</v>
      </c>
      <c r="D230" s="174" t="s">
        <v>1439</v>
      </c>
      <c r="E230" s="173" t="s">
        <v>741</v>
      </c>
      <c r="F230" s="173">
        <v>52</v>
      </c>
      <c r="G230" s="173">
        <v>21</v>
      </c>
      <c r="H230" s="173" t="s">
        <v>672</v>
      </c>
      <c r="I230" s="174" t="s">
        <v>1433</v>
      </c>
      <c r="J230" s="173">
        <v>39</v>
      </c>
      <c r="K230" s="173" t="s">
        <v>1333</v>
      </c>
      <c r="L230" s="174" t="s">
        <v>1334</v>
      </c>
      <c r="M230" s="174" t="s">
        <v>736</v>
      </c>
      <c r="N230" s="174" t="s">
        <v>737</v>
      </c>
      <c r="O230" s="174" t="s">
        <v>1434</v>
      </c>
      <c r="P230" s="176" t="s">
        <v>1440</v>
      </c>
    </row>
    <row r="231" spans="1:16" ht="21" hidden="1" customHeight="1" x14ac:dyDescent="0.25">
      <c r="A231" s="154">
        <v>228</v>
      </c>
      <c r="B231" s="172" t="s">
        <v>1431</v>
      </c>
      <c r="C231" s="173">
        <v>504203</v>
      </c>
      <c r="D231" s="174" t="s">
        <v>1441</v>
      </c>
      <c r="E231" s="173" t="s">
        <v>741</v>
      </c>
      <c r="F231" s="173">
        <v>44</v>
      </c>
      <c r="G231" s="173">
        <v>10</v>
      </c>
      <c r="H231" s="173" t="s">
        <v>672</v>
      </c>
      <c r="I231" s="174" t="s">
        <v>1433</v>
      </c>
      <c r="J231" s="173">
        <v>37</v>
      </c>
      <c r="K231" s="173" t="s">
        <v>743</v>
      </c>
      <c r="L231" s="174" t="s">
        <v>744</v>
      </c>
      <c r="M231" s="174" t="s">
        <v>736</v>
      </c>
      <c r="N231" s="174" t="s">
        <v>737</v>
      </c>
      <c r="O231" s="174" t="s">
        <v>1434</v>
      </c>
      <c r="P231" s="176" t="s">
        <v>1442</v>
      </c>
    </row>
    <row r="232" spans="1:16" ht="21" hidden="1" customHeight="1" x14ac:dyDescent="0.25">
      <c r="A232" s="154">
        <v>229</v>
      </c>
      <c r="B232" s="172" t="s">
        <v>638</v>
      </c>
      <c r="C232" s="173">
        <v>551391</v>
      </c>
      <c r="D232" s="174" t="s">
        <v>1443</v>
      </c>
      <c r="E232" s="173" t="s">
        <v>741</v>
      </c>
      <c r="F232" s="173">
        <v>38</v>
      </c>
      <c r="G232" s="173">
        <v>10</v>
      </c>
      <c r="H232" s="173" t="s">
        <v>672</v>
      </c>
      <c r="I232" s="174" t="s">
        <v>1444</v>
      </c>
      <c r="J232" s="173">
        <v>35</v>
      </c>
      <c r="K232" s="173" t="s">
        <v>1445</v>
      </c>
      <c r="L232" s="174" t="s">
        <v>1446</v>
      </c>
      <c r="M232" s="174" t="s">
        <v>736</v>
      </c>
      <c r="N232" s="174" t="s">
        <v>737</v>
      </c>
      <c r="O232" s="174" t="s">
        <v>738</v>
      </c>
      <c r="P232" s="176" t="s">
        <v>1447</v>
      </c>
    </row>
    <row r="233" spans="1:16" ht="21" hidden="1" customHeight="1" x14ac:dyDescent="0.25">
      <c r="A233" s="154">
        <v>230</v>
      </c>
      <c r="B233" s="172" t="s">
        <v>1431</v>
      </c>
      <c r="C233" s="173">
        <v>268259</v>
      </c>
      <c r="D233" s="174" t="s">
        <v>1448</v>
      </c>
      <c r="E233" s="173" t="s">
        <v>741</v>
      </c>
      <c r="F233" s="173">
        <v>47</v>
      </c>
      <c r="G233" s="173">
        <v>23</v>
      </c>
      <c r="H233" s="173" t="s">
        <v>672</v>
      </c>
      <c r="I233" s="174" t="s">
        <v>1449</v>
      </c>
      <c r="J233" s="173">
        <v>39</v>
      </c>
      <c r="K233" s="173" t="s">
        <v>1333</v>
      </c>
      <c r="L233" s="174" t="s">
        <v>1334</v>
      </c>
      <c r="M233" s="174" t="s">
        <v>736</v>
      </c>
      <c r="N233" s="174" t="s">
        <v>737</v>
      </c>
      <c r="O233" s="174" t="s">
        <v>1434</v>
      </c>
      <c r="P233" s="176" t="s">
        <v>1450</v>
      </c>
    </row>
    <row r="234" spans="1:16" ht="21" hidden="1" customHeight="1" x14ac:dyDescent="0.25">
      <c r="A234" s="154">
        <v>231</v>
      </c>
      <c r="B234" s="172" t="s">
        <v>638</v>
      </c>
      <c r="C234" s="173" t="s">
        <v>1451</v>
      </c>
      <c r="D234" s="174" t="s">
        <v>1452</v>
      </c>
      <c r="E234" s="173" t="s">
        <v>741</v>
      </c>
      <c r="F234" s="173" t="s">
        <v>1453</v>
      </c>
      <c r="G234" s="173" t="s">
        <v>1453</v>
      </c>
      <c r="H234" s="173" t="s">
        <v>672</v>
      </c>
      <c r="I234" s="174" t="s">
        <v>1454</v>
      </c>
      <c r="J234" s="173" t="s">
        <v>1454</v>
      </c>
      <c r="K234" s="173" t="s">
        <v>1454</v>
      </c>
      <c r="L234" s="174" t="s">
        <v>1454</v>
      </c>
      <c r="M234" s="174" t="s">
        <v>736</v>
      </c>
      <c r="N234" s="174" t="s">
        <v>1454</v>
      </c>
      <c r="O234" s="174" t="s">
        <v>1455</v>
      </c>
      <c r="P234" s="175" t="s">
        <v>656</v>
      </c>
    </row>
    <row r="235" spans="1:16" ht="21" hidden="1" customHeight="1" x14ac:dyDescent="0.25">
      <c r="A235" s="154">
        <v>232</v>
      </c>
      <c r="B235" s="172" t="s">
        <v>638</v>
      </c>
      <c r="C235" s="173">
        <v>399759</v>
      </c>
      <c r="D235" s="174" t="s">
        <v>1456</v>
      </c>
      <c r="E235" s="173" t="s">
        <v>741</v>
      </c>
      <c r="F235" s="173">
        <v>48</v>
      </c>
      <c r="G235" s="173">
        <v>19</v>
      </c>
      <c r="H235" s="173" t="s">
        <v>672</v>
      </c>
      <c r="I235" s="174" t="s">
        <v>1457</v>
      </c>
      <c r="J235" s="173">
        <v>37</v>
      </c>
      <c r="K235" s="173" t="s">
        <v>743</v>
      </c>
      <c r="L235" s="174" t="s">
        <v>744</v>
      </c>
      <c r="M235" s="174" t="s">
        <v>736</v>
      </c>
      <c r="N235" s="174" t="s">
        <v>882</v>
      </c>
      <c r="O235" s="174" t="s">
        <v>1330</v>
      </c>
      <c r="P235" s="176" t="s">
        <v>1458</v>
      </c>
    </row>
    <row r="236" spans="1:16" ht="21" hidden="1" customHeight="1" x14ac:dyDescent="0.25">
      <c r="A236" s="154">
        <v>233</v>
      </c>
      <c r="B236" s="172" t="s">
        <v>638</v>
      </c>
      <c r="C236" s="173">
        <v>465110</v>
      </c>
      <c r="D236" s="174" t="s">
        <v>1459</v>
      </c>
      <c r="E236" s="173" t="s">
        <v>640</v>
      </c>
      <c r="F236" s="173">
        <v>35</v>
      </c>
      <c r="G236" s="173">
        <v>14</v>
      </c>
      <c r="H236" s="173" t="s">
        <v>672</v>
      </c>
      <c r="I236" s="174" t="s">
        <v>1382</v>
      </c>
      <c r="J236" s="173">
        <v>22</v>
      </c>
      <c r="K236" s="173" t="s">
        <v>899</v>
      </c>
      <c r="L236" s="174" t="s">
        <v>900</v>
      </c>
      <c r="M236" s="174" t="s">
        <v>736</v>
      </c>
      <c r="N236" s="174" t="s">
        <v>882</v>
      </c>
      <c r="O236" s="174" t="s">
        <v>1346</v>
      </c>
      <c r="P236" s="175" t="s">
        <v>656</v>
      </c>
    </row>
    <row r="237" spans="1:16" ht="21" hidden="1" customHeight="1" x14ac:dyDescent="0.25">
      <c r="A237" s="154">
        <v>234</v>
      </c>
      <c r="B237" s="172" t="s">
        <v>638</v>
      </c>
      <c r="C237" s="173">
        <v>562864</v>
      </c>
      <c r="D237" s="174" t="s">
        <v>1460</v>
      </c>
      <c r="E237" s="173" t="s">
        <v>640</v>
      </c>
      <c r="F237" s="173">
        <v>55</v>
      </c>
      <c r="G237" s="173">
        <v>33</v>
      </c>
      <c r="H237" s="173" t="s">
        <v>672</v>
      </c>
      <c r="I237" s="174" t="s">
        <v>1461</v>
      </c>
      <c r="J237" s="173">
        <v>23</v>
      </c>
      <c r="K237" s="173" t="s">
        <v>1462</v>
      </c>
      <c r="L237" s="174" t="s">
        <v>1463</v>
      </c>
      <c r="M237" s="174" t="s">
        <v>736</v>
      </c>
      <c r="N237" s="174" t="s">
        <v>882</v>
      </c>
      <c r="O237" s="174" t="s">
        <v>1346</v>
      </c>
      <c r="P237" s="175" t="s">
        <v>656</v>
      </c>
    </row>
    <row r="238" spans="1:16" ht="21" hidden="1" customHeight="1" x14ac:dyDescent="0.25">
      <c r="A238" s="154">
        <v>235</v>
      </c>
      <c r="B238" s="172" t="s">
        <v>638</v>
      </c>
      <c r="C238" s="173">
        <v>207417</v>
      </c>
      <c r="D238" s="174" t="s">
        <v>1464</v>
      </c>
      <c r="E238" s="173" t="s">
        <v>741</v>
      </c>
      <c r="F238" s="173">
        <v>55</v>
      </c>
      <c r="G238" s="173">
        <v>31</v>
      </c>
      <c r="H238" s="173" t="s">
        <v>672</v>
      </c>
      <c r="I238" s="174" t="s">
        <v>1465</v>
      </c>
      <c r="J238" s="173">
        <v>44</v>
      </c>
      <c r="K238" s="173" t="s">
        <v>1466</v>
      </c>
      <c r="L238" s="174" t="s">
        <v>1467</v>
      </c>
      <c r="M238" s="174" t="s">
        <v>1468</v>
      </c>
      <c r="N238" s="174" t="s">
        <v>1469</v>
      </c>
      <c r="O238" s="174" t="s">
        <v>1470</v>
      </c>
      <c r="P238" s="176" t="s">
        <v>1471</v>
      </c>
    </row>
    <row r="239" spans="1:16" ht="21" hidden="1" customHeight="1" x14ac:dyDescent="0.25">
      <c r="A239" s="154">
        <v>236</v>
      </c>
      <c r="B239" s="172" t="s">
        <v>638</v>
      </c>
      <c r="C239" s="173">
        <v>226990</v>
      </c>
      <c r="D239" s="174" t="s">
        <v>1472</v>
      </c>
      <c r="E239" s="173" t="s">
        <v>741</v>
      </c>
      <c r="F239" s="173">
        <v>64</v>
      </c>
      <c r="G239" s="173">
        <v>27</v>
      </c>
      <c r="H239" s="173" t="s">
        <v>672</v>
      </c>
      <c r="I239" s="174" t="s">
        <v>1473</v>
      </c>
      <c r="J239" s="173">
        <v>41</v>
      </c>
      <c r="K239" s="173" t="s">
        <v>1377</v>
      </c>
      <c r="L239" s="174" t="s">
        <v>1378</v>
      </c>
      <c r="M239" s="174" t="s">
        <v>1468</v>
      </c>
      <c r="N239" s="174" t="s">
        <v>1474</v>
      </c>
      <c r="O239" s="174" t="s">
        <v>1475</v>
      </c>
      <c r="P239" s="176" t="s">
        <v>1476</v>
      </c>
    </row>
    <row r="240" spans="1:16" ht="21" hidden="1" customHeight="1" x14ac:dyDescent="0.25">
      <c r="A240" s="154">
        <v>237</v>
      </c>
      <c r="B240" s="172" t="s">
        <v>638</v>
      </c>
      <c r="C240" s="173">
        <v>237669</v>
      </c>
      <c r="D240" s="174" t="s">
        <v>1477</v>
      </c>
      <c r="E240" s="173" t="s">
        <v>741</v>
      </c>
      <c r="F240" s="173">
        <v>66</v>
      </c>
      <c r="G240" s="173">
        <v>28</v>
      </c>
      <c r="H240" s="173" t="s">
        <v>672</v>
      </c>
      <c r="I240" s="174" t="s">
        <v>1478</v>
      </c>
      <c r="J240" s="173">
        <v>39</v>
      </c>
      <c r="K240" s="173" t="s">
        <v>1333</v>
      </c>
      <c r="L240" s="174" t="s">
        <v>1334</v>
      </c>
      <c r="M240" s="174" t="s">
        <v>1468</v>
      </c>
      <c r="N240" s="174" t="s">
        <v>1474</v>
      </c>
      <c r="O240" s="174" t="s">
        <v>1475</v>
      </c>
      <c r="P240" s="176" t="s">
        <v>1479</v>
      </c>
    </row>
    <row r="241" spans="1:16" ht="21" hidden="1" customHeight="1" x14ac:dyDescent="0.25">
      <c r="A241" s="154">
        <v>238</v>
      </c>
      <c r="B241" s="172" t="s">
        <v>638</v>
      </c>
      <c r="C241" s="173">
        <v>317437</v>
      </c>
      <c r="D241" s="174" t="s">
        <v>1480</v>
      </c>
      <c r="E241" s="173" t="s">
        <v>741</v>
      </c>
      <c r="F241" s="173">
        <v>68</v>
      </c>
      <c r="G241" s="173">
        <v>26</v>
      </c>
      <c r="H241" s="173" t="s">
        <v>672</v>
      </c>
      <c r="I241" s="174" t="s">
        <v>1481</v>
      </c>
      <c r="J241" s="173">
        <v>39</v>
      </c>
      <c r="K241" s="173" t="s">
        <v>1333</v>
      </c>
      <c r="L241" s="174" t="s">
        <v>1334</v>
      </c>
      <c r="M241" s="174" t="s">
        <v>1468</v>
      </c>
      <c r="N241" s="174" t="s">
        <v>1482</v>
      </c>
      <c r="O241" s="174">
        <v>0</v>
      </c>
      <c r="P241" s="176" t="s">
        <v>1483</v>
      </c>
    </row>
    <row r="242" spans="1:16" ht="21" hidden="1" customHeight="1" x14ac:dyDescent="0.25">
      <c r="A242" s="154">
        <v>239</v>
      </c>
      <c r="B242" s="172" t="s">
        <v>638</v>
      </c>
      <c r="C242" s="173">
        <v>328339</v>
      </c>
      <c r="D242" s="174" t="s">
        <v>1484</v>
      </c>
      <c r="E242" s="173" t="s">
        <v>741</v>
      </c>
      <c r="F242" s="173">
        <v>49</v>
      </c>
      <c r="G242" s="173">
        <v>24</v>
      </c>
      <c r="H242" s="173" t="s">
        <v>672</v>
      </c>
      <c r="I242" s="174" t="s">
        <v>1485</v>
      </c>
      <c r="J242" s="173">
        <v>39</v>
      </c>
      <c r="K242" s="173" t="s">
        <v>1333</v>
      </c>
      <c r="L242" s="174" t="s">
        <v>1334</v>
      </c>
      <c r="M242" s="174" t="s">
        <v>1468</v>
      </c>
      <c r="N242" s="174" t="s">
        <v>1469</v>
      </c>
      <c r="O242" s="174" t="s">
        <v>1470</v>
      </c>
      <c r="P242" s="176" t="s">
        <v>1486</v>
      </c>
    </row>
    <row r="243" spans="1:16" ht="21" hidden="1" customHeight="1" x14ac:dyDescent="0.25">
      <c r="A243" s="154">
        <v>240</v>
      </c>
      <c r="B243" s="172" t="s">
        <v>638</v>
      </c>
      <c r="C243" s="173">
        <v>329148</v>
      </c>
      <c r="D243" s="174" t="s">
        <v>1487</v>
      </c>
      <c r="E243" s="173" t="s">
        <v>741</v>
      </c>
      <c r="F243" s="173">
        <v>52</v>
      </c>
      <c r="G243" s="173">
        <v>22</v>
      </c>
      <c r="H243" s="173" t="s">
        <v>672</v>
      </c>
      <c r="I243" s="174" t="s">
        <v>1398</v>
      </c>
      <c r="J243" s="173">
        <v>39</v>
      </c>
      <c r="K243" s="173" t="s">
        <v>1333</v>
      </c>
      <c r="L243" s="174" t="s">
        <v>1334</v>
      </c>
      <c r="M243" s="174" t="s">
        <v>736</v>
      </c>
      <c r="N243" s="174" t="s">
        <v>882</v>
      </c>
      <c r="O243" s="174">
        <v>0</v>
      </c>
      <c r="P243" s="176" t="s">
        <v>1488</v>
      </c>
    </row>
    <row r="244" spans="1:16" ht="21" hidden="1" customHeight="1" x14ac:dyDescent="0.25">
      <c r="A244" s="154">
        <v>241</v>
      </c>
      <c r="B244" s="172" t="s">
        <v>638</v>
      </c>
      <c r="C244" s="173">
        <v>338182</v>
      </c>
      <c r="D244" s="174" t="s">
        <v>1489</v>
      </c>
      <c r="E244" s="173" t="s">
        <v>741</v>
      </c>
      <c r="F244" s="173">
        <v>57</v>
      </c>
      <c r="G244" s="173">
        <v>23</v>
      </c>
      <c r="H244" s="173" t="s">
        <v>672</v>
      </c>
      <c r="I244" s="174" t="s">
        <v>1490</v>
      </c>
      <c r="J244" s="173">
        <v>37</v>
      </c>
      <c r="K244" s="173" t="s">
        <v>743</v>
      </c>
      <c r="L244" s="174" t="s">
        <v>744</v>
      </c>
      <c r="M244" s="174" t="s">
        <v>1468</v>
      </c>
      <c r="N244" s="174" t="s">
        <v>1474</v>
      </c>
      <c r="O244" s="174" t="s">
        <v>83</v>
      </c>
      <c r="P244" s="176" t="s">
        <v>1491</v>
      </c>
    </row>
    <row r="245" spans="1:16" ht="21" hidden="1" customHeight="1" x14ac:dyDescent="0.25">
      <c r="A245" s="154">
        <v>242</v>
      </c>
      <c r="B245" s="172" t="s">
        <v>638</v>
      </c>
      <c r="C245" s="173">
        <v>579584</v>
      </c>
      <c r="D245" s="174" t="s">
        <v>1492</v>
      </c>
      <c r="E245" s="173" t="s">
        <v>741</v>
      </c>
      <c r="F245" s="173">
        <v>51</v>
      </c>
      <c r="G245" s="173">
        <v>8</v>
      </c>
      <c r="H245" s="173" t="s">
        <v>672</v>
      </c>
      <c r="I245" s="174" t="s">
        <v>1493</v>
      </c>
      <c r="J245" s="173">
        <v>39</v>
      </c>
      <c r="K245" s="173" t="s">
        <v>1333</v>
      </c>
      <c r="L245" s="174" t="s">
        <v>1334</v>
      </c>
      <c r="M245" s="174" t="s">
        <v>1468</v>
      </c>
      <c r="N245" s="174" t="s">
        <v>1482</v>
      </c>
      <c r="O245" s="174">
        <v>0</v>
      </c>
      <c r="P245" s="176" t="s">
        <v>1494</v>
      </c>
    </row>
    <row r="246" spans="1:16" ht="21" hidden="1" customHeight="1" x14ac:dyDescent="0.25">
      <c r="A246" s="154">
        <v>243</v>
      </c>
      <c r="B246" s="172" t="s">
        <v>638</v>
      </c>
      <c r="C246" s="173">
        <v>554907</v>
      </c>
      <c r="D246" s="174" t="s">
        <v>1495</v>
      </c>
      <c r="E246" s="173" t="s">
        <v>741</v>
      </c>
      <c r="F246" s="173">
        <v>36</v>
      </c>
      <c r="G246" s="173">
        <v>9</v>
      </c>
      <c r="H246" s="173" t="s">
        <v>672</v>
      </c>
      <c r="I246" s="174" t="s">
        <v>1478</v>
      </c>
      <c r="J246" s="173">
        <v>37</v>
      </c>
      <c r="K246" s="173" t="s">
        <v>743</v>
      </c>
      <c r="L246" s="174" t="s">
        <v>744</v>
      </c>
      <c r="M246" s="174" t="s">
        <v>1468</v>
      </c>
      <c r="N246" s="174" t="s">
        <v>1474</v>
      </c>
      <c r="O246" s="174" t="s">
        <v>1475</v>
      </c>
      <c r="P246" s="176" t="s">
        <v>1496</v>
      </c>
    </row>
    <row r="247" spans="1:16" ht="21" hidden="1" customHeight="1" x14ac:dyDescent="0.25">
      <c r="A247" s="154">
        <v>244</v>
      </c>
      <c r="B247" s="172" t="s">
        <v>638</v>
      </c>
      <c r="C247" s="173">
        <v>517354</v>
      </c>
      <c r="D247" s="174" t="s">
        <v>1497</v>
      </c>
      <c r="E247" s="173" t="s">
        <v>741</v>
      </c>
      <c r="F247" s="173">
        <v>36</v>
      </c>
      <c r="G247" s="173">
        <v>12</v>
      </c>
      <c r="H247" s="173" t="s">
        <v>672</v>
      </c>
      <c r="I247" s="174" t="s">
        <v>1498</v>
      </c>
      <c r="J247" s="173">
        <v>41</v>
      </c>
      <c r="K247" s="173" t="s">
        <v>1377</v>
      </c>
      <c r="L247" s="174" t="s">
        <v>1378</v>
      </c>
      <c r="M247" s="174" t="s">
        <v>1468</v>
      </c>
      <c r="N247" s="174" t="s">
        <v>1499</v>
      </c>
      <c r="O247" s="174" t="s">
        <v>1500</v>
      </c>
      <c r="P247" s="176" t="s">
        <v>1501</v>
      </c>
    </row>
    <row r="248" spans="1:16" ht="21" hidden="1" customHeight="1" x14ac:dyDescent="0.25">
      <c r="A248" s="154">
        <v>245</v>
      </c>
      <c r="B248" s="172" t="s">
        <v>638</v>
      </c>
      <c r="C248" s="173">
        <v>512518</v>
      </c>
      <c r="D248" s="174" t="s">
        <v>1502</v>
      </c>
      <c r="E248" s="173" t="s">
        <v>741</v>
      </c>
      <c r="F248" s="173">
        <v>41</v>
      </c>
      <c r="G248" s="173">
        <v>12</v>
      </c>
      <c r="H248" s="173" t="s">
        <v>672</v>
      </c>
      <c r="I248" s="174" t="s">
        <v>1503</v>
      </c>
      <c r="J248" s="173">
        <v>41</v>
      </c>
      <c r="K248" s="173" t="s">
        <v>1377</v>
      </c>
      <c r="L248" s="174" t="s">
        <v>1378</v>
      </c>
      <c r="M248" s="174" t="s">
        <v>736</v>
      </c>
      <c r="N248" s="174">
        <v>0</v>
      </c>
      <c r="O248" s="174" t="s">
        <v>1504</v>
      </c>
      <c r="P248" s="176" t="s">
        <v>1505</v>
      </c>
    </row>
    <row r="249" spans="1:16" ht="21" hidden="1" customHeight="1" x14ac:dyDescent="0.25">
      <c r="A249" s="154">
        <v>246</v>
      </c>
      <c r="B249" s="172" t="s">
        <v>638</v>
      </c>
      <c r="C249" s="173">
        <v>512370</v>
      </c>
      <c r="D249" s="174" t="s">
        <v>1506</v>
      </c>
      <c r="E249" s="173" t="s">
        <v>741</v>
      </c>
      <c r="F249" s="173">
        <v>64</v>
      </c>
      <c r="G249" s="173">
        <v>12</v>
      </c>
      <c r="H249" s="173" t="s">
        <v>672</v>
      </c>
      <c r="I249" s="174" t="s">
        <v>1507</v>
      </c>
      <c r="J249" s="173">
        <v>41</v>
      </c>
      <c r="K249" s="173" t="s">
        <v>1377</v>
      </c>
      <c r="L249" s="174" t="s">
        <v>1378</v>
      </c>
      <c r="M249" s="174" t="s">
        <v>1468</v>
      </c>
      <c r="N249" s="174" t="s">
        <v>1469</v>
      </c>
      <c r="O249" s="174" t="s">
        <v>1508</v>
      </c>
      <c r="P249" s="176" t="s">
        <v>1509</v>
      </c>
    </row>
    <row r="250" spans="1:16" ht="21" hidden="1" customHeight="1" x14ac:dyDescent="0.25">
      <c r="A250" s="154">
        <v>247</v>
      </c>
      <c r="B250" s="172" t="s">
        <v>1510</v>
      </c>
      <c r="C250" s="173">
        <v>606044</v>
      </c>
      <c r="D250" s="174" t="s">
        <v>1511</v>
      </c>
      <c r="E250" s="173" t="s">
        <v>741</v>
      </c>
      <c r="F250" s="173">
        <v>48</v>
      </c>
      <c r="G250" s="173">
        <v>5</v>
      </c>
      <c r="H250" s="173" t="s">
        <v>672</v>
      </c>
      <c r="I250" s="174" t="s">
        <v>1512</v>
      </c>
      <c r="J250" s="173">
        <v>39</v>
      </c>
      <c r="K250" s="173" t="s">
        <v>1333</v>
      </c>
      <c r="L250" s="174" t="s">
        <v>1334</v>
      </c>
      <c r="M250" s="174" t="s">
        <v>736</v>
      </c>
      <c r="N250" s="174" t="s">
        <v>737</v>
      </c>
      <c r="O250" s="174">
        <v>0</v>
      </c>
      <c r="P250" s="176" t="s">
        <v>1513</v>
      </c>
    </row>
    <row r="251" spans="1:16" ht="21" hidden="1" customHeight="1" x14ac:dyDescent="0.25">
      <c r="A251" s="154">
        <v>248</v>
      </c>
      <c r="B251" s="172" t="s">
        <v>1431</v>
      </c>
      <c r="C251" s="173">
        <v>241971</v>
      </c>
      <c r="D251" s="174" t="s">
        <v>1514</v>
      </c>
      <c r="E251" s="173" t="s">
        <v>741</v>
      </c>
      <c r="F251" s="173">
        <v>50</v>
      </c>
      <c r="G251" s="173">
        <v>31</v>
      </c>
      <c r="H251" s="173" t="s">
        <v>672</v>
      </c>
      <c r="I251" s="174" t="s">
        <v>1515</v>
      </c>
      <c r="J251" s="173">
        <v>37</v>
      </c>
      <c r="K251" s="173" t="s">
        <v>743</v>
      </c>
      <c r="L251" s="174" t="s">
        <v>744</v>
      </c>
      <c r="M251" s="174" t="s">
        <v>736</v>
      </c>
      <c r="N251" s="174" t="s">
        <v>737</v>
      </c>
      <c r="O251" s="174" t="s">
        <v>1434</v>
      </c>
      <c r="P251" s="176" t="s">
        <v>1516</v>
      </c>
    </row>
    <row r="252" spans="1:16" ht="21" hidden="1" customHeight="1" x14ac:dyDescent="0.25">
      <c r="A252" s="154">
        <v>249</v>
      </c>
      <c r="B252" s="172" t="s">
        <v>638</v>
      </c>
      <c r="C252" s="173">
        <v>558662</v>
      </c>
      <c r="D252" s="174" t="s">
        <v>1517</v>
      </c>
      <c r="E252" s="173" t="s">
        <v>741</v>
      </c>
      <c r="F252" s="173">
        <v>37</v>
      </c>
      <c r="G252" s="173">
        <v>9</v>
      </c>
      <c r="H252" s="173" t="s">
        <v>672</v>
      </c>
      <c r="I252" s="174" t="s">
        <v>1518</v>
      </c>
      <c r="J252" s="173">
        <v>33</v>
      </c>
      <c r="K252" s="173" t="s">
        <v>1519</v>
      </c>
      <c r="L252" s="174" t="s">
        <v>1520</v>
      </c>
      <c r="M252" s="174" t="s">
        <v>736</v>
      </c>
      <c r="N252" s="174" t="s">
        <v>917</v>
      </c>
      <c r="O252" s="174" t="s">
        <v>1391</v>
      </c>
      <c r="P252" s="176" t="s">
        <v>1521</v>
      </c>
    </row>
    <row r="253" spans="1:16" ht="21" hidden="1" customHeight="1" x14ac:dyDescent="0.25">
      <c r="A253" s="154">
        <v>250</v>
      </c>
      <c r="B253" s="172" t="s">
        <v>638</v>
      </c>
      <c r="C253" s="173">
        <v>555826</v>
      </c>
      <c r="D253" s="174" t="s">
        <v>1522</v>
      </c>
      <c r="E253" s="173" t="s">
        <v>741</v>
      </c>
      <c r="F253" s="173">
        <v>58</v>
      </c>
      <c r="G253" s="173">
        <v>33</v>
      </c>
      <c r="H253" s="173" t="s">
        <v>672</v>
      </c>
      <c r="I253" s="174" t="s">
        <v>1523</v>
      </c>
      <c r="J253" s="173">
        <v>41</v>
      </c>
      <c r="K253" s="173" t="s">
        <v>1377</v>
      </c>
      <c r="L253" s="174" t="s">
        <v>1378</v>
      </c>
      <c r="M253" s="174" t="s">
        <v>1468</v>
      </c>
      <c r="N253" s="174" t="s">
        <v>1474</v>
      </c>
      <c r="O253" s="174" t="s">
        <v>83</v>
      </c>
      <c r="P253" s="176" t="s">
        <v>1524</v>
      </c>
    </row>
    <row r="254" spans="1:16" ht="21" hidden="1" customHeight="1" x14ac:dyDescent="0.25">
      <c r="A254" s="154">
        <v>251</v>
      </c>
      <c r="B254" s="172" t="s">
        <v>638</v>
      </c>
      <c r="C254" s="173">
        <v>415257</v>
      </c>
      <c r="D254" s="174" t="s">
        <v>1525</v>
      </c>
      <c r="E254" s="173" t="s">
        <v>741</v>
      </c>
      <c r="F254" s="173">
        <v>69</v>
      </c>
      <c r="G254" s="173">
        <v>18</v>
      </c>
      <c r="H254" s="173" t="s">
        <v>672</v>
      </c>
      <c r="I254" s="174" t="s">
        <v>1481</v>
      </c>
      <c r="J254" s="173">
        <v>35</v>
      </c>
      <c r="K254" s="173" t="s">
        <v>1344</v>
      </c>
      <c r="L254" s="174" t="s">
        <v>1345</v>
      </c>
      <c r="M254" s="174" t="s">
        <v>1468</v>
      </c>
      <c r="N254" s="174" t="s">
        <v>1482</v>
      </c>
      <c r="O254" s="174">
        <v>0</v>
      </c>
      <c r="P254" s="176" t="s">
        <v>1526</v>
      </c>
    </row>
    <row r="255" spans="1:16" ht="21" hidden="1" customHeight="1" x14ac:dyDescent="0.25">
      <c r="A255" s="154">
        <v>252</v>
      </c>
      <c r="B255" s="172" t="s">
        <v>638</v>
      </c>
      <c r="C255" s="173">
        <v>399418</v>
      </c>
      <c r="D255" s="174" t="s">
        <v>1527</v>
      </c>
      <c r="E255" s="173" t="s">
        <v>741</v>
      </c>
      <c r="F255" s="173">
        <v>51</v>
      </c>
      <c r="G255" s="173">
        <v>16</v>
      </c>
      <c r="H255" s="173" t="s">
        <v>641</v>
      </c>
      <c r="I255" s="174" t="s">
        <v>1528</v>
      </c>
      <c r="J255" s="173">
        <v>35</v>
      </c>
      <c r="K255" s="173" t="s">
        <v>820</v>
      </c>
      <c r="L255" s="174" t="s">
        <v>821</v>
      </c>
      <c r="M255" s="174" t="s">
        <v>645</v>
      </c>
      <c r="N255" s="174" t="s">
        <v>951</v>
      </c>
      <c r="O255" s="174" t="s">
        <v>952</v>
      </c>
      <c r="P255" s="176" t="s">
        <v>1529</v>
      </c>
    </row>
    <row r="256" spans="1:16" ht="21" hidden="1" customHeight="1" x14ac:dyDescent="0.25">
      <c r="A256" s="154">
        <v>253</v>
      </c>
      <c r="B256" s="172" t="s">
        <v>638</v>
      </c>
      <c r="C256" s="173">
        <v>375714</v>
      </c>
      <c r="D256" s="174" t="s">
        <v>1530</v>
      </c>
      <c r="E256" s="173" t="s">
        <v>741</v>
      </c>
      <c r="F256" s="173">
        <v>45</v>
      </c>
      <c r="G256" s="173">
        <v>19</v>
      </c>
      <c r="H256" s="173" t="s">
        <v>641</v>
      </c>
      <c r="I256" s="174" t="s">
        <v>1531</v>
      </c>
      <c r="J256" s="173">
        <v>35</v>
      </c>
      <c r="K256" s="173" t="s">
        <v>820</v>
      </c>
      <c r="L256" s="174" t="s">
        <v>821</v>
      </c>
      <c r="M256" s="174" t="s">
        <v>645</v>
      </c>
      <c r="N256" s="174" t="s">
        <v>951</v>
      </c>
      <c r="O256" s="174" t="s">
        <v>952</v>
      </c>
      <c r="P256" s="176" t="s">
        <v>1532</v>
      </c>
    </row>
    <row r="257" spans="1:16" ht="21" hidden="1" customHeight="1" x14ac:dyDescent="0.25">
      <c r="A257" s="154">
        <v>254</v>
      </c>
      <c r="B257" s="172" t="s">
        <v>638</v>
      </c>
      <c r="C257" s="173">
        <v>424142</v>
      </c>
      <c r="D257" s="174" t="s">
        <v>1533</v>
      </c>
      <c r="E257" s="173" t="s">
        <v>640</v>
      </c>
      <c r="F257" s="173">
        <v>47</v>
      </c>
      <c r="G257" s="173">
        <v>17</v>
      </c>
      <c r="H257" s="173" t="s">
        <v>280</v>
      </c>
      <c r="I257" s="174" t="s">
        <v>1534</v>
      </c>
      <c r="J257" s="173">
        <v>18</v>
      </c>
      <c r="K257" s="173" t="s">
        <v>1535</v>
      </c>
      <c r="L257" s="174" t="s">
        <v>1536</v>
      </c>
      <c r="M257" s="174" t="s">
        <v>653</v>
      </c>
      <c r="N257" s="174" t="s">
        <v>654</v>
      </c>
      <c r="O257" s="174" t="s">
        <v>655</v>
      </c>
      <c r="P257" s="176" t="s">
        <v>1537</v>
      </c>
    </row>
    <row r="258" spans="1:16" ht="21" hidden="1" customHeight="1" x14ac:dyDescent="0.25">
      <c r="A258" s="154">
        <v>255</v>
      </c>
      <c r="B258" s="172" t="s">
        <v>638</v>
      </c>
      <c r="C258" s="173">
        <v>367012</v>
      </c>
      <c r="D258" s="174" t="s">
        <v>1538</v>
      </c>
      <c r="E258" s="173" t="s">
        <v>640</v>
      </c>
      <c r="F258" s="173">
        <v>42</v>
      </c>
      <c r="G258" s="173">
        <v>21</v>
      </c>
      <c r="H258" s="173" t="s">
        <v>280</v>
      </c>
      <c r="I258" s="174" t="s">
        <v>658</v>
      </c>
      <c r="J258" s="173">
        <v>24</v>
      </c>
      <c r="K258" s="173" t="s">
        <v>702</v>
      </c>
      <c r="L258" s="174" t="s">
        <v>703</v>
      </c>
      <c r="M258" s="174" t="s">
        <v>653</v>
      </c>
      <c r="N258" s="174" t="s">
        <v>654</v>
      </c>
      <c r="O258" s="174" t="s">
        <v>655</v>
      </c>
      <c r="P258" s="176" t="s">
        <v>1539</v>
      </c>
    </row>
    <row r="259" spans="1:16" ht="21" hidden="1" customHeight="1" x14ac:dyDescent="0.25">
      <c r="A259" s="154">
        <v>256</v>
      </c>
      <c r="B259" s="172" t="s">
        <v>638</v>
      </c>
      <c r="C259" s="173">
        <v>374565</v>
      </c>
      <c r="D259" s="174" t="s">
        <v>1540</v>
      </c>
      <c r="E259" s="173" t="s">
        <v>640</v>
      </c>
      <c r="F259" s="173">
        <v>37</v>
      </c>
      <c r="G259" s="173">
        <v>18</v>
      </c>
      <c r="H259" s="173" t="s">
        <v>672</v>
      </c>
      <c r="I259" s="174" t="s">
        <v>684</v>
      </c>
      <c r="J259" s="173">
        <v>28</v>
      </c>
      <c r="K259" s="173" t="s">
        <v>1541</v>
      </c>
      <c r="L259" s="174" t="s">
        <v>1542</v>
      </c>
      <c r="M259" s="174" t="s">
        <v>736</v>
      </c>
      <c r="N259" s="174" t="s">
        <v>745</v>
      </c>
      <c r="O259" s="174" t="s">
        <v>746</v>
      </c>
      <c r="P259" s="176" t="s">
        <v>1543</v>
      </c>
    </row>
    <row r="260" spans="1:16" ht="21" hidden="1" customHeight="1" x14ac:dyDescent="0.25">
      <c r="A260" s="154">
        <v>257</v>
      </c>
      <c r="B260" s="172" t="s">
        <v>638</v>
      </c>
      <c r="C260" s="173">
        <v>205610</v>
      </c>
      <c r="D260" s="174" t="s">
        <v>1544</v>
      </c>
      <c r="E260" s="173" t="s">
        <v>640</v>
      </c>
      <c r="F260" s="173">
        <v>54</v>
      </c>
      <c r="G260" s="173">
        <v>35</v>
      </c>
      <c r="H260" s="173" t="s">
        <v>280</v>
      </c>
      <c r="I260" s="174" t="s">
        <v>1545</v>
      </c>
      <c r="J260" s="173">
        <v>21</v>
      </c>
      <c r="K260" s="173" t="s">
        <v>1546</v>
      </c>
      <c r="L260" s="174" t="s">
        <v>1547</v>
      </c>
      <c r="M260" s="174" t="s">
        <v>653</v>
      </c>
      <c r="N260" s="174" t="s">
        <v>663</v>
      </c>
      <c r="O260" s="174" t="s">
        <v>664</v>
      </c>
      <c r="P260" s="175" t="s">
        <v>656</v>
      </c>
    </row>
    <row r="261" spans="1:16" ht="21" hidden="1" customHeight="1" x14ac:dyDescent="0.25">
      <c r="A261" s="154">
        <v>258</v>
      </c>
      <c r="B261" s="172" t="s">
        <v>638</v>
      </c>
      <c r="C261" s="173">
        <v>371906</v>
      </c>
      <c r="D261" s="174" t="s">
        <v>1548</v>
      </c>
      <c r="E261" s="173" t="s">
        <v>640</v>
      </c>
      <c r="F261" s="173">
        <v>44</v>
      </c>
      <c r="G261" s="173">
        <v>18</v>
      </c>
      <c r="H261" s="173" t="s">
        <v>280</v>
      </c>
      <c r="I261" s="174" t="s">
        <v>658</v>
      </c>
      <c r="J261" s="173">
        <v>25</v>
      </c>
      <c r="K261" s="173" t="s">
        <v>651</v>
      </c>
      <c r="L261" s="174" t="s">
        <v>652</v>
      </c>
      <c r="M261" s="174" t="s">
        <v>653</v>
      </c>
      <c r="N261" s="174" t="s">
        <v>654</v>
      </c>
      <c r="O261" s="174" t="s">
        <v>655</v>
      </c>
      <c r="P261" s="175" t="s">
        <v>656</v>
      </c>
    </row>
    <row r="262" spans="1:16" ht="21" hidden="1" customHeight="1" x14ac:dyDescent="0.25">
      <c r="A262" s="154">
        <v>259</v>
      </c>
      <c r="B262" s="172" t="s">
        <v>638</v>
      </c>
      <c r="C262" s="173">
        <v>501060</v>
      </c>
      <c r="D262" s="174" t="s">
        <v>1549</v>
      </c>
      <c r="E262" s="173" t="s">
        <v>640</v>
      </c>
      <c r="F262" s="173">
        <v>48</v>
      </c>
      <c r="G262" s="173">
        <v>13</v>
      </c>
      <c r="H262" s="173" t="s">
        <v>672</v>
      </c>
      <c r="I262" s="174" t="s">
        <v>914</v>
      </c>
      <c r="J262" s="173">
        <v>28</v>
      </c>
      <c r="K262" s="173" t="s">
        <v>1550</v>
      </c>
      <c r="L262" s="174" t="s">
        <v>1551</v>
      </c>
      <c r="M262" s="174" t="s">
        <v>736</v>
      </c>
      <c r="N262" s="174" t="s">
        <v>917</v>
      </c>
      <c r="O262" s="174" t="s">
        <v>918</v>
      </c>
      <c r="P262" s="176" t="s">
        <v>1552</v>
      </c>
    </row>
    <row r="263" spans="1:16" ht="21" hidden="1" customHeight="1" x14ac:dyDescent="0.25">
      <c r="A263" s="154">
        <v>260</v>
      </c>
      <c r="B263" s="172" t="s">
        <v>638</v>
      </c>
      <c r="C263" s="173">
        <v>391233</v>
      </c>
      <c r="D263" s="174" t="s">
        <v>1553</v>
      </c>
      <c r="E263" s="173" t="s">
        <v>640</v>
      </c>
      <c r="F263" s="173">
        <v>47</v>
      </c>
      <c r="G263" s="173">
        <v>19</v>
      </c>
      <c r="H263" s="173" t="s">
        <v>672</v>
      </c>
      <c r="I263" s="174" t="s">
        <v>914</v>
      </c>
      <c r="J263" s="173">
        <v>31</v>
      </c>
      <c r="K263" s="173" t="s">
        <v>1554</v>
      </c>
      <c r="L263" s="174" t="s">
        <v>1555</v>
      </c>
      <c r="M263" s="174" t="s">
        <v>736</v>
      </c>
      <c r="N263" s="174" t="s">
        <v>917</v>
      </c>
      <c r="O263" s="174" t="s">
        <v>918</v>
      </c>
      <c r="P263" s="176" t="s">
        <v>1556</v>
      </c>
    </row>
    <row r="264" spans="1:16" ht="21" hidden="1" customHeight="1" x14ac:dyDescent="0.25">
      <c r="A264" s="154">
        <v>261</v>
      </c>
      <c r="B264" s="172" t="s">
        <v>638</v>
      </c>
      <c r="C264" s="173">
        <v>455385</v>
      </c>
      <c r="D264" s="174" t="s">
        <v>1557</v>
      </c>
      <c r="E264" s="173" t="s">
        <v>640</v>
      </c>
      <c r="F264" s="173">
        <v>41</v>
      </c>
      <c r="G264" s="173">
        <v>13</v>
      </c>
      <c r="H264" s="173" t="s">
        <v>672</v>
      </c>
      <c r="I264" s="174" t="s">
        <v>914</v>
      </c>
      <c r="J264" s="173">
        <v>25</v>
      </c>
      <c r="K264" s="173" t="s">
        <v>1558</v>
      </c>
      <c r="L264" s="174" t="s">
        <v>1559</v>
      </c>
      <c r="M264" s="174" t="s">
        <v>736</v>
      </c>
      <c r="N264" s="174" t="s">
        <v>917</v>
      </c>
      <c r="O264" s="174" t="s">
        <v>918</v>
      </c>
      <c r="P264" s="176" t="s">
        <v>1560</v>
      </c>
    </row>
    <row r="265" spans="1:16" ht="21" hidden="1" customHeight="1" x14ac:dyDescent="0.25">
      <c r="A265" s="154">
        <v>262</v>
      </c>
      <c r="B265" s="172" t="s">
        <v>638</v>
      </c>
      <c r="C265" s="173">
        <v>549295</v>
      </c>
      <c r="D265" s="174" t="s">
        <v>1561</v>
      </c>
      <c r="E265" s="173" t="s">
        <v>640</v>
      </c>
      <c r="F265" s="173">
        <v>39</v>
      </c>
      <c r="G265" s="173">
        <v>7</v>
      </c>
      <c r="H265" s="173" t="s">
        <v>672</v>
      </c>
      <c r="I265" s="174" t="s">
        <v>914</v>
      </c>
      <c r="J265" s="173">
        <v>26</v>
      </c>
      <c r="K265" s="173" t="s">
        <v>1139</v>
      </c>
      <c r="L265" s="174" t="s">
        <v>1140</v>
      </c>
      <c r="M265" s="174" t="s">
        <v>736</v>
      </c>
      <c r="N265" s="174" t="s">
        <v>917</v>
      </c>
      <c r="O265" s="174" t="s">
        <v>918</v>
      </c>
      <c r="P265" s="176" t="s">
        <v>1562</v>
      </c>
    </row>
    <row r="266" spans="1:16" ht="21" hidden="1" customHeight="1" x14ac:dyDescent="0.25">
      <c r="A266" s="154">
        <v>263</v>
      </c>
      <c r="B266" s="172" t="s">
        <v>638</v>
      </c>
      <c r="C266" s="173">
        <v>568093</v>
      </c>
      <c r="D266" s="174" t="s">
        <v>1563</v>
      </c>
      <c r="E266" s="173" t="s">
        <v>640</v>
      </c>
      <c r="F266" s="173">
        <v>42</v>
      </c>
      <c r="G266" s="173">
        <v>8</v>
      </c>
      <c r="H266" s="173" t="s">
        <v>672</v>
      </c>
      <c r="I266" s="174" t="s">
        <v>914</v>
      </c>
      <c r="J266" s="173">
        <v>28</v>
      </c>
      <c r="K266" s="173" t="s">
        <v>1564</v>
      </c>
      <c r="L266" s="174" t="s">
        <v>1565</v>
      </c>
      <c r="M266" s="174" t="s">
        <v>736</v>
      </c>
      <c r="N266" s="174" t="s">
        <v>917</v>
      </c>
      <c r="O266" s="174" t="s">
        <v>918</v>
      </c>
      <c r="P266" s="175" t="s">
        <v>656</v>
      </c>
    </row>
    <row r="267" spans="1:16" ht="21" hidden="1" customHeight="1" x14ac:dyDescent="0.25">
      <c r="A267" s="154">
        <v>264</v>
      </c>
      <c r="B267" s="172" t="s">
        <v>638</v>
      </c>
      <c r="C267" s="173">
        <v>316927</v>
      </c>
      <c r="D267" s="174" t="s">
        <v>1566</v>
      </c>
      <c r="E267" s="173" t="s">
        <v>640</v>
      </c>
      <c r="F267" s="173">
        <v>47</v>
      </c>
      <c r="G267" s="173">
        <v>19</v>
      </c>
      <c r="H267" s="173" t="s">
        <v>672</v>
      </c>
      <c r="I267" s="174" t="s">
        <v>1567</v>
      </c>
      <c r="J267" s="173">
        <v>18</v>
      </c>
      <c r="K267" s="173" t="s">
        <v>1535</v>
      </c>
      <c r="L267" s="174" t="s">
        <v>1536</v>
      </c>
      <c r="M267" s="174" t="s">
        <v>736</v>
      </c>
      <c r="N267" s="174" t="s">
        <v>745</v>
      </c>
      <c r="O267" s="174" t="s">
        <v>746</v>
      </c>
      <c r="P267" s="175" t="s">
        <v>656</v>
      </c>
    </row>
    <row r="268" spans="1:16" ht="21" hidden="1" customHeight="1" x14ac:dyDescent="0.25">
      <c r="A268" s="154">
        <v>265</v>
      </c>
      <c r="B268" s="172" t="s">
        <v>638</v>
      </c>
      <c r="C268" s="173">
        <v>332860</v>
      </c>
      <c r="D268" s="174" t="s">
        <v>1568</v>
      </c>
      <c r="E268" s="173" t="s">
        <v>640</v>
      </c>
      <c r="F268" s="173">
        <v>43</v>
      </c>
      <c r="G268" s="173">
        <v>22</v>
      </c>
      <c r="H268" s="173" t="s">
        <v>672</v>
      </c>
      <c r="I268" s="174" t="s">
        <v>1569</v>
      </c>
      <c r="J268" s="173">
        <v>12</v>
      </c>
      <c r="K268" s="173" t="s">
        <v>1011</v>
      </c>
      <c r="L268" s="174" t="s">
        <v>1012</v>
      </c>
      <c r="M268" s="174" t="s">
        <v>736</v>
      </c>
      <c r="N268" s="174" t="s">
        <v>917</v>
      </c>
      <c r="O268" s="174" t="s">
        <v>918</v>
      </c>
      <c r="P268" s="175" t="s">
        <v>656</v>
      </c>
    </row>
    <row r="269" spans="1:16" ht="21" hidden="1" customHeight="1" x14ac:dyDescent="0.25">
      <c r="A269" s="154">
        <v>266</v>
      </c>
      <c r="B269" s="172" t="s">
        <v>638</v>
      </c>
      <c r="C269" s="173">
        <v>495127</v>
      </c>
      <c r="D269" s="174" t="s">
        <v>1570</v>
      </c>
      <c r="E269" s="173" t="s">
        <v>640</v>
      </c>
      <c r="F269" s="173">
        <v>46</v>
      </c>
      <c r="G269" s="173">
        <v>12</v>
      </c>
      <c r="H269" s="173" t="s">
        <v>672</v>
      </c>
      <c r="I269" s="174" t="s">
        <v>1062</v>
      </c>
      <c r="J269" s="173">
        <v>25</v>
      </c>
      <c r="K269" s="173" t="s">
        <v>1558</v>
      </c>
      <c r="L269" s="174" t="s">
        <v>1559</v>
      </c>
      <c r="M269" s="174" t="s">
        <v>736</v>
      </c>
      <c r="N269" s="174" t="s">
        <v>917</v>
      </c>
      <c r="O269" s="174" t="s">
        <v>918</v>
      </c>
      <c r="P269" s="175" t="s">
        <v>656</v>
      </c>
    </row>
    <row r="270" spans="1:16" ht="21" hidden="1" customHeight="1" x14ac:dyDescent="0.25">
      <c r="A270" s="154">
        <v>267</v>
      </c>
      <c r="B270" s="172" t="s">
        <v>638</v>
      </c>
      <c r="C270" s="173">
        <v>455805</v>
      </c>
      <c r="D270" s="174" t="s">
        <v>1571</v>
      </c>
      <c r="E270" s="173" t="s">
        <v>640</v>
      </c>
      <c r="F270" s="173">
        <v>48</v>
      </c>
      <c r="G270" s="173">
        <v>16</v>
      </c>
      <c r="H270" s="173" t="s">
        <v>672</v>
      </c>
      <c r="I270" s="174" t="s">
        <v>1062</v>
      </c>
      <c r="J270" s="173">
        <v>21</v>
      </c>
      <c r="K270" s="173" t="s">
        <v>915</v>
      </c>
      <c r="L270" s="174" t="s">
        <v>916</v>
      </c>
      <c r="M270" s="174" t="s">
        <v>736</v>
      </c>
      <c r="N270" s="174" t="s">
        <v>917</v>
      </c>
      <c r="O270" s="174" t="s">
        <v>918</v>
      </c>
      <c r="P270" s="175" t="s">
        <v>656</v>
      </c>
    </row>
    <row r="271" spans="1:16" ht="21" hidden="1" customHeight="1" x14ac:dyDescent="0.25">
      <c r="A271" s="154">
        <v>268</v>
      </c>
      <c r="B271" s="172" t="s">
        <v>638</v>
      </c>
      <c r="C271" s="173">
        <v>435801</v>
      </c>
      <c r="D271" s="174" t="s">
        <v>1572</v>
      </c>
      <c r="E271" s="173" t="s">
        <v>741</v>
      </c>
      <c r="F271" s="173">
        <v>47</v>
      </c>
      <c r="G271" s="173">
        <v>17</v>
      </c>
      <c r="H271" s="173" t="s">
        <v>672</v>
      </c>
      <c r="I271" s="174" t="s">
        <v>1573</v>
      </c>
      <c r="J271" s="173">
        <v>35</v>
      </c>
      <c r="K271" s="173" t="s">
        <v>1574</v>
      </c>
      <c r="L271" s="174" t="s">
        <v>1575</v>
      </c>
      <c r="M271" s="174" t="s">
        <v>736</v>
      </c>
      <c r="N271" s="174" t="s">
        <v>917</v>
      </c>
      <c r="O271" s="174" t="s">
        <v>918</v>
      </c>
      <c r="P271" s="176" t="s">
        <v>1576</v>
      </c>
    </row>
    <row r="272" spans="1:16" ht="21" hidden="1" customHeight="1" x14ac:dyDescent="0.25">
      <c r="A272" s="154">
        <v>269</v>
      </c>
      <c r="B272" s="172" t="s">
        <v>638</v>
      </c>
      <c r="C272" s="173">
        <v>519250</v>
      </c>
      <c r="D272" s="174" t="s">
        <v>1577</v>
      </c>
      <c r="E272" s="173" t="s">
        <v>640</v>
      </c>
      <c r="F272" s="173">
        <v>53</v>
      </c>
      <c r="G272" s="173">
        <v>19</v>
      </c>
      <c r="H272" s="173" t="s">
        <v>672</v>
      </c>
      <c r="I272" s="174" t="s">
        <v>1062</v>
      </c>
      <c r="J272" s="173">
        <v>23</v>
      </c>
      <c r="K272" s="173" t="s">
        <v>1188</v>
      </c>
      <c r="L272" s="174" t="s">
        <v>1189</v>
      </c>
      <c r="M272" s="174" t="s">
        <v>736</v>
      </c>
      <c r="N272" s="174" t="s">
        <v>917</v>
      </c>
      <c r="O272" s="174" t="s">
        <v>918</v>
      </c>
      <c r="P272" s="175" t="s">
        <v>656</v>
      </c>
    </row>
    <row r="273" spans="1:16" ht="21" hidden="1" customHeight="1" x14ac:dyDescent="0.25">
      <c r="A273" s="154">
        <v>270</v>
      </c>
      <c r="B273" s="172" t="s">
        <v>638</v>
      </c>
      <c r="C273" s="173">
        <v>399233</v>
      </c>
      <c r="D273" s="174" t="s">
        <v>1578</v>
      </c>
      <c r="E273" s="173" t="s">
        <v>640</v>
      </c>
      <c r="F273" s="173">
        <v>47</v>
      </c>
      <c r="G273" s="173">
        <v>16</v>
      </c>
      <c r="H273" s="173" t="s">
        <v>672</v>
      </c>
      <c r="I273" s="174" t="s">
        <v>1062</v>
      </c>
      <c r="J273" s="173">
        <v>15</v>
      </c>
      <c r="K273" s="173" t="s">
        <v>1142</v>
      </c>
      <c r="L273" s="174" t="s">
        <v>1143</v>
      </c>
      <c r="M273" s="174" t="s">
        <v>736</v>
      </c>
      <c r="N273" s="174" t="s">
        <v>917</v>
      </c>
      <c r="O273" s="174" t="s">
        <v>918</v>
      </c>
      <c r="P273" s="176" t="s">
        <v>1579</v>
      </c>
    </row>
    <row r="274" spans="1:16" ht="21" hidden="1" customHeight="1" x14ac:dyDescent="0.25">
      <c r="A274" s="154">
        <v>271</v>
      </c>
      <c r="B274" s="172" t="s">
        <v>638</v>
      </c>
      <c r="C274" s="173">
        <v>380673</v>
      </c>
      <c r="D274" s="174" t="s">
        <v>1580</v>
      </c>
      <c r="E274" s="173" t="s">
        <v>640</v>
      </c>
      <c r="F274" s="173">
        <v>46</v>
      </c>
      <c r="G274" s="173">
        <v>17</v>
      </c>
      <c r="H274" s="173" t="s">
        <v>672</v>
      </c>
      <c r="I274" s="174" t="s">
        <v>1062</v>
      </c>
      <c r="J274" s="173">
        <v>20</v>
      </c>
      <c r="K274" s="173" t="s">
        <v>1228</v>
      </c>
      <c r="L274" s="174" t="s">
        <v>1229</v>
      </c>
      <c r="M274" s="174" t="s">
        <v>736</v>
      </c>
      <c r="N274" s="174" t="s">
        <v>917</v>
      </c>
      <c r="O274" s="174" t="s">
        <v>918</v>
      </c>
      <c r="P274" s="175" t="s">
        <v>656</v>
      </c>
    </row>
    <row r="275" spans="1:16" ht="21" hidden="1" customHeight="1" x14ac:dyDescent="0.25">
      <c r="A275" s="154">
        <v>272</v>
      </c>
      <c r="B275" s="172" t="s">
        <v>638</v>
      </c>
      <c r="C275" s="173">
        <v>249951</v>
      </c>
      <c r="D275" s="174" t="s">
        <v>1581</v>
      </c>
      <c r="E275" s="173" t="s">
        <v>640</v>
      </c>
      <c r="F275" s="173">
        <v>45</v>
      </c>
      <c r="G275" s="173">
        <v>27</v>
      </c>
      <c r="H275" s="173" t="s">
        <v>280</v>
      </c>
      <c r="I275" s="174" t="s">
        <v>1582</v>
      </c>
      <c r="J275" s="173">
        <v>23</v>
      </c>
      <c r="K275" s="173" t="s">
        <v>1583</v>
      </c>
      <c r="L275" s="174" t="s">
        <v>1584</v>
      </c>
      <c r="M275" s="174" t="s">
        <v>653</v>
      </c>
      <c r="N275" s="174" t="s">
        <v>654</v>
      </c>
      <c r="O275" s="174" t="s">
        <v>1078</v>
      </c>
      <c r="P275" s="175" t="s">
        <v>656</v>
      </c>
    </row>
    <row r="276" spans="1:16" ht="21" hidden="1" customHeight="1" x14ac:dyDescent="0.25">
      <c r="A276" s="154">
        <v>273</v>
      </c>
      <c r="B276" s="172" t="s">
        <v>638</v>
      </c>
      <c r="C276" s="173">
        <v>589294</v>
      </c>
      <c r="D276" s="174" t="s">
        <v>1585</v>
      </c>
      <c r="E276" s="173" t="s">
        <v>640</v>
      </c>
      <c r="F276" s="173">
        <v>64</v>
      </c>
      <c r="G276" s="173">
        <v>18</v>
      </c>
      <c r="H276" s="173" t="s">
        <v>280</v>
      </c>
      <c r="I276" s="174" t="s">
        <v>1582</v>
      </c>
      <c r="J276" s="173">
        <v>23</v>
      </c>
      <c r="K276" s="173" t="s">
        <v>1583</v>
      </c>
      <c r="L276" s="174" t="s">
        <v>1584</v>
      </c>
      <c r="M276" s="174" t="s">
        <v>653</v>
      </c>
      <c r="N276" s="174" t="s">
        <v>654</v>
      </c>
      <c r="O276" s="174" t="s">
        <v>1078</v>
      </c>
      <c r="P276" s="175" t="s">
        <v>656</v>
      </c>
    </row>
    <row r="277" spans="1:16" ht="21" hidden="1" customHeight="1" x14ac:dyDescent="0.25">
      <c r="A277" s="154">
        <v>274</v>
      </c>
      <c r="B277" s="172" t="s">
        <v>638</v>
      </c>
      <c r="C277" s="173">
        <v>189997</v>
      </c>
      <c r="D277" s="174" t="s">
        <v>1586</v>
      </c>
      <c r="E277" s="173" t="s">
        <v>640</v>
      </c>
      <c r="F277" s="173">
        <v>49</v>
      </c>
      <c r="G277" s="173">
        <v>33</v>
      </c>
      <c r="H277" s="173" t="s">
        <v>672</v>
      </c>
      <c r="I277" s="174" t="s">
        <v>1587</v>
      </c>
      <c r="J277" s="173">
        <v>30</v>
      </c>
      <c r="K277" s="173" t="s">
        <v>1588</v>
      </c>
      <c r="L277" s="174" t="s">
        <v>1589</v>
      </c>
      <c r="M277" s="174" t="s">
        <v>736</v>
      </c>
      <c r="N277" s="174" t="s">
        <v>737</v>
      </c>
      <c r="O277" s="174" t="s">
        <v>1590</v>
      </c>
      <c r="P277" s="176" t="s">
        <v>1591</v>
      </c>
    </row>
    <row r="278" spans="1:16" ht="21" hidden="1" customHeight="1" x14ac:dyDescent="0.25">
      <c r="A278" s="154">
        <v>275</v>
      </c>
      <c r="B278" s="172" t="s">
        <v>1510</v>
      </c>
      <c r="C278" s="173">
        <v>438233</v>
      </c>
      <c r="D278" s="174" t="s">
        <v>1592</v>
      </c>
      <c r="E278" s="173" t="s">
        <v>640</v>
      </c>
      <c r="F278" s="173">
        <v>50</v>
      </c>
      <c r="G278" s="173">
        <v>16</v>
      </c>
      <c r="H278" s="173" t="s">
        <v>672</v>
      </c>
      <c r="I278" s="174" t="s">
        <v>1593</v>
      </c>
      <c r="J278" s="173">
        <v>13</v>
      </c>
      <c r="K278" s="173" t="s">
        <v>1594</v>
      </c>
      <c r="L278" s="174" t="s">
        <v>1595</v>
      </c>
      <c r="M278" s="174" t="s">
        <v>736</v>
      </c>
      <c r="N278" s="174" t="s">
        <v>745</v>
      </c>
      <c r="O278" s="174">
        <v>0</v>
      </c>
      <c r="P278" s="176" t="s">
        <v>1596</v>
      </c>
    </row>
    <row r="279" spans="1:16" ht="21" hidden="1" customHeight="1" x14ac:dyDescent="0.25">
      <c r="A279" s="154">
        <v>276</v>
      </c>
      <c r="B279" s="172" t="s">
        <v>1510</v>
      </c>
      <c r="C279" s="177">
        <v>409953</v>
      </c>
      <c r="D279" s="178" t="s">
        <v>1597</v>
      </c>
      <c r="E279" s="177" t="s">
        <v>640</v>
      </c>
      <c r="F279" s="177">
        <v>45</v>
      </c>
      <c r="G279" s="177">
        <v>18</v>
      </c>
      <c r="H279" s="177" t="s">
        <v>672</v>
      </c>
      <c r="I279" s="178" t="s">
        <v>1598</v>
      </c>
      <c r="J279" s="177">
        <v>32</v>
      </c>
      <c r="K279" s="177" t="s">
        <v>1599</v>
      </c>
      <c r="L279" s="178" t="s">
        <v>1600</v>
      </c>
      <c r="M279" s="178" t="s">
        <v>736</v>
      </c>
      <c r="N279" s="178" t="s">
        <v>917</v>
      </c>
      <c r="O279" s="178" t="s">
        <v>918</v>
      </c>
      <c r="P279" s="176" t="s">
        <v>1601</v>
      </c>
    </row>
    <row r="280" spans="1:16" ht="21" hidden="1" customHeight="1" x14ac:dyDescent="0.25">
      <c r="A280" s="154">
        <v>277</v>
      </c>
      <c r="B280" s="172" t="s">
        <v>1510</v>
      </c>
      <c r="C280" s="173">
        <v>170950</v>
      </c>
      <c r="D280" s="174" t="s">
        <v>1602</v>
      </c>
      <c r="E280" s="173" t="s">
        <v>640</v>
      </c>
      <c r="F280" s="173">
        <v>50</v>
      </c>
      <c r="G280" s="173">
        <v>36</v>
      </c>
      <c r="H280" s="173" t="s">
        <v>280</v>
      </c>
      <c r="I280" s="174" t="s">
        <v>1603</v>
      </c>
      <c r="J280" s="173">
        <v>25</v>
      </c>
      <c r="K280" s="173" t="s">
        <v>651</v>
      </c>
      <c r="L280" s="174" t="s">
        <v>652</v>
      </c>
      <c r="M280" s="174" t="s">
        <v>653</v>
      </c>
      <c r="N280" s="174" t="s">
        <v>654</v>
      </c>
      <c r="O280" s="174" t="s">
        <v>1604</v>
      </c>
      <c r="P280" s="175" t="s">
        <v>656</v>
      </c>
    </row>
    <row r="281" spans="1:16" ht="21" hidden="1" customHeight="1" x14ac:dyDescent="0.25">
      <c r="A281" s="154">
        <v>278</v>
      </c>
      <c r="B281" s="172" t="s">
        <v>1510</v>
      </c>
      <c r="C281" s="173">
        <v>241721</v>
      </c>
      <c r="D281" s="174" t="s">
        <v>1605</v>
      </c>
      <c r="E281" s="173" t="s">
        <v>640</v>
      </c>
      <c r="F281" s="173">
        <v>47</v>
      </c>
      <c r="G281" s="173">
        <v>29</v>
      </c>
      <c r="H281" s="173" t="s">
        <v>280</v>
      </c>
      <c r="I281" s="174" t="s">
        <v>1606</v>
      </c>
      <c r="J281" s="173">
        <v>30</v>
      </c>
      <c r="K281" s="173" t="s">
        <v>680</v>
      </c>
      <c r="L281" s="174" t="s">
        <v>681</v>
      </c>
      <c r="M281" s="174" t="s">
        <v>653</v>
      </c>
      <c r="N281" s="174" t="s">
        <v>654</v>
      </c>
      <c r="O281" s="174" t="s">
        <v>1604</v>
      </c>
      <c r="P281" s="176" t="s">
        <v>1607</v>
      </c>
    </row>
    <row r="282" spans="1:16" ht="21" hidden="1" customHeight="1" x14ac:dyDescent="0.25">
      <c r="A282" s="154">
        <v>279</v>
      </c>
      <c r="B282" s="172" t="s">
        <v>1510</v>
      </c>
      <c r="C282" s="173">
        <v>226347</v>
      </c>
      <c r="D282" s="174" t="s">
        <v>1608</v>
      </c>
      <c r="E282" s="173" t="s">
        <v>640</v>
      </c>
      <c r="F282" s="173">
        <v>48</v>
      </c>
      <c r="G282" s="173">
        <v>29</v>
      </c>
      <c r="H282" s="173" t="s">
        <v>280</v>
      </c>
      <c r="I282" s="174" t="s">
        <v>1609</v>
      </c>
      <c r="J282" s="173">
        <v>30</v>
      </c>
      <c r="K282" s="173" t="s">
        <v>680</v>
      </c>
      <c r="L282" s="174" t="s">
        <v>681</v>
      </c>
      <c r="M282" s="174" t="s">
        <v>653</v>
      </c>
      <c r="N282" s="174" t="s">
        <v>654</v>
      </c>
      <c r="O282" s="174" t="s">
        <v>1604</v>
      </c>
      <c r="P282" s="175" t="s">
        <v>656</v>
      </c>
    </row>
    <row r="283" spans="1:16" ht="21" hidden="1" customHeight="1" x14ac:dyDescent="0.25">
      <c r="A283" s="154">
        <v>280</v>
      </c>
      <c r="B283" s="172" t="s">
        <v>1510</v>
      </c>
      <c r="C283" s="173">
        <v>462688</v>
      </c>
      <c r="D283" s="174" t="s">
        <v>1610</v>
      </c>
      <c r="E283" s="173" t="s">
        <v>640</v>
      </c>
      <c r="F283" s="173">
        <v>38</v>
      </c>
      <c r="G283" s="173">
        <v>14</v>
      </c>
      <c r="H283" s="173" t="s">
        <v>641</v>
      </c>
      <c r="I283" s="174" t="s">
        <v>1611</v>
      </c>
      <c r="J283" s="173">
        <v>15</v>
      </c>
      <c r="K283" s="173" t="s">
        <v>1612</v>
      </c>
      <c r="L283" s="174" t="s">
        <v>1613</v>
      </c>
      <c r="M283" s="174" t="s">
        <v>645</v>
      </c>
      <c r="N283" s="174" t="s">
        <v>1614</v>
      </c>
      <c r="O283" s="174" t="s">
        <v>1615</v>
      </c>
      <c r="P283" s="175" t="s">
        <v>656</v>
      </c>
    </row>
    <row r="284" spans="1:16" ht="21" customHeight="1" x14ac:dyDescent="0.25">
      <c r="A284" s="154">
        <v>281</v>
      </c>
      <c r="B284" s="172" t="s">
        <v>1510</v>
      </c>
      <c r="C284" s="177">
        <v>441106</v>
      </c>
      <c r="D284" s="178" t="s">
        <v>1616</v>
      </c>
      <c r="E284" s="177" t="s">
        <v>640</v>
      </c>
      <c r="F284" s="177">
        <v>51</v>
      </c>
      <c r="G284" s="177">
        <v>17</v>
      </c>
      <c r="H284" s="177" t="s">
        <v>229</v>
      </c>
      <c r="I284" s="178" t="s">
        <v>1617</v>
      </c>
      <c r="J284" s="177">
        <v>16</v>
      </c>
      <c r="K284" s="177" t="s">
        <v>1618</v>
      </c>
      <c r="L284" s="178" t="s">
        <v>1619</v>
      </c>
      <c r="M284" s="178" t="s">
        <v>1620</v>
      </c>
      <c r="N284" s="178" t="s">
        <v>1621</v>
      </c>
      <c r="O284" s="178">
        <v>0</v>
      </c>
      <c r="P284" s="176" t="s">
        <v>1622</v>
      </c>
    </row>
    <row r="285" spans="1:16" ht="21" hidden="1" customHeight="1" x14ac:dyDescent="0.25">
      <c r="A285" s="154">
        <v>282</v>
      </c>
      <c r="B285" s="172" t="s">
        <v>1510</v>
      </c>
      <c r="C285" s="177">
        <v>268546</v>
      </c>
      <c r="D285" s="178" t="s">
        <v>1623</v>
      </c>
      <c r="E285" s="177" t="s">
        <v>640</v>
      </c>
      <c r="F285" s="177">
        <v>49</v>
      </c>
      <c r="G285" s="173">
        <v>20</v>
      </c>
      <c r="H285" s="173" t="s">
        <v>229</v>
      </c>
      <c r="I285" s="174" t="s">
        <v>1624</v>
      </c>
      <c r="J285" s="173">
        <v>23</v>
      </c>
      <c r="K285" s="173" t="s">
        <v>1625</v>
      </c>
      <c r="L285" s="174" t="s">
        <v>1626</v>
      </c>
      <c r="M285" s="174" t="s">
        <v>1620</v>
      </c>
      <c r="N285" s="174" t="s">
        <v>1627</v>
      </c>
      <c r="O285" s="174">
        <v>0</v>
      </c>
      <c r="P285" s="176" t="s">
        <v>1628</v>
      </c>
    </row>
    <row r="286" spans="1:16" ht="21" hidden="1" customHeight="1" x14ac:dyDescent="0.25">
      <c r="A286" s="154">
        <v>283</v>
      </c>
      <c r="B286" s="172" t="s">
        <v>1510</v>
      </c>
      <c r="C286" s="177">
        <v>378896</v>
      </c>
      <c r="D286" s="178" t="s">
        <v>1629</v>
      </c>
      <c r="E286" s="177" t="s">
        <v>640</v>
      </c>
      <c r="F286" s="177">
        <v>38</v>
      </c>
      <c r="G286" s="173">
        <v>18</v>
      </c>
      <c r="H286" s="173" t="s">
        <v>672</v>
      </c>
      <c r="I286" s="174" t="s">
        <v>1598</v>
      </c>
      <c r="J286" s="173">
        <v>23</v>
      </c>
      <c r="K286" s="173" t="s">
        <v>1630</v>
      </c>
      <c r="L286" s="174" t="s">
        <v>1631</v>
      </c>
      <c r="M286" s="174" t="s">
        <v>736</v>
      </c>
      <c r="N286" s="174" t="s">
        <v>917</v>
      </c>
      <c r="O286" s="174" t="s">
        <v>918</v>
      </c>
      <c r="P286" s="176" t="s">
        <v>1632</v>
      </c>
    </row>
    <row r="287" spans="1:16" ht="21" hidden="1" customHeight="1" x14ac:dyDescent="0.25">
      <c r="A287" s="154">
        <v>284</v>
      </c>
      <c r="B287" s="172" t="s">
        <v>1510</v>
      </c>
      <c r="C287" s="173">
        <v>337576</v>
      </c>
      <c r="D287" s="174" t="s">
        <v>1633</v>
      </c>
      <c r="E287" s="173" t="s">
        <v>640</v>
      </c>
      <c r="F287" s="173">
        <v>45</v>
      </c>
      <c r="G287" s="173">
        <v>22</v>
      </c>
      <c r="H287" s="173" t="s">
        <v>672</v>
      </c>
      <c r="I287" s="174" t="s">
        <v>1634</v>
      </c>
      <c r="J287" s="173">
        <v>24</v>
      </c>
      <c r="K287" s="173" t="s">
        <v>1635</v>
      </c>
      <c r="L287" s="174" t="s">
        <v>1636</v>
      </c>
      <c r="M287" s="174" t="s">
        <v>676</v>
      </c>
      <c r="N287" s="174" t="s">
        <v>677</v>
      </c>
      <c r="O287" s="174">
        <v>0</v>
      </c>
      <c r="P287" s="176" t="s">
        <v>1637</v>
      </c>
    </row>
    <row r="288" spans="1:16" ht="21" hidden="1" customHeight="1" x14ac:dyDescent="0.25">
      <c r="A288" s="154">
        <v>285</v>
      </c>
      <c r="B288" s="172" t="s">
        <v>1510</v>
      </c>
      <c r="C288" s="173">
        <v>896637</v>
      </c>
      <c r="D288" s="174" t="s">
        <v>1638</v>
      </c>
      <c r="E288" s="173" t="s">
        <v>640</v>
      </c>
      <c r="F288" s="173">
        <v>54</v>
      </c>
      <c r="G288" s="173">
        <v>29</v>
      </c>
      <c r="H288" s="173" t="s">
        <v>641</v>
      </c>
      <c r="I288" s="174" t="s">
        <v>1639</v>
      </c>
      <c r="J288" s="173">
        <v>32</v>
      </c>
      <c r="K288" s="173" t="s">
        <v>960</v>
      </c>
      <c r="L288" s="174" t="s">
        <v>961</v>
      </c>
      <c r="M288" s="174" t="s">
        <v>645</v>
      </c>
      <c r="N288" s="174" t="s">
        <v>951</v>
      </c>
      <c r="O288" s="174" t="s">
        <v>1640</v>
      </c>
      <c r="P288" s="175" t="s">
        <v>656</v>
      </c>
    </row>
    <row r="289" spans="1:16" ht="21" hidden="1" customHeight="1" x14ac:dyDescent="0.25">
      <c r="A289" s="154">
        <v>286</v>
      </c>
      <c r="B289" s="172" t="s">
        <v>1510</v>
      </c>
      <c r="C289" s="173">
        <v>223063</v>
      </c>
      <c r="D289" s="174" t="s">
        <v>1641</v>
      </c>
      <c r="E289" s="173" t="s">
        <v>640</v>
      </c>
      <c r="F289" s="173">
        <v>46</v>
      </c>
      <c r="G289" s="173">
        <v>26</v>
      </c>
      <c r="H289" s="173" t="s">
        <v>641</v>
      </c>
      <c r="I289" s="174" t="s">
        <v>1642</v>
      </c>
      <c r="J289" s="173">
        <v>32</v>
      </c>
      <c r="K289" s="173" t="s">
        <v>960</v>
      </c>
      <c r="L289" s="174" t="s">
        <v>961</v>
      </c>
      <c r="M289" s="174" t="s">
        <v>645</v>
      </c>
      <c r="N289" s="174" t="s">
        <v>951</v>
      </c>
      <c r="O289" s="174" t="s">
        <v>1640</v>
      </c>
      <c r="P289" s="176" t="s">
        <v>1643</v>
      </c>
    </row>
    <row r="290" spans="1:16" ht="21" hidden="1" customHeight="1" x14ac:dyDescent="0.25">
      <c r="A290" s="154">
        <v>287</v>
      </c>
      <c r="B290" s="172" t="s">
        <v>1510</v>
      </c>
      <c r="C290" s="173">
        <v>415576</v>
      </c>
      <c r="D290" s="174" t="s">
        <v>1644</v>
      </c>
      <c r="E290" s="173" t="s">
        <v>640</v>
      </c>
      <c r="F290" s="173">
        <v>37</v>
      </c>
      <c r="G290" s="173">
        <v>15</v>
      </c>
      <c r="H290" s="173" t="s">
        <v>672</v>
      </c>
      <c r="I290" s="174" t="s">
        <v>1645</v>
      </c>
      <c r="J290" s="173">
        <v>24</v>
      </c>
      <c r="K290" s="173" t="s">
        <v>1646</v>
      </c>
      <c r="L290" s="174" t="s">
        <v>1647</v>
      </c>
      <c r="M290" s="174" t="s">
        <v>736</v>
      </c>
      <c r="N290" s="174" t="s">
        <v>890</v>
      </c>
      <c r="O290" s="174" t="s">
        <v>891</v>
      </c>
      <c r="P290" s="176" t="s">
        <v>1648</v>
      </c>
    </row>
    <row r="291" spans="1:16" ht="21" hidden="1" customHeight="1" x14ac:dyDescent="0.25">
      <c r="A291" s="154">
        <v>288</v>
      </c>
      <c r="B291" s="172" t="s">
        <v>1510</v>
      </c>
      <c r="C291" s="173">
        <v>323641</v>
      </c>
      <c r="D291" s="174" t="s">
        <v>1649</v>
      </c>
      <c r="E291" s="173" t="s">
        <v>640</v>
      </c>
      <c r="F291" s="173">
        <v>48</v>
      </c>
      <c r="G291" s="173">
        <v>25</v>
      </c>
      <c r="H291" s="173" t="s">
        <v>672</v>
      </c>
      <c r="I291" s="174" t="s">
        <v>1650</v>
      </c>
      <c r="J291" s="173">
        <v>22</v>
      </c>
      <c r="K291" s="173" t="s">
        <v>1130</v>
      </c>
      <c r="L291" s="174" t="s">
        <v>1131</v>
      </c>
      <c r="M291" s="174" t="s">
        <v>676</v>
      </c>
      <c r="N291" s="174" t="s">
        <v>677</v>
      </c>
      <c r="O291" s="174">
        <v>0</v>
      </c>
      <c r="P291" s="176" t="s">
        <v>1651</v>
      </c>
    </row>
    <row r="292" spans="1:16" ht="21" hidden="1" customHeight="1" x14ac:dyDescent="0.25">
      <c r="A292" s="154">
        <v>289</v>
      </c>
      <c r="B292" s="172" t="s">
        <v>1510</v>
      </c>
      <c r="C292" s="173">
        <v>555456</v>
      </c>
      <c r="D292" s="174" t="s">
        <v>1652</v>
      </c>
      <c r="E292" s="173" t="s">
        <v>640</v>
      </c>
      <c r="F292" s="173">
        <v>50</v>
      </c>
      <c r="G292" s="173">
        <v>30</v>
      </c>
      <c r="H292" s="173" t="s">
        <v>641</v>
      </c>
      <c r="I292" s="174" t="s">
        <v>1653</v>
      </c>
      <c r="J292" s="173">
        <v>26</v>
      </c>
      <c r="K292" s="173" t="s">
        <v>949</v>
      </c>
      <c r="L292" s="174" t="s">
        <v>950</v>
      </c>
      <c r="M292" s="174" t="s">
        <v>645</v>
      </c>
      <c r="N292" s="174" t="s">
        <v>951</v>
      </c>
      <c r="O292" s="174" t="s">
        <v>1640</v>
      </c>
      <c r="P292" s="176" t="s">
        <v>1654</v>
      </c>
    </row>
    <row r="293" spans="1:16" ht="21" hidden="1" customHeight="1" x14ac:dyDescent="0.25">
      <c r="A293" s="154">
        <v>290</v>
      </c>
      <c r="B293" s="172" t="s">
        <v>1510</v>
      </c>
      <c r="C293" s="173">
        <v>327412</v>
      </c>
      <c r="D293" s="174" t="s">
        <v>1655</v>
      </c>
      <c r="E293" s="173" t="s">
        <v>640</v>
      </c>
      <c r="F293" s="173">
        <v>43</v>
      </c>
      <c r="G293" s="173">
        <v>24</v>
      </c>
      <c r="H293" s="173" t="s">
        <v>641</v>
      </c>
      <c r="I293" s="174" t="s">
        <v>1656</v>
      </c>
      <c r="J293" s="173">
        <v>26</v>
      </c>
      <c r="K293" s="173" t="s">
        <v>949</v>
      </c>
      <c r="L293" s="174" t="s">
        <v>950</v>
      </c>
      <c r="M293" s="174" t="s">
        <v>645</v>
      </c>
      <c r="N293" s="174" t="s">
        <v>951</v>
      </c>
      <c r="O293" s="174" t="s">
        <v>1640</v>
      </c>
      <c r="P293" s="176" t="s">
        <v>1657</v>
      </c>
    </row>
    <row r="294" spans="1:16" ht="21" hidden="1" customHeight="1" x14ac:dyDescent="0.25">
      <c r="A294" s="154">
        <v>291</v>
      </c>
      <c r="B294" s="172" t="s">
        <v>1510</v>
      </c>
      <c r="C294" s="177">
        <v>521900</v>
      </c>
      <c r="D294" s="178" t="s">
        <v>1658</v>
      </c>
      <c r="E294" s="177" t="s">
        <v>640</v>
      </c>
      <c r="F294" s="177">
        <v>36</v>
      </c>
      <c r="G294" s="177">
        <v>12</v>
      </c>
      <c r="H294" s="177" t="s">
        <v>229</v>
      </c>
      <c r="I294" s="178" t="s">
        <v>1659</v>
      </c>
      <c r="J294" s="177">
        <v>21</v>
      </c>
      <c r="K294" s="177" t="s">
        <v>769</v>
      </c>
      <c r="L294" s="178" t="s">
        <v>770</v>
      </c>
      <c r="M294" s="178" t="s">
        <v>1620</v>
      </c>
      <c r="N294" s="178" t="s">
        <v>1627</v>
      </c>
      <c r="O294" s="178">
        <v>0</v>
      </c>
      <c r="P294" s="176" t="s">
        <v>1660</v>
      </c>
    </row>
    <row r="295" spans="1:16" ht="21" hidden="1" customHeight="1" x14ac:dyDescent="0.25">
      <c r="A295" s="154">
        <v>292</v>
      </c>
      <c r="B295" s="172" t="s">
        <v>1510</v>
      </c>
      <c r="C295" s="179">
        <v>453357</v>
      </c>
      <c r="D295" s="180" t="s">
        <v>1661</v>
      </c>
      <c r="E295" s="179" t="s">
        <v>640</v>
      </c>
      <c r="F295" s="179">
        <v>39</v>
      </c>
      <c r="G295" s="179">
        <v>16</v>
      </c>
      <c r="H295" s="179" t="s">
        <v>280</v>
      </c>
      <c r="I295" s="180" t="s">
        <v>1662</v>
      </c>
      <c r="J295" s="179">
        <v>13</v>
      </c>
      <c r="K295" s="179" t="s">
        <v>1663</v>
      </c>
      <c r="L295" s="180" t="s">
        <v>1664</v>
      </c>
      <c r="M295" s="180" t="s">
        <v>653</v>
      </c>
      <c r="N295" s="180" t="s">
        <v>663</v>
      </c>
      <c r="O295" s="180" t="s">
        <v>664</v>
      </c>
      <c r="P295" s="176" t="s">
        <v>1665</v>
      </c>
    </row>
    <row r="296" spans="1:16" ht="21" hidden="1" customHeight="1" x14ac:dyDescent="0.25">
      <c r="A296" s="154">
        <v>293</v>
      </c>
      <c r="B296" s="172" t="s">
        <v>1510</v>
      </c>
      <c r="C296" s="173">
        <v>422135</v>
      </c>
      <c r="D296" s="174" t="s">
        <v>1666</v>
      </c>
      <c r="E296" s="173" t="s">
        <v>640</v>
      </c>
      <c r="F296" s="173">
        <v>37</v>
      </c>
      <c r="G296" s="173">
        <v>13</v>
      </c>
      <c r="H296" s="173" t="s">
        <v>672</v>
      </c>
      <c r="I296" s="174" t="s">
        <v>1667</v>
      </c>
      <c r="J296" s="173">
        <v>22</v>
      </c>
      <c r="K296" s="173" t="s">
        <v>1261</v>
      </c>
      <c r="L296" s="174" t="s">
        <v>1262</v>
      </c>
      <c r="M296" s="174" t="s">
        <v>736</v>
      </c>
      <c r="N296" s="174" t="s">
        <v>917</v>
      </c>
      <c r="O296" s="174" t="s">
        <v>918</v>
      </c>
      <c r="P296" s="176" t="s">
        <v>1668</v>
      </c>
    </row>
    <row r="297" spans="1:16" ht="21" hidden="1" customHeight="1" x14ac:dyDescent="0.25">
      <c r="A297" s="154">
        <v>294</v>
      </c>
      <c r="B297" s="172" t="s">
        <v>1510</v>
      </c>
      <c r="C297" s="173">
        <v>561048</v>
      </c>
      <c r="D297" s="174" t="s">
        <v>1669</v>
      </c>
      <c r="E297" s="173" t="s">
        <v>640</v>
      </c>
      <c r="F297" s="173">
        <v>52</v>
      </c>
      <c r="G297" s="173">
        <v>28</v>
      </c>
      <c r="H297" s="173" t="s">
        <v>641</v>
      </c>
      <c r="I297" s="174" t="s">
        <v>1670</v>
      </c>
      <c r="J297" s="173">
        <v>26</v>
      </c>
      <c r="K297" s="173" t="s">
        <v>949</v>
      </c>
      <c r="L297" s="174" t="s">
        <v>950</v>
      </c>
      <c r="M297" s="174" t="s">
        <v>645</v>
      </c>
      <c r="N297" s="174" t="s">
        <v>951</v>
      </c>
      <c r="O297" s="174" t="s">
        <v>1640</v>
      </c>
      <c r="P297" s="176" t="s">
        <v>1671</v>
      </c>
    </row>
    <row r="298" spans="1:16" ht="21" hidden="1" customHeight="1" x14ac:dyDescent="0.25">
      <c r="A298" s="154">
        <v>295</v>
      </c>
      <c r="B298" s="172" t="s">
        <v>1510</v>
      </c>
      <c r="C298" s="177">
        <v>265342</v>
      </c>
      <c r="D298" s="178" t="s">
        <v>1672</v>
      </c>
      <c r="E298" s="177" t="s">
        <v>640</v>
      </c>
      <c r="F298" s="177">
        <v>50</v>
      </c>
      <c r="G298" s="177">
        <v>24</v>
      </c>
      <c r="H298" s="177" t="s">
        <v>672</v>
      </c>
      <c r="I298" s="178" t="s">
        <v>1673</v>
      </c>
      <c r="J298" s="177">
        <v>20</v>
      </c>
      <c r="K298" s="177" t="s">
        <v>1029</v>
      </c>
      <c r="L298" s="178" t="s">
        <v>1030</v>
      </c>
      <c r="M298" s="178" t="s">
        <v>736</v>
      </c>
      <c r="N298" s="178" t="s">
        <v>737</v>
      </c>
      <c r="O298" s="178" t="s">
        <v>738</v>
      </c>
      <c r="P298" s="176" t="s">
        <v>1674</v>
      </c>
    </row>
    <row r="299" spans="1:16" ht="21" hidden="1" customHeight="1" x14ac:dyDescent="0.25">
      <c r="A299" s="154">
        <v>296</v>
      </c>
      <c r="B299" s="172" t="s">
        <v>1510</v>
      </c>
      <c r="C299" s="173">
        <v>449378</v>
      </c>
      <c r="D299" s="174" t="s">
        <v>1675</v>
      </c>
      <c r="E299" s="173" t="s">
        <v>640</v>
      </c>
      <c r="F299" s="173">
        <v>38</v>
      </c>
      <c r="G299" s="173">
        <v>14</v>
      </c>
      <c r="H299" s="173" t="s">
        <v>641</v>
      </c>
      <c r="I299" s="174" t="s">
        <v>1676</v>
      </c>
      <c r="J299" s="173">
        <v>13</v>
      </c>
      <c r="K299" s="173" t="s">
        <v>907</v>
      </c>
      <c r="L299" s="174" t="s">
        <v>908</v>
      </c>
      <c r="M299" s="174" t="s">
        <v>645</v>
      </c>
      <c r="N299" s="174" t="s">
        <v>1614</v>
      </c>
      <c r="O299" s="174" t="s">
        <v>1615</v>
      </c>
      <c r="P299" s="176" t="s">
        <v>1677</v>
      </c>
    </row>
    <row r="300" spans="1:16" ht="21" hidden="1" customHeight="1" x14ac:dyDescent="0.25">
      <c r="A300" s="154">
        <v>297</v>
      </c>
      <c r="B300" s="172" t="s">
        <v>1510</v>
      </c>
      <c r="C300" s="173">
        <v>239120</v>
      </c>
      <c r="D300" s="174" t="s">
        <v>1678</v>
      </c>
      <c r="E300" s="173" t="s">
        <v>640</v>
      </c>
      <c r="F300" s="173">
        <v>45</v>
      </c>
      <c r="G300" s="173">
        <v>27</v>
      </c>
      <c r="H300" s="173" t="s">
        <v>641</v>
      </c>
      <c r="I300" s="174" t="s">
        <v>1679</v>
      </c>
      <c r="J300" s="173">
        <v>23</v>
      </c>
      <c r="K300" s="173" t="s">
        <v>1583</v>
      </c>
      <c r="L300" s="174" t="s">
        <v>1584</v>
      </c>
      <c r="M300" s="174" t="s">
        <v>645</v>
      </c>
      <c r="N300" s="174" t="s">
        <v>1614</v>
      </c>
      <c r="O300" s="174" t="s">
        <v>1680</v>
      </c>
      <c r="P300" s="176" t="s">
        <v>1681</v>
      </c>
    </row>
    <row r="301" spans="1:16" ht="21" hidden="1" customHeight="1" x14ac:dyDescent="0.25">
      <c r="A301" s="154">
        <v>298</v>
      </c>
      <c r="B301" s="172" t="s">
        <v>1510</v>
      </c>
      <c r="C301" s="173">
        <v>399000</v>
      </c>
      <c r="D301" s="174" t="s">
        <v>1682</v>
      </c>
      <c r="E301" s="173" t="s">
        <v>640</v>
      </c>
      <c r="F301" s="173">
        <v>50</v>
      </c>
      <c r="G301" s="173">
        <v>16</v>
      </c>
      <c r="H301" s="173" t="s">
        <v>641</v>
      </c>
      <c r="I301" s="174" t="s">
        <v>1111</v>
      </c>
      <c r="J301" s="173">
        <v>21</v>
      </c>
      <c r="K301" s="173" t="s">
        <v>1683</v>
      </c>
      <c r="L301" s="174" t="s">
        <v>1684</v>
      </c>
      <c r="M301" s="174" t="s">
        <v>645</v>
      </c>
      <c r="N301" s="174" t="s">
        <v>951</v>
      </c>
      <c r="O301" s="174" t="s">
        <v>1685</v>
      </c>
      <c r="P301" s="176" t="s">
        <v>1686</v>
      </c>
    </row>
    <row r="302" spans="1:16" ht="21" hidden="1" customHeight="1" x14ac:dyDescent="0.25">
      <c r="A302" s="154">
        <v>299</v>
      </c>
      <c r="B302" s="172" t="s">
        <v>1510</v>
      </c>
      <c r="C302" s="177">
        <v>166175</v>
      </c>
      <c r="D302" s="178" t="s">
        <v>1687</v>
      </c>
      <c r="E302" s="177" t="s">
        <v>640</v>
      </c>
      <c r="F302" s="177">
        <v>48</v>
      </c>
      <c r="G302" s="177">
        <v>31</v>
      </c>
      <c r="H302" s="177" t="s">
        <v>641</v>
      </c>
      <c r="I302" s="178" t="s">
        <v>1688</v>
      </c>
      <c r="J302" s="177">
        <v>28</v>
      </c>
      <c r="K302" s="177" t="s">
        <v>718</v>
      </c>
      <c r="L302" s="178" t="s">
        <v>719</v>
      </c>
      <c r="M302" s="178" t="s">
        <v>645</v>
      </c>
      <c r="N302" s="178" t="s">
        <v>951</v>
      </c>
      <c r="O302" s="178" t="s">
        <v>1640</v>
      </c>
      <c r="P302" s="176" t="s">
        <v>1689</v>
      </c>
    </row>
    <row r="303" spans="1:16" ht="21" hidden="1" customHeight="1" x14ac:dyDescent="0.25">
      <c r="A303" s="154">
        <v>300</v>
      </c>
      <c r="B303" s="172" t="s">
        <v>1510</v>
      </c>
      <c r="C303" s="173">
        <v>464377</v>
      </c>
      <c r="D303" s="174" t="s">
        <v>1690</v>
      </c>
      <c r="E303" s="173" t="s">
        <v>640</v>
      </c>
      <c r="F303" s="173">
        <v>49</v>
      </c>
      <c r="G303" s="173">
        <v>28</v>
      </c>
      <c r="H303" s="173" t="s">
        <v>641</v>
      </c>
      <c r="I303" s="174" t="s">
        <v>1691</v>
      </c>
      <c r="J303" s="173">
        <v>23</v>
      </c>
      <c r="K303" s="173" t="s">
        <v>1092</v>
      </c>
      <c r="L303" s="174" t="s">
        <v>1093</v>
      </c>
      <c r="M303" s="174" t="s">
        <v>645</v>
      </c>
      <c r="N303" s="174" t="s">
        <v>1614</v>
      </c>
      <c r="O303" s="174" t="s">
        <v>1680</v>
      </c>
      <c r="P303" s="176" t="s">
        <v>1692</v>
      </c>
    </row>
    <row r="304" spans="1:16" ht="21" hidden="1" customHeight="1" x14ac:dyDescent="0.25">
      <c r="A304" s="154">
        <v>301</v>
      </c>
      <c r="B304" s="172" t="s">
        <v>638</v>
      </c>
      <c r="C304" s="179">
        <v>413494</v>
      </c>
      <c r="D304" s="180" t="s">
        <v>1693</v>
      </c>
      <c r="E304" s="179" t="s">
        <v>741</v>
      </c>
      <c r="F304" s="179">
        <v>39</v>
      </c>
      <c r="G304" s="179">
        <v>17</v>
      </c>
      <c r="H304" s="179" t="s">
        <v>672</v>
      </c>
      <c r="I304" s="180" t="s">
        <v>1694</v>
      </c>
      <c r="J304" s="179">
        <v>37</v>
      </c>
      <c r="K304" s="179" t="s">
        <v>743</v>
      </c>
      <c r="L304" s="180" t="s">
        <v>744</v>
      </c>
      <c r="M304" s="180" t="s">
        <v>736</v>
      </c>
      <c r="N304" s="180" t="s">
        <v>745</v>
      </c>
      <c r="O304" s="180" t="s">
        <v>1695</v>
      </c>
      <c r="P304" s="176" t="s">
        <v>1696</v>
      </c>
    </row>
    <row r="305" spans="1:16" ht="21" hidden="1" customHeight="1" x14ac:dyDescent="0.25">
      <c r="A305" s="154">
        <v>302</v>
      </c>
      <c r="B305" s="172" t="s">
        <v>1510</v>
      </c>
      <c r="C305" s="173">
        <v>465633</v>
      </c>
      <c r="D305" s="174" t="s">
        <v>1697</v>
      </c>
      <c r="E305" s="173" t="s">
        <v>640</v>
      </c>
      <c r="F305" s="173">
        <v>36</v>
      </c>
      <c r="G305" s="173">
        <v>12</v>
      </c>
      <c r="H305" s="173" t="s">
        <v>641</v>
      </c>
      <c r="I305" s="174" t="s">
        <v>1111</v>
      </c>
      <c r="J305" s="173">
        <v>13</v>
      </c>
      <c r="K305" s="173" t="s">
        <v>1698</v>
      </c>
      <c r="L305" s="174" t="s">
        <v>1699</v>
      </c>
      <c r="M305" s="174" t="s">
        <v>645</v>
      </c>
      <c r="N305" s="174" t="s">
        <v>951</v>
      </c>
      <c r="O305" s="174" t="s">
        <v>1685</v>
      </c>
      <c r="P305" s="175" t="s">
        <v>656</v>
      </c>
    </row>
    <row r="306" spans="1:16" ht="21" customHeight="1" x14ac:dyDescent="0.25">
      <c r="A306" s="154">
        <v>303</v>
      </c>
      <c r="B306" s="172" t="s">
        <v>1510</v>
      </c>
      <c r="C306" s="177">
        <v>520213</v>
      </c>
      <c r="D306" s="178" t="s">
        <v>1700</v>
      </c>
      <c r="E306" s="177" t="s">
        <v>640</v>
      </c>
      <c r="F306" s="177">
        <v>38</v>
      </c>
      <c r="G306" s="177">
        <v>12</v>
      </c>
      <c r="H306" s="177" t="s">
        <v>229</v>
      </c>
      <c r="I306" s="178" t="s">
        <v>1617</v>
      </c>
      <c r="J306" s="177">
        <v>13</v>
      </c>
      <c r="K306" s="177" t="s">
        <v>907</v>
      </c>
      <c r="L306" s="178" t="s">
        <v>908</v>
      </c>
      <c r="M306" s="178" t="s">
        <v>1620</v>
      </c>
      <c r="N306" s="178" t="s">
        <v>1621</v>
      </c>
      <c r="O306" s="178">
        <v>0</v>
      </c>
      <c r="P306" s="175" t="s">
        <v>656</v>
      </c>
    </row>
    <row r="307" spans="1:16" ht="21" hidden="1" customHeight="1" x14ac:dyDescent="0.25">
      <c r="A307" s="154">
        <v>304</v>
      </c>
      <c r="B307" s="172" t="s">
        <v>1510</v>
      </c>
      <c r="C307" s="173">
        <v>498123</v>
      </c>
      <c r="D307" s="174" t="s">
        <v>1701</v>
      </c>
      <c r="E307" s="173" t="s">
        <v>741</v>
      </c>
      <c r="F307" s="173">
        <v>33</v>
      </c>
      <c r="G307" s="173">
        <v>12</v>
      </c>
      <c r="H307" s="173" t="s">
        <v>641</v>
      </c>
      <c r="I307" s="174" t="s">
        <v>1702</v>
      </c>
      <c r="J307" s="173">
        <v>34</v>
      </c>
      <c r="K307" s="173" t="s">
        <v>806</v>
      </c>
      <c r="L307" s="174" t="s">
        <v>807</v>
      </c>
      <c r="M307" s="174" t="s">
        <v>645</v>
      </c>
      <c r="N307" s="174" t="s">
        <v>951</v>
      </c>
      <c r="O307" s="174" t="s">
        <v>1640</v>
      </c>
      <c r="P307" s="176" t="s">
        <v>1703</v>
      </c>
    </row>
    <row r="308" spans="1:16" ht="21" hidden="1" customHeight="1" x14ac:dyDescent="0.25">
      <c r="A308" s="154">
        <v>305</v>
      </c>
      <c r="B308" s="172" t="s">
        <v>1510</v>
      </c>
      <c r="C308" s="177">
        <v>359993</v>
      </c>
      <c r="D308" s="178" t="s">
        <v>1704</v>
      </c>
      <c r="E308" s="177" t="s">
        <v>640</v>
      </c>
      <c r="F308" s="177">
        <v>37</v>
      </c>
      <c r="G308" s="177">
        <v>20</v>
      </c>
      <c r="H308" s="177" t="s">
        <v>641</v>
      </c>
      <c r="I308" s="178" t="s">
        <v>1705</v>
      </c>
      <c r="J308" s="177">
        <v>23</v>
      </c>
      <c r="K308" s="177" t="s">
        <v>929</v>
      </c>
      <c r="L308" s="178" t="s">
        <v>930</v>
      </c>
      <c r="M308" s="178" t="s">
        <v>645</v>
      </c>
      <c r="N308" s="178" t="s">
        <v>951</v>
      </c>
      <c r="O308" s="178" t="s">
        <v>1640</v>
      </c>
      <c r="P308" s="175" t="s">
        <v>656</v>
      </c>
    </row>
    <row r="309" spans="1:16" ht="21" hidden="1" customHeight="1" x14ac:dyDescent="0.25">
      <c r="A309" s="154">
        <v>306</v>
      </c>
      <c r="B309" s="172" t="s">
        <v>1510</v>
      </c>
      <c r="C309" s="173">
        <v>741488</v>
      </c>
      <c r="D309" s="174" t="s">
        <v>1706</v>
      </c>
      <c r="E309" s="173" t="s">
        <v>640</v>
      </c>
      <c r="F309" s="173">
        <v>54</v>
      </c>
      <c r="G309" s="173">
        <v>30</v>
      </c>
      <c r="H309" s="173" t="s">
        <v>641</v>
      </c>
      <c r="I309" s="174" t="s">
        <v>1707</v>
      </c>
      <c r="J309" s="173">
        <v>23</v>
      </c>
      <c r="K309" s="173" t="s">
        <v>1286</v>
      </c>
      <c r="L309" s="174" t="s">
        <v>1287</v>
      </c>
      <c r="M309" s="174" t="s">
        <v>645</v>
      </c>
      <c r="N309" s="174" t="s">
        <v>1614</v>
      </c>
      <c r="O309" s="174" t="s">
        <v>1615</v>
      </c>
      <c r="P309" s="176" t="s">
        <v>1708</v>
      </c>
    </row>
    <row r="310" spans="1:16" ht="21" hidden="1" customHeight="1" x14ac:dyDescent="0.25">
      <c r="A310" s="154">
        <v>307</v>
      </c>
      <c r="B310" s="172" t="s">
        <v>1510</v>
      </c>
      <c r="C310" s="173">
        <v>184560</v>
      </c>
      <c r="D310" s="174" t="s">
        <v>1709</v>
      </c>
      <c r="E310" s="173" t="s">
        <v>640</v>
      </c>
      <c r="F310" s="173">
        <v>51</v>
      </c>
      <c r="G310" s="173">
        <v>34</v>
      </c>
      <c r="H310" s="173" t="s">
        <v>641</v>
      </c>
      <c r="I310" s="174" t="s">
        <v>1008</v>
      </c>
      <c r="J310" s="173">
        <v>27</v>
      </c>
      <c r="K310" s="173" t="s">
        <v>1710</v>
      </c>
      <c r="L310" s="174" t="s">
        <v>1711</v>
      </c>
      <c r="M310" s="174" t="s">
        <v>645</v>
      </c>
      <c r="N310" s="174" t="s">
        <v>951</v>
      </c>
      <c r="O310" s="174" t="s">
        <v>1640</v>
      </c>
      <c r="P310" s="176" t="s">
        <v>1712</v>
      </c>
    </row>
    <row r="311" spans="1:16" ht="21" hidden="1" customHeight="1" x14ac:dyDescent="0.25">
      <c r="A311" s="154">
        <v>308</v>
      </c>
      <c r="B311" s="172" t="s">
        <v>1510</v>
      </c>
      <c r="C311" s="177">
        <v>330595</v>
      </c>
      <c r="D311" s="178" t="s">
        <v>1713</v>
      </c>
      <c r="E311" s="177" t="s">
        <v>640</v>
      </c>
      <c r="F311" s="177">
        <v>45</v>
      </c>
      <c r="G311" s="177">
        <v>18</v>
      </c>
      <c r="H311" s="177" t="s">
        <v>229</v>
      </c>
      <c r="I311" s="178" t="s">
        <v>1659</v>
      </c>
      <c r="J311" s="177">
        <v>26</v>
      </c>
      <c r="K311" s="177" t="s">
        <v>1714</v>
      </c>
      <c r="L311" s="178" t="s">
        <v>1715</v>
      </c>
      <c r="M311" s="178" t="s">
        <v>1620</v>
      </c>
      <c r="N311" s="178" t="s">
        <v>1627</v>
      </c>
      <c r="O311" s="178">
        <v>0</v>
      </c>
      <c r="P311" s="176" t="s">
        <v>1716</v>
      </c>
    </row>
    <row r="312" spans="1:16" ht="21" hidden="1" customHeight="1" x14ac:dyDescent="0.25">
      <c r="A312" s="154">
        <v>309</v>
      </c>
      <c r="B312" s="172" t="s">
        <v>1510</v>
      </c>
      <c r="C312" s="173">
        <v>366682</v>
      </c>
      <c r="D312" s="174" t="s">
        <v>1717</v>
      </c>
      <c r="E312" s="173" t="s">
        <v>640</v>
      </c>
      <c r="F312" s="173">
        <v>47</v>
      </c>
      <c r="G312" s="173">
        <v>19</v>
      </c>
      <c r="H312" s="173" t="s">
        <v>672</v>
      </c>
      <c r="I312" s="174" t="s">
        <v>1667</v>
      </c>
      <c r="J312" s="173">
        <v>17</v>
      </c>
      <c r="K312" s="173" t="s">
        <v>1081</v>
      </c>
      <c r="L312" s="174" t="s">
        <v>1082</v>
      </c>
      <c r="M312" s="174" t="s">
        <v>736</v>
      </c>
      <c r="N312" s="174" t="s">
        <v>917</v>
      </c>
      <c r="O312" s="174" t="s">
        <v>918</v>
      </c>
      <c r="P312" s="175" t="s">
        <v>656</v>
      </c>
    </row>
    <row r="313" spans="1:16" ht="21" hidden="1" customHeight="1" x14ac:dyDescent="0.25">
      <c r="A313" s="154">
        <v>310</v>
      </c>
      <c r="B313" s="172" t="s">
        <v>1510</v>
      </c>
      <c r="C313" s="173">
        <v>529724</v>
      </c>
      <c r="D313" s="174" t="s">
        <v>1718</v>
      </c>
      <c r="E313" s="173" t="s">
        <v>640</v>
      </c>
      <c r="F313" s="173">
        <v>42</v>
      </c>
      <c r="G313" s="173">
        <v>11</v>
      </c>
      <c r="H313" s="173" t="s">
        <v>641</v>
      </c>
      <c r="I313" s="174" t="s">
        <v>1676</v>
      </c>
      <c r="J313" s="173">
        <v>13</v>
      </c>
      <c r="K313" s="173" t="s">
        <v>907</v>
      </c>
      <c r="L313" s="174" t="s">
        <v>908</v>
      </c>
      <c r="M313" s="174" t="s">
        <v>645</v>
      </c>
      <c r="N313" s="174" t="s">
        <v>1614</v>
      </c>
      <c r="O313" s="174" t="s">
        <v>1615</v>
      </c>
      <c r="P313" s="176" t="s">
        <v>1719</v>
      </c>
    </row>
    <row r="314" spans="1:16" ht="21" hidden="1" customHeight="1" x14ac:dyDescent="0.25">
      <c r="A314" s="154">
        <v>311</v>
      </c>
      <c r="B314" s="172" t="s">
        <v>1510</v>
      </c>
      <c r="C314" s="173">
        <v>234165</v>
      </c>
      <c r="D314" s="174" t="s">
        <v>1720</v>
      </c>
      <c r="E314" s="173" t="s">
        <v>640</v>
      </c>
      <c r="F314" s="173">
        <v>51</v>
      </c>
      <c r="G314" s="173">
        <v>32</v>
      </c>
      <c r="H314" s="173" t="s">
        <v>641</v>
      </c>
      <c r="I314" s="174" t="s">
        <v>1721</v>
      </c>
      <c r="J314" s="173">
        <v>28</v>
      </c>
      <c r="K314" s="173" t="s">
        <v>758</v>
      </c>
      <c r="L314" s="174" t="s">
        <v>759</v>
      </c>
      <c r="M314" s="174" t="s">
        <v>645</v>
      </c>
      <c r="N314" s="174" t="s">
        <v>1614</v>
      </c>
      <c r="O314" s="174" t="s">
        <v>1680</v>
      </c>
      <c r="P314" s="176" t="s">
        <v>1722</v>
      </c>
    </row>
    <row r="315" spans="1:16" ht="21" hidden="1" customHeight="1" x14ac:dyDescent="0.25">
      <c r="A315" s="154">
        <v>312</v>
      </c>
      <c r="B315" s="172" t="s">
        <v>1510</v>
      </c>
      <c r="C315" s="173">
        <v>225279</v>
      </c>
      <c r="D315" s="174" t="s">
        <v>1723</v>
      </c>
      <c r="E315" s="173" t="s">
        <v>640</v>
      </c>
      <c r="F315" s="173">
        <v>52</v>
      </c>
      <c r="G315" s="173">
        <v>34</v>
      </c>
      <c r="H315" s="173" t="s">
        <v>641</v>
      </c>
      <c r="I315" s="174" t="s">
        <v>1721</v>
      </c>
      <c r="J315" s="173">
        <v>28</v>
      </c>
      <c r="K315" s="173" t="s">
        <v>758</v>
      </c>
      <c r="L315" s="174" t="s">
        <v>759</v>
      </c>
      <c r="M315" s="174" t="s">
        <v>645</v>
      </c>
      <c r="N315" s="174" t="s">
        <v>1614</v>
      </c>
      <c r="O315" s="174" t="s">
        <v>1680</v>
      </c>
      <c r="P315" s="176" t="s">
        <v>1724</v>
      </c>
    </row>
    <row r="316" spans="1:16" ht="21" hidden="1" customHeight="1" x14ac:dyDescent="0.25">
      <c r="A316" s="154">
        <v>313</v>
      </c>
      <c r="B316" s="172" t="s">
        <v>1510</v>
      </c>
      <c r="C316" s="173">
        <v>711366</v>
      </c>
      <c r="D316" s="174" t="s">
        <v>1725</v>
      </c>
      <c r="E316" s="173" t="s">
        <v>640</v>
      </c>
      <c r="F316" s="173">
        <v>46</v>
      </c>
      <c r="G316" s="173">
        <v>19</v>
      </c>
      <c r="H316" s="173" t="s">
        <v>280</v>
      </c>
      <c r="I316" s="174" t="s">
        <v>1726</v>
      </c>
      <c r="J316" s="173">
        <v>23</v>
      </c>
      <c r="K316" s="173" t="s">
        <v>750</v>
      </c>
      <c r="L316" s="174" t="s">
        <v>751</v>
      </c>
      <c r="M316" s="174" t="s">
        <v>653</v>
      </c>
      <c r="N316" s="174" t="s">
        <v>654</v>
      </c>
      <c r="O316" s="174" t="s">
        <v>1604</v>
      </c>
      <c r="P316" s="175" t="s">
        <v>656</v>
      </c>
    </row>
    <row r="317" spans="1:16" ht="21" hidden="1" customHeight="1" x14ac:dyDescent="0.25">
      <c r="A317" s="154">
        <v>314</v>
      </c>
      <c r="B317" s="172" t="s">
        <v>1510</v>
      </c>
      <c r="C317" s="177">
        <v>389331</v>
      </c>
      <c r="D317" s="178" t="s">
        <v>1727</v>
      </c>
      <c r="E317" s="177" t="s">
        <v>741</v>
      </c>
      <c r="F317" s="177">
        <v>40</v>
      </c>
      <c r="G317" s="177">
        <v>18</v>
      </c>
      <c r="H317" s="177" t="s">
        <v>229</v>
      </c>
      <c r="I317" s="178" t="s">
        <v>1728</v>
      </c>
      <c r="J317" s="177">
        <v>33</v>
      </c>
      <c r="K317" s="177" t="s">
        <v>1068</v>
      </c>
      <c r="L317" s="178" t="s">
        <v>1069</v>
      </c>
      <c r="M317" s="178" t="s">
        <v>1620</v>
      </c>
      <c r="N317" s="178" t="s">
        <v>1627</v>
      </c>
      <c r="O317" s="178">
        <v>0</v>
      </c>
      <c r="P317" s="176" t="s">
        <v>1729</v>
      </c>
    </row>
    <row r="318" spans="1:16" ht="21" hidden="1" customHeight="1" x14ac:dyDescent="0.25">
      <c r="A318" s="154">
        <v>315</v>
      </c>
      <c r="B318" s="172" t="s">
        <v>1510</v>
      </c>
      <c r="C318" s="177">
        <v>415622</v>
      </c>
      <c r="D318" s="178" t="s">
        <v>1730</v>
      </c>
      <c r="E318" s="177" t="s">
        <v>640</v>
      </c>
      <c r="F318" s="177">
        <v>40</v>
      </c>
      <c r="G318" s="177">
        <v>18</v>
      </c>
      <c r="H318" s="177" t="s">
        <v>229</v>
      </c>
      <c r="I318" s="178" t="s">
        <v>1731</v>
      </c>
      <c r="J318" s="177">
        <v>29</v>
      </c>
      <c r="K318" s="177" t="s">
        <v>1732</v>
      </c>
      <c r="L318" s="178" t="s">
        <v>1733</v>
      </c>
      <c r="M318" s="178" t="s">
        <v>1620</v>
      </c>
      <c r="N318" s="178" t="s">
        <v>1627</v>
      </c>
      <c r="O318" s="178">
        <v>0</v>
      </c>
      <c r="P318" s="176" t="s">
        <v>1734</v>
      </c>
    </row>
    <row r="319" spans="1:16" ht="21" hidden="1" customHeight="1" x14ac:dyDescent="0.25">
      <c r="A319" s="154">
        <v>316</v>
      </c>
      <c r="B319" s="172" t="s">
        <v>1510</v>
      </c>
      <c r="C319" s="173">
        <v>495938</v>
      </c>
      <c r="D319" s="174" t="s">
        <v>1735</v>
      </c>
      <c r="E319" s="173" t="s">
        <v>640</v>
      </c>
      <c r="F319" s="173">
        <v>51</v>
      </c>
      <c r="G319" s="173">
        <v>27</v>
      </c>
      <c r="H319" s="173" t="s">
        <v>641</v>
      </c>
      <c r="I319" s="174" t="s">
        <v>1736</v>
      </c>
      <c r="J319" s="173">
        <v>13</v>
      </c>
      <c r="K319" s="173" t="s">
        <v>907</v>
      </c>
      <c r="L319" s="174" t="s">
        <v>908</v>
      </c>
      <c r="M319" s="174" t="s">
        <v>645</v>
      </c>
      <c r="N319" s="174" t="s">
        <v>951</v>
      </c>
      <c r="O319" s="174" t="s">
        <v>1640</v>
      </c>
      <c r="P319" s="176" t="s">
        <v>1737</v>
      </c>
    </row>
    <row r="320" spans="1:16" ht="21" hidden="1" customHeight="1" x14ac:dyDescent="0.25">
      <c r="A320" s="154">
        <v>317</v>
      </c>
      <c r="B320" s="172" t="s">
        <v>1510</v>
      </c>
      <c r="C320" s="173">
        <v>316652</v>
      </c>
      <c r="D320" s="174" t="s">
        <v>1738</v>
      </c>
      <c r="E320" s="173" t="s">
        <v>640</v>
      </c>
      <c r="F320" s="173">
        <v>49</v>
      </c>
      <c r="G320" s="173">
        <v>24</v>
      </c>
      <c r="H320" s="173" t="s">
        <v>672</v>
      </c>
      <c r="I320" s="174" t="s">
        <v>1667</v>
      </c>
      <c r="J320" s="173">
        <v>28</v>
      </c>
      <c r="K320" s="173" t="s">
        <v>1739</v>
      </c>
      <c r="L320" s="174" t="s">
        <v>1740</v>
      </c>
      <c r="M320" s="174" t="s">
        <v>736</v>
      </c>
      <c r="N320" s="174" t="s">
        <v>917</v>
      </c>
      <c r="O320" s="174" t="s">
        <v>918</v>
      </c>
      <c r="P320" s="176" t="s">
        <v>1741</v>
      </c>
    </row>
    <row r="321" spans="1:16" ht="21" hidden="1" customHeight="1" x14ac:dyDescent="0.25">
      <c r="A321" s="154">
        <v>318</v>
      </c>
      <c r="B321" s="172" t="s">
        <v>1510</v>
      </c>
      <c r="C321" s="173">
        <v>321563</v>
      </c>
      <c r="D321" s="174" t="s">
        <v>1742</v>
      </c>
      <c r="E321" s="173" t="s">
        <v>741</v>
      </c>
      <c r="F321" s="173">
        <v>66</v>
      </c>
      <c r="G321" s="173">
        <v>23</v>
      </c>
      <c r="H321" s="173" t="s">
        <v>229</v>
      </c>
      <c r="I321" s="174" t="s">
        <v>1743</v>
      </c>
      <c r="J321" s="173">
        <v>33</v>
      </c>
      <c r="K321" s="173" t="s">
        <v>1519</v>
      </c>
      <c r="L321" s="174" t="s">
        <v>1520</v>
      </c>
      <c r="M321" s="174" t="s">
        <v>1620</v>
      </c>
      <c r="N321" s="174" t="s">
        <v>1744</v>
      </c>
      <c r="O321" s="174">
        <v>0</v>
      </c>
      <c r="P321" s="176" t="s">
        <v>1745</v>
      </c>
    </row>
    <row r="322" spans="1:16" ht="21" hidden="1" customHeight="1" x14ac:dyDescent="0.25">
      <c r="A322" s="154">
        <v>319</v>
      </c>
      <c r="B322" s="172" t="s">
        <v>1510</v>
      </c>
      <c r="C322" s="173">
        <v>453986</v>
      </c>
      <c r="D322" s="174" t="s">
        <v>1746</v>
      </c>
      <c r="E322" s="173" t="s">
        <v>640</v>
      </c>
      <c r="F322" s="173">
        <v>51</v>
      </c>
      <c r="G322" s="173">
        <v>29</v>
      </c>
      <c r="H322" s="173" t="s">
        <v>641</v>
      </c>
      <c r="I322" s="174" t="s">
        <v>1747</v>
      </c>
      <c r="J322" s="173">
        <v>26</v>
      </c>
      <c r="K322" s="173" t="s">
        <v>949</v>
      </c>
      <c r="L322" s="174" t="s">
        <v>950</v>
      </c>
      <c r="M322" s="174" t="s">
        <v>645</v>
      </c>
      <c r="N322" s="174" t="s">
        <v>951</v>
      </c>
      <c r="O322" s="174" t="s">
        <v>1685</v>
      </c>
      <c r="P322" s="175" t="s">
        <v>656</v>
      </c>
    </row>
    <row r="323" spans="1:16" ht="21" hidden="1" customHeight="1" x14ac:dyDescent="0.25">
      <c r="A323" s="154">
        <v>320</v>
      </c>
      <c r="B323" s="172" t="s">
        <v>1510</v>
      </c>
      <c r="C323" s="173">
        <v>360225</v>
      </c>
      <c r="D323" s="174" t="s">
        <v>1748</v>
      </c>
      <c r="E323" s="173" t="s">
        <v>640</v>
      </c>
      <c r="F323" s="173">
        <v>38</v>
      </c>
      <c r="G323" s="173">
        <v>21</v>
      </c>
      <c r="H323" s="173" t="s">
        <v>641</v>
      </c>
      <c r="I323" s="174" t="s">
        <v>1749</v>
      </c>
      <c r="J323" s="173">
        <v>30</v>
      </c>
      <c r="K323" s="173" t="s">
        <v>1750</v>
      </c>
      <c r="L323" s="174" t="s">
        <v>1751</v>
      </c>
      <c r="M323" s="174" t="s">
        <v>645</v>
      </c>
      <c r="N323" s="174" t="s">
        <v>760</v>
      </c>
      <c r="O323" s="174">
        <v>0</v>
      </c>
      <c r="P323" s="176" t="s">
        <v>1752</v>
      </c>
    </row>
    <row r="324" spans="1:16" ht="21" hidden="1" customHeight="1" x14ac:dyDescent="0.25">
      <c r="A324" s="154">
        <v>321</v>
      </c>
      <c r="B324" s="172" t="s">
        <v>1510</v>
      </c>
      <c r="C324" s="173">
        <v>350504</v>
      </c>
      <c r="D324" s="174" t="s">
        <v>1753</v>
      </c>
      <c r="E324" s="173" t="s">
        <v>640</v>
      </c>
      <c r="F324" s="173">
        <v>54</v>
      </c>
      <c r="G324" s="173">
        <v>31</v>
      </c>
      <c r="H324" s="173" t="s">
        <v>280</v>
      </c>
      <c r="I324" s="174" t="s">
        <v>1754</v>
      </c>
      <c r="J324" s="173">
        <v>25</v>
      </c>
      <c r="K324" s="173" t="s">
        <v>723</v>
      </c>
      <c r="L324" s="174" t="s">
        <v>724</v>
      </c>
      <c r="M324" s="174" t="s">
        <v>653</v>
      </c>
      <c r="N324" s="174" t="s">
        <v>654</v>
      </c>
      <c r="O324" s="174" t="s">
        <v>1604</v>
      </c>
      <c r="P324" s="176" t="s">
        <v>1755</v>
      </c>
    </row>
    <row r="325" spans="1:16" ht="21" hidden="1" customHeight="1" x14ac:dyDescent="0.25">
      <c r="A325" s="154">
        <v>322</v>
      </c>
      <c r="B325" s="172" t="s">
        <v>1510</v>
      </c>
      <c r="C325" s="173">
        <v>329146</v>
      </c>
      <c r="D325" s="174" t="s">
        <v>1756</v>
      </c>
      <c r="E325" s="173" t="s">
        <v>741</v>
      </c>
      <c r="F325" s="173">
        <v>40</v>
      </c>
      <c r="G325" s="173">
        <v>18</v>
      </c>
      <c r="H325" s="173" t="s">
        <v>641</v>
      </c>
      <c r="I325" s="174" t="s">
        <v>1757</v>
      </c>
      <c r="J325" s="173">
        <v>35</v>
      </c>
      <c r="K325" s="173" t="s">
        <v>1344</v>
      </c>
      <c r="L325" s="174" t="s">
        <v>1345</v>
      </c>
      <c r="M325" s="174" t="s">
        <v>645</v>
      </c>
      <c r="N325" s="174" t="s">
        <v>760</v>
      </c>
      <c r="O325" s="174">
        <v>0</v>
      </c>
      <c r="P325" s="176" t="s">
        <v>1758</v>
      </c>
    </row>
    <row r="326" spans="1:16" ht="21" hidden="1" customHeight="1" x14ac:dyDescent="0.25">
      <c r="A326" s="154">
        <v>323</v>
      </c>
      <c r="B326" s="172" t="s">
        <v>1759</v>
      </c>
      <c r="C326" s="173">
        <v>337518</v>
      </c>
      <c r="D326" s="174" t="s">
        <v>1760</v>
      </c>
      <c r="E326" s="173" t="s">
        <v>741</v>
      </c>
      <c r="F326" s="173">
        <v>50</v>
      </c>
      <c r="G326" s="173">
        <v>22</v>
      </c>
      <c r="H326" s="173" t="s">
        <v>641</v>
      </c>
      <c r="I326" s="174" t="s">
        <v>1761</v>
      </c>
      <c r="J326" s="173">
        <v>33</v>
      </c>
      <c r="K326" s="173" t="s">
        <v>820</v>
      </c>
      <c r="L326" s="174" t="s">
        <v>821</v>
      </c>
      <c r="M326" s="174" t="s">
        <v>645</v>
      </c>
      <c r="N326" s="174" t="s">
        <v>822</v>
      </c>
      <c r="O326" s="174" t="s">
        <v>1762</v>
      </c>
      <c r="P326" s="176" t="s">
        <v>1763</v>
      </c>
    </row>
    <row r="327" spans="1:16" ht="21" hidden="1" customHeight="1" x14ac:dyDescent="0.25">
      <c r="A327" s="154">
        <v>324</v>
      </c>
      <c r="B327" s="172" t="s">
        <v>1510</v>
      </c>
      <c r="C327" s="173">
        <v>330599</v>
      </c>
      <c r="D327" s="174" t="s">
        <v>1764</v>
      </c>
      <c r="E327" s="173" t="s">
        <v>640</v>
      </c>
      <c r="F327" s="173">
        <v>44</v>
      </c>
      <c r="G327" s="173">
        <v>22</v>
      </c>
      <c r="H327" s="173" t="s">
        <v>641</v>
      </c>
      <c r="I327" s="174" t="s">
        <v>1765</v>
      </c>
      <c r="J327" s="173">
        <v>23</v>
      </c>
      <c r="K327" s="173" t="s">
        <v>1766</v>
      </c>
      <c r="L327" s="174" t="s">
        <v>1767</v>
      </c>
      <c r="M327" s="174" t="s">
        <v>645</v>
      </c>
      <c r="N327" s="174" t="s">
        <v>1614</v>
      </c>
      <c r="O327" s="174" t="s">
        <v>1680</v>
      </c>
      <c r="P327" s="176" t="s">
        <v>1768</v>
      </c>
    </row>
    <row r="328" spans="1:16" ht="21" hidden="1" customHeight="1" x14ac:dyDescent="0.25">
      <c r="A328" s="154">
        <v>325</v>
      </c>
      <c r="B328" s="172" t="s">
        <v>1510</v>
      </c>
      <c r="C328" s="173">
        <v>303969</v>
      </c>
      <c r="D328" s="174" t="s">
        <v>1769</v>
      </c>
      <c r="E328" s="173" t="s">
        <v>640</v>
      </c>
      <c r="F328" s="173">
        <v>49</v>
      </c>
      <c r="G328" s="173">
        <v>28</v>
      </c>
      <c r="H328" s="173" t="s">
        <v>641</v>
      </c>
      <c r="I328" s="174" t="s">
        <v>1770</v>
      </c>
      <c r="J328" s="173">
        <v>26</v>
      </c>
      <c r="K328" s="173" t="s">
        <v>1771</v>
      </c>
      <c r="L328" s="174" t="s">
        <v>1772</v>
      </c>
      <c r="M328" s="174" t="s">
        <v>645</v>
      </c>
      <c r="N328" s="174" t="s">
        <v>760</v>
      </c>
      <c r="O328" s="174">
        <v>0</v>
      </c>
      <c r="P328" s="176" t="s">
        <v>1773</v>
      </c>
    </row>
    <row r="329" spans="1:16" ht="21" hidden="1" customHeight="1" x14ac:dyDescent="0.25">
      <c r="A329" s="154">
        <v>326</v>
      </c>
      <c r="B329" s="172" t="s">
        <v>1510</v>
      </c>
      <c r="C329" s="173">
        <v>343633</v>
      </c>
      <c r="D329" s="174" t="s">
        <v>1774</v>
      </c>
      <c r="E329" s="173" t="s">
        <v>640</v>
      </c>
      <c r="F329" s="173">
        <v>42</v>
      </c>
      <c r="G329" s="173">
        <v>22</v>
      </c>
      <c r="H329" s="173" t="s">
        <v>280</v>
      </c>
      <c r="I329" s="174" t="s">
        <v>1775</v>
      </c>
      <c r="J329" s="173">
        <v>21</v>
      </c>
      <c r="K329" s="173" t="s">
        <v>895</v>
      </c>
      <c r="L329" s="174" t="s">
        <v>896</v>
      </c>
      <c r="M329" s="174" t="s">
        <v>653</v>
      </c>
      <c r="N329" s="174" t="s">
        <v>654</v>
      </c>
      <c r="O329" s="174" t="s">
        <v>1170</v>
      </c>
      <c r="P329" s="176" t="s">
        <v>1776</v>
      </c>
    </row>
    <row r="330" spans="1:16" ht="21" hidden="1" customHeight="1" x14ac:dyDescent="0.25">
      <c r="A330" s="154">
        <v>327</v>
      </c>
      <c r="B330" s="172" t="s">
        <v>1510</v>
      </c>
      <c r="C330" s="173">
        <v>330574</v>
      </c>
      <c r="D330" s="174" t="s">
        <v>1777</v>
      </c>
      <c r="E330" s="173" t="s">
        <v>640</v>
      </c>
      <c r="F330" s="173">
        <v>42</v>
      </c>
      <c r="G330" s="173">
        <v>24</v>
      </c>
      <c r="H330" s="173" t="s">
        <v>641</v>
      </c>
      <c r="I330" s="174" t="s">
        <v>1778</v>
      </c>
      <c r="J330" s="173">
        <v>24</v>
      </c>
      <c r="K330" s="173" t="s">
        <v>778</v>
      </c>
      <c r="L330" s="174" t="s">
        <v>779</v>
      </c>
      <c r="M330" s="174" t="s">
        <v>645</v>
      </c>
      <c r="N330" s="174" t="s">
        <v>1614</v>
      </c>
      <c r="O330" s="174" t="s">
        <v>1680</v>
      </c>
      <c r="P330" s="176" t="s">
        <v>1779</v>
      </c>
    </row>
    <row r="331" spans="1:16" ht="21" hidden="1" customHeight="1" x14ac:dyDescent="0.25">
      <c r="A331" s="154">
        <v>328</v>
      </c>
      <c r="B331" s="172" t="s">
        <v>1510</v>
      </c>
      <c r="C331" s="173">
        <v>862075</v>
      </c>
      <c r="D331" s="174" t="s">
        <v>1780</v>
      </c>
      <c r="E331" s="173" t="s">
        <v>640</v>
      </c>
      <c r="F331" s="173">
        <v>53</v>
      </c>
      <c r="G331" s="173">
        <v>32</v>
      </c>
      <c r="H331" s="173" t="s">
        <v>641</v>
      </c>
      <c r="I331" s="174" t="s">
        <v>1781</v>
      </c>
      <c r="J331" s="173">
        <v>22</v>
      </c>
      <c r="K331" s="173" t="s">
        <v>764</v>
      </c>
      <c r="L331" s="174" t="s">
        <v>765</v>
      </c>
      <c r="M331" s="174" t="s">
        <v>645</v>
      </c>
      <c r="N331" s="174" t="s">
        <v>822</v>
      </c>
      <c r="O331" s="174" t="s">
        <v>1782</v>
      </c>
      <c r="P331" s="176" t="s">
        <v>1783</v>
      </c>
    </row>
    <row r="332" spans="1:16" ht="21" hidden="1" customHeight="1" x14ac:dyDescent="0.25">
      <c r="A332" s="154">
        <v>329</v>
      </c>
      <c r="B332" s="172" t="s">
        <v>1510</v>
      </c>
      <c r="C332" s="173">
        <v>331919</v>
      </c>
      <c r="D332" s="174" t="s">
        <v>1784</v>
      </c>
      <c r="E332" s="173" t="s">
        <v>640</v>
      </c>
      <c r="F332" s="173">
        <v>52</v>
      </c>
      <c r="G332" s="173">
        <v>24</v>
      </c>
      <c r="H332" s="173" t="s">
        <v>641</v>
      </c>
      <c r="I332" s="174" t="s">
        <v>1785</v>
      </c>
      <c r="J332" s="173">
        <v>23</v>
      </c>
      <c r="K332" s="173" t="s">
        <v>929</v>
      </c>
      <c r="L332" s="174" t="s">
        <v>930</v>
      </c>
      <c r="M332" s="174" t="s">
        <v>645</v>
      </c>
      <c r="N332" s="174" t="s">
        <v>951</v>
      </c>
      <c r="O332" s="174" t="s">
        <v>1685</v>
      </c>
      <c r="P332" s="176" t="s">
        <v>1786</v>
      </c>
    </row>
    <row r="333" spans="1:16" ht="21" hidden="1" customHeight="1" x14ac:dyDescent="0.25">
      <c r="A333" s="154">
        <v>330</v>
      </c>
      <c r="B333" s="172" t="s">
        <v>1510</v>
      </c>
      <c r="C333" s="173">
        <v>360047</v>
      </c>
      <c r="D333" s="174" t="s">
        <v>1787</v>
      </c>
      <c r="E333" s="173" t="s">
        <v>640</v>
      </c>
      <c r="F333" s="173">
        <v>43</v>
      </c>
      <c r="G333" s="173">
        <v>18</v>
      </c>
      <c r="H333" s="173" t="s">
        <v>641</v>
      </c>
      <c r="I333" s="174" t="s">
        <v>1788</v>
      </c>
      <c r="J333" s="173">
        <v>23</v>
      </c>
      <c r="K333" s="173" t="s">
        <v>1766</v>
      </c>
      <c r="L333" s="174" t="s">
        <v>1767</v>
      </c>
      <c r="M333" s="174" t="s">
        <v>645</v>
      </c>
      <c r="N333" s="174" t="s">
        <v>951</v>
      </c>
      <c r="O333" s="174" t="s">
        <v>1640</v>
      </c>
      <c r="P333" s="176" t="s">
        <v>1789</v>
      </c>
    </row>
    <row r="334" spans="1:16" ht="21" hidden="1" customHeight="1" x14ac:dyDescent="0.25">
      <c r="A334" s="154">
        <v>331</v>
      </c>
      <c r="B334" s="172" t="s">
        <v>1510</v>
      </c>
      <c r="C334" s="181">
        <v>234811</v>
      </c>
      <c r="D334" s="174" t="s">
        <v>1790</v>
      </c>
      <c r="E334" s="173" t="s">
        <v>640</v>
      </c>
      <c r="F334" s="173">
        <v>51</v>
      </c>
      <c r="G334" s="173">
        <v>32</v>
      </c>
      <c r="H334" s="173" t="s">
        <v>280</v>
      </c>
      <c r="I334" s="174" t="s">
        <v>1791</v>
      </c>
      <c r="J334" s="173">
        <v>29</v>
      </c>
      <c r="K334" s="173" t="s">
        <v>888</v>
      </c>
      <c r="L334" s="174" t="s">
        <v>889</v>
      </c>
      <c r="M334" s="174" t="s">
        <v>653</v>
      </c>
      <c r="N334" s="174" t="s">
        <v>654</v>
      </c>
      <c r="O334" s="174" t="s">
        <v>1170</v>
      </c>
      <c r="P334" s="176" t="s">
        <v>1792</v>
      </c>
    </row>
    <row r="335" spans="1:16" ht="21" hidden="1" customHeight="1" x14ac:dyDescent="0.25">
      <c r="A335" s="154">
        <v>332</v>
      </c>
      <c r="B335" s="172" t="s">
        <v>1510</v>
      </c>
      <c r="C335" s="181">
        <v>242974</v>
      </c>
      <c r="D335" s="174" t="s">
        <v>1793</v>
      </c>
      <c r="E335" s="173" t="s">
        <v>640</v>
      </c>
      <c r="F335" s="173">
        <v>48</v>
      </c>
      <c r="G335" s="173">
        <v>28</v>
      </c>
      <c r="H335" s="173" t="s">
        <v>280</v>
      </c>
      <c r="I335" s="174" t="s">
        <v>1794</v>
      </c>
      <c r="J335" s="173">
        <v>25</v>
      </c>
      <c r="K335" s="173" t="s">
        <v>1795</v>
      </c>
      <c r="L335" s="174" t="s">
        <v>1796</v>
      </c>
      <c r="M335" s="174" t="s">
        <v>653</v>
      </c>
      <c r="N335" s="174" t="s">
        <v>654</v>
      </c>
      <c r="O335" s="174" t="s">
        <v>1170</v>
      </c>
      <c r="P335" s="176" t="s">
        <v>1797</v>
      </c>
    </row>
    <row r="336" spans="1:16" ht="21" hidden="1" customHeight="1" x14ac:dyDescent="0.25">
      <c r="A336" s="154">
        <v>333</v>
      </c>
      <c r="B336" s="172" t="s">
        <v>1510</v>
      </c>
      <c r="C336" s="181">
        <v>250269</v>
      </c>
      <c r="D336" s="174" t="s">
        <v>1798</v>
      </c>
      <c r="E336" s="173" t="s">
        <v>640</v>
      </c>
      <c r="F336" s="173">
        <v>47</v>
      </c>
      <c r="G336" s="173">
        <v>28</v>
      </c>
      <c r="H336" s="173" t="s">
        <v>280</v>
      </c>
      <c r="I336" s="174" t="s">
        <v>1794</v>
      </c>
      <c r="J336" s="173">
        <v>15</v>
      </c>
      <c r="K336" s="173" t="s">
        <v>1799</v>
      </c>
      <c r="L336" s="174" t="s">
        <v>1800</v>
      </c>
      <c r="M336" s="174" t="s">
        <v>653</v>
      </c>
      <c r="N336" s="174" t="s">
        <v>654</v>
      </c>
      <c r="O336" s="174" t="s">
        <v>1170</v>
      </c>
      <c r="P336" s="176" t="s">
        <v>1801</v>
      </c>
    </row>
    <row r="337" spans="1:16" ht="21" hidden="1" customHeight="1" x14ac:dyDescent="0.25">
      <c r="A337" s="154">
        <v>334</v>
      </c>
      <c r="B337" s="172" t="s">
        <v>1510</v>
      </c>
      <c r="C337" s="181">
        <v>342171</v>
      </c>
      <c r="D337" s="174" t="s">
        <v>1802</v>
      </c>
      <c r="E337" s="173" t="s">
        <v>640</v>
      </c>
      <c r="F337" s="173">
        <v>42</v>
      </c>
      <c r="G337" s="173">
        <v>19</v>
      </c>
      <c r="H337" s="173" t="s">
        <v>280</v>
      </c>
      <c r="I337" s="174" t="s">
        <v>1791</v>
      </c>
      <c r="J337" s="173">
        <v>23</v>
      </c>
      <c r="K337" s="173" t="s">
        <v>1280</v>
      </c>
      <c r="L337" s="174" t="s">
        <v>1281</v>
      </c>
      <c r="M337" s="174" t="s">
        <v>653</v>
      </c>
      <c r="N337" s="174" t="s">
        <v>654</v>
      </c>
      <c r="O337" s="174" t="s">
        <v>1170</v>
      </c>
      <c r="P337" s="176" t="s">
        <v>1803</v>
      </c>
    </row>
    <row r="338" spans="1:16" ht="21" hidden="1" customHeight="1" x14ac:dyDescent="0.25">
      <c r="A338" s="154">
        <v>335</v>
      </c>
      <c r="B338" s="172" t="s">
        <v>1510</v>
      </c>
      <c r="C338" s="181">
        <v>346261</v>
      </c>
      <c r="D338" s="174" t="s">
        <v>1804</v>
      </c>
      <c r="E338" s="173" t="s">
        <v>640</v>
      </c>
      <c r="F338" s="173">
        <v>57</v>
      </c>
      <c r="G338" s="173">
        <v>22</v>
      </c>
      <c r="H338" s="173" t="s">
        <v>280</v>
      </c>
      <c r="I338" s="174" t="s">
        <v>1805</v>
      </c>
      <c r="J338" s="173">
        <v>22</v>
      </c>
      <c r="K338" s="173" t="s">
        <v>764</v>
      </c>
      <c r="L338" s="174" t="s">
        <v>765</v>
      </c>
      <c r="M338" s="174" t="s">
        <v>653</v>
      </c>
      <c r="N338" s="174" t="s">
        <v>654</v>
      </c>
      <c r="O338" s="174" t="s">
        <v>1170</v>
      </c>
      <c r="P338" s="176" t="s">
        <v>1806</v>
      </c>
    </row>
    <row r="339" spans="1:16" ht="21" hidden="1" customHeight="1" x14ac:dyDescent="0.25">
      <c r="A339" s="154">
        <v>336</v>
      </c>
      <c r="B339" s="172" t="s">
        <v>1510</v>
      </c>
      <c r="C339" s="181">
        <v>361351</v>
      </c>
      <c r="D339" s="174" t="s">
        <v>1807</v>
      </c>
      <c r="E339" s="173" t="s">
        <v>640</v>
      </c>
      <c r="F339" s="173">
        <v>42</v>
      </c>
      <c r="G339" s="173">
        <v>21</v>
      </c>
      <c r="H339" s="173" t="s">
        <v>280</v>
      </c>
      <c r="I339" s="174" t="s">
        <v>1791</v>
      </c>
      <c r="J339" s="173">
        <v>23</v>
      </c>
      <c r="K339" s="173" t="s">
        <v>1280</v>
      </c>
      <c r="L339" s="174" t="s">
        <v>1281</v>
      </c>
      <c r="M339" s="174" t="s">
        <v>653</v>
      </c>
      <c r="N339" s="174" t="s">
        <v>654</v>
      </c>
      <c r="O339" s="174" t="s">
        <v>1170</v>
      </c>
      <c r="P339" s="175" t="s">
        <v>656</v>
      </c>
    </row>
    <row r="340" spans="1:16" ht="21" hidden="1" customHeight="1" x14ac:dyDescent="0.25">
      <c r="A340" s="154">
        <v>337</v>
      </c>
      <c r="B340" s="172" t="s">
        <v>1510</v>
      </c>
      <c r="C340" s="181">
        <v>364935</v>
      </c>
      <c r="D340" s="174" t="s">
        <v>1808</v>
      </c>
      <c r="E340" s="173" t="s">
        <v>640</v>
      </c>
      <c r="F340" s="173">
        <v>51</v>
      </c>
      <c r="G340" s="173">
        <v>28</v>
      </c>
      <c r="H340" s="173" t="s">
        <v>280</v>
      </c>
      <c r="I340" s="174" t="s">
        <v>1791</v>
      </c>
      <c r="J340" s="173">
        <v>21</v>
      </c>
      <c r="K340" s="173" t="s">
        <v>769</v>
      </c>
      <c r="L340" s="174" t="s">
        <v>770</v>
      </c>
      <c r="M340" s="174" t="s">
        <v>653</v>
      </c>
      <c r="N340" s="174" t="s">
        <v>654</v>
      </c>
      <c r="O340" s="174" t="s">
        <v>1170</v>
      </c>
      <c r="P340" s="176" t="s">
        <v>1809</v>
      </c>
    </row>
    <row r="341" spans="1:16" ht="21" hidden="1" customHeight="1" x14ac:dyDescent="0.25">
      <c r="A341" s="154">
        <v>338</v>
      </c>
      <c r="B341" s="172" t="s">
        <v>1510</v>
      </c>
      <c r="C341" s="181">
        <v>452102</v>
      </c>
      <c r="D341" s="174" t="s">
        <v>1810</v>
      </c>
      <c r="E341" s="173" t="s">
        <v>640</v>
      </c>
      <c r="F341" s="173">
        <v>38</v>
      </c>
      <c r="G341" s="173">
        <v>15</v>
      </c>
      <c r="H341" s="173" t="s">
        <v>280</v>
      </c>
      <c r="I341" s="174" t="s">
        <v>1805</v>
      </c>
      <c r="J341" s="173">
        <v>13</v>
      </c>
      <c r="K341" s="173" t="s">
        <v>907</v>
      </c>
      <c r="L341" s="174" t="s">
        <v>908</v>
      </c>
      <c r="M341" s="174" t="s">
        <v>653</v>
      </c>
      <c r="N341" s="174" t="s">
        <v>654</v>
      </c>
      <c r="O341" s="174" t="s">
        <v>1170</v>
      </c>
      <c r="P341" s="176" t="s">
        <v>1811</v>
      </c>
    </row>
    <row r="342" spans="1:16" ht="21" hidden="1" customHeight="1" x14ac:dyDescent="0.25">
      <c r="A342" s="154">
        <v>339</v>
      </c>
      <c r="B342" s="172" t="s">
        <v>1510</v>
      </c>
      <c r="C342" s="181">
        <v>454780</v>
      </c>
      <c r="D342" s="174" t="s">
        <v>1812</v>
      </c>
      <c r="E342" s="173" t="s">
        <v>640</v>
      </c>
      <c r="F342" s="173">
        <v>53</v>
      </c>
      <c r="G342" s="173">
        <v>25</v>
      </c>
      <c r="H342" s="173" t="s">
        <v>280</v>
      </c>
      <c r="I342" s="174" t="s">
        <v>1813</v>
      </c>
      <c r="J342" s="173">
        <v>24</v>
      </c>
      <c r="K342" s="173" t="s">
        <v>1814</v>
      </c>
      <c r="L342" s="174" t="s">
        <v>1815</v>
      </c>
      <c r="M342" s="174" t="s">
        <v>653</v>
      </c>
      <c r="N342" s="174" t="s">
        <v>654</v>
      </c>
      <c r="O342" s="174" t="s">
        <v>1170</v>
      </c>
      <c r="P342" s="175" t="s">
        <v>656</v>
      </c>
    </row>
    <row r="343" spans="1:16" ht="21" hidden="1" customHeight="1" x14ac:dyDescent="0.25">
      <c r="A343" s="154">
        <v>340</v>
      </c>
      <c r="B343" s="172" t="s">
        <v>1510</v>
      </c>
      <c r="C343" s="181">
        <v>471447</v>
      </c>
      <c r="D343" s="174" t="s">
        <v>1816</v>
      </c>
      <c r="E343" s="173" t="s">
        <v>640</v>
      </c>
      <c r="F343" s="173">
        <v>53</v>
      </c>
      <c r="G343" s="173">
        <v>29</v>
      </c>
      <c r="H343" s="173" t="s">
        <v>280</v>
      </c>
      <c r="I343" s="174" t="s">
        <v>1794</v>
      </c>
      <c r="J343" s="173">
        <v>15</v>
      </c>
      <c r="K343" s="173" t="s">
        <v>1799</v>
      </c>
      <c r="L343" s="174" t="s">
        <v>1800</v>
      </c>
      <c r="M343" s="174" t="s">
        <v>653</v>
      </c>
      <c r="N343" s="174" t="s">
        <v>654</v>
      </c>
      <c r="O343" s="174" t="s">
        <v>1170</v>
      </c>
      <c r="P343" s="176" t="s">
        <v>1817</v>
      </c>
    </row>
    <row r="344" spans="1:16" ht="21" hidden="1" customHeight="1" x14ac:dyDescent="0.25">
      <c r="A344" s="154">
        <v>341</v>
      </c>
      <c r="B344" s="172" t="s">
        <v>1510</v>
      </c>
      <c r="C344" s="181">
        <v>576917</v>
      </c>
      <c r="D344" s="174" t="s">
        <v>1818</v>
      </c>
      <c r="E344" s="173" t="s">
        <v>640</v>
      </c>
      <c r="F344" s="173">
        <v>51</v>
      </c>
      <c r="G344" s="173">
        <v>32</v>
      </c>
      <c r="H344" s="173" t="s">
        <v>280</v>
      </c>
      <c r="I344" s="174" t="s">
        <v>1819</v>
      </c>
      <c r="J344" s="173">
        <v>17</v>
      </c>
      <c r="K344" s="173" t="s">
        <v>1820</v>
      </c>
      <c r="L344" s="174" t="s">
        <v>1821</v>
      </c>
      <c r="M344" s="174" t="s">
        <v>653</v>
      </c>
      <c r="N344" s="174" t="s">
        <v>654</v>
      </c>
      <c r="O344" s="174" t="s">
        <v>1170</v>
      </c>
      <c r="P344" s="175" t="s">
        <v>656</v>
      </c>
    </row>
    <row r="345" spans="1:16" ht="21" hidden="1" customHeight="1" x14ac:dyDescent="0.25">
      <c r="A345" s="154">
        <v>342</v>
      </c>
      <c r="B345" s="172" t="s">
        <v>1510</v>
      </c>
      <c r="C345" s="181">
        <v>784856</v>
      </c>
      <c r="D345" s="174" t="s">
        <v>1822</v>
      </c>
      <c r="E345" s="173" t="s">
        <v>640</v>
      </c>
      <c r="F345" s="173">
        <v>49</v>
      </c>
      <c r="G345" s="173">
        <v>29</v>
      </c>
      <c r="H345" s="173" t="s">
        <v>280</v>
      </c>
      <c r="I345" s="174" t="s">
        <v>1823</v>
      </c>
      <c r="J345" s="173">
        <v>23</v>
      </c>
      <c r="K345" s="173" t="s">
        <v>841</v>
      </c>
      <c r="L345" s="174" t="s">
        <v>842</v>
      </c>
      <c r="M345" s="174" t="s">
        <v>653</v>
      </c>
      <c r="N345" s="174" t="s">
        <v>654</v>
      </c>
      <c r="O345" s="174" t="s">
        <v>1170</v>
      </c>
      <c r="P345" s="176" t="s">
        <v>1824</v>
      </c>
    </row>
    <row r="346" spans="1:16" ht="21" hidden="1" customHeight="1" x14ac:dyDescent="0.25">
      <c r="A346" s="154">
        <v>343</v>
      </c>
      <c r="B346" s="172" t="s">
        <v>1510</v>
      </c>
      <c r="C346" s="181">
        <v>555392</v>
      </c>
      <c r="D346" s="174" t="s">
        <v>1825</v>
      </c>
      <c r="E346" s="173" t="s">
        <v>741</v>
      </c>
      <c r="F346" s="173">
        <v>48</v>
      </c>
      <c r="G346" s="173">
        <v>19</v>
      </c>
      <c r="H346" s="173" t="s">
        <v>280</v>
      </c>
      <c r="I346" s="174" t="s">
        <v>1791</v>
      </c>
      <c r="J346" s="173">
        <v>23</v>
      </c>
      <c r="K346" s="173" t="s">
        <v>1289</v>
      </c>
      <c r="L346" s="174" t="s">
        <v>1290</v>
      </c>
      <c r="M346" s="174" t="s">
        <v>653</v>
      </c>
      <c r="N346" s="174" t="s">
        <v>654</v>
      </c>
      <c r="O346" s="174" t="s">
        <v>1170</v>
      </c>
      <c r="P346" s="176" t="s">
        <v>1826</v>
      </c>
    </row>
    <row r="347" spans="1:16" ht="21" hidden="1" customHeight="1" x14ac:dyDescent="0.25">
      <c r="A347" s="154">
        <v>344</v>
      </c>
      <c r="B347" s="172" t="s">
        <v>1510</v>
      </c>
      <c r="C347" s="173">
        <v>268586</v>
      </c>
      <c r="D347" s="174" t="s">
        <v>1827</v>
      </c>
      <c r="E347" s="173" t="s">
        <v>640</v>
      </c>
      <c r="F347" s="173">
        <v>43</v>
      </c>
      <c r="G347" s="173">
        <v>18</v>
      </c>
      <c r="H347" s="173" t="s">
        <v>280</v>
      </c>
      <c r="I347" s="174" t="s">
        <v>1662</v>
      </c>
      <c r="J347" s="173">
        <v>12</v>
      </c>
      <c r="K347" s="173" t="s">
        <v>1828</v>
      </c>
      <c r="L347" s="174" t="s">
        <v>1829</v>
      </c>
      <c r="M347" s="174" t="s">
        <v>653</v>
      </c>
      <c r="N347" s="174" t="s">
        <v>663</v>
      </c>
      <c r="O347" s="174" t="s">
        <v>664</v>
      </c>
      <c r="P347" s="175" t="s">
        <v>656</v>
      </c>
    </row>
    <row r="348" spans="1:16" ht="21" hidden="1" customHeight="1" x14ac:dyDescent="0.25">
      <c r="A348" s="154">
        <v>345</v>
      </c>
      <c r="B348" s="172" t="s">
        <v>1510</v>
      </c>
      <c r="C348" s="173">
        <v>491684</v>
      </c>
      <c r="D348" s="174" t="s">
        <v>1830</v>
      </c>
      <c r="E348" s="173" t="s">
        <v>640</v>
      </c>
      <c r="F348" s="173">
        <v>52</v>
      </c>
      <c r="G348" s="173">
        <v>26</v>
      </c>
      <c r="H348" s="173" t="s">
        <v>280</v>
      </c>
      <c r="I348" s="174" t="s">
        <v>1831</v>
      </c>
      <c r="J348" s="173">
        <v>23</v>
      </c>
      <c r="K348" s="173" t="s">
        <v>1832</v>
      </c>
      <c r="L348" s="174" t="s">
        <v>1833</v>
      </c>
      <c r="M348" s="174" t="s">
        <v>653</v>
      </c>
      <c r="N348" s="174" t="s">
        <v>663</v>
      </c>
      <c r="O348" s="174" t="s">
        <v>664</v>
      </c>
      <c r="P348" s="175" t="s">
        <v>656</v>
      </c>
    </row>
    <row r="349" spans="1:16" ht="21" hidden="1" customHeight="1" x14ac:dyDescent="0.25">
      <c r="A349" s="154">
        <v>346</v>
      </c>
      <c r="B349" s="172" t="s">
        <v>1510</v>
      </c>
      <c r="C349" s="173">
        <v>342033</v>
      </c>
      <c r="D349" s="174" t="s">
        <v>1834</v>
      </c>
      <c r="E349" s="173" t="s">
        <v>640</v>
      </c>
      <c r="F349" s="173">
        <v>53</v>
      </c>
      <c r="G349" s="173">
        <v>23</v>
      </c>
      <c r="H349" s="173" t="s">
        <v>280</v>
      </c>
      <c r="I349" s="174" t="s">
        <v>1835</v>
      </c>
      <c r="J349" s="173">
        <v>23</v>
      </c>
      <c r="K349" s="173" t="s">
        <v>841</v>
      </c>
      <c r="L349" s="174" t="s">
        <v>842</v>
      </c>
      <c r="M349" s="174" t="s">
        <v>653</v>
      </c>
      <c r="N349" s="174" t="s">
        <v>663</v>
      </c>
      <c r="O349" s="174" t="s">
        <v>664</v>
      </c>
      <c r="P349" s="175" t="s">
        <v>656</v>
      </c>
    </row>
    <row r="350" spans="1:16" ht="21" hidden="1" customHeight="1" x14ac:dyDescent="0.25">
      <c r="A350" s="154">
        <v>347</v>
      </c>
      <c r="B350" s="172" t="s">
        <v>1510</v>
      </c>
      <c r="C350" s="173">
        <v>429288</v>
      </c>
      <c r="D350" s="174" t="s">
        <v>1836</v>
      </c>
      <c r="E350" s="173" t="s">
        <v>640</v>
      </c>
      <c r="F350" s="173">
        <v>49</v>
      </c>
      <c r="G350" s="173">
        <v>17</v>
      </c>
      <c r="H350" s="173" t="s">
        <v>280</v>
      </c>
      <c r="I350" s="174" t="s">
        <v>1831</v>
      </c>
      <c r="J350" s="173">
        <v>23</v>
      </c>
      <c r="K350" s="173" t="s">
        <v>1837</v>
      </c>
      <c r="L350" s="174" t="s">
        <v>1838</v>
      </c>
      <c r="M350" s="174" t="s">
        <v>653</v>
      </c>
      <c r="N350" s="174" t="s">
        <v>663</v>
      </c>
      <c r="O350" s="174" t="s">
        <v>664</v>
      </c>
      <c r="P350" s="175" t="s">
        <v>656</v>
      </c>
    </row>
    <row r="351" spans="1:16" ht="21" hidden="1" customHeight="1" x14ac:dyDescent="0.25">
      <c r="A351" s="154">
        <v>348</v>
      </c>
      <c r="B351" s="172" t="s">
        <v>1510</v>
      </c>
      <c r="C351" s="173">
        <v>546229</v>
      </c>
      <c r="D351" s="174" t="s">
        <v>1839</v>
      </c>
      <c r="E351" s="173" t="s">
        <v>640</v>
      </c>
      <c r="F351" s="173">
        <v>52</v>
      </c>
      <c r="G351" s="173">
        <v>32</v>
      </c>
      <c r="H351" s="173" t="s">
        <v>280</v>
      </c>
      <c r="I351" s="174" t="s">
        <v>1840</v>
      </c>
      <c r="J351" s="173">
        <v>23</v>
      </c>
      <c r="K351" s="173" t="s">
        <v>1092</v>
      </c>
      <c r="L351" s="174" t="s">
        <v>1093</v>
      </c>
      <c r="M351" s="174" t="s">
        <v>653</v>
      </c>
      <c r="N351" s="174" t="s">
        <v>663</v>
      </c>
      <c r="O351" s="174" t="s">
        <v>664</v>
      </c>
      <c r="P351" s="175" t="s">
        <v>656</v>
      </c>
    </row>
    <row r="352" spans="1:16" ht="21" hidden="1" customHeight="1" x14ac:dyDescent="0.25">
      <c r="A352" s="154">
        <v>349</v>
      </c>
      <c r="B352" s="172" t="s">
        <v>1510</v>
      </c>
      <c r="C352" s="173">
        <v>659196</v>
      </c>
      <c r="D352" s="174" t="s">
        <v>1841</v>
      </c>
      <c r="E352" s="173" t="s">
        <v>640</v>
      </c>
      <c r="F352" s="173">
        <v>56</v>
      </c>
      <c r="G352" s="173">
        <v>34</v>
      </c>
      <c r="H352" s="173" t="s">
        <v>641</v>
      </c>
      <c r="I352" s="174" t="s">
        <v>1842</v>
      </c>
      <c r="J352" s="173">
        <v>23</v>
      </c>
      <c r="K352" s="173" t="s">
        <v>929</v>
      </c>
      <c r="L352" s="174" t="s">
        <v>930</v>
      </c>
      <c r="M352" s="174" t="s">
        <v>645</v>
      </c>
      <c r="N352" s="174" t="s">
        <v>1614</v>
      </c>
      <c r="O352" s="174" t="s">
        <v>1680</v>
      </c>
      <c r="P352" s="175" t="s">
        <v>656</v>
      </c>
    </row>
    <row r="353" spans="1:16" ht="21" hidden="1" customHeight="1" x14ac:dyDescent="0.25">
      <c r="A353" s="154">
        <v>350</v>
      </c>
      <c r="B353" s="172" t="s">
        <v>1510</v>
      </c>
      <c r="C353" s="173">
        <v>248950</v>
      </c>
      <c r="D353" s="174" t="s">
        <v>1843</v>
      </c>
      <c r="E353" s="173" t="s">
        <v>640</v>
      </c>
      <c r="F353" s="173">
        <v>54</v>
      </c>
      <c r="G353" s="173">
        <v>33</v>
      </c>
      <c r="H353" s="173" t="s">
        <v>280</v>
      </c>
      <c r="I353" s="174" t="s">
        <v>1844</v>
      </c>
      <c r="J353" s="173">
        <v>25</v>
      </c>
      <c r="K353" s="173" t="s">
        <v>1845</v>
      </c>
      <c r="L353" s="174" t="s">
        <v>1846</v>
      </c>
      <c r="M353" s="174" t="s">
        <v>653</v>
      </c>
      <c r="N353" s="174" t="s">
        <v>663</v>
      </c>
      <c r="O353" s="174" t="s">
        <v>1847</v>
      </c>
      <c r="P353" s="175" t="s">
        <v>656</v>
      </c>
    </row>
    <row r="354" spans="1:16" ht="21" hidden="1" customHeight="1" x14ac:dyDescent="0.25">
      <c r="A354" s="154">
        <v>351</v>
      </c>
      <c r="B354" s="172" t="s">
        <v>1510</v>
      </c>
      <c r="C354" s="173">
        <v>428350</v>
      </c>
      <c r="D354" s="174" t="s">
        <v>1848</v>
      </c>
      <c r="E354" s="173" t="s">
        <v>640</v>
      </c>
      <c r="F354" s="173">
        <v>49</v>
      </c>
      <c r="G354" s="173">
        <v>30</v>
      </c>
      <c r="H354" s="173" t="s">
        <v>280</v>
      </c>
      <c r="I354" s="174" t="s">
        <v>1849</v>
      </c>
      <c r="J354" s="173">
        <v>22</v>
      </c>
      <c r="K354" s="173" t="s">
        <v>764</v>
      </c>
      <c r="L354" s="174" t="s">
        <v>765</v>
      </c>
      <c r="M354" s="174" t="s">
        <v>653</v>
      </c>
      <c r="N354" s="174" t="s">
        <v>654</v>
      </c>
      <c r="O354" s="174" t="s">
        <v>1170</v>
      </c>
      <c r="P354" s="175" t="s">
        <v>656</v>
      </c>
    </row>
    <row r="355" spans="1:16" ht="21" hidden="1" customHeight="1" x14ac:dyDescent="0.25">
      <c r="A355" s="154">
        <v>352</v>
      </c>
      <c r="B355" s="172" t="s">
        <v>1510</v>
      </c>
      <c r="C355" s="173">
        <v>331895</v>
      </c>
      <c r="D355" s="174" t="s">
        <v>1850</v>
      </c>
      <c r="E355" s="173" t="s">
        <v>640</v>
      </c>
      <c r="F355" s="173">
        <v>56</v>
      </c>
      <c r="G355" s="173">
        <v>23</v>
      </c>
      <c r="H355" s="173" t="s">
        <v>280</v>
      </c>
      <c r="I355" s="174" t="s">
        <v>1851</v>
      </c>
      <c r="J355" s="173">
        <v>29</v>
      </c>
      <c r="K355" s="173" t="s">
        <v>888</v>
      </c>
      <c r="L355" s="174" t="s">
        <v>889</v>
      </c>
      <c r="M355" s="174" t="s">
        <v>653</v>
      </c>
      <c r="N355" s="174" t="s">
        <v>654</v>
      </c>
      <c r="O355" s="174" t="s">
        <v>1170</v>
      </c>
      <c r="P355" s="176" t="s">
        <v>1852</v>
      </c>
    </row>
    <row r="356" spans="1:16" ht="21" hidden="1" customHeight="1" x14ac:dyDescent="0.25">
      <c r="A356" s="154">
        <v>353</v>
      </c>
      <c r="B356" s="172" t="s">
        <v>1510</v>
      </c>
      <c r="C356" s="173">
        <v>464563</v>
      </c>
      <c r="D356" s="174" t="s">
        <v>1853</v>
      </c>
      <c r="E356" s="173" t="s">
        <v>640</v>
      </c>
      <c r="F356" s="173">
        <v>46</v>
      </c>
      <c r="G356" s="173">
        <v>13</v>
      </c>
      <c r="H356" s="173" t="s">
        <v>280</v>
      </c>
      <c r="I356" s="174" t="s">
        <v>1813</v>
      </c>
      <c r="J356" s="173">
        <v>23</v>
      </c>
      <c r="K356" s="173" t="s">
        <v>1092</v>
      </c>
      <c r="L356" s="174" t="s">
        <v>1093</v>
      </c>
      <c r="M356" s="174" t="s">
        <v>653</v>
      </c>
      <c r="N356" s="174" t="s">
        <v>654</v>
      </c>
      <c r="O356" s="174" t="s">
        <v>1170</v>
      </c>
      <c r="P356" s="176" t="s">
        <v>1854</v>
      </c>
    </row>
    <row r="357" spans="1:16" ht="21" hidden="1" customHeight="1" x14ac:dyDescent="0.25">
      <c r="A357" s="154">
        <v>354</v>
      </c>
      <c r="B357" s="172" t="s">
        <v>1510</v>
      </c>
      <c r="C357" s="173">
        <v>550871</v>
      </c>
      <c r="D357" s="174" t="s">
        <v>1855</v>
      </c>
      <c r="E357" s="173" t="s">
        <v>640</v>
      </c>
      <c r="F357" s="173">
        <v>35</v>
      </c>
      <c r="G357" s="173">
        <v>9</v>
      </c>
      <c r="H357" s="173" t="s">
        <v>280</v>
      </c>
      <c r="I357" s="174" t="s">
        <v>1851</v>
      </c>
      <c r="J357" s="173">
        <v>21</v>
      </c>
      <c r="K357" s="173" t="s">
        <v>870</v>
      </c>
      <c r="L357" s="174" t="s">
        <v>871</v>
      </c>
      <c r="M357" s="174" t="s">
        <v>653</v>
      </c>
      <c r="N357" s="174" t="s">
        <v>654</v>
      </c>
      <c r="O357" s="174" t="s">
        <v>1170</v>
      </c>
      <c r="P357" s="176" t="s">
        <v>1856</v>
      </c>
    </row>
    <row r="358" spans="1:16" ht="21" hidden="1" customHeight="1" x14ac:dyDescent="0.25">
      <c r="A358" s="154">
        <v>355</v>
      </c>
      <c r="B358" s="172" t="s">
        <v>1510</v>
      </c>
      <c r="C358" s="173">
        <v>332788</v>
      </c>
      <c r="D358" s="174" t="s">
        <v>1857</v>
      </c>
      <c r="E358" s="173" t="s">
        <v>640</v>
      </c>
      <c r="F358" s="173">
        <v>46</v>
      </c>
      <c r="G358" s="173">
        <v>24</v>
      </c>
      <c r="H358" s="173" t="s">
        <v>641</v>
      </c>
      <c r="I358" s="174" t="s">
        <v>1858</v>
      </c>
      <c r="J358" s="173">
        <v>20</v>
      </c>
      <c r="K358" s="173" t="s">
        <v>1228</v>
      </c>
      <c r="L358" s="174" t="s">
        <v>1229</v>
      </c>
      <c r="M358" s="174" t="s">
        <v>645</v>
      </c>
      <c r="N358" s="174" t="s">
        <v>1614</v>
      </c>
      <c r="O358" s="174" t="s">
        <v>1615</v>
      </c>
      <c r="P358" s="175" t="s">
        <v>656</v>
      </c>
    </row>
    <row r="359" spans="1:16" ht="21" hidden="1" customHeight="1" x14ac:dyDescent="0.25">
      <c r="A359" s="154">
        <v>356</v>
      </c>
      <c r="B359" s="172" t="s">
        <v>1510</v>
      </c>
      <c r="C359" s="173">
        <v>178234</v>
      </c>
      <c r="D359" s="174" t="s">
        <v>1859</v>
      </c>
      <c r="E359" s="173" t="s">
        <v>640</v>
      </c>
      <c r="F359" s="173">
        <v>51</v>
      </c>
      <c r="G359" s="173">
        <v>33</v>
      </c>
      <c r="H359" s="173" t="s">
        <v>641</v>
      </c>
      <c r="I359" s="174" t="s">
        <v>1860</v>
      </c>
      <c r="J359" s="173">
        <v>29</v>
      </c>
      <c r="K359" s="173" t="s">
        <v>1861</v>
      </c>
      <c r="L359" s="174" t="s">
        <v>1862</v>
      </c>
      <c r="M359" s="174" t="s">
        <v>645</v>
      </c>
      <c r="N359" s="174" t="s">
        <v>1614</v>
      </c>
      <c r="O359" s="174" t="s">
        <v>1615</v>
      </c>
      <c r="P359" s="176" t="s">
        <v>1863</v>
      </c>
    </row>
    <row r="360" spans="1:16" ht="21" hidden="1" customHeight="1" x14ac:dyDescent="0.25">
      <c r="A360" s="154">
        <v>357</v>
      </c>
      <c r="B360" s="172" t="s">
        <v>1510</v>
      </c>
      <c r="C360" s="173">
        <v>370836</v>
      </c>
      <c r="D360" s="174" t="s">
        <v>1864</v>
      </c>
      <c r="E360" s="173" t="s">
        <v>640</v>
      </c>
      <c r="F360" s="173">
        <v>40</v>
      </c>
      <c r="G360" s="173">
        <v>20</v>
      </c>
      <c r="H360" s="173" t="s">
        <v>641</v>
      </c>
      <c r="I360" s="174" t="s">
        <v>1865</v>
      </c>
      <c r="J360" s="173">
        <v>15</v>
      </c>
      <c r="K360" s="173" t="s">
        <v>838</v>
      </c>
      <c r="L360" s="174" t="s">
        <v>839</v>
      </c>
      <c r="M360" s="174" t="s">
        <v>645</v>
      </c>
      <c r="N360" s="174" t="s">
        <v>1614</v>
      </c>
      <c r="O360" s="174" t="s">
        <v>1615</v>
      </c>
      <c r="P360" s="175" t="s">
        <v>656</v>
      </c>
    </row>
    <row r="361" spans="1:16" ht="21" hidden="1" customHeight="1" x14ac:dyDescent="0.25">
      <c r="A361" s="154">
        <v>358</v>
      </c>
      <c r="B361" s="172" t="s">
        <v>638</v>
      </c>
      <c r="C361" s="177">
        <v>144449</v>
      </c>
      <c r="D361" s="178" t="s">
        <v>1866</v>
      </c>
      <c r="E361" s="177" t="s">
        <v>741</v>
      </c>
      <c r="F361" s="177">
        <v>58</v>
      </c>
      <c r="G361" s="177">
        <v>38</v>
      </c>
      <c r="H361" s="177" t="s">
        <v>672</v>
      </c>
      <c r="I361" s="178" t="s">
        <v>1867</v>
      </c>
      <c r="J361" s="177">
        <v>35</v>
      </c>
      <c r="K361" s="177" t="s">
        <v>1445</v>
      </c>
      <c r="L361" s="178" t="s">
        <v>1446</v>
      </c>
      <c r="M361" s="178" t="s">
        <v>736</v>
      </c>
      <c r="N361" s="178" t="s">
        <v>917</v>
      </c>
      <c r="O361" s="178" t="s">
        <v>1391</v>
      </c>
      <c r="P361" s="176" t="s">
        <v>1868</v>
      </c>
    </row>
    <row r="362" spans="1:16" ht="21" hidden="1" customHeight="1" x14ac:dyDescent="0.25">
      <c r="A362" s="154">
        <v>359</v>
      </c>
      <c r="B362" s="172" t="s">
        <v>1510</v>
      </c>
      <c r="C362" s="173">
        <v>338385</v>
      </c>
      <c r="D362" s="174" t="s">
        <v>1869</v>
      </c>
      <c r="E362" s="173" t="s">
        <v>640</v>
      </c>
      <c r="F362" s="173">
        <v>45</v>
      </c>
      <c r="G362" s="173">
        <v>20</v>
      </c>
      <c r="H362" s="173" t="s">
        <v>672</v>
      </c>
      <c r="I362" s="174" t="s">
        <v>1870</v>
      </c>
      <c r="J362" s="173">
        <v>25</v>
      </c>
      <c r="K362" s="173" t="s">
        <v>1558</v>
      </c>
      <c r="L362" s="174" t="s">
        <v>1559</v>
      </c>
      <c r="M362" s="174" t="s">
        <v>736</v>
      </c>
      <c r="N362" s="174" t="s">
        <v>917</v>
      </c>
      <c r="O362" s="174" t="s">
        <v>918</v>
      </c>
      <c r="P362" s="175" t="s">
        <v>656</v>
      </c>
    </row>
    <row r="363" spans="1:16" ht="21" hidden="1" customHeight="1" x14ac:dyDescent="0.25">
      <c r="A363" s="154">
        <v>360</v>
      </c>
      <c r="B363" s="172" t="s">
        <v>1510</v>
      </c>
      <c r="C363" s="173">
        <v>497448</v>
      </c>
      <c r="D363" s="174" t="s">
        <v>1871</v>
      </c>
      <c r="E363" s="173" t="s">
        <v>640</v>
      </c>
      <c r="F363" s="173">
        <v>48</v>
      </c>
      <c r="G363" s="173">
        <v>14</v>
      </c>
      <c r="H363" s="173" t="s">
        <v>672</v>
      </c>
      <c r="I363" s="174" t="s">
        <v>1667</v>
      </c>
      <c r="J363" s="173">
        <v>21</v>
      </c>
      <c r="K363" s="173" t="s">
        <v>1546</v>
      </c>
      <c r="L363" s="174" t="s">
        <v>1547</v>
      </c>
      <c r="M363" s="174" t="s">
        <v>736</v>
      </c>
      <c r="N363" s="174" t="s">
        <v>917</v>
      </c>
      <c r="O363" s="174" t="s">
        <v>918</v>
      </c>
      <c r="P363" s="176" t="s">
        <v>1872</v>
      </c>
    </row>
    <row r="364" spans="1:16" ht="21" hidden="1" customHeight="1" x14ac:dyDescent="0.25">
      <c r="A364" s="154">
        <v>361</v>
      </c>
      <c r="B364" s="172" t="s">
        <v>1510</v>
      </c>
      <c r="C364" s="173">
        <v>303951</v>
      </c>
      <c r="D364" s="174" t="s">
        <v>1873</v>
      </c>
      <c r="E364" s="173" t="s">
        <v>640</v>
      </c>
      <c r="F364" s="173">
        <v>55</v>
      </c>
      <c r="G364" s="173">
        <v>23</v>
      </c>
      <c r="H364" s="173" t="s">
        <v>672</v>
      </c>
      <c r="I364" s="174" t="s">
        <v>1870</v>
      </c>
      <c r="J364" s="173">
        <v>23</v>
      </c>
      <c r="K364" s="173" t="s">
        <v>1188</v>
      </c>
      <c r="L364" s="174" t="s">
        <v>1189</v>
      </c>
      <c r="M364" s="174" t="s">
        <v>736</v>
      </c>
      <c r="N364" s="174" t="s">
        <v>917</v>
      </c>
      <c r="O364" s="174" t="s">
        <v>918</v>
      </c>
      <c r="P364" s="176" t="s">
        <v>1874</v>
      </c>
    </row>
    <row r="365" spans="1:16" ht="21" hidden="1" customHeight="1" x14ac:dyDescent="0.25">
      <c r="A365" s="154">
        <v>362</v>
      </c>
      <c r="B365" s="172" t="s">
        <v>1510</v>
      </c>
      <c r="C365" s="177">
        <v>659101</v>
      </c>
      <c r="D365" s="178" t="s">
        <v>1875</v>
      </c>
      <c r="E365" s="177" t="s">
        <v>640</v>
      </c>
      <c r="F365" s="177">
        <v>47</v>
      </c>
      <c r="G365" s="177">
        <v>29</v>
      </c>
      <c r="H365" s="177" t="s">
        <v>641</v>
      </c>
      <c r="I365" s="178" t="s">
        <v>1008</v>
      </c>
      <c r="J365" s="177">
        <v>23</v>
      </c>
      <c r="K365" s="177" t="s">
        <v>1286</v>
      </c>
      <c r="L365" s="178" t="s">
        <v>1287</v>
      </c>
      <c r="M365" s="178" t="s">
        <v>645</v>
      </c>
      <c r="N365" s="178" t="s">
        <v>951</v>
      </c>
      <c r="O365" s="178" t="s">
        <v>1640</v>
      </c>
      <c r="P365" s="176" t="s">
        <v>1876</v>
      </c>
    </row>
    <row r="366" spans="1:16" ht="21" hidden="1" customHeight="1" x14ac:dyDescent="0.25">
      <c r="A366" s="154">
        <v>363</v>
      </c>
      <c r="B366" s="172" t="s">
        <v>1510</v>
      </c>
      <c r="C366" s="173">
        <v>247816</v>
      </c>
      <c r="D366" s="174" t="s">
        <v>1877</v>
      </c>
      <c r="E366" s="173" t="s">
        <v>640</v>
      </c>
      <c r="F366" s="173">
        <v>49</v>
      </c>
      <c r="G366" s="173">
        <v>31</v>
      </c>
      <c r="H366" s="173" t="s">
        <v>641</v>
      </c>
      <c r="I366" s="174" t="s">
        <v>1878</v>
      </c>
      <c r="J366" s="173">
        <v>23</v>
      </c>
      <c r="K366" s="173" t="s">
        <v>841</v>
      </c>
      <c r="L366" s="174" t="s">
        <v>842</v>
      </c>
      <c r="M366" s="174" t="s">
        <v>645</v>
      </c>
      <c r="N366" s="174" t="s">
        <v>1614</v>
      </c>
      <c r="O366" s="174" t="s">
        <v>1615</v>
      </c>
      <c r="P366" s="175" t="s">
        <v>656</v>
      </c>
    </row>
    <row r="367" spans="1:16" ht="21" hidden="1" customHeight="1" x14ac:dyDescent="0.25">
      <c r="A367" s="154">
        <v>364</v>
      </c>
      <c r="B367" s="172" t="s">
        <v>1510</v>
      </c>
      <c r="C367" s="173">
        <v>171653</v>
      </c>
      <c r="D367" s="174" t="s">
        <v>1879</v>
      </c>
      <c r="E367" s="173" t="s">
        <v>640</v>
      </c>
      <c r="F367" s="173">
        <v>49</v>
      </c>
      <c r="G367" s="173">
        <v>31</v>
      </c>
      <c r="H367" s="173" t="s">
        <v>641</v>
      </c>
      <c r="I367" s="174" t="s">
        <v>1880</v>
      </c>
      <c r="J367" s="173">
        <v>27</v>
      </c>
      <c r="K367" s="173" t="s">
        <v>1881</v>
      </c>
      <c r="L367" s="174" t="s">
        <v>1882</v>
      </c>
      <c r="M367" s="174" t="s">
        <v>645</v>
      </c>
      <c r="N367" s="174" t="s">
        <v>1614</v>
      </c>
      <c r="O367" s="174" t="s">
        <v>1883</v>
      </c>
      <c r="P367" s="176" t="s">
        <v>1884</v>
      </c>
    </row>
    <row r="368" spans="1:16" ht="21" hidden="1" customHeight="1" x14ac:dyDescent="0.25">
      <c r="A368" s="154">
        <v>365</v>
      </c>
      <c r="B368" s="172" t="s">
        <v>1510</v>
      </c>
      <c r="C368" s="173">
        <v>229508</v>
      </c>
      <c r="D368" s="174" t="s">
        <v>1885</v>
      </c>
      <c r="E368" s="173" t="s">
        <v>640</v>
      </c>
      <c r="F368" s="173">
        <v>52</v>
      </c>
      <c r="G368" s="173">
        <v>32</v>
      </c>
      <c r="H368" s="173" t="s">
        <v>641</v>
      </c>
      <c r="I368" s="174" t="s">
        <v>1886</v>
      </c>
      <c r="J368" s="173">
        <v>23</v>
      </c>
      <c r="K368" s="173" t="s">
        <v>1092</v>
      </c>
      <c r="L368" s="174" t="s">
        <v>1093</v>
      </c>
      <c r="M368" s="174" t="s">
        <v>645</v>
      </c>
      <c r="N368" s="174" t="s">
        <v>951</v>
      </c>
      <c r="O368" s="174" t="s">
        <v>1640</v>
      </c>
      <c r="P368" s="176" t="s">
        <v>1887</v>
      </c>
    </row>
    <row r="369" spans="1:16" ht="21" hidden="1" customHeight="1" x14ac:dyDescent="0.25">
      <c r="A369" s="154">
        <v>366</v>
      </c>
      <c r="B369" s="172" t="s">
        <v>1510</v>
      </c>
      <c r="C369" s="173">
        <v>393358</v>
      </c>
      <c r="D369" s="174" t="s">
        <v>1888</v>
      </c>
      <c r="E369" s="173" t="s">
        <v>640</v>
      </c>
      <c r="F369" s="173">
        <v>38</v>
      </c>
      <c r="G369" s="173">
        <v>17</v>
      </c>
      <c r="H369" s="173" t="s">
        <v>641</v>
      </c>
      <c r="I369" s="174" t="s">
        <v>1889</v>
      </c>
      <c r="J369" s="173">
        <v>28</v>
      </c>
      <c r="K369" s="173" t="s">
        <v>758</v>
      </c>
      <c r="L369" s="174" t="s">
        <v>759</v>
      </c>
      <c r="M369" s="174" t="s">
        <v>645</v>
      </c>
      <c r="N369" s="174" t="s">
        <v>1614</v>
      </c>
      <c r="O369" s="174" t="s">
        <v>1883</v>
      </c>
      <c r="P369" s="176" t="s">
        <v>1890</v>
      </c>
    </row>
    <row r="370" spans="1:16" ht="21" hidden="1" customHeight="1" x14ac:dyDescent="0.25">
      <c r="A370" s="154">
        <v>367</v>
      </c>
      <c r="B370" s="172" t="s">
        <v>1510</v>
      </c>
      <c r="C370" s="173">
        <v>685365</v>
      </c>
      <c r="D370" s="174" t="s">
        <v>1891</v>
      </c>
      <c r="E370" s="173" t="s">
        <v>640</v>
      </c>
      <c r="F370" s="173">
        <v>51</v>
      </c>
      <c r="G370" s="173">
        <v>32</v>
      </c>
      <c r="H370" s="173" t="s">
        <v>641</v>
      </c>
      <c r="I370" s="174" t="s">
        <v>1892</v>
      </c>
      <c r="J370" s="173">
        <v>17</v>
      </c>
      <c r="K370" s="173" t="s">
        <v>1893</v>
      </c>
      <c r="L370" s="174" t="s">
        <v>1894</v>
      </c>
      <c r="M370" s="174" t="s">
        <v>645</v>
      </c>
      <c r="N370" s="174" t="s">
        <v>1614</v>
      </c>
      <c r="O370" s="174" t="s">
        <v>1883</v>
      </c>
      <c r="P370" s="176" t="s">
        <v>1895</v>
      </c>
    </row>
    <row r="371" spans="1:16" ht="21" hidden="1" customHeight="1" x14ac:dyDescent="0.25">
      <c r="A371" s="154">
        <v>368</v>
      </c>
      <c r="B371" s="172" t="s">
        <v>1510</v>
      </c>
      <c r="C371" s="173">
        <v>483469</v>
      </c>
      <c r="D371" s="174" t="s">
        <v>1896</v>
      </c>
      <c r="E371" s="173" t="s">
        <v>640</v>
      </c>
      <c r="F371" s="173">
        <v>39</v>
      </c>
      <c r="G371" s="173">
        <v>13</v>
      </c>
      <c r="H371" s="173" t="s">
        <v>672</v>
      </c>
      <c r="I371" s="174" t="s">
        <v>1870</v>
      </c>
      <c r="J371" s="173">
        <v>25</v>
      </c>
      <c r="K371" s="173" t="s">
        <v>1558</v>
      </c>
      <c r="L371" s="174" t="s">
        <v>1559</v>
      </c>
      <c r="M371" s="174" t="s">
        <v>736</v>
      </c>
      <c r="N371" s="174" t="s">
        <v>917</v>
      </c>
      <c r="O371" s="174" t="s">
        <v>918</v>
      </c>
      <c r="P371" s="175" t="s">
        <v>656</v>
      </c>
    </row>
    <row r="372" spans="1:16" ht="21" hidden="1" customHeight="1" x14ac:dyDescent="0.25">
      <c r="A372" s="154">
        <v>369</v>
      </c>
      <c r="B372" s="172" t="s">
        <v>1510</v>
      </c>
      <c r="C372" s="173">
        <v>504399</v>
      </c>
      <c r="D372" s="174" t="s">
        <v>1897</v>
      </c>
      <c r="E372" s="173" t="s">
        <v>741</v>
      </c>
      <c r="F372" s="173">
        <v>52</v>
      </c>
      <c r="G372" s="173">
        <v>13</v>
      </c>
      <c r="H372" s="173" t="s">
        <v>672</v>
      </c>
      <c r="I372" s="174" t="s">
        <v>1898</v>
      </c>
      <c r="J372" s="173">
        <v>36</v>
      </c>
      <c r="K372" s="173" t="s">
        <v>787</v>
      </c>
      <c r="L372" s="174" t="s">
        <v>788</v>
      </c>
      <c r="M372" s="174" t="s">
        <v>736</v>
      </c>
      <c r="N372" s="174" t="s">
        <v>882</v>
      </c>
      <c r="O372" s="174" t="s">
        <v>1899</v>
      </c>
      <c r="P372" s="176" t="s">
        <v>1900</v>
      </c>
    </row>
    <row r="373" spans="1:16" ht="21" hidden="1" customHeight="1" x14ac:dyDescent="0.25">
      <c r="A373" s="154">
        <v>370</v>
      </c>
      <c r="B373" s="172" t="s">
        <v>1510</v>
      </c>
      <c r="C373" s="173">
        <v>483516</v>
      </c>
      <c r="D373" s="174" t="s">
        <v>1901</v>
      </c>
      <c r="E373" s="173" t="s">
        <v>640</v>
      </c>
      <c r="F373" s="173">
        <v>40</v>
      </c>
      <c r="G373" s="173">
        <v>14</v>
      </c>
      <c r="H373" s="173" t="s">
        <v>641</v>
      </c>
      <c r="I373" s="174" t="s">
        <v>1902</v>
      </c>
      <c r="J373" s="173">
        <v>23</v>
      </c>
      <c r="K373" s="173" t="s">
        <v>1280</v>
      </c>
      <c r="L373" s="174" t="s">
        <v>1281</v>
      </c>
      <c r="M373" s="174" t="s">
        <v>645</v>
      </c>
      <c r="N373" s="174" t="s">
        <v>1614</v>
      </c>
      <c r="O373" s="174" t="s">
        <v>1883</v>
      </c>
      <c r="P373" s="176" t="s">
        <v>1903</v>
      </c>
    </row>
    <row r="374" spans="1:16" ht="21" hidden="1" customHeight="1" x14ac:dyDescent="0.25">
      <c r="A374" s="154">
        <v>371</v>
      </c>
      <c r="B374" s="172" t="s">
        <v>1510</v>
      </c>
      <c r="C374" s="173">
        <v>693748</v>
      </c>
      <c r="D374" s="174" t="s">
        <v>1904</v>
      </c>
      <c r="E374" s="173" t="s">
        <v>640</v>
      </c>
      <c r="F374" s="173">
        <v>55</v>
      </c>
      <c r="G374" s="173">
        <v>35</v>
      </c>
      <c r="H374" s="173" t="s">
        <v>641</v>
      </c>
      <c r="I374" s="174" t="s">
        <v>1905</v>
      </c>
      <c r="J374" s="173">
        <v>21</v>
      </c>
      <c r="K374" s="173" t="s">
        <v>895</v>
      </c>
      <c r="L374" s="174" t="s">
        <v>896</v>
      </c>
      <c r="M374" s="174" t="s">
        <v>645</v>
      </c>
      <c r="N374" s="174" t="s">
        <v>1614</v>
      </c>
      <c r="O374" s="174" t="s">
        <v>1883</v>
      </c>
      <c r="P374" s="176" t="s">
        <v>1906</v>
      </c>
    </row>
    <row r="375" spans="1:16" ht="21" hidden="1" customHeight="1" x14ac:dyDescent="0.25">
      <c r="A375" s="154">
        <v>372</v>
      </c>
      <c r="B375" s="172" t="s">
        <v>1510</v>
      </c>
      <c r="C375" s="173">
        <v>328751</v>
      </c>
      <c r="D375" s="174" t="s">
        <v>1907</v>
      </c>
      <c r="E375" s="173" t="s">
        <v>640</v>
      </c>
      <c r="F375" s="173">
        <v>43</v>
      </c>
      <c r="G375" s="173">
        <v>18</v>
      </c>
      <c r="H375" s="173" t="s">
        <v>280</v>
      </c>
      <c r="I375" s="174" t="s">
        <v>1908</v>
      </c>
      <c r="J375" s="173">
        <v>24</v>
      </c>
      <c r="K375" s="173" t="s">
        <v>1909</v>
      </c>
      <c r="L375" s="174" t="s">
        <v>1910</v>
      </c>
      <c r="M375" s="174" t="s">
        <v>653</v>
      </c>
      <c r="N375" s="174" t="s">
        <v>663</v>
      </c>
      <c r="O375" s="174" t="s">
        <v>664</v>
      </c>
      <c r="P375" s="176" t="s">
        <v>1911</v>
      </c>
    </row>
    <row r="376" spans="1:16" ht="21" hidden="1" customHeight="1" x14ac:dyDescent="0.25">
      <c r="A376" s="154">
        <v>373</v>
      </c>
      <c r="B376" s="172" t="s">
        <v>638</v>
      </c>
      <c r="C376" s="173">
        <v>322902</v>
      </c>
      <c r="D376" s="174" t="s">
        <v>1912</v>
      </c>
      <c r="E376" s="173" t="s">
        <v>741</v>
      </c>
      <c r="F376" s="173">
        <v>43</v>
      </c>
      <c r="G376" s="173">
        <v>21</v>
      </c>
      <c r="H376" s="173" t="s">
        <v>672</v>
      </c>
      <c r="I376" s="174" t="s">
        <v>1913</v>
      </c>
      <c r="J376" s="173">
        <v>37</v>
      </c>
      <c r="K376" s="173" t="s">
        <v>743</v>
      </c>
      <c r="L376" s="174" t="s">
        <v>744</v>
      </c>
      <c r="M376" s="174" t="s">
        <v>736</v>
      </c>
      <c r="N376" s="174" t="s">
        <v>890</v>
      </c>
      <c r="O376" s="174" t="s">
        <v>1412</v>
      </c>
      <c r="P376" s="176" t="s">
        <v>1914</v>
      </c>
    </row>
    <row r="377" spans="1:16" ht="21" hidden="1" customHeight="1" x14ac:dyDescent="0.25">
      <c r="A377" s="154">
        <v>374</v>
      </c>
      <c r="B377" s="172" t="s">
        <v>1510</v>
      </c>
      <c r="C377" s="173">
        <v>342123</v>
      </c>
      <c r="D377" s="174" t="s">
        <v>1915</v>
      </c>
      <c r="E377" s="173" t="s">
        <v>640</v>
      </c>
      <c r="F377" s="173">
        <v>46</v>
      </c>
      <c r="G377" s="173">
        <v>19</v>
      </c>
      <c r="H377" s="173" t="s">
        <v>672</v>
      </c>
      <c r="I377" s="174" t="s">
        <v>1849</v>
      </c>
      <c r="J377" s="173">
        <v>12</v>
      </c>
      <c r="K377" s="173" t="s">
        <v>1011</v>
      </c>
      <c r="L377" s="174" t="s">
        <v>1012</v>
      </c>
      <c r="M377" s="174" t="s">
        <v>736</v>
      </c>
      <c r="N377" s="174" t="s">
        <v>882</v>
      </c>
      <c r="O377" s="174">
        <v>0</v>
      </c>
      <c r="P377" s="176" t="s">
        <v>1916</v>
      </c>
    </row>
    <row r="378" spans="1:16" ht="21" hidden="1" customHeight="1" x14ac:dyDescent="0.25">
      <c r="A378" s="154">
        <v>375</v>
      </c>
      <c r="B378" s="172" t="s">
        <v>1510</v>
      </c>
      <c r="C378" s="173">
        <v>388991</v>
      </c>
      <c r="D378" s="174" t="s">
        <v>1917</v>
      </c>
      <c r="E378" s="173" t="s">
        <v>640</v>
      </c>
      <c r="F378" s="173">
        <v>37</v>
      </c>
      <c r="G378" s="173">
        <v>20</v>
      </c>
      <c r="H378" s="173" t="s">
        <v>641</v>
      </c>
      <c r="I378" s="174" t="s">
        <v>954</v>
      </c>
      <c r="J378" s="173">
        <v>24</v>
      </c>
      <c r="K378" s="173" t="s">
        <v>778</v>
      </c>
      <c r="L378" s="174" t="s">
        <v>779</v>
      </c>
      <c r="M378" s="174" t="s">
        <v>645</v>
      </c>
      <c r="N378" s="174" t="s">
        <v>951</v>
      </c>
      <c r="O378" s="174" t="s">
        <v>1685</v>
      </c>
      <c r="P378" s="175" t="s">
        <v>656</v>
      </c>
    </row>
    <row r="379" spans="1:16" ht="21" hidden="1" customHeight="1" x14ac:dyDescent="0.25">
      <c r="A379" s="154">
        <v>376</v>
      </c>
      <c r="B379" s="172" t="s">
        <v>1510</v>
      </c>
      <c r="C379" s="173">
        <v>337514</v>
      </c>
      <c r="D379" s="174" t="s">
        <v>1918</v>
      </c>
      <c r="E379" s="173" t="s">
        <v>640</v>
      </c>
      <c r="F379" s="173">
        <v>52</v>
      </c>
      <c r="G379" s="173">
        <v>22</v>
      </c>
      <c r="H379" s="173" t="s">
        <v>641</v>
      </c>
      <c r="I379" s="174" t="s">
        <v>1919</v>
      </c>
      <c r="J379" s="173">
        <v>25</v>
      </c>
      <c r="K379" s="173" t="s">
        <v>1038</v>
      </c>
      <c r="L379" s="174" t="s">
        <v>1039</v>
      </c>
      <c r="M379" s="174" t="s">
        <v>645</v>
      </c>
      <c r="N379" s="174" t="s">
        <v>1614</v>
      </c>
      <c r="O379" s="174" t="s">
        <v>1680</v>
      </c>
      <c r="P379" s="175" t="s">
        <v>656</v>
      </c>
    </row>
    <row r="380" spans="1:16" ht="21" hidden="1" customHeight="1" x14ac:dyDescent="0.25">
      <c r="A380" s="154">
        <v>377</v>
      </c>
      <c r="B380" s="172" t="s">
        <v>1510</v>
      </c>
      <c r="C380" s="173">
        <v>453418</v>
      </c>
      <c r="D380" s="174" t="s">
        <v>1920</v>
      </c>
      <c r="E380" s="173" t="s">
        <v>640</v>
      </c>
      <c r="F380" s="173">
        <v>40</v>
      </c>
      <c r="G380" s="173">
        <v>16</v>
      </c>
      <c r="H380" s="173" t="s">
        <v>641</v>
      </c>
      <c r="I380" s="174" t="s">
        <v>1921</v>
      </c>
      <c r="J380" s="173">
        <v>19</v>
      </c>
      <c r="K380" s="173" t="s">
        <v>815</v>
      </c>
      <c r="L380" s="174" t="s">
        <v>816</v>
      </c>
      <c r="M380" s="174" t="s">
        <v>645</v>
      </c>
      <c r="N380" s="174" t="s">
        <v>1614</v>
      </c>
      <c r="O380" s="174" t="s">
        <v>1680</v>
      </c>
      <c r="P380" s="176" t="s">
        <v>1922</v>
      </c>
    </row>
    <row r="381" spans="1:16" ht="21" hidden="1" customHeight="1" x14ac:dyDescent="0.25">
      <c r="A381" s="154">
        <v>378</v>
      </c>
      <c r="B381" s="172" t="s">
        <v>1510</v>
      </c>
      <c r="C381" s="173">
        <v>693971</v>
      </c>
      <c r="D381" s="174" t="s">
        <v>1923</v>
      </c>
      <c r="E381" s="173" t="s">
        <v>640</v>
      </c>
      <c r="F381" s="173">
        <v>53</v>
      </c>
      <c r="G381" s="173">
        <v>26</v>
      </c>
      <c r="H381" s="173" t="s">
        <v>641</v>
      </c>
      <c r="I381" s="174" t="s">
        <v>1924</v>
      </c>
      <c r="J381" s="173">
        <v>16</v>
      </c>
      <c r="K381" s="173" t="s">
        <v>1925</v>
      </c>
      <c r="L381" s="174" t="s">
        <v>1926</v>
      </c>
      <c r="M381" s="174" t="s">
        <v>645</v>
      </c>
      <c r="N381" s="174" t="s">
        <v>1614</v>
      </c>
      <c r="O381" s="174" t="s">
        <v>1680</v>
      </c>
      <c r="P381" s="176" t="s">
        <v>1927</v>
      </c>
    </row>
    <row r="382" spans="1:16" ht="21" hidden="1" customHeight="1" x14ac:dyDescent="0.25">
      <c r="A382" s="154">
        <v>379</v>
      </c>
      <c r="B382" s="172" t="s">
        <v>1510</v>
      </c>
      <c r="C382" s="173">
        <v>150427</v>
      </c>
      <c r="D382" s="174" t="s">
        <v>1928</v>
      </c>
      <c r="E382" s="173" t="s">
        <v>640</v>
      </c>
      <c r="F382" s="173">
        <v>53</v>
      </c>
      <c r="G382" s="173">
        <v>32</v>
      </c>
      <c r="H382" s="173" t="s">
        <v>641</v>
      </c>
      <c r="I382" s="174" t="s">
        <v>1921</v>
      </c>
      <c r="J382" s="173">
        <v>22</v>
      </c>
      <c r="K382" s="173" t="s">
        <v>899</v>
      </c>
      <c r="L382" s="174" t="s">
        <v>900</v>
      </c>
      <c r="M382" s="174" t="s">
        <v>645</v>
      </c>
      <c r="N382" s="174" t="s">
        <v>1614</v>
      </c>
      <c r="O382" s="174" t="s">
        <v>1680</v>
      </c>
      <c r="P382" s="176" t="s">
        <v>1929</v>
      </c>
    </row>
    <row r="383" spans="1:16" ht="21" hidden="1" customHeight="1" x14ac:dyDescent="0.25">
      <c r="A383" s="154">
        <v>380</v>
      </c>
      <c r="B383" s="172" t="s">
        <v>1510</v>
      </c>
      <c r="C383" s="173">
        <v>930952</v>
      </c>
      <c r="D383" s="174" t="s">
        <v>1930</v>
      </c>
      <c r="E383" s="173" t="s">
        <v>640</v>
      </c>
      <c r="F383" s="173">
        <v>60</v>
      </c>
      <c r="G383" s="173">
        <v>32</v>
      </c>
      <c r="H383" s="173" t="s">
        <v>641</v>
      </c>
      <c r="I383" s="174" t="s">
        <v>1924</v>
      </c>
      <c r="J383" s="173">
        <v>21</v>
      </c>
      <c r="K383" s="173" t="s">
        <v>1931</v>
      </c>
      <c r="L383" s="174" t="s">
        <v>1932</v>
      </c>
      <c r="M383" s="174" t="s">
        <v>645</v>
      </c>
      <c r="N383" s="174" t="s">
        <v>1614</v>
      </c>
      <c r="O383" s="174" t="s">
        <v>1680</v>
      </c>
      <c r="P383" s="175" t="s">
        <v>656</v>
      </c>
    </row>
    <row r="384" spans="1:16" ht="21" hidden="1" customHeight="1" x14ac:dyDescent="0.25">
      <c r="A384" s="154">
        <v>381</v>
      </c>
      <c r="B384" s="172" t="s">
        <v>1510</v>
      </c>
      <c r="C384" s="173">
        <v>466675</v>
      </c>
      <c r="D384" s="174" t="s">
        <v>1933</v>
      </c>
      <c r="E384" s="173" t="s">
        <v>640</v>
      </c>
      <c r="F384" s="173">
        <v>45</v>
      </c>
      <c r="G384" s="173">
        <v>15</v>
      </c>
      <c r="H384" s="173" t="s">
        <v>641</v>
      </c>
      <c r="I384" s="174" t="s">
        <v>1921</v>
      </c>
      <c r="J384" s="173">
        <v>22</v>
      </c>
      <c r="K384" s="173" t="s">
        <v>899</v>
      </c>
      <c r="L384" s="174" t="s">
        <v>900</v>
      </c>
      <c r="M384" s="174" t="s">
        <v>645</v>
      </c>
      <c r="N384" s="174" t="s">
        <v>1614</v>
      </c>
      <c r="O384" s="174" t="s">
        <v>1680</v>
      </c>
      <c r="P384" s="176" t="s">
        <v>1934</v>
      </c>
    </row>
    <row r="385" spans="1:16" ht="21" hidden="1" customHeight="1" x14ac:dyDescent="0.25">
      <c r="A385" s="154">
        <v>382</v>
      </c>
      <c r="B385" s="172" t="s">
        <v>1510</v>
      </c>
      <c r="C385" s="173">
        <v>337525</v>
      </c>
      <c r="D385" s="174" t="s">
        <v>1935</v>
      </c>
      <c r="E385" s="173" t="s">
        <v>640</v>
      </c>
      <c r="F385" s="173">
        <v>49</v>
      </c>
      <c r="G385" s="173">
        <v>22</v>
      </c>
      <c r="H385" s="173" t="s">
        <v>641</v>
      </c>
      <c r="I385" s="174" t="s">
        <v>1765</v>
      </c>
      <c r="J385" s="173">
        <v>23</v>
      </c>
      <c r="K385" s="173" t="s">
        <v>1766</v>
      </c>
      <c r="L385" s="174" t="s">
        <v>1767</v>
      </c>
      <c r="M385" s="174" t="s">
        <v>645</v>
      </c>
      <c r="N385" s="174" t="s">
        <v>1614</v>
      </c>
      <c r="O385" s="174" t="s">
        <v>1680</v>
      </c>
      <c r="P385" s="176" t="s">
        <v>1936</v>
      </c>
    </row>
    <row r="386" spans="1:16" ht="21" hidden="1" customHeight="1" x14ac:dyDescent="0.25">
      <c r="A386" s="154">
        <v>383</v>
      </c>
      <c r="B386" s="172" t="s">
        <v>1510</v>
      </c>
      <c r="C386" s="173">
        <v>372914</v>
      </c>
      <c r="D386" s="174" t="s">
        <v>1937</v>
      </c>
      <c r="E386" s="173" t="s">
        <v>640</v>
      </c>
      <c r="F386" s="173">
        <v>40</v>
      </c>
      <c r="G386" s="173">
        <v>16</v>
      </c>
      <c r="H386" s="173" t="s">
        <v>641</v>
      </c>
      <c r="I386" s="174" t="s">
        <v>1938</v>
      </c>
      <c r="J386" s="173">
        <v>23</v>
      </c>
      <c r="K386" s="173" t="s">
        <v>929</v>
      </c>
      <c r="L386" s="174" t="s">
        <v>930</v>
      </c>
      <c r="M386" s="174" t="s">
        <v>645</v>
      </c>
      <c r="N386" s="174" t="s">
        <v>1614</v>
      </c>
      <c r="O386" s="174" t="s">
        <v>1680</v>
      </c>
      <c r="P386" s="175" t="s">
        <v>656</v>
      </c>
    </row>
    <row r="387" spans="1:16" ht="21" hidden="1" customHeight="1" x14ac:dyDescent="0.25">
      <c r="A387" s="154">
        <v>384</v>
      </c>
      <c r="B387" s="172" t="s">
        <v>1510</v>
      </c>
      <c r="C387" s="173">
        <v>477716</v>
      </c>
      <c r="D387" s="174" t="s">
        <v>1939</v>
      </c>
      <c r="E387" s="173" t="s">
        <v>640</v>
      </c>
      <c r="F387" s="173">
        <v>52</v>
      </c>
      <c r="G387" s="173">
        <v>33</v>
      </c>
      <c r="H387" s="173" t="s">
        <v>641</v>
      </c>
      <c r="I387" s="174" t="s">
        <v>1940</v>
      </c>
      <c r="J387" s="173">
        <v>24</v>
      </c>
      <c r="K387" s="173" t="s">
        <v>778</v>
      </c>
      <c r="L387" s="174" t="s">
        <v>779</v>
      </c>
      <c r="M387" s="174" t="s">
        <v>645</v>
      </c>
      <c r="N387" s="174" t="s">
        <v>1614</v>
      </c>
      <c r="O387" s="174" t="s">
        <v>1680</v>
      </c>
      <c r="P387" s="175" t="s">
        <v>656</v>
      </c>
    </row>
    <row r="388" spans="1:16" ht="21" hidden="1" customHeight="1" x14ac:dyDescent="0.25">
      <c r="A388" s="154">
        <v>385</v>
      </c>
      <c r="B388" s="172" t="s">
        <v>1510</v>
      </c>
      <c r="C388" s="173">
        <v>462689</v>
      </c>
      <c r="D388" s="174" t="s">
        <v>1941</v>
      </c>
      <c r="E388" s="173" t="s">
        <v>640</v>
      </c>
      <c r="F388" s="173">
        <v>51</v>
      </c>
      <c r="G388" s="173">
        <v>30</v>
      </c>
      <c r="H388" s="173" t="s">
        <v>641</v>
      </c>
      <c r="I388" s="174" t="s">
        <v>1942</v>
      </c>
      <c r="J388" s="173">
        <v>21</v>
      </c>
      <c r="K388" s="173" t="s">
        <v>1546</v>
      </c>
      <c r="L388" s="174" t="s">
        <v>1547</v>
      </c>
      <c r="M388" s="174" t="s">
        <v>645</v>
      </c>
      <c r="N388" s="174" t="s">
        <v>1614</v>
      </c>
      <c r="O388" s="174" t="s">
        <v>1680</v>
      </c>
      <c r="P388" s="176" t="s">
        <v>1943</v>
      </c>
    </row>
    <row r="389" spans="1:16" ht="21" hidden="1" customHeight="1" x14ac:dyDescent="0.25">
      <c r="A389" s="154">
        <v>386</v>
      </c>
      <c r="B389" s="172" t="s">
        <v>1510</v>
      </c>
      <c r="C389" s="173">
        <v>140687</v>
      </c>
      <c r="D389" s="174" t="s">
        <v>1944</v>
      </c>
      <c r="E389" s="173" t="s">
        <v>640</v>
      </c>
      <c r="F389" s="173">
        <v>53</v>
      </c>
      <c r="G389" s="173">
        <v>35</v>
      </c>
      <c r="H389" s="173" t="s">
        <v>641</v>
      </c>
      <c r="I389" s="174" t="s">
        <v>1154</v>
      </c>
      <c r="J389" s="173">
        <v>26</v>
      </c>
      <c r="K389" s="173" t="s">
        <v>1196</v>
      </c>
      <c r="L389" s="174" t="s">
        <v>1197</v>
      </c>
      <c r="M389" s="174" t="s">
        <v>645</v>
      </c>
      <c r="N389" s="174" t="s">
        <v>951</v>
      </c>
      <c r="O389" s="174" t="s">
        <v>1685</v>
      </c>
      <c r="P389" s="176" t="s">
        <v>1945</v>
      </c>
    </row>
    <row r="390" spans="1:16" ht="21" hidden="1" customHeight="1" x14ac:dyDescent="0.25">
      <c r="A390" s="154">
        <v>387</v>
      </c>
      <c r="B390" s="172" t="s">
        <v>1510</v>
      </c>
      <c r="C390" s="173">
        <v>231448</v>
      </c>
      <c r="D390" s="174" t="s">
        <v>1946</v>
      </c>
      <c r="E390" s="173" t="s">
        <v>640</v>
      </c>
      <c r="F390" s="173">
        <v>52</v>
      </c>
      <c r="G390" s="173">
        <v>28</v>
      </c>
      <c r="H390" s="173" t="s">
        <v>641</v>
      </c>
      <c r="I390" s="174" t="s">
        <v>1947</v>
      </c>
      <c r="J390" s="173">
        <v>32</v>
      </c>
      <c r="K390" s="173" t="s">
        <v>960</v>
      </c>
      <c r="L390" s="174" t="s">
        <v>961</v>
      </c>
      <c r="M390" s="174" t="s">
        <v>645</v>
      </c>
      <c r="N390" s="174" t="s">
        <v>951</v>
      </c>
      <c r="O390" s="174" t="s">
        <v>1685</v>
      </c>
      <c r="P390" s="176" t="s">
        <v>1948</v>
      </c>
    </row>
    <row r="391" spans="1:16" ht="21" hidden="1" customHeight="1" x14ac:dyDescent="0.25">
      <c r="A391" s="154">
        <v>388</v>
      </c>
      <c r="B391" s="172" t="s">
        <v>1510</v>
      </c>
      <c r="C391" s="173">
        <v>266759</v>
      </c>
      <c r="D391" s="174" t="s">
        <v>1949</v>
      </c>
      <c r="E391" s="173" t="s">
        <v>640</v>
      </c>
      <c r="F391" s="173">
        <v>48</v>
      </c>
      <c r="G391" s="173">
        <v>25</v>
      </c>
      <c r="H391" s="173" t="s">
        <v>641</v>
      </c>
      <c r="I391" s="174" t="s">
        <v>1950</v>
      </c>
      <c r="J391" s="173">
        <v>32</v>
      </c>
      <c r="K391" s="173" t="s">
        <v>960</v>
      </c>
      <c r="L391" s="174" t="s">
        <v>961</v>
      </c>
      <c r="M391" s="174" t="s">
        <v>645</v>
      </c>
      <c r="N391" s="174" t="s">
        <v>951</v>
      </c>
      <c r="O391" s="174" t="s">
        <v>1685</v>
      </c>
      <c r="P391" s="176" t="s">
        <v>1951</v>
      </c>
    </row>
    <row r="392" spans="1:16" ht="21" hidden="1" customHeight="1" x14ac:dyDescent="0.25">
      <c r="A392" s="154">
        <v>389</v>
      </c>
      <c r="B392" s="172" t="s">
        <v>1510</v>
      </c>
      <c r="C392" s="173">
        <v>277961</v>
      </c>
      <c r="D392" s="174" t="s">
        <v>1952</v>
      </c>
      <c r="E392" s="173" t="s">
        <v>640</v>
      </c>
      <c r="F392" s="173">
        <v>55</v>
      </c>
      <c r="G392" s="173">
        <v>26</v>
      </c>
      <c r="H392" s="173" t="s">
        <v>641</v>
      </c>
      <c r="I392" s="174" t="s">
        <v>1953</v>
      </c>
      <c r="J392" s="173">
        <v>28</v>
      </c>
      <c r="K392" s="173" t="s">
        <v>718</v>
      </c>
      <c r="L392" s="174" t="s">
        <v>719</v>
      </c>
      <c r="M392" s="174" t="s">
        <v>645</v>
      </c>
      <c r="N392" s="174" t="s">
        <v>951</v>
      </c>
      <c r="O392" s="174" t="s">
        <v>1685</v>
      </c>
      <c r="P392" s="176" t="s">
        <v>1954</v>
      </c>
    </row>
    <row r="393" spans="1:16" ht="21" hidden="1" customHeight="1" x14ac:dyDescent="0.25">
      <c r="A393" s="154">
        <v>390</v>
      </c>
      <c r="B393" s="172" t="s">
        <v>1510</v>
      </c>
      <c r="C393" s="173">
        <v>279202</v>
      </c>
      <c r="D393" s="174" t="s">
        <v>1955</v>
      </c>
      <c r="E393" s="173" t="s">
        <v>640</v>
      </c>
      <c r="F393" s="173">
        <v>52</v>
      </c>
      <c r="G393" s="173">
        <v>29</v>
      </c>
      <c r="H393" s="173" t="s">
        <v>641</v>
      </c>
      <c r="I393" s="174" t="s">
        <v>1956</v>
      </c>
      <c r="J393" s="173">
        <v>26</v>
      </c>
      <c r="K393" s="173" t="s">
        <v>1957</v>
      </c>
      <c r="L393" s="174" t="s">
        <v>1958</v>
      </c>
      <c r="M393" s="174" t="s">
        <v>645</v>
      </c>
      <c r="N393" s="174" t="s">
        <v>951</v>
      </c>
      <c r="O393" s="174" t="s">
        <v>1685</v>
      </c>
      <c r="P393" s="176" t="s">
        <v>1959</v>
      </c>
    </row>
    <row r="394" spans="1:16" ht="21" hidden="1" customHeight="1" x14ac:dyDescent="0.25">
      <c r="A394" s="154">
        <v>391</v>
      </c>
      <c r="B394" s="172" t="s">
        <v>1510</v>
      </c>
      <c r="C394" s="173">
        <v>320056</v>
      </c>
      <c r="D394" s="174" t="s">
        <v>1960</v>
      </c>
      <c r="E394" s="173" t="s">
        <v>640</v>
      </c>
      <c r="F394" s="173">
        <v>45</v>
      </c>
      <c r="G394" s="173">
        <v>21</v>
      </c>
      <c r="H394" s="173" t="s">
        <v>641</v>
      </c>
      <c r="I394" s="174" t="s">
        <v>1953</v>
      </c>
      <c r="J394" s="173">
        <v>21</v>
      </c>
      <c r="K394" s="173" t="s">
        <v>769</v>
      </c>
      <c r="L394" s="174" t="s">
        <v>770</v>
      </c>
      <c r="M394" s="174" t="s">
        <v>645</v>
      </c>
      <c r="N394" s="174" t="s">
        <v>951</v>
      </c>
      <c r="O394" s="174" t="s">
        <v>1685</v>
      </c>
      <c r="P394" s="176" t="s">
        <v>1961</v>
      </c>
    </row>
    <row r="395" spans="1:16" ht="21" hidden="1" customHeight="1" x14ac:dyDescent="0.25">
      <c r="A395" s="154">
        <v>392</v>
      </c>
      <c r="B395" s="172" t="s">
        <v>1510</v>
      </c>
      <c r="C395" s="173">
        <v>331897</v>
      </c>
      <c r="D395" s="174" t="s">
        <v>1962</v>
      </c>
      <c r="E395" s="173" t="s">
        <v>741</v>
      </c>
      <c r="F395" s="173">
        <v>49</v>
      </c>
      <c r="G395" s="173">
        <v>23</v>
      </c>
      <c r="H395" s="173" t="s">
        <v>641</v>
      </c>
      <c r="I395" s="174" t="s">
        <v>1963</v>
      </c>
      <c r="J395" s="173">
        <v>37</v>
      </c>
      <c r="K395" s="173" t="s">
        <v>1964</v>
      </c>
      <c r="L395" s="174" t="s">
        <v>1965</v>
      </c>
      <c r="M395" s="174" t="s">
        <v>645</v>
      </c>
      <c r="N395" s="174" t="s">
        <v>951</v>
      </c>
      <c r="O395" s="174" t="s">
        <v>1685</v>
      </c>
      <c r="P395" s="176" t="s">
        <v>1966</v>
      </c>
    </row>
    <row r="396" spans="1:16" ht="21" hidden="1" customHeight="1" x14ac:dyDescent="0.25">
      <c r="A396" s="154">
        <v>393</v>
      </c>
      <c r="B396" s="172" t="s">
        <v>1510</v>
      </c>
      <c r="C396" s="173">
        <v>350729</v>
      </c>
      <c r="D396" s="174" t="s">
        <v>1967</v>
      </c>
      <c r="E396" s="173" t="s">
        <v>640</v>
      </c>
      <c r="F396" s="173">
        <v>48</v>
      </c>
      <c r="G396" s="173">
        <v>22</v>
      </c>
      <c r="H396" s="173" t="s">
        <v>641</v>
      </c>
      <c r="I396" s="174" t="s">
        <v>1111</v>
      </c>
      <c r="J396" s="173">
        <v>24</v>
      </c>
      <c r="K396" s="173" t="s">
        <v>778</v>
      </c>
      <c r="L396" s="174" t="s">
        <v>779</v>
      </c>
      <c r="M396" s="174" t="s">
        <v>645</v>
      </c>
      <c r="N396" s="174" t="s">
        <v>951</v>
      </c>
      <c r="O396" s="174" t="s">
        <v>1685</v>
      </c>
      <c r="P396" s="176" t="s">
        <v>1968</v>
      </c>
    </row>
    <row r="397" spans="1:16" ht="21" hidden="1" customHeight="1" x14ac:dyDescent="0.25">
      <c r="A397" s="154">
        <v>394</v>
      </c>
      <c r="B397" s="172" t="s">
        <v>1510</v>
      </c>
      <c r="C397" s="173">
        <v>351669</v>
      </c>
      <c r="D397" s="174" t="s">
        <v>1969</v>
      </c>
      <c r="E397" s="173" t="s">
        <v>640</v>
      </c>
      <c r="F397" s="173">
        <v>46</v>
      </c>
      <c r="G397" s="173">
        <v>19</v>
      </c>
      <c r="H397" s="173" t="s">
        <v>641</v>
      </c>
      <c r="I397" s="174" t="s">
        <v>1956</v>
      </c>
      <c r="J397" s="173">
        <v>32</v>
      </c>
      <c r="K397" s="173" t="s">
        <v>1017</v>
      </c>
      <c r="L397" s="174" t="s">
        <v>1018</v>
      </c>
      <c r="M397" s="174" t="s">
        <v>645</v>
      </c>
      <c r="N397" s="174" t="s">
        <v>951</v>
      </c>
      <c r="O397" s="174" t="s">
        <v>1685</v>
      </c>
      <c r="P397" s="176" t="s">
        <v>1970</v>
      </c>
    </row>
    <row r="398" spans="1:16" ht="21" hidden="1" customHeight="1" x14ac:dyDescent="0.25">
      <c r="A398" s="154">
        <v>395</v>
      </c>
      <c r="B398" s="172" t="s">
        <v>1510</v>
      </c>
      <c r="C398" s="173">
        <v>359921</v>
      </c>
      <c r="D398" s="174" t="s">
        <v>1971</v>
      </c>
      <c r="E398" s="173" t="s">
        <v>640</v>
      </c>
      <c r="F398" s="173">
        <v>47</v>
      </c>
      <c r="G398" s="173">
        <v>20</v>
      </c>
      <c r="H398" s="173" t="s">
        <v>641</v>
      </c>
      <c r="I398" s="174" t="s">
        <v>1785</v>
      </c>
      <c r="J398" s="173">
        <v>23</v>
      </c>
      <c r="K398" s="173" t="s">
        <v>929</v>
      </c>
      <c r="L398" s="174" t="s">
        <v>930</v>
      </c>
      <c r="M398" s="174" t="s">
        <v>645</v>
      </c>
      <c r="N398" s="174" t="s">
        <v>951</v>
      </c>
      <c r="O398" s="174" t="s">
        <v>1685</v>
      </c>
      <c r="P398" s="175" t="s">
        <v>656</v>
      </c>
    </row>
    <row r="399" spans="1:16" ht="21" hidden="1" customHeight="1" x14ac:dyDescent="0.25">
      <c r="A399" s="154">
        <v>396</v>
      </c>
      <c r="B399" s="172" t="s">
        <v>1510</v>
      </c>
      <c r="C399" s="173">
        <v>392494</v>
      </c>
      <c r="D399" s="174" t="s">
        <v>1972</v>
      </c>
      <c r="E399" s="173" t="s">
        <v>640</v>
      </c>
      <c r="F399" s="173">
        <v>37</v>
      </c>
      <c r="G399" s="173">
        <v>16</v>
      </c>
      <c r="H399" s="173" t="s">
        <v>641</v>
      </c>
      <c r="I399" s="174" t="s">
        <v>980</v>
      </c>
      <c r="J399" s="173">
        <v>24</v>
      </c>
      <c r="K399" s="173" t="s">
        <v>778</v>
      </c>
      <c r="L399" s="174" t="s">
        <v>779</v>
      </c>
      <c r="M399" s="174" t="s">
        <v>645</v>
      </c>
      <c r="N399" s="174" t="s">
        <v>951</v>
      </c>
      <c r="O399" s="174" t="s">
        <v>1685</v>
      </c>
      <c r="P399" s="176" t="s">
        <v>1973</v>
      </c>
    </row>
    <row r="400" spans="1:16" ht="21" hidden="1" customHeight="1" x14ac:dyDescent="0.25">
      <c r="A400" s="154">
        <v>397</v>
      </c>
      <c r="B400" s="172" t="s">
        <v>1510</v>
      </c>
      <c r="C400" s="173">
        <v>405021</v>
      </c>
      <c r="D400" s="174" t="s">
        <v>1974</v>
      </c>
      <c r="E400" s="173" t="s">
        <v>640</v>
      </c>
      <c r="F400" s="173">
        <v>46</v>
      </c>
      <c r="G400" s="173">
        <v>17</v>
      </c>
      <c r="H400" s="173" t="s">
        <v>641</v>
      </c>
      <c r="I400" s="174" t="s">
        <v>1975</v>
      </c>
      <c r="J400" s="173">
        <v>20</v>
      </c>
      <c r="K400" s="173" t="s">
        <v>1228</v>
      </c>
      <c r="L400" s="174" t="s">
        <v>1229</v>
      </c>
      <c r="M400" s="174" t="s">
        <v>645</v>
      </c>
      <c r="N400" s="174" t="s">
        <v>951</v>
      </c>
      <c r="O400" s="174" t="s">
        <v>1685</v>
      </c>
      <c r="P400" s="175" t="s">
        <v>656</v>
      </c>
    </row>
    <row r="401" spans="1:16" ht="21" hidden="1" customHeight="1" x14ac:dyDescent="0.25">
      <c r="A401" s="154">
        <v>398</v>
      </c>
      <c r="B401" s="172" t="s">
        <v>1510</v>
      </c>
      <c r="C401" s="173">
        <v>406837</v>
      </c>
      <c r="D401" s="174" t="s">
        <v>1976</v>
      </c>
      <c r="E401" s="173" t="s">
        <v>640</v>
      </c>
      <c r="F401" s="173">
        <v>40</v>
      </c>
      <c r="G401" s="173">
        <v>17</v>
      </c>
      <c r="H401" s="173" t="s">
        <v>641</v>
      </c>
      <c r="I401" s="174" t="s">
        <v>993</v>
      </c>
      <c r="J401" s="173">
        <v>13</v>
      </c>
      <c r="K401" s="173" t="s">
        <v>907</v>
      </c>
      <c r="L401" s="174" t="s">
        <v>908</v>
      </c>
      <c r="M401" s="174" t="s">
        <v>645</v>
      </c>
      <c r="N401" s="174" t="s">
        <v>951</v>
      </c>
      <c r="O401" s="174" t="s">
        <v>1685</v>
      </c>
      <c r="P401" s="176" t="s">
        <v>1977</v>
      </c>
    </row>
    <row r="402" spans="1:16" ht="21" hidden="1" customHeight="1" x14ac:dyDescent="0.25">
      <c r="A402" s="154">
        <v>399</v>
      </c>
      <c r="B402" s="172" t="s">
        <v>1510</v>
      </c>
      <c r="C402" s="173">
        <v>436714</v>
      </c>
      <c r="D402" s="174" t="s">
        <v>1978</v>
      </c>
      <c r="E402" s="173" t="s">
        <v>640</v>
      </c>
      <c r="F402" s="173">
        <v>41</v>
      </c>
      <c r="G402" s="173">
        <v>15</v>
      </c>
      <c r="H402" s="173" t="s">
        <v>641</v>
      </c>
      <c r="I402" s="174" t="s">
        <v>1052</v>
      </c>
      <c r="J402" s="173">
        <v>23</v>
      </c>
      <c r="K402" s="173" t="s">
        <v>1293</v>
      </c>
      <c r="L402" s="174" t="s">
        <v>1294</v>
      </c>
      <c r="M402" s="174" t="s">
        <v>645</v>
      </c>
      <c r="N402" s="174" t="s">
        <v>951</v>
      </c>
      <c r="O402" s="174" t="s">
        <v>1685</v>
      </c>
      <c r="P402" s="176" t="s">
        <v>1979</v>
      </c>
    </row>
    <row r="403" spans="1:16" ht="21" hidden="1" customHeight="1" x14ac:dyDescent="0.25">
      <c r="A403" s="154">
        <v>400</v>
      </c>
      <c r="B403" s="172" t="s">
        <v>1510</v>
      </c>
      <c r="C403" s="173">
        <v>441979</v>
      </c>
      <c r="D403" s="174" t="s">
        <v>1980</v>
      </c>
      <c r="E403" s="173" t="s">
        <v>640</v>
      </c>
      <c r="F403" s="173">
        <v>35</v>
      </c>
      <c r="G403" s="173">
        <v>11</v>
      </c>
      <c r="H403" s="173" t="s">
        <v>641</v>
      </c>
      <c r="I403" s="174" t="s">
        <v>1203</v>
      </c>
      <c r="J403" s="173">
        <v>22</v>
      </c>
      <c r="K403" s="173" t="s">
        <v>1130</v>
      </c>
      <c r="L403" s="174" t="s">
        <v>1131</v>
      </c>
      <c r="M403" s="174" t="s">
        <v>645</v>
      </c>
      <c r="N403" s="174" t="s">
        <v>951</v>
      </c>
      <c r="O403" s="174" t="s">
        <v>1685</v>
      </c>
      <c r="P403" s="176" t="s">
        <v>1981</v>
      </c>
    </row>
    <row r="404" spans="1:16" ht="21" hidden="1" customHeight="1" x14ac:dyDescent="0.25">
      <c r="A404" s="154">
        <v>401</v>
      </c>
      <c r="B404" s="172" t="s">
        <v>1510</v>
      </c>
      <c r="C404" s="173">
        <v>454011</v>
      </c>
      <c r="D404" s="174" t="s">
        <v>1982</v>
      </c>
      <c r="E404" s="173" t="s">
        <v>640</v>
      </c>
      <c r="F404" s="173">
        <v>52</v>
      </c>
      <c r="G404" s="173">
        <v>32</v>
      </c>
      <c r="H404" s="173" t="s">
        <v>641</v>
      </c>
      <c r="I404" s="174" t="s">
        <v>1008</v>
      </c>
      <c r="J404" s="173">
        <v>23</v>
      </c>
      <c r="K404" s="173" t="s">
        <v>1289</v>
      </c>
      <c r="L404" s="174" t="s">
        <v>1290</v>
      </c>
      <c r="M404" s="174" t="s">
        <v>645</v>
      </c>
      <c r="N404" s="174" t="s">
        <v>951</v>
      </c>
      <c r="O404" s="174" t="s">
        <v>1685</v>
      </c>
      <c r="P404" s="175" t="s">
        <v>656</v>
      </c>
    </row>
    <row r="405" spans="1:16" ht="21" hidden="1" customHeight="1" x14ac:dyDescent="0.25">
      <c r="A405" s="154">
        <v>402</v>
      </c>
      <c r="B405" s="172" t="s">
        <v>1510</v>
      </c>
      <c r="C405" s="173">
        <v>456132</v>
      </c>
      <c r="D405" s="174" t="s">
        <v>1983</v>
      </c>
      <c r="E405" s="173" t="s">
        <v>640</v>
      </c>
      <c r="F405" s="173">
        <v>51</v>
      </c>
      <c r="G405" s="173">
        <v>28</v>
      </c>
      <c r="H405" s="173" t="s">
        <v>641</v>
      </c>
      <c r="I405" s="174" t="s">
        <v>1984</v>
      </c>
      <c r="J405" s="173">
        <v>32</v>
      </c>
      <c r="K405" s="173" t="s">
        <v>960</v>
      </c>
      <c r="L405" s="174" t="s">
        <v>961</v>
      </c>
      <c r="M405" s="174" t="s">
        <v>645</v>
      </c>
      <c r="N405" s="174" t="s">
        <v>951</v>
      </c>
      <c r="O405" s="174" t="s">
        <v>1685</v>
      </c>
      <c r="P405" s="175" t="s">
        <v>656</v>
      </c>
    </row>
    <row r="406" spans="1:16" ht="21" hidden="1" customHeight="1" x14ac:dyDescent="0.25">
      <c r="A406" s="154">
        <v>403</v>
      </c>
      <c r="B406" s="172" t="s">
        <v>1510</v>
      </c>
      <c r="C406" s="173">
        <v>465400</v>
      </c>
      <c r="D406" s="174" t="s">
        <v>1985</v>
      </c>
      <c r="E406" s="173" t="s">
        <v>640</v>
      </c>
      <c r="F406" s="173">
        <v>33</v>
      </c>
      <c r="G406" s="173">
        <v>13</v>
      </c>
      <c r="H406" s="173" t="s">
        <v>641</v>
      </c>
      <c r="I406" s="174" t="s">
        <v>993</v>
      </c>
      <c r="J406" s="173">
        <v>13</v>
      </c>
      <c r="K406" s="173" t="s">
        <v>907</v>
      </c>
      <c r="L406" s="174" t="s">
        <v>908</v>
      </c>
      <c r="M406" s="174" t="s">
        <v>645</v>
      </c>
      <c r="N406" s="174" t="s">
        <v>951</v>
      </c>
      <c r="O406" s="174" t="s">
        <v>1685</v>
      </c>
      <c r="P406" s="175" t="s">
        <v>656</v>
      </c>
    </row>
    <row r="407" spans="1:16" ht="21" hidden="1" customHeight="1" x14ac:dyDescent="0.25">
      <c r="A407" s="154">
        <v>404</v>
      </c>
      <c r="B407" s="172" t="s">
        <v>1510</v>
      </c>
      <c r="C407" s="173">
        <v>465812</v>
      </c>
      <c r="D407" s="174" t="s">
        <v>1986</v>
      </c>
      <c r="E407" s="173" t="s">
        <v>741</v>
      </c>
      <c r="F407" s="173">
        <v>47</v>
      </c>
      <c r="G407" s="173">
        <v>14</v>
      </c>
      <c r="H407" s="173" t="s">
        <v>641</v>
      </c>
      <c r="I407" s="174" t="s">
        <v>1987</v>
      </c>
      <c r="J407" s="173">
        <v>35</v>
      </c>
      <c r="K407" s="173" t="s">
        <v>820</v>
      </c>
      <c r="L407" s="174" t="s">
        <v>821</v>
      </c>
      <c r="M407" s="174" t="s">
        <v>645</v>
      </c>
      <c r="N407" s="174" t="s">
        <v>951</v>
      </c>
      <c r="O407" s="174" t="s">
        <v>1685</v>
      </c>
      <c r="P407" s="176" t="s">
        <v>1988</v>
      </c>
    </row>
    <row r="408" spans="1:16" ht="21" hidden="1" customHeight="1" x14ac:dyDescent="0.25">
      <c r="A408" s="154">
        <v>405</v>
      </c>
      <c r="B408" s="172" t="s">
        <v>1510</v>
      </c>
      <c r="C408" s="173">
        <v>466607</v>
      </c>
      <c r="D408" s="174" t="s">
        <v>1989</v>
      </c>
      <c r="E408" s="173" t="s">
        <v>640</v>
      </c>
      <c r="F408" s="173">
        <v>54</v>
      </c>
      <c r="G408" s="173">
        <v>15</v>
      </c>
      <c r="H408" s="173" t="s">
        <v>641</v>
      </c>
      <c r="I408" s="174" t="s">
        <v>1990</v>
      </c>
      <c r="J408" s="173">
        <v>27</v>
      </c>
      <c r="K408" s="173" t="s">
        <v>1991</v>
      </c>
      <c r="L408" s="174" t="s">
        <v>1992</v>
      </c>
      <c r="M408" s="174" t="s">
        <v>645</v>
      </c>
      <c r="N408" s="174" t="s">
        <v>951</v>
      </c>
      <c r="O408" s="174" t="s">
        <v>1685</v>
      </c>
      <c r="P408" s="176" t="s">
        <v>1993</v>
      </c>
    </row>
    <row r="409" spans="1:16" ht="21" hidden="1" customHeight="1" x14ac:dyDescent="0.25">
      <c r="A409" s="154">
        <v>406</v>
      </c>
      <c r="B409" s="172" t="s">
        <v>1510</v>
      </c>
      <c r="C409" s="173">
        <v>520377</v>
      </c>
      <c r="D409" s="174" t="s">
        <v>1994</v>
      </c>
      <c r="E409" s="173" t="s">
        <v>640</v>
      </c>
      <c r="F409" s="173">
        <v>36</v>
      </c>
      <c r="G409" s="173">
        <v>11</v>
      </c>
      <c r="H409" s="173" t="s">
        <v>641</v>
      </c>
      <c r="I409" s="174" t="s">
        <v>1995</v>
      </c>
      <c r="J409" s="173">
        <v>26</v>
      </c>
      <c r="K409" s="173" t="s">
        <v>949</v>
      </c>
      <c r="L409" s="174" t="s">
        <v>950</v>
      </c>
      <c r="M409" s="174" t="s">
        <v>645</v>
      </c>
      <c r="N409" s="174" t="s">
        <v>951</v>
      </c>
      <c r="O409" s="174" t="s">
        <v>1685</v>
      </c>
      <c r="P409" s="176" t="s">
        <v>1996</v>
      </c>
    </row>
    <row r="410" spans="1:16" ht="21" hidden="1" customHeight="1" x14ac:dyDescent="0.25">
      <c r="A410" s="154">
        <v>407</v>
      </c>
      <c r="B410" s="172" t="s">
        <v>1510</v>
      </c>
      <c r="C410" s="173">
        <v>778221</v>
      </c>
      <c r="D410" s="174" t="s">
        <v>1997</v>
      </c>
      <c r="E410" s="173" t="s">
        <v>640</v>
      </c>
      <c r="F410" s="173">
        <v>53</v>
      </c>
      <c r="G410" s="173">
        <v>31</v>
      </c>
      <c r="H410" s="173" t="s">
        <v>641</v>
      </c>
      <c r="I410" s="174" t="s">
        <v>1984</v>
      </c>
      <c r="J410" s="173">
        <v>32</v>
      </c>
      <c r="K410" s="173" t="s">
        <v>960</v>
      </c>
      <c r="L410" s="174" t="s">
        <v>961</v>
      </c>
      <c r="M410" s="174" t="s">
        <v>645</v>
      </c>
      <c r="N410" s="174" t="s">
        <v>951</v>
      </c>
      <c r="O410" s="174" t="s">
        <v>1685</v>
      </c>
      <c r="P410" s="176" t="s">
        <v>1998</v>
      </c>
    </row>
    <row r="411" spans="1:16" ht="21" hidden="1" customHeight="1" x14ac:dyDescent="0.25">
      <c r="A411" s="154">
        <v>408</v>
      </c>
      <c r="B411" s="172" t="s">
        <v>1510</v>
      </c>
      <c r="C411" s="173">
        <v>401244</v>
      </c>
      <c r="D411" s="174" t="s">
        <v>1999</v>
      </c>
      <c r="E411" s="173" t="s">
        <v>640</v>
      </c>
      <c r="F411" s="173">
        <v>36</v>
      </c>
      <c r="G411" s="173">
        <v>12</v>
      </c>
      <c r="H411" s="173" t="s">
        <v>672</v>
      </c>
      <c r="I411" s="174" t="s">
        <v>2000</v>
      </c>
      <c r="J411" s="173">
        <v>28</v>
      </c>
      <c r="K411" s="173" t="s">
        <v>1739</v>
      </c>
      <c r="L411" s="174" t="s">
        <v>1740</v>
      </c>
      <c r="M411" s="174" t="s">
        <v>736</v>
      </c>
      <c r="N411" s="174" t="s">
        <v>917</v>
      </c>
      <c r="O411" s="174" t="s">
        <v>918</v>
      </c>
      <c r="P411" s="176" t="s">
        <v>2001</v>
      </c>
    </row>
    <row r="412" spans="1:16" ht="21" hidden="1" customHeight="1" x14ac:dyDescent="0.25">
      <c r="A412" s="154">
        <v>409</v>
      </c>
      <c r="B412" s="172" t="s">
        <v>1510</v>
      </c>
      <c r="C412" s="173">
        <v>589618</v>
      </c>
      <c r="D412" s="174" t="s">
        <v>2002</v>
      </c>
      <c r="E412" s="173" t="s">
        <v>640</v>
      </c>
      <c r="F412" s="173">
        <v>52</v>
      </c>
      <c r="G412" s="173">
        <v>30</v>
      </c>
      <c r="H412" s="173" t="s">
        <v>672</v>
      </c>
      <c r="I412" s="174" t="s">
        <v>2000</v>
      </c>
      <c r="J412" s="173">
        <v>30</v>
      </c>
      <c r="K412" s="173" t="s">
        <v>1750</v>
      </c>
      <c r="L412" s="174" t="s">
        <v>1751</v>
      </c>
      <c r="M412" s="174" t="s">
        <v>736</v>
      </c>
      <c r="N412" s="174" t="s">
        <v>745</v>
      </c>
      <c r="O412" s="174" t="s">
        <v>2003</v>
      </c>
      <c r="P412" s="176" t="s">
        <v>2004</v>
      </c>
    </row>
    <row r="413" spans="1:16" ht="21" hidden="1" customHeight="1" x14ac:dyDescent="0.25">
      <c r="A413" s="154">
        <v>410</v>
      </c>
      <c r="B413" s="172" t="s">
        <v>1510</v>
      </c>
      <c r="C413" s="173">
        <v>438799</v>
      </c>
      <c r="D413" s="174" t="s">
        <v>2005</v>
      </c>
      <c r="E413" s="173" t="s">
        <v>640</v>
      </c>
      <c r="F413" s="173">
        <v>43</v>
      </c>
      <c r="G413" s="173">
        <v>16</v>
      </c>
      <c r="H413" s="173" t="s">
        <v>672</v>
      </c>
      <c r="I413" s="174" t="s">
        <v>2000</v>
      </c>
      <c r="J413" s="173">
        <v>30</v>
      </c>
      <c r="K413" s="173" t="s">
        <v>1750</v>
      </c>
      <c r="L413" s="174" t="s">
        <v>1751</v>
      </c>
      <c r="M413" s="174" t="s">
        <v>736</v>
      </c>
      <c r="N413" s="174" t="s">
        <v>745</v>
      </c>
      <c r="O413" s="174" t="s">
        <v>2003</v>
      </c>
      <c r="P413" s="176" t="s">
        <v>2006</v>
      </c>
    </row>
    <row r="414" spans="1:16" ht="21" hidden="1" customHeight="1" x14ac:dyDescent="0.25">
      <c r="A414" s="154">
        <v>411</v>
      </c>
      <c r="B414" s="172" t="s">
        <v>1510</v>
      </c>
      <c r="C414" s="173">
        <v>356446</v>
      </c>
      <c r="D414" s="174" t="s">
        <v>2007</v>
      </c>
      <c r="E414" s="173" t="s">
        <v>640</v>
      </c>
      <c r="F414" s="173">
        <v>49</v>
      </c>
      <c r="G414" s="173">
        <v>20</v>
      </c>
      <c r="H414" s="173" t="s">
        <v>672</v>
      </c>
      <c r="I414" s="174" t="s">
        <v>2000</v>
      </c>
      <c r="J414" s="173">
        <v>26</v>
      </c>
      <c r="K414" s="173" t="s">
        <v>2008</v>
      </c>
      <c r="L414" s="174" t="s">
        <v>2009</v>
      </c>
      <c r="M414" s="174" t="s">
        <v>736</v>
      </c>
      <c r="N414" s="174" t="s">
        <v>917</v>
      </c>
      <c r="O414" s="174" t="s">
        <v>918</v>
      </c>
      <c r="P414" s="176" t="s">
        <v>2010</v>
      </c>
    </row>
    <row r="415" spans="1:16" ht="21" hidden="1" customHeight="1" x14ac:dyDescent="0.25">
      <c r="A415" s="154">
        <v>412</v>
      </c>
      <c r="B415" s="172" t="s">
        <v>1510</v>
      </c>
      <c r="C415" s="173">
        <v>566098</v>
      </c>
      <c r="D415" s="174" t="s">
        <v>2011</v>
      </c>
      <c r="E415" s="173" t="s">
        <v>640</v>
      </c>
      <c r="F415" s="173">
        <v>33</v>
      </c>
      <c r="G415" s="173">
        <v>9</v>
      </c>
      <c r="H415" s="173" t="s">
        <v>672</v>
      </c>
      <c r="I415" s="174" t="s">
        <v>2000</v>
      </c>
      <c r="J415" s="173">
        <v>27</v>
      </c>
      <c r="K415" s="173" t="s">
        <v>2012</v>
      </c>
      <c r="L415" s="174" t="s">
        <v>2013</v>
      </c>
      <c r="M415" s="174" t="s">
        <v>736</v>
      </c>
      <c r="N415" s="174" t="s">
        <v>917</v>
      </c>
      <c r="O415" s="174" t="s">
        <v>918</v>
      </c>
      <c r="P415" s="176" t="s">
        <v>2014</v>
      </c>
    </row>
    <row r="416" spans="1:16" ht="21" hidden="1" customHeight="1" x14ac:dyDescent="0.25">
      <c r="A416" s="154">
        <v>413</v>
      </c>
      <c r="B416" s="172" t="s">
        <v>1510</v>
      </c>
      <c r="C416" s="173">
        <v>250421</v>
      </c>
      <c r="D416" s="174" t="s">
        <v>2015</v>
      </c>
      <c r="E416" s="173" t="s">
        <v>640</v>
      </c>
      <c r="F416" s="173">
        <v>48</v>
      </c>
      <c r="G416" s="173">
        <v>23</v>
      </c>
      <c r="H416" s="173" t="s">
        <v>641</v>
      </c>
      <c r="I416" s="174" t="s">
        <v>2016</v>
      </c>
      <c r="J416" s="173">
        <v>32</v>
      </c>
      <c r="K416" s="173" t="s">
        <v>960</v>
      </c>
      <c r="L416" s="174" t="s">
        <v>961</v>
      </c>
      <c r="M416" s="174" t="s">
        <v>645</v>
      </c>
      <c r="N416" s="174" t="s">
        <v>951</v>
      </c>
      <c r="O416" s="174" t="s">
        <v>1640</v>
      </c>
      <c r="P416" s="176" t="s">
        <v>2017</v>
      </c>
    </row>
    <row r="417" spans="1:16" ht="21" hidden="1" customHeight="1" x14ac:dyDescent="0.25">
      <c r="A417" s="154">
        <v>414</v>
      </c>
      <c r="B417" s="172" t="s">
        <v>1510</v>
      </c>
      <c r="C417" s="177">
        <v>249594</v>
      </c>
      <c r="D417" s="178" t="s">
        <v>2018</v>
      </c>
      <c r="E417" s="177" t="s">
        <v>640</v>
      </c>
      <c r="F417" s="177">
        <v>48</v>
      </c>
      <c r="G417" s="177">
        <v>29</v>
      </c>
      <c r="H417" s="177" t="s">
        <v>641</v>
      </c>
      <c r="I417" s="178" t="s">
        <v>2019</v>
      </c>
      <c r="J417" s="177">
        <v>26</v>
      </c>
      <c r="K417" s="177" t="s">
        <v>1957</v>
      </c>
      <c r="L417" s="178" t="s">
        <v>1958</v>
      </c>
      <c r="M417" s="178" t="s">
        <v>645</v>
      </c>
      <c r="N417" s="178" t="s">
        <v>951</v>
      </c>
      <c r="O417" s="178" t="s">
        <v>1640</v>
      </c>
      <c r="P417" s="176" t="s">
        <v>2020</v>
      </c>
    </row>
    <row r="418" spans="1:16" ht="21" hidden="1" customHeight="1" x14ac:dyDescent="0.25">
      <c r="A418" s="154">
        <v>415</v>
      </c>
      <c r="B418" s="172" t="s">
        <v>1510</v>
      </c>
      <c r="C418" s="173">
        <v>222921</v>
      </c>
      <c r="D418" s="174" t="s">
        <v>2021</v>
      </c>
      <c r="E418" s="173" t="s">
        <v>640</v>
      </c>
      <c r="F418" s="173">
        <v>47</v>
      </c>
      <c r="G418" s="173">
        <v>24</v>
      </c>
      <c r="H418" s="173" t="s">
        <v>641</v>
      </c>
      <c r="I418" s="174" t="s">
        <v>2022</v>
      </c>
      <c r="J418" s="173">
        <v>25</v>
      </c>
      <c r="K418" s="173" t="s">
        <v>723</v>
      </c>
      <c r="L418" s="174" t="s">
        <v>724</v>
      </c>
      <c r="M418" s="174" t="s">
        <v>645</v>
      </c>
      <c r="N418" s="174" t="s">
        <v>951</v>
      </c>
      <c r="O418" s="174" t="s">
        <v>1640</v>
      </c>
      <c r="P418" s="176" t="s">
        <v>2023</v>
      </c>
    </row>
    <row r="419" spans="1:16" ht="21" hidden="1" customHeight="1" x14ac:dyDescent="0.25">
      <c r="A419" s="154">
        <v>416</v>
      </c>
      <c r="B419" s="172" t="s">
        <v>1510</v>
      </c>
      <c r="C419" s="173">
        <v>334463</v>
      </c>
      <c r="D419" s="174" t="s">
        <v>2024</v>
      </c>
      <c r="E419" s="173" t="s">
        <v>640</v>
      </c>
      <c r="F419" s="173">
        <v>42</v>
      </c>
      <c r="G419" s="173">
        <v>20</v>
      </c>
      <c r="H419" s="173" t="s">
        <v>641</v>
      </c>
      <c r="I419" s="174" t="s">
        <v>2025</v>
      </c>
      <c r="J419" s="173">
        <v>26</v>
      </c>
      <c r="K419" s="173" t="s">
        <v>949</v>
      </c>
      <c r="L419" s="174" t="s">
        <v>950</v>
      </c>
      <c r="M419" s="174" t="s">
        <v>645</v>
      </c>
      <c r="N419" s="174" t="s">
        <v>951</v>
      </c>
      <c r="O419" s="174" t="s">
        <v>1640</v>
      </c>
      <c r="P419" s="175" t="s">
        <v>656</v>
      </c>
    </row>
    <row r="420" spans="1:16" ht="21" hidden="1" customHeight="1" x14ac:dyDescent="0.25">
      <c r="A420" s="154">
        <v>417</v>
      </c>
      <c r="B420" s="172" t="s">
        <v>1510</v>
      </c>
      <c r="C420" s="177">
        <v>408988</v>
      </c>
      <c r="D420" s="178" t="s">
        <v>2026</v>
      </c>
      <c r="E420" s="177" t="s">
        <v>640</v>
      </c>
      <c r="F420" s="177">
        <v>40</v>
      </c>
      <c r="G420" s="173">
        <v>14</v>
      </c>
      <c r="H420" s="173" t="s">
        <v>641</v>
      </c>
      <c r="I420" s="174" t="s">
        <v>1008</v>
      </c>
      <c r="J420" s="173">
        <v>23</v>
      </c>
      <c r="K420" s="173" t="s">
        <v>1289</v>
      </c>
      <c r="L420" s="174" t="s">
        <v>1290</v>
      </c>
      <c r="M420" s="174" t="s">
        <v>645</v>
      </c>
      <c r="N420" s="174" t="s">
        <v>951</v>
      </c>
      <c r="O420" s="174" t="s">
        <v>1640</v>
      </c>
      <c r="P420" s="176" t="s">
        <v>2027</v>
      </c>
    </row>
    <row r="421" spans="1:16" ht="21" hidden="1" customHeight="1" x14ac:dyDescent="0.25">
      <c r="A421" s="154">
        <v>418</v>
      </c>
      <c r="B421" s="172" t="s">
        <v>1510</v>
      </c>
      <c r="C421" s="173">
        <v>382734</v>
      </c>
      <c r="D421" s="174" t="s">
        <v>2028</v>
      </c>
      <c r="E421" s="173" t="s">
        <v>640</v>
      </c>
      <c r="F421" s="173">
        <v>47</v>
      </c>
      <c r="G421" s="173">
        <v>16</v>
      </c>
      <c r="H421" s="173" t="s">
        <v>641</v>
      </c>
      <c r="I421" s="174" t="s">
        <v>2022</v>
      </c>
      <c r="J421" s="173">
        <v>25</v>
      </c>
      <c r="K421" s="173" t="s">
        <v>723</v>
      </c>
      <c r="L421" s="174" t="s">
        <v>724</v>
      </c>
      <c r="M421" s="174" t="s">
        <v>645</v>
      </c>
      <c r="N421" s="174" t="s">
        <v>951</v>
      </c>
      <c r="O421" s="174" t="s">
        <v>1640</v>
      </c>
      <c r="P421" s="176" t="s">
        <v>2029</v>
      </c>
    </row>
    <row r="422" spans="1:16" ht="21" hidden="1" customHeight="1" x14ac:dyDescent="0.25">
      <c r="A422" s="154">
        <v>419</v>
      </c>
      <c r="B422" s="172" t="s">
        <v>1510</v>
      </c>
      <c r="C422" s="177">
        <v>572498</v>
      </c>
      <c r="D422" s="178" t="s">
        <v>2030</v>
      </c>
      <c r="E422" s="177" t="s">
        <v>640</v>
      </c>
      <c r="F422" s="177">
        <v>49</v>
      </c>
      <c r="G422" s="177">
        <v>22</v>
      </c>
      <c r="H422" s="177" t="s">
        <v>641</v>
      </c>
      <c r="I422" s="178" t="s">
        <v>2031</v>
      </c>
      <c r="J422" s="177">
        <v>24</v>
      </c>
      <c r="K422" s="177" t="s">
        <v>1300</v>
      </c>
      <c r="L422" s="178" t="s">
        <v>1301</v>
      </c>
      <c r="M422" s="178" t="s">
        <v>645</v>
      </c>
      <c r="N422" s="178" t="s">
        <v>951</v>
      </c>
      <c r="O422" s="178" t="s">
        <v>1640</v>
      </c>
      <c r="P422" s="176" t="s">
        <v>2032</v>
      </c>
    </row>
    <row r="423" spans="1:16" ht="21" hidden="1" customHeight="1" x14ac:dyDescent="0.25">
      <c r="A423" s="154">
        <v>420</v>
      </c>
      <c r="B423" s="172" t="s">
        <v>1510</v>
      </c>
      <c r="C423" s="173">
        <v>674722</v>
      </c>
      <c r="D423" s="174" t="s">
        <v>2033</v>
      </c>
      <c r="E423" s="173" t="s">
        <v>640</v>
      </c>
      <c r="F423" s="173">
        <v>52</v>
      </c>
      <c r="G423" s="173">
        <v>27</v>
      </c>
      <c r="H423" s="173" t="s">
        <v>641</v>
      </c>
      <c r="I423" s="174" t="s">
        <v>1788</v>
      </c>
      <c r="J423" s="173">
        <v>23</v>
      </c>
      <c r="K423" s="173" t="s">
        <v>1766</v>
      </c>
      <c r="L423" s="174" t="s">
        <v>1767</v>
      </c>
      <c r="M423" s="174" t="s">
        <v>645</v>
      </c>
      <c r="N423" s="174" t="s">
        <v>951</v>
      </c>
      <c r="O423" s="174" t="s">
        <v>1640</v>
      </c>
      <c r="P423" s="175" t="s">
        <v>656</v>
      </c>
    </row>
    <row r="424" spans="1:16" ht="21" hidden="1" customHeight="1" x14ac:dyDescent="0.25">
      <c r="A424" s="154">
        <v>421</v>
      </c>
      <c r="B424" s="172" t="s">
        <v>1510</v>
      </c>
      <c r="C424" s="173">
        <v>247866</v>
      </c>
      <c r="D424" s="174" t="s">
        <v>2034</v>
      </c>
      <c r="E424" s="173" t="s">
        <v>640</v>
      </c>
      <c r="F424" s="173">
        <v>50</v>
      </c>
      <c r="G424" s="173">
        <v>30</v>
      </c>
      <c r="H424" s="173" t="s">
        <v>641</v>
      </c>
      <c r="I424" s="174" t="s">
        <v>1688</v>
      </c>
      <c r="J424" s="173">
        <v>28</v>
      </c>
      <c r="K424" s="173" t="s">
        <v>718</v>
      </c>
      <c r="L424" s="174" t="s">
        <v>719</v>
      </c>
      <c r="M424" s="174" t="s">
        <v>645</v>
      </c>
      <c r="N424" s="174" t="s">
        <v>951</v>
      </c>
      <c r="O424" s="174" t="s">
        <v>1640</v>
      </c>
      <c r="P424" s="176" t="s">
        <v>2035</v>
      </c>
    </row>
    <row r="425" spans="1:16" ht="21" hidden="1" customHeight="1" x14ac:dyDescent="0.25">
      <c r="A425" s="154">
        <v>422</v>
      </c>
      <c r="B425" s="172" t="s">
        <v>1510</v>
      </c>
      <c r="C425" s="173">
        <v>346126</v>
      </c>
      <c r="D425" s="174" t="s">
        <v>2036</v>
      </c>
      <c r="E425" s="173" t="s">
        <v>640</v>
      </c>
      <c r="F425" s="173">
        <v>48</v>
      </c>
      <c r="G425" s="173">
        <v>20</v>
      </c>
      <c r="H425" s="173" t="s">
        <v>641</v>
      </c>
      <c r="I425" s="174" t="s">
        <v>2037</v>
      </c>
      <c r="J425" s="173">
        <v>26</v>
      </c>
      <c r="K425" s="173" t="s">
        <v>949</v>
      </c>
      <c r="L425" s="174" t="s">
        <v>950</v>
      </c>
      <c r="M425" s="174" t="s">
        <v>645</v>
      </c>
      <c r="N425" s="174" t="s">
        <v>951</v>
      </c>
      <c r="O425" s="174" t="s">
        <v>1640</v>
      </c>
      <c r="P425" s="176" t="s">
        <v>2038</v>
      </c>
    </row>
    <row r="426" spans="1:16" ht="21" hidden="1" customHeight="1" x14ac:dyDescent="0.25">
      <c r="A426" s="154">
        <v>423</v>
      </c>
      <c r="B426" s="172" t="s">
        <v>1510</v>
      </c>
      <c r="C426" s="173">
        <v>364773</v>
      </c>
      <c r="D426" s="174" t="s">
        <v>2039</v>
      </c>
      <c r="E426" s="173" t="s">
        <v>640</v>
      </c>
      <c r="F426" s="173">
        <v>50</v>
      </c>
      <c r="G426" s="173">
        <v>25</v>
      </c>
      <c r="H426" s="173" t="s">
        <v>641</v>
      </c>
      <c r="I426" s="174" t="s">
        <v>1008</v>
      </c>
      <c r="J426" s="173">
        <v>23</v>
      </c>
      <c r="K426" s="173" t="s">
        <v>1289</v>
      </c>
      <c r="L426" s="174" t="s">
        <v>1290</v>
      </c>
      <c r="M426" s="174" t="s">
        <v>645</v>
      </c>
      <c r="N426" s="174" t="s">
        <v>951</v>
      </c>
      <c r="O426" s="174" t="s">
        <v>1640</v>
      </c>
      <c r="P426" s="175" t="s">
        <v>656</v>
      </c>
    </row>
    <row r="427" spans="1:16" ht="21" hidden="1" customHeight="1" x14ac:dyDescent="0.25">
      <c r="A427" s="154">
        <v>424</v>
      </c>
      <c r="B427" s="172" t="s">
        <v>1510</v>
      </c>
      <c r="C427" s="173">
        <v>220543</v>
      </c>
      <c r="D427" s="174" t="s">
        <v>2040</v>
      </c>
      <c r="E427" s="173" t="s">
        <v>640</v>
      </c>
      <c r="F427" s="173">
        <v>48</v>
      </c>
      <c r="G427" s="173">
        <v>29</v>
      </c>
      <c r="H427" s="173" t="s">
        <v>641</v>
      </c>
      <c r="I427" s="174" t="s">
        <v>1008</v>
      </c>
      <c r="J427" s="173">
        <v>23</v>
      </c>
      <c r="K427" s="173" t="s">
        <v>1286</v>
      </c>
      <c r="L427" s="174" t="s">
        <v>1287</v>
      </c>
      <c r="M427" s="174" t="s">
        <v>645</v>
      </c>
      <c r="N427" s="174" t="s">
        <v>951</v>
      </c>
      <c r="O427" s="174" t="s">
        <v>1640</v>
      </c>
      <c r="P427" s="175" t="s">
        <v>656</v>
      </c>
    </row>
    <row r="428" spans="1:16" ht="21" hidden="1" customHeight="1" x14ac:dyDescent="0.25">
      <c r="A428" s="154">
        <v>425</v>
      </c>
      <c r="B428" s="172" t="s">
        <v>1510</v>
      </c>
      <c r="C428" s="173">
        <v>224451</v>
      </c>
      <c r="D428" s="174" t="s">
        <v>2041</v>
      </c>
      <c r="E428" s="173" t="s">
        <v>640</v>
      </c>
      <c r="F428" s="173">
        <v>51</v>
      </c>
      <c r="G428" s="173">
        <v>27</v>
      </c>
      <c r="H428" s="173" t="s">
        <v>672</v>
      </c>
      <c r="I428" s="174" t="s">
        <v>2042</v>
      </c>
      <c r="J428" s="173">
        <v>23</v>
      </c>
      <c r="K428" s="173" t="s">
        <v>2043</v>
      </c>
      <c r="L428" s="174" t="s">
        <v>2044</v>
      </c>
      <c r="M428" s="174" t="s">
        <v>736</v>
      </c>
      <c r="N428" s="174" t="s">
        <v>882</v>
      </c>
      <c r="O428" s="174" t="s">
        <v>1234</v>
      </c>
      <c r="P428" s="176" t="s">
        <v>2045</v>
      </c>
    </row>
    <row r="429" spans="1:16" ht="21" hidden="1" customHeight="1" x14ac:dyDescent="0.25">
      <c r="A429" s="154">
        <v>426</v>
      </c>
      <c r="B429" s="172" t="s">
        <v>1510</v>
      </c>
      <c r="C429" s="173">
        <v>224735</v>
      </c>
      <c r="D429" s="174" t="s">
        <v>2046</v>
      </c>
      <c r="E429" s="173" t="s">
        <v>640</v>
      </c>
      <c r="F429" s="173">
        <v>50</v>
      </c>
      <c r="G429" s="173">
        <v>31</v>
      </c>
      <c r="H429" s="173" t="s">
        <v>641</v>
      </c>
      <c r="I429" s="174" t="s">
        <v>1670</v>
      </c>
      <c r="J429" s="173">
        <v>26</v>
      </c>
      <c r="K429" s="173" t="s">
        <v>949</v>
      </c>
      <c r="L429" s="174" t="s">
        <v>950</v>
      </c>
      <c r="M429" s="174" t="s">
        <v>645</v>
      </c>
      <c r="N429" s="174" t="s">
        <v>951</v>
      </c>
      <c r="O429" s="174" t="s">
        <v>1640</v>
      </c>
      <c r="P429" s="175" t="s">
        <v>656</v>
      </c>
    </row>
    <row r="430" spans="1:16" ht="21" hidden="1" customHeight="1" x14ac:dyDescent="0.25">
      <c r="A430" s="154">
        <v>427</v>
      </c>
      <c r="B430" s="172" t="s">
        <v>1510</v>
      </c>
      <c r="C430" s="173">
        <v>346090</v>
      </c>
      <c r="D430" s="174" t="s">
        <v>2047</v>
      </c>
      <c r="E430" s="173" t="s">
        <v>640</v>
      </c>
      <c r="F430" s="173">
        <v>45</v>
      </c>
      <c r="G430" s="173">
        <v>16</v>
      </c>
      <c r="H430" s="173" t="s">
        <v>641</v>
      </c>
      <c r="I430" s="174" t="s">
        <v>1008</v>
      </c>
      <c r="J430" s="173">
        <v>23</v>
      </c>
      <c r="K430" s="173" t="s">
        <v>1289</v>
      </c>
      <c r="L430" s="174" t="s">
        <v>1290</v>
      </c>
      <c r="M430" s="174" t="s">
        <v>645</v>
      </c>
      <c r="N430" s="174" t="s">
        <v>951</v>
      </c>
      <c r="O430" s="174" t="s">
        <v>1640</v>
      </c>
      <c r="P430" s="176" t="s">
        <v>2048</v>
      </c>
    </row>
    <row r="431" spans="1:16" ht="21" hidden="1" customHeight="1" x14ac:dyDescent="0.25">
      <c r="A431" s="154">
        <v>428</v>
      </c>
      <c r="B431" s="172" t="s">
        <v>1510</v>
      </c>
      <c r="C431" s="173">
        <v>184528</v>
      </c>
      <c r="D431" s="174" t="s">
        <v>2049</v>
      </c>
      <c r="E431" s="173" t="s">
        <v>640</v>
      </c>
      <c r="F431" s="173">
        <v>52</v>
      </c>
      <c r="G431" s="173">
        <v>35</v>
      </c>
      <c r="H431" s="173" t="s">
        <v>672</v>
      </c>
      <c r="I431" s="174" t="s">
        <v>2050</v>
      </c>
      <c r="J431" s="173">
        <v>30</v>
      </c>
      <c r="K431" s="173" t="s">
        <v>2051</v>
      </c>
      <c r="L431" s="174" t="s">
        <v>2052</v>
      </c>
      <c r="M431" s="174" t="s">
        <v>736</v>
      </c>
      <c r="N431" s="174" t="s">
        <v>737</v>
      </c>
      <c r="O431" s="174" t="s">
        <v>738</v>
      </c>
      <c r="P431" s="176" t="s">
        <v>2053</v>
      </c>
    </row>
    <row r="432" spans="1:16" ht="21" hidden="1" customHeight="1" x14ac:dyDescent="0.25">
      <c r="A432" s="154">
        <v>429</v>
      </c>
      <c r="B432" s="172" t="s">
        <v>1510</v>
      </c>
      <c r="C432" s="173">
        <v>327418</v>
      </c>
      <c r="D432" s="174" t="s">
        <v>2054</v>
      </c>
      <c r="E432" s="173" t="s">
        <v>640</v>
      </c>
      <c r="F432" s="173">
        <v>45</v>
      </c>
      <c r="G432" s="173">
        <v>25</v>
      </c>
      <c r="H432" s="173" t="s">
        <v>641</v>
      </c>
      <c r="I432" s="174" t="s">
        <v>1008</v>
      </c>
      <c r="J432" s="173">
        <v>24</v>
      </c>
      <c r="K432" s="173" t="s">
        <v>778</v>
      </c>
      <c r="L432" s="174" t="s">
        <v>779</v>
      </c>
      <c r="M432" s="174" t="s">
        <v>645</v>
      </c>
      <c r="N432" s="174" t="s">
        <v>951</v>
      </c>
      <c r="O432" s="174" t="s">
        <v>1640</v>
      </c>
      <c r="P432" s="176" t="s">
        <v>2055</v>
      </c>
    </row>
    <row r="433" spans="1:16" ht="21" hidden="1" customHeight="1" x14ac:dyDescent="0.25">
      <c r="A433" s="154">
        <v>430</v>
      </c>
      <c r="B433" s="172" t="s">
        <v>1510</v>
      </c>
      <c r="C433" s="173">
        <v>327416</v>
      </c>
      <c r="D433" s="174" t="s">
        <v>2056</v>
      </c>
      <c r="E433" s="173" t="s">
        <v>640</v>
      </c>
      <c r="F433" s="173">
        <v>41</v>
      </c>
      <c r="G433" s="173">
        <v>25</v>
      </c>
      <c r="H433" s="173" t="s">
        <v>672</v>
      </c>
      <c r="I433" s="174" t="s">
        <v>1650</v>
      </c>
      <c r="J433" s="173">
        <v>24</v>
      </c>
      <c r="K433" s="173" t="s">
        <v>2057</v>
      </c>
      <c r="L433" s="174" t="s">
        <v>2058</v>
      </c>
      <c r="M433" s="174" t="s">
        <v>676</v>
      </c>
      <c r="N433" s="174" t="s">
        <v>677</v>
      </c>
      <c r="O433" s="174">
        <v>0</v>
      </c>
      <c r="P433" s="176" t="s">
        <v>2059</v>
      </c>
    </row>
    <row r="434" spans="1:16" ht="21" hidden="1" customHeight="1" x14ac:dyDescent="0.25">
      <c r="A434" s="154">
        <v>431</v>
      </c>
      <c r="B434" s="172" t="s">
        <v>1510</v>
      </c>
      <c r="C434" s="173">
        <v>174336</v>
      </c>
      <c r="D434" s="174" t="s">
        <v>2060</v>
      </c>
      <c r="E434" s="173" t="s">
        <v>640</v>
      </c>
      <c r="F434" s="173">
        <v>52</v>
      </c>
      <c r="G434" s="173">
        <v>32</v>
      </c>
      <c r="H434" s="173" t="s">
        <v>641</v>
      </c>
      <c r="I434" s="174" t="s">
        <v>1705</v>
      </c>
      <c r="J434" s="173">
        <v>24</v>
      </c>
      <c r="K434" s="173" t="s">
        <v>811</v>
      </c>
      <c r="L434" s="174" t="s">
        <v>812</v>
      </c>
      <c r="M434" s="174" t="s">
        <v>645</v>
      </c>
      <c r="N434" s="174" t="s">
        <v>951</v>
      </c>
      <c r="O434" s="174" t="s">
        <v>1640</v>
      </c>
      <c r="P434" s="176" t="s">
        <v>2061</v>
      </c>
    </row>
    <row r="435" spans="1:16" ht="21" hidden="1" customHeight="1" x14ac:dyDescent="0.25">
      <c r="A435" s="154">
        <v>432</v>
      </c>
      <c r="B435" s="172" t="s">
        <v>1510</v>
      </c>
      <c r="C435" s="173">
        <v>346066</v>
      </c>
      <c r="D435" s="174" t="s">
        <v>2062</v>
      </c>
      <c r="E435" s="173" t="s">
        <v>640</v>
      </c>
      <c r="F435" s="173">
        <v>41</v>
      </c>
      <c r="G435" s="173">
        <v>21</v>
      </c>
      <c r="H435" s="173" t="s">
        <v>641</v>
      </c>
      <c r="I435" s="174" t="s">
        <v>1886</v>
      </c>
      <c r="J435" s="173">
        <v>23</v>
      </c>
      <c r="K435" s="173" t="s">
        <v>1092</v>
      </c>
      <c r="L435" s="174" t="s">
        <v>1093</v>
      </c>
      <c r="M435" s="174" t="s">
        <v>645</v>
      </c>
      <c r="N435" s="174" t="s">
        <v>951</v>
      </c>
      <c r="O435" s="174" t="s">
        <v>1640</v>
      </c>
      <c r="P435" s="176" t="s">
        <v>2063</v>
      </c>
    </row>
    <row r="436" spans="1:16" ht="21" hidden="1" customHeight="1" x14ac:dyDescent="0.25">
      <c r="A436" s="154">
        <v>433</v>
      </c>
      <c r="B436" s="172" t="s">
        <v>1510</v>
      </c>
      <c r="C436" s="173">
        <v>859901</v>
      </c>
      <c r="D436" s="174" t="s">
        <v>2064</v>
      </c>
      <c r="E436" s="173" t="s">
        <v>640</v>
      </c>
      <c r="F436" s="173">
        <v>55</v>
      </c>
      <c r="G436" s="173">
        <v>27</v>
      </c>
      <c r="H436" s="173" t="s">
        <v>641</v>
      </c>
      <c r="I436" s="174" t="s">
        <v>1052</v>
      </c>
      <c r="J436" s="173">
        <v>24</v>
      </c>
      <c r="K436" s="173" t="s">
        <v>2065</v>
      </c>
      <c r="L436" s="174" t="s">
        <v>2066</v>
      </c>
      <c r="M436" s="174" t="s">
        <v>645</v>
      </c>
      <c r="N436" s="174" t="s">
        <v>951</v>
      </c>
      <c r="O436" s="174" t="s">
        <v>1640</v>
      </c>
      <c r="P436" s="176" t="s">
        <v>2067</v>
      </c>
    </row>
    <row r="437" spans="1:16" ht="21" hidden="1" customHeight="1" x14ac:dyDescent="0.25">
      <c r="A437" s="154">
        <v>434</v>
      </c>
      <c r="B437" s="172" t="s">
        <v>1510</v>
      </c>
      <c r="C437" s="173">
        <v>221833</v>
      </c>
      <c r="D437" s="174" t="s">
        <v>2068</v>
      </c>
      <c r="E437" s="173" t="s">
        <v>640</v>
      </c>
      <c r="F437" s="173">
        <v>49</v>
      </c>
      <c r="G437" s="173">
        <v>31</v>
      </c>
      <c r="H437" s="173" t="s">
        <v>641</v>
      </c>
      <c r="I437" s="174" t="s">
        <v>2069</v>
      </c>
      <c r="J437" s="173">
        <v>21</v>
      </c>
      <c r="K437" s="173" t="s">
        <v>854</v>
      </c>
      <c r="L437" s="174" t="s">
        <v>855</v>
      </c>
      <c r="M437" s="174" t="s">
        <v>645</v>
      </c>
      <c r="N437" s="174" t="s">
        <v>951</v>
      </c>
      <c r="O437" s="174" t="s">
        <v>1640</v>
      </c>
      <c r="P437" s="176" t="s">
        <v>2070</v>
      </c>
    </row>
    <row r="438" spans="1:16" ht="21" hidden="1" customHeight="1" x14ac:dyDescent="0.25">
      <c r="A438" s="154">
        <v>435</v>
      </c>
      <c r="B438" s="172" t="s">
        <v>1510</v>
      </c>
      <c r="C438" s="173">
        <v>978006</v>
      </c>
      <c r="D438" s="174" t="s">
        <v>2071</v>
      </c>
      <c r="E438" s="173" t="s">
        <v>640</v>
      </c>
      <c r="F438" s="173">
        <v>58</v>
      </c>
      <c r="G438" s="173">
        <v>27</v>
      </c>
      <c r="H438" s="173" t="s">
        <v>641</v>
      </c>
      <c r="I438" s="174" t="s">
        <v>2072</v>
      </c>
      <c r="J438" s="173">
        <v>32</v>
      </c>
      <c r="K438" s="173" t="s">
        <v>960</v>
      </c>
      <c r="L438" s="174" t="s">
        <v>961</v>
      </c>
      <c r="M438" s="174" t="s">
        <v>645</v>
      </c>
      <c r="N438" s="174" t="s">
        <v>951</v>
      </c>
      <c r="O438" s="174" t="s">
        <v>1640</v>
      </c>
      <c r="P438" s="176" t="s">
        <v>2073</v>
      </c>
    </row>
    <row r="439" spans="1:16" ht="21" hidden="1" customHeight="1" x14ac:dyDescent="0.25">
      <c r="A439" s="154">
        <v>436</v>
      </c>
      <c r="B439" s="172" t="s">
        <v>1510</v>
      </c>
      <c r="C439" s="173">
        <v>389337</v>
      </c>
      <c r="D439" s="174" t="s">
        <v>2074</v>
      </c>
      <c r="E439" s="173" t="s">
        <v>640</v>
      </c>
      <c r="F439" s="173">
        <v>41</v>
      </c>
      <c r="G439" s="173">
        <v>19</v>
      </c>
      <c r="H439" s="173" t="s">
        <v>641</v>
      </c>
      <c r="I439" s="174" t="s">
        <v>2075</v>
      </c>
      <c r="J439" s="173">
        <v>26</v>
      </c>
      <c r="K439" s="173" t="s">
        <v>949</v>
      </c>
      <c r="L439" s="174" t="s">
        <v>950</v>
      </c>
      <c r="M439" s="174" t="s">
        <v>645</v>
      </c>
      <c r="N439" s="174" t="s">
        <v>951</v>
      </c>
      <c r="O439" s="174" t="s">
        <v>1640</v>
      </c>
      <c r="P439" s="175" t="s">
        <v>656</v>
      </c>
    </row>
    <row r="440" spans="1:16" ht="21" hidden="1" customHeight="1" x14ac:dyDescent="0.25">
      <c r="A440" s="154">
        <v>437</v>
      </c>
      <c r="B440" s="172" t="s">
        <v>1510</v>
      </c>
      <c r="C440" s="173">
        <v>224999</v>
      </c>
      <c r="D440" s="174" t="s">
        <v>2076</v>
      </c>
      <c r="E440" s="173" t="s">
        <v>640</v>
      </c>
      <c r="F440" s="173">
        <v>54</v>
      </c>
      <c r="G440" s="173">
        <v>35</v>
      </c>
      <c r="H440" s="173" t="s">
        <v>641</v>
      </c>
      <c r="I440" s="174" t="s">
        <v>1639</v>
      </c>
      <c r="J440" s="173">
        <v>26</v>
      </c>
      <c r="K440" s="173" t="s">
        <v>949</v>
      </c>
      <c r="L440" s="174" t="s">
        <v>950</v>
      </c>
      <c r="M440" s="174" t="s">
        <v>645</v>
      </c>
      <c r="N440" s="174" t="s">
        <v>951</v>
      </c>
      <c r="O440" s="174" t="s">
        <v>1640</v>
      </c>
      <c r="P440" s="176" t="s">
        <v>2077</v>
      </c>
    </row>
    <row r="441" spans="1:16" ht="21" hidden="1" customHeight="1" x14ac:dyDescent="0.25">
      <c r="A441" s="154">
        <v>438</v>
      </c>
      <c r="B441" s="172" t="s">
        <v>1510</v>
      </c>
      <c r="C441" s="173">
        <v>223811</v>
      </c>
      <c r="D441" s="174" t="s">
        <v>2078</v>
      </c>
      <c r="E441" s="173" t="s">
        <v>640</v>
      </c>
      <c r="F441" s="173">
        <v>46</v>
      </c>
      <c r="G441" s="173">
        <v>27</v>
      </c>
      <c r="H441" s="173" t="s">
        <v>641</v>
      </c>
      <c r="I441" s="174" t="s">
        <v>1016</v>
      </c>
      <c r="J441" s="173">
        <v>26</v>
      </c>
      <c r="K441" s="173" t="s">
        <v>801</v>
      </c>
      <c r="L441" s="174" t="s">
        <v>802</v>
      </c>
      <c r="M441" s="174" t="s">
        <v>645</v>
      </c>
      <c r="N441" s="174" t="s">
        <v>951</v>
      </c>
      <c r="O441" s="174" t="s">
        <v>1640</v>
      </c>
      <c r="P441" s="175" t="s">
        <v>656</v>
      </c>
    </row>
    <row r="442" spans="1:16" ht="21" hidden="1" customHeight="1" x14ac:dyDescent="0.25">
      <c r="A442" s="154">
        <v>439</v>
      </c>
      <c r="B442" s="172" t="s">
        <v>1510</v>
      </c>
      <c r="C442" s="173">
        <v>383514</v>
      </c>
      <c r="D442" s="174" t="s">
        <v>2079</v>
      </c>
      <c r="E442" s="173" t="s">
        <v>640</v>
      </c>
      <c r="F442" s="173">
        <v>42</v>
      </c>
      <c r="G442" s="173">
        <v>18</v>
      </c>
      <c r="H442" s="173" t="s">
        <v>641</v>
      </c>
      <c r="I442" s="174" t="s">
        <v>1705</v>
      </c>
      <c r="J442" s="173">
        <v>23</v>
      </c>
      <c r="K442" s="173" t="s">
        <v>929</v>
      </c>
      <c r="L442" s="174" t="s">
        <v>930</v>
      </c>
      <c r="M442" s="174" t="s">
        <v>645</v>
      </c>
      <c r="N442" s="174" t="s">
        <v>951</v>
      </c>
      <c r="O442" s="174" t="s">
        <v>1640</v>
      </c>
      <c r="P442" s="176" t="s">
        <v>2080</v>
      </c>
    </row>
    <row r="443" spans="1:16" ht="21" hidden="1" customHeight="1" x14ac:dyDescent="0.25">
      <c r="A443" s="154">
        <v>440</v>
      </c>
      <c r="B443" s="172" t="s">
        <v>1510</v>
      </c>
      <c r="C443" s="173">
        <v>491137</v>
      </c>
      <c r="D443" s="174" t="s">
        <v>2081</v>
      </c>
      <c r="E443" s="173" t="s">
        <v>640</v>
      </c>
      <c r="F443" s="173">
        <v>39</v>
      </c>
      <c r="G443" s="173">
        <v>13</v>
      </c>
      <c r="H443" s="173" t="s">
        <v>641</v>
      </c>
      <c r="I443" s="174" t="s">
        <v>2082</v>
      </c>
      <c r="J443" s="173">
        <v>23</v>
      </c>
      <c r="K443" s="173" t="s">
        <v>1583</v>
      </c>
      <c r="L443" s="174" t="s">
        <v>1584</v>
      </c>
      <c r="M443" s="174" t="s">
        <v>645</v>
      </c>
      <c r="N443" s="174" t="s">
        <v>951</v>
      </c>
      <c r="O443" s="174" t="s">
        <v>1640</v>
      </c>
      <c r="P443" s="175" t="s">
        <v>656</v>
      </c>
    </row>
    <row r="444" spans="1:16" ht="21" hidden="1" customHeight="1" x14ac:dyDescent="0.25">
      <c r="A444" s="154">
        <v>441</v>
      </c>
      <c r="B444" s="172" t="s">
        <v>1510</v>
      </c>
      <c r="C444" s="173">
        <v>334426</v>
      </c>
      <c r="D444" s="174" t="s">
        <v>2083</v>
      </c>
      <c r="E444" s="173" t="s">
        <v>640</v>
      </c>
      <c r="F444" s="173">
        <v>45</v>
      </c>
      <c r="G444" s="173">
        <v>22</v>
      </c>
      <c r="H444" s="173" t="s">
        <v>672</v>
      </c>
      <c r="I444" s="174" t="s">
        <v>1650</v>
      </c>
      <c r="J444" s="173">
        <v>24</v>
      </c>
      <c r="K444" s="173" t="s">
        <v>2057</v>
      </c>
      <c r="L444" s="174" t="s">
        <v>2058</v>
      </c>
      <c r="M444" s="174" t="s">
        <v>676</v>
      </c>
      <c r="N444" s="174" t="s">
        <v>677</v>
      </c>
      <c r="O444" s="174">
        <v>0</v>
      </c>
      <c r="P444" s="176" t="s">
        <v>2084</v>
      </c>
    </row>
    <row r="445" spans="1:16" ht="21" hidden="1" customHeight="1" x14ac:dyDescent="0.25">
      <c r="A445" s="154">
        <v>442</v>
      </c>
      <c r="B445" s="172" t="s">
        <v>1510</v>
      </c>
      <c r="C445" s="173">
        <v>323657</v>
      </c>
      <c r="D445" s="174" t="s">
        <v>2085</v>
      </c>
      <c r="E445" s="173" t="s">
        <v>640</v>
      </c>
      <c r="F445" s="173">
        <v>44</v>
      </c>
      <c r="G445" s="173">
        <v>25</v>
      </c>
      <c r="H445" s="173" t="s">
        <v>641</v>
      </c>
      <c r="I445" s="174" t="s">
        <v>2086</v>
      </c>
      <c r="J445" s="173">
        <v>28</v>
      </c>
      <c r="K445" s="173" t="s">
        <v>758</v>
      </c>
      <c r="L445" s="174" t="s">
        <v>759</v>
      </c>
      <c r="M445" s="174" t="s">
        <v>645</v>
      </c>
      <c r="N445" s="174" t="s">
        <v>951</v>
      </c>
      <c r="O445" s="174" t="s">
        <v>1640</v>
      </c>
      <c r="P445" s="175" t="s">
        <v>656</v>
      </c>
    </row>
    <row r="446" spans="1:16" ht="21" hidden="1" customHeight="1" x14ac:dyDescent="0.25">
      <c r="A446" s="154">
        <v>443</v>
      </c>
      <c r="B446" s="172" t="s">
        <v>1510</v>
      </c>
      <c r="C446" s="173">
        <v>508154</v>
      </c>
      <c r="D446" s="174" t="s">
        <v>2087</v>
      </c>
      <c r="E446" s="173" t="s">
        <v>640</v>
      </c>
      <c r="F446" s="173">
        <v>35</v>
      </c>
      <c r="G446" s="173">
        <v>12</v>
      </c>
      <c r="H446" s="173" t="s">
        <v>641</v>
      </c>
      <c r="I446" s="174" t="s">
        <v>2088</v>
      </c>
      <c r="J446" s="173">
        <v>26</v>
      </c>
      <c r="K446" s="173" t="s">
        <v>949</v>
      </c>
      <c r="L446" s="174" t="s">
        <v>950</v>
      </c>
      <c r="M446" s="174" t="s">
        <v>645</v>
      </c>
      <c r="N446" s="174" t="s">
        <v>951</v>
      </c>
      <c r="O446" s="174" t="s">
        <v>1640</v>
      </c>
      <c r="P446" s="176" t="s">
        <v>2089</v>
      </c>
    </row>
    <row r="447" spans="1:16" ht="21" hidden="1" customHeight="1" x14ac:dyDescent="0.25">
      <c r="A447" s="154">
        <v>444</v>
      </c>
      <c r="B447" s="172" t="s">
        <v>1510</v>
      </c>
      <c r="C447" s="173">
        <v>470399</v>
      </c>
      <c r="D447" s="174" t="s">
        <v>2090</v>
      </c>
      <c r="E447" s="173" t="s">
        <v>640</v>
      </c>
      <c r="F447" s="173">
        <v>33</v>
      </c>
      <c r="G447" s="173">
        <v>13</v>
      </c>
      <c r="H447" s="173" t="s">
        <v>641</v>
      </c>
      <c r="I447" s="174" t="s">
        <v>1037</v>
      </c>
      <c r="J447" s="173">
        <v>20</v>
      </c>
      <c r="K447" s="173" t="s">
        <v>1228</v>
      </c>
      <c r="L447" s="174" t="s">
        <v>1229</v>
      </c>
      <c r="M447" s="174" t="s">
        <v>645</v>
      </c>
      <c r="N447" s="174" t="s">
        <v>951</v>
      </c>
      <c r="O447" s="174" t="s">
        <v>1640</v>
      </c>
      <c r="P447" s="175" t="s">
        <v>656</v>
      </c>
    </row>
    <row r="448" spans="1:16" ht="21" hidden="1" customHeight="1" x14ac:dyDescent="0.25">
      <c r="A448" s="154">
        <v>445</v>
      </c>
      <c r="B448" s="172" t="s">
        <v>1510</v>
      </c>
      <c r="C448" s="173">
        <v>383577</v>
      </c>
      <c r="D448" s="174" t="s">
        <v>2091</v>
      </c>
      <c r="E448" s="173" t="s">
        <v>640</v>
      </c>
      <c r="F448" s="173">
        <v>41</v>
      </c>
      <c r="G448" s="173">
        <v>19</v>
      </c>
      <c r="H448" s="173" t="s">
        <v>641</v>
      </c>
      <c r="I448" s="174" t="s">
        <v>1639</v>
      </c>
      <c r="J448" s="173">
        <v>26</v>
      </c>
      <c r="K448" s="173" t="s">
        <v>949</v>
      </c>
      <c r="L448" s="174" t="s">
        <v>950</v>
      </c>
      <c r="M448" s="174" t="s">
        <v>645</v>
      </c>
      <c r="N448" s="174" t="s">
        <v>951</v>
      </c>
      <c r="O448" s="174" t="s">
        <v>1640</v>
      </c>
      <c r="P448" s="175" t="s">
        <v>656</v>
      </c>
    </row>
    <row r="449" spans="1:16" ht="21" hidden="1" customHeight="1" x14ac:dyDescent="0.25">
      <c r="A449" s="154">
        <v>446</v>
      </c>
      <c r="B449" s="172" t="s">
        <v>1510</v>
      </c>
      <c r="C449" s="173">
        <v>223661</v>
      </c>
      <c r="D449" s="174" t="s">
        <v>2092</v>
      </c>
      <c r="E449" s="173" t="s">
        <v>640</v>
      </c>
      <c r="F449" s="173">
        <v>48</v>
      </c>
      <c r="G449" s="173">
        <v>29</v>
      </c>
      <c r="H449" s="173" t="s">
        <v>641</v>
      </c>
      <c r="I449" s="174" t="s">
        <v>1670</v>
      </c>
      <c r="J449" s="173">
        <v>32</v>
      </c>
      <c r="K449" s="173" t="s">
        <v>960</v>
      </c>
      <c r="L449" s="174" t="s">
        <v>961</v>
      </c>
      <c r="M449" s="174" t="s">
        <v>645</v>
      </c>
      <c r="N449" s="174" t="s">
        <v>951</v>
      </c>
      <c r="O449" s="174" t="s">
        <v>1640</v>
      </c>
      <c r="P449" s="176" t="s">
        <v>2093</v>
      </c>
    </row>
    <row r="450" spans="1:16" ht="21" hidden="1" customHeight="1" x14ac:dyDescent="0.25">
      <c r="A450" s="154">
        <v>447</v>
      </c>
      <c r="B450" s="172" t="s">
        <v>1510</v>
      </c>
      <c r="C450" s="173">
        <v>470385</v>
      </c>
      <c r="D450" s="174" t="s">
        <v>2094</v>
      </c>
      <c r="E450" s="173" t="s">
        <v>640</v>
      </c>
      <c r="F450" s="173">
        <v>38</v>
      </c>
      <c r="G450" s="173">
        <v>15</v>
      </c>
      <c r="H450" s="173" t="s">
        <v>641</v>
      </c>
      <c r="I450" s="174" t="s">
        <v>1736</v>
      </c>
      <c r="J450" s="173">
        <v>22</v>
      </c>
      <c r="K450" s="173" t="s">
        <v>764</v>
      </c>
      <c r="L450" s="174" t="s">
        <v>765</v>
      </c>
      <c r="M450" s="174" t="s">
        <v>645</v>
      </c>
      <c r="N450" s="174" t="s">
        <v>951</v>
      </c>
      <c r="O450" s="174" t="s">
        <v>1640</v>
      </c>
      <c r="P450" s="176" t="s">
        <v>2095</v>
      </c>
    </row>
    <row r="451" spans="1:16" ht="21" hidden="1" customHeight="1" x14ac:dyDescent="0.25">
      <c r="A451" s="154">
        <v>448</v>
      </c>
      <c r="B451" s="172" t="s">
        <v>1510</v>
      </c>
      <c r="C451" s="173">
        <v>448938</v>
      </c>
      <c r="D451" s="174" t="s">
        <v>2096</v>
      </c>
      <c r="E451" s="173" t="s">
        <v>640</v>
      </c>
      <c r="F451" s="173">
        <v>37</v>
      </c>
      <c r="G451" s="173">
        <v>15</v>
      </c>
      <c r="H451" s="173" t="s">
        <v>641</v>
      </c>
      <c r="I451" s="174" t="s">
        <v>2097</v>
      </c>
      <c r="J451" s="173">
        <v>26</v>
      </c>
      <c r="K451" s="173" t="s">
        <v>949</v>
      </c>
      <c r="L451" s="174" t="s">
        <v>950</v>
      </c>
      <c r="M451" s="174" t="s">
        <v>645</v>
      </c>
      <c r="N451" s="174" t="s">
        <v>951</v>
      </c>
      <c r="O451" s="174" t="s">
        <v>1640</v>
      </c>
      <c r="P451" s="176" t="s">
        <v>2098</v>
      </c>
    </row>
    <row r="452" spans="1:16" ht="21" hidden="1" customHeight="1" x14ac:dyDescent="0.25">
      <c r="A452" s="154">
        <v>449</v>
      </c>
      <c r="B452" s="172" t="s">
        <v>1510</v>
      </c>
      <c r="C452" s="173">
        <v>360007</v>
      </c>
      <c r="D452" s="174" t="s">
        <v>2099</v>
      </c>
      <c r="E452" s="173" t="s">
        <v>640</v>
      </c>
      <c r="F452" s="173">
        <v>40</v>
      </c>
      <c r="G452" s="173">
        <v>20</v>
      </c>
      <c r="H452" s="173" t="s">
        <v>641</v>
      </c>
      <c r="I452" s="174" t="s">
        <v>2100</v>
      </c>
      <c r="J452" s="173">
        <v>24</v>
      </c>
      <c r="K452" s="173" t="s">
        <v>955</v>
      </c>
      <c r="L452" s="174" t="s">
        <v>956</v>
      </c>
      <c r="M452" s="174" t="s">
        <v>645</v>
      </c>
      <c r="N452" s="174" t="s">
        <v>951</v>
      </c>
      <c r="O452" s="174" t="s">
        <v>1640</v>
      </c>
      <c r="P452" s="176" t="s">
        <v>2101</v>
      </c>
    </row>
    <row r="453" spans="1:16" ht="21" hidden="1" customHeight="1" x14ac:dyDescent="0.25">
      <c r="A453" s="154">
        <v>450</v>
      </c>
      <c r="B453" s="172" t="s">
        <v>1510</v>
      </c>
      <c r="C453" s="173">
        <v>327408</v>
      </c>
      <c r="D453" s="174" t="s">
        <v>2102</v>
      </c>
      <c r="E453" s="173" t="s">
        <v>640</v>
      </c>
      <c r="F453" s="173">
        <v>42</v>
      </c>
      <c r="G453" s="173">
        <v>25</v>
      </c>
      <c r="H453" s="173" t="s">
        <v>641</v>
      </c>
      <c r="I453" s="174" t="s">
        <v>2100</v>
      </c>
      <c r="J453" s="173">
        <v>24</v>
      </c>
      <c r="K453" s="173" t="s">
        <v>955</v>
      </c>
      <c r="L453" s="174" t="s">
        <v>956</v>
      </c>
      <c r="M453" s="174" t="s">
        <v>645</v>
      </c>
      <c r="N453" s="174" t="s">
        <v>951</v>
      </c>
      <c r="O453" s="174" t="s">
        <v>1640</v>
      </c>
      <c r="P453" s="176" t="s">
        <v>2103</v>
      </c>
    </row>
    <row r="454" spans="1:16" ht="21" hidden="1" customHeight="1" x14ac:dyDescent="0.25">
      <c r="A454" s="154">
        <v>451</v>
      </c>
      <c r="B454" s="172" t="s">
        <v>1510</v>
      </c>
      <c r="C454" s="173">
        <v>248967</v>
      </c>
      <c r="D454" s="174" t="s">
        <v>2104</v>
      </c>
      <c r="E454" s="173" t="s">
        <v>640</v>
      </c>
      <c r="F454" s="173">
        <v>50</v>
      </c>
      <c r="G454" s="173">
        <v>31</v>
      </c>
      <c r="H454" s="173" t="s">
        <v>641</v>
      </c>
      <c r="I454" s="174" t="s">
        <v>1705</v>
      </c>
      <c r="J454" s="173">
        <v>24</v>
      </c>
      <c r="K454" s="173" t="s">
        <v>811</v>
      </c>
      <c r="L454" s="174" t="s">
        <v>812</v>
      </c>
      <c r="M454" s="174" t="s">
        <v>645</v>
      </c>
      <c r="N454" s="174" t="s">
        <v>951</v>
      </c>
      <c r="O454" s="174" t="s">
        <v>1640</v>
      </c>
      <c r="P454" s="176" t="s">
        <v>2105</v>
      </c>
    </row>
    <row r="455" spans="1:16" ht="21" hidden="1" customHeight="1" x14ac:dyDescent="0.25">
      <c r="A455" s="154">
        <v>452</v>
      </c>
      <c r="B455" s="172" t="s">
        <v>1510</v>
      </c>
      <c r="C455" s="173">
        <v>228671</v>
      </c>
      <c r="D455" s="174" t="s">
        <v>2106</v>
      </c>
      <c r="E455" s="173" t="s">
        <v>640</v>
      </c>
      <c r="F455" s="173">
        <v>59</v>
      </c>
      <c r="G455" s="173">
        <v>29</v>
      </c>
      <c r="H455" s="173" t="s">
        <v>641</v>
      </c>
      <c r="I455" s="174" t="s">
        <v>2107</v>
      </c>
      <c r="J455" s="173">
        <v>18</v>
      </c>
      <c r="K455" s="173" t="s">
        <v>2108</v>
      </c>
      <c r="L455" s="174" t="s">
        <v>2109</v>
      </c>
      <c r="M455" s="174" t="s">
        <v>645</v>
      </c>
      <c r="N455" s="174" t="s">
        <v>951</v>
      </c>
      <c r="O455" s="174" t="s">
        <v>1640</v>
      </c>
      <c r="P455" s="176" t="s">
        <v>2110</v>
      </c>
    </row>
    <row r="456" spans="1:16" ht="21" hidden="1" customHeight="1" x14ac:dyDescent="0.25">
      <c r="A456" s="154">
        <v>453</v>
      </c>
      <c r="B456" s="172" t="s">
        <v>1510</v>
      </c>
      <c r="C456" s="177">
        <v>362845</v>
      </c>
      <c r="D456" s="178" t="s">
        <v>2111</v>
      </c>
      <c r="E456" s="177" t="s">
        <v>640</v>
      </c>
      <c r="F456" s="177">
        <v>48</v>
      </c>
      <c r="G456" s="177">
        <v>20</v>
      </c>
      <c r="H456" s="177" t="s">
        <v>229</v>
      </c>
      <c r="I456" s="178" t="s">
        <v>2112</v>
      </c>
      <c r="J456" s="177">
        <v>11</v>
      </c>
      <c r="K456" s="177" t="s">
        <v>2113</v>
      </c>
      <c r="L456" s="178" t="s">
        <v>2114</v>
      </c>
      <c r="M456" s="178" t="s">
        <v>1620</v>
      </c>
      <c r="N456" s="178" t="s">
        <v>1744</v>
      </c>
      <c r="O456" s="178" t="s">
        <v>54</v>
      </c>
      <c r="P456" s="175" t="s">
        <v>656</v>
      </c>
    </row>
    <row r="457" spans="1:16" ht="21" hidden="1" customHeight="1" x14ac:dyDescent="0.25">
      <c r="A457" s="154">
        <v>454</v>
      </c>
      <c r="B457" s="172" t="s">
        <v>1510</v>
      </c>
      <c r="C457" s="173">
        <v>280104</v>
      </c>
      <c r="D457" s="174" t="s">
        <v>2115</v>
      </c>
      <c r="E457" s="173" t="s">
        <v>640</v>
      </c>
      <c r="F457" s="173">
        <v>57</v>
      </c>
      <c r="G457" s="173">
        <v>22</v>
      </c>
      <c r="H457" s="173" t="s">
        <v>229</v>
      </c>
      <c r="I457" s="174" t="s">
        <v>2112</v>
      </c>
      <c r="J457" s="173">
        <v>24</v>
      </c>
      <c r="K457" s="173" t="s">
        <v>2116</v>
      </c>
      <c r="L457" s="174" t="s">
        <v>2117</v>
      </c>
      <c r="M457" s="174" t="s">
        <v>1620</v>
      </c>
      <c r="N457" s="174" t="s">
        <v>1744</v>
      </c>
      <c r="O457" s="174" t="s">
        <v>54</v>
      </c>
      <c r="P457" s="176" t="s">
        <v>2118</v>
      </c>
    </row>
    <row r="458" spans="1:16" ht="21" hidden="1" customHeight="1" x14ac:dyDescent="0.25">
      <c r="A458" s="154">
        <v>455</v>
      </c>
      <c r="B458" s="172" t="s">
        <v>1510</v>
      </c>
      <c r="C458" s="173">
        <v>365499</v>
      </c>
      <c r="D458" s="174" t="s">
        <v>2119</v>
      </c>
      <c r="E458" s="173" t="s">
        <v>640</v>
      </c>
      <c r="F458" s="173">
        <v>51</v>
      </c>
      <c r="G458" s="173">
        <v>18</v>
      </c>
      <c r="H458" s="173" t="s">
        <v>229</v>
      </c>
      <c r="I458" s="174" t="s">
        <v>2120</v>
      </c>
      <c r="J458" s="173">
        <v>17</v>
      </c>
      <c r="K458" s="173" t="s">
        <v>2121</v>
      </c>
      <c r="L458" s="174" t="s">
        <v>2122</v>
      </c>
      <c r="M458" s="174" t="s">
        <v>1620</v>
      </c>
      <c r="N458" s="174" t="s">
        <v>1744</v>
      </c>
      <c r="O458" s="174" t="s">
        <v>2123</v>
      </c>
      <c r="P458" s="176" t="s">
        <v>2124</v>
      </c>
    </row>
    <row r="459" spans="1:16" ht="21" hidden="1" customHeight="1" x14ac:dyDescent="0.25">
      <c r="A459" s="154">
        <v>456</v>
      </c>
      <c r="B459" s="172" t="s">
        <v>1510</v>
      </c>
      <c r="C459" s="173">
        <v>471524</v>
      </c>
      <c r="D459" s="174" t="s">
        <v>2125</v>
      </c>
      <c r="E459" s="173" t="s">
        <v>640</v>
      </c>
      <c r="F459" s="173">
        <v>45</v>
      </c>
      <c r="G459" s="173">
        <v>15</v>
      </c>
      <c r="H459" s="173" t="s">
        <v>229</v>
      </c>
      <c r="I459" s="174" t="s">
        <v>2120</v>
      </c>
      <c r="J459" s="173">
        <v>11</v>
      </c>
      <c r="K459" s="173" t="s">
        <v>2126</v>
      </c>
      <c r="L459" s="174" t="s">
        <v>2127</v>
      </c>
      <c r="M459" s="174" t="s">
        <v>1620</v>
      </c>
      <c r="N459" s="174" t="s">
        <v>1744</v>
      </c>
      <c r="O459" s="174" t="s">
        <v>2123</v>
      </c>
      <c r="P459" s="175" t="s">
        <v>656</v>
      </c>
    </row>
    <row r="460" spans="1:16" ht="21" hidden="1" customHeight="1" x14ac:dyDescent="0.25">
      <c r="A460" s="154">
        <v>457</v>
      </c>
      <c r="B460" s="172" t="s">
        <v>1510</v>
      </c>
      <c r="C460" s="173">
        <v>433424</v>
      </c>
      <c r="D460" s="174" t="s">
        <v>2128</v>
      </c>
      <c r="E460" s="173" t="s">
        <v>741</v>
      </c>
      <c r="F460" s="173">
        <v>44</v>
      </c>
      <c r="G460" s="173">
        <v>17</v>
      </c>
      <c r="H460" s="173" t="s">
        <v>229</v>
      </c>
      <c r="I460" s="174" t="s">
        <v>2120</v>
      </c>
      <c r="J460" s="173">
        <v>22</v>
      </c>
      <c r="K460" s="173" t="s">
        <v>2129</v>
      </c>
      <c r="L460" s="174" t="s">
        <v>2130</v>
      </c>
      <c r="M460" s="174" t="s">
        <v>1620</v>
      </c>
      <c r="N460" s="174" t="s">
        <v>1744</v>
      </c>
      <c r="O460" s="174" t="s">
        <v>2123</v>
      </c>
      <c r="P460" s="176" t="s">
        <v>2131</v>
      </c>
    </row>
    <row r="461" spans="1:16" ht="21" hidden="1" customHeight="1" x14ac:dyDescent="0.25">
      <c r="A461" s="154">
        <v>458</v>
      </c>
      <c r="B461" s="172" t="s">
        <v>1510</v>
      </c>
      <c r="C461" s="182">
        <v>187650</v>
      </c>
      <c r="D461" s="183" t="s">
        <v>2132</v>
      </c>
      <c r="E461" s="182" t="s">
        <v>640</v>
      </c>
      <c r="F461" s="182">
        <v>50</v>
      </c>
      <c r="G461" s="182">
        <v>32</v>
      </c>
      <c r="H461" s="182" t="s">
        <v>672</v>
      </c>
      <c r="I461" s="183" t="s">
        <v>2133</v>
      </c>
      <c r="J461" s="182">
        <v>29</v>
      </c>
      <c r="K461" s="182" t="s">
        <v>2134</v>
      </c>
      <c r="L461" s="183" t="s">
        <v>2135</v>
      </c>
      <c r="M461" s="183" t="s">
        <v>736</v>
      </c>
      <c r="N461" s="183" t="s">
        <v>745</v>
      </c>
      <c r="O461" s="183" t="s">
        <v>2003</v>
      </c>
      <c r="P461" s="176" t="s">
        <v>2136</v>
      </c>
    </row>
    <row r="462" spans="1:16" ht="21" hidden="1" customHeight="1" x14ac:dyDescent="0.25">
      <c r="A462" s="154">
        <v>459</v>
      </c>
      <c r="B462" s="172" t="s">
        <v>1510</v>
      </c>
      <c r="C462" s="173">
        <v>316379</v>
      </c>
      <c r="D462" s="174" t="s">
        <v>2137</v>
      </c>
      <c r="E462" s="173" t="s">
        <v>640</v>
      </c>
      <c r="F462" s="173">
        <v>47</v>
      </c>
      <c r="G462" s="173">
        <v>19</v>
      </c>
      <c r="H462" s="173" t="s">
        <v>280</v>
      </c>
      <c r="I462" s="174" t="s">
        <v>2138</v>
      </c>
      <c r="J462" s="173">
        <v>21</v>
      </c>
      <c r="K462" s="173" t="s">
        <v>1155</v>
      </c>
      <c r="L462" s="174" t="s">
        <v>1156</v>
      </c>
      <c r="M462" s="174" t="s">
        <v>653</v>
      </c>
      <c r="N462" s="174" t="s">
        <v>654</v>
      </c>
      <c r="O462" s="174" t="s">
        <v>1170</v>
      </c>
      <c r="P462" s="176" t="s">
        <v>2139</v>
      </c>
    </row>
    <row r="463" spans="1:16" ht="21" hidden="1" customHeight="1" x14ac:dyDescent="0.25">
      <c r="A463" s="154">
        <v>460</v>
      </c>
      <c r="B463" s="172" t="s">
        <v>1510</v>
      </c>
      <c r="C463" s="173">
        <v>335922</v>
      </c>
      <c r="D463" s="174" t="s">
        <v>2140</v>
      </c>
      <c r="E463" s="173" t="s">
        <v>640</v>
      </c>
      <c r="F463" s="173">
        <v>44</v>
      </c>
      <c r="G463" s="173">
        <v>23</v>
      </c>
      <c r="H463" s="173" t="s">
        <v>641</v>
      </c>
      <c r="I463" s="174" t="s">
        <v>2141</v>
      </c>
      <c r="J463" s="173">
        <v>20</v>
      </c>
      <c r="K463" s="173" t="s">
        <v>2142</v>
      </c>
      <c r="L463" s="174" t="s">
        <v>2143</v>
      </c>
      <c r="M463" s="174" t="s">
        <v>645</v>
      </c>
      <c r="N463" s="174" t="s">
        <v>760</v>
      </c>
      <c r="O463" s="174">
        <v>0</v>
      </c>
      <c r="P463" s="176" t="s">
        <v>2144</v>
      </c>
    </row>
    <row r="464" spans="1:16" ht="21" hidden="1" customHeight="1" x14ac:dyDescent="0.25">
      <c r="A464" s="154">
        <v>461</v>
      </c>
      <c r="B464" s="172" t="s">
        <v>1510</v>
      </c>
      <c r="C464" s="173">
        <v>372908</v>
      </c>
      <c r="D464" s="174" t="s">
        <v>2145</v>
      </c>
      <c r="E464" s="173" t="s">
        <v>640</v>
      </c>
      <c r="F464" s="173">
        <v>39</v>
      </c>
      <c r="G464" s="173">
        <v>9</v>
      </c>
      <c r="H464" s="173" t="s">
        <v>641</v>
      </c>
      <c r="I464" s="174" t="s">
        <v>2141</v>
      </c>
      <c r="J464" s="173">
        <v>15</v>
      </c>
      <c r="K464" s="173" t="s">
        <v>1612</v>
      </c>
      <c r="L464" s="174" t="s">
        <v>1613</v>
      </c>
      <c r="M464" s="174" t="s">
        <v>645</v>
      </c>
      <c r="N464" s="174" t="s">
        <v>760</v>
      </c>
      <c r="O464" s="174">
        <v>0</v>
      </c>
      <c r="P464" s="176" t="s">
        <v>2146</v>
      </c>
    </row>
    <row r="465" spans="1:16" ht="21" hidden="1" customHeight="1" x14ac:dyDescent="0.25">
      <c r="A465" s="154">
        <v>462</v>
      </c>
      <c r="B465" s="172" t="s">
        <v>1510</v>
      </c>
      <c r="C465" s="173">
        <v>446208</v>
      </c>
      <c r="D465" s="174" t="s">
        <v>2147</v>
      </c>
      <c r="E465" s="173" t="s">
        <v>640</v>
      </c>
      <c r="F465" s="173">
        <v>37</v>
      </c>
      <c r="G465" s="173">
        <v>14</v>
      </c>
      <c r="H465" s="173" t="s">
        <v>641</v>
      </c>
      <c r="I465" s="174" t="s">
        <v>2148</v>
      </c>
      <c r="J465" s="173">
        <v>23</v>
      </c>
      <c r="K465" s="173" t="s">
        <v>1289</v>
      </c>
      <c r="L465" s="174" t="s">
        <v>1290</v>
      </c>
      <c r="M465" s="174" t="s">
        <v>645</v>
      </c>
      <c r="N465" s="174" t="s">
        <v>760</v>
      </c>
      <c r="O465" s="174">
        <v>0</v>
      </c>
      <c r="P465" s="176" t="s">
        <v>2149</v>
      </c>
    </row>
    <row r="466" spans="1:16" ht="21" hidden="1" customHeight="1" x14ac:dyDescent="0.25">
      <c r="A466" s="154">
        <v>463</v>
      </c>
      <c r="B466" s="172" t="s">
        <v>1510</v>
      </c>
      <c r="C466" s="173">
        <v>459030</v>
      </c>
      <c r="D466" s="174" t="s">
        <v>2150</v>
      </c>
      <c r="E466" s="173" t="s">
        <v>640</v>
      </c>
      <c r="F466" s="173">
        <v>38</v>
      </c>
      <c r="G466" s="173">
        <v>14</v>
      </c>
      <c r="H466" s="173" t="s">
        <v>280</v>
      </c>
      <c r="I466" s="174" t="s">
        <v>2151</v>
      </c>
      <c r="J466" s="173">
        <v>23</v>
      </c>
      <c r="K466" s="173" t="s">
        <v>1832</v>
      </c>
      <c r="L466" s="174" t="s">
        <v>1833</v>
      </c>
      <c r="M466" s="174" t="s">
        <v>653</v>
      </c>
      <c r="N466" s="174" t="s">
        <v>654</v>
      </c>
      <c r="O466" s="174" t="s">
        <v>1170</v>
      </c>
      <c r="P466" s="176" t="s">
        <v>2152</v>
      </c>
    </row>
    <row r="467" spans="1:16" ht="21" hidden="1" customHeight="1" x14ac:dyDescent="0.25">
      <c r="A467" s="154">
        <v>464</v>
      </c>
      <c r="B467" s="172" t="s">
        <v>1510</v>
      </c>
      <c r="C467" s="173">
        <v>491975</v>
      </c>
      <c r="D467" s="174" t="s">
        <v>2153</v>
      </c>
      <c r="E467" s="173" t="s">
        <v>640</v>
      </c>
      <c r="F467" s="173">
        <v>41</v>
      </c>
      <c r="G467" s="173">
        <v>14</v>
      </c>
      <c r="H467" s="173" t="s">
        <v>641</v>
      </c>
      <c r="I467" s="174" t="s">
        <v>2138</v>
      </c>
      <c r="J467" s="173">
        <v>25</v>
      </c>
      <c r="K467" s="173" t="s">
        <v>723</v>
      </c>
      <c r="L467" s="174" t="s">
        <v>724</v>
      </c>
      <c r="M467" s="174" t="s">
        <v>645</v>
      </c>
      <c r="N467" s="174" t="s">
        <v>760</v>
      </c>
      <c r="O467" s="174">
        <v>0</v>
      </c>
      <c r="P467" s="176" t="s">
        <v>2154</v>
      </c>
    </row>
    <row r="468" spans="1:16" ht="21" hidden="1" customHeight="1" x14ac:dyDescent="0.25">
      <c r="A468" s="154">
        <v>465</v>
      </c>
      <c r="B468" s="172" t="s">
        <v>1510</v>
      </c>
      <c r="C468" s="173">
        <v>503345</v>
      </c>
      <c r="D468" s="174" t="s">
        <v>2155</v>
      </c>
      <c r="E468" s="173" t="s">
        <v>640</v>
      </c>
      <c r="F468" s="173">
        <v>30</v>
      </c>
      <c r="G468" s="173">
        <v>12</v>
      </c>
      <c r="H468" s="173" t="s">
        <v>641</v>
      </c>
      <c r="I468" s="174" t="s">
        <v>2156</v>
      </c>
      <c r="J468" s="173">
        <v>16</v>
      </c>
      <c r="K468" s="173" t="s">
        <v>880</v>
      </c>
      <c r="L468" s="174" t="s">
        <v>881</v>
      </c>
      <c r="M468" s="174" t="s">
        <v>645</v>
      </c>
      <c r="N468" s="174" t="s">
        <v>760</v>
      </c>
      <c r="O468" s="174">
        <v>0</v>
      </c>
      <c r="P468" s="176" t="s">
        <v>2157</v>
      </c>
    </row>
    <row r="469" spans="1:16" ht="21" hidden="1" customHeight="1" x14ac:dyDescent="0.25">
      <c r="A469" s="154">
        <v>466</v>
      </c>
      <c r="B469" s="172" t="s">
        <v>1510</v>
      </c>
      <c r="C469" s="173">
        <v>246268</v>
      </c>
      <c r="D469" s="174" t="s">
        <v>2158</v>
      </c>
      <c r="E469" s="173" t="s">
        <v>640</v>
      </c>
      <c r="F469" s="173">
        <v>48</v>
      </c>
      <c r="G469" s="173">
        <v>29</v>
      </c>
      <c r="H469" s="173" t="s">
        <v>641</v>
      </c>
      <c r="I469" s="174" t="s">
        <v>2159</v>
      </c>
      <c r="J469" s="173">
        <v>32</v>
      </c>
      <c r="K469" s="173" t="s">
        <v>960</v>
      </c>
      <c r="L469" s="174" t="s">
        <v>961</v>
      </c>
      <c r="M469" s="174" t="s">
        <v>645</v>
      </c>
      <c r="N469" s="174" t="s">
        <v>760</v>
      </c>
      <c r="O469" s="174">
        <v>0</v>
      </c>
      <c r="P469" s="176" t="s">
        <v>2160</v>
      </c>
    </row>
    <row r="470" spans="1:16" ht="21" hidden="1" customHeight="1" x14ac:dyDescent="0.25">
      <c r="A470" s="154">
        <v>467</v>
      </c>
      <c r="B470" s="172" t="s">
        <v>1510</v>
      </c>
      <c r="C470" s="173">
        <v>371700</v>
      </c>
      <c r="D470" s="174" t="s">
        <v>2161</v>
      </c>
      <c r="E470" s="173" t="s">
        <v>640</v>
      </c>
      <c r="F470" s="173">
        <v>42</v>
      </c>
      <c r="G470" s="173">
        <v>19</v>
      </c>
      <c r="H470" s="173" t="s">
        <v>641</v>
      </c>
      <c r="I470" s="174" t="s">
        <v>2141</v>
      </c>
      <c r="J470" s="173">
        <v>20</v>
      </c>
      <c r="K470" s="173" t="s">
        <v>2142</v>
      </c>
      <c r="L470" s="174" t="s">
        <v>2143</v>
      </c>
      <c r="M470" s="174" t="s">
        <v>645</v>
      </c>
      <c r="N470" s="174" t="s">
        <v>760</v>
      </c>
      <c r="O470" s="174">
        <v>0</v>
      </c>
      <c r="P470" s="176" t="s">
        <v>2162</v>
      </c>
    </row>
    <row r="471" spans="1:16" ht="21" hidden="1" customHeight="1" x14ac:dyDescent="0.25">
      <c r="A471" s="154">
        <v>468</v>
      </c>
      <c r="B471" s="172" t="s">
        <v>1510</v>
      </c>
      <c r="C471" s="173">
        <v>572536</v>
      </c>
      <c r="D471" s="174" t="s">
        <v>2163</v>
      </c>
      <c r="E471" s="173" t="s">
        <v>640</v>
      </c>
      <c r="F471" s="173">
        <v>50</v>
      </c>
      <c r="G471" s="173">
        <v>25</v>
      </c>
      <c r="H471" s="173" t="s">
        <v>641</v>
      </c>
      <c r="I471" s="174" t="s">
        <v>2159</v>
      </c>
      <c r="J471" s="173">
        <v>26</v>
      </c>
      <c r="K471" s="173" t="s">
        <v>949</v>
      </c>
      <c r="L471" s="174" t="s">
        <v>950</v>
      </c>
      <c r="M471" s="174" t="s">
        <v>645</v>
      </c>
      <c r="N471" s="174" t="s">
        <v>760</v>
      </c>
      <c r="O471" s="174">
        <v>0</v>
      </c>
      <c r="P471" s="176" t="s">
        <v>2164</v>
      </c>
    </row>
    <row r="472" spans="1:16" ht="21" hidden="1" customHeight="1" x14ac:dyDescent="0.25">
      <c r="A472" s="154">
        <v>469</v>
      </c>
      <c r="B472" s="172" t="s">
        <v>1510</v>
      </c>
      <c r="C472" s="173">
        <v>578344</v>
      </c>
      <c r="D472" s="174" t="s">
        <v>2165</v>
      </c>
      <c r="E472" s="173" t="s">
        <v>640</v>
      </c>
      <c r="F472" s="173">
        <v>52</v>
      </c>
      <c r="G472" s="173">
        <v>26</v>
      </c>
      <c r="H472" s="173" t="s">
        <v>641</v>
      </c>
      <c r="I472" s="174" t="s">
        <v>2166</v>
      </c>
      <c r="J472" s="173">
        <v>28</v>
      </c>
      <c r="K472" s="173" t="s">
        <v>758</v>
      </c>
      <c r="L472" s="174" t="s">
        <v>759</v>
      </c>
      <c r="M472" s="174" t="s">
        <v>645</v>
      </c>
      <c r="N472" s="174" t="s">
        <v>760</v>
      </c>
      <c r="O472" s="174">
        <v>0</v>
      </c>
      <c r="P472" s="175" t="s">
        <v>656</v>
      </c>
    </row>
    <row r="473" spans="1:16" ht="21" hidden="1" customHeight="1" x14ac:dyDescent="0.25">
      <c r="A473" s="154">
        <v>470</v>
      </c>
      <c r="B473" s="172" t="s">
        <v>1510</v>
      </c>
      <c r="C473" s="173">
        <v>234215</v>
      </c>
      <c r="D473" s="174" t="s">
        <v>2167</v>
      </c>
      <c r="E473" s="173" t="s">
        <v>640</v>
      </c>
      <c r="F473" s="173">
        <v>51</v>
      </c>
      <c r="G473" s="173">
        <v>30</v>
      </c>
      <c r="H473" s="173" t="s">
        <v>641</v>
      </c>
      <c r="I473" s="174" t="s">
        <v>2168</v>
      </c>
      <c r="J473" s="173">
        <v>23</v>
      </c>
      <c r="K473" s="173" t="s">
        <v>2169</v>
      </c>
      <c r="L473" s="174" t="s">
        <v>2170</v>
      </c>
      <c r="M473" s="174" t="s">
        <v>645</v>
      </c>
      <c r="N473" s="174" t="s">
        <v>760</v>
      </c>
      <c r="O473" s="174">
        <v>0</v>
      </c>
      <c r="P473" s="175" t="s">
        <v>656</v>
      </c>
    </row>
    <row r="474" spans="1:16" ht="21" hidden="1" customHeight="1" x14ac:dyDescent="0.25">
      <c r="A474" s="154">
        <v>471</v>
      </c>
      <c r="B474" s="172" t="s">
        <v>1510</v>
      </c>
      <c r="C474" s="173">
        <v>552202</v>
      </c>
      <c r="D474" s="174" t="s">
        <v>2171</v>
      </c>
      <c r="E474" s="173" t="s">
        <v>640</v>
      </c>
      <c r="F474" s="173">
        <v>39</v>
      </c>
      <c r="G474" s="173">
        <v>9</v>
      </c>
      <c r="H474" s="173" t="s">
        <v>641</v>
      </c>
      <c r="I474" s="174" t="s">
        <v>2172</v>
      </c>
      <c r="J474" s="173">
        <v>23</v>
      </c>
      <c r="K474" s="173" t="s">
        <v>1092</v>
      </c>
      <c r="L474" s="174" t="s">
        <v>1093</v>
      </c>
      <c r="M474" s="174" t="s">
        <v>645</v>
      </c>
      <c r="N474" s="174" t="s">
        <v>760</v>
      </c>
      <c r="O474" s="174">
        <v>0</v>
      </c>
      <c r="P474" s="176" t="s">
        <v>2173</v>
      </c>
    </row>
    <row r="475" spans="1:16" ht="21" hidden="1" customHeight="1" x14ac:dyDescent="0.25">
      <c r="A475" s="154">
        <v>472</v>
      </c>
      <c r="B475" s="172" t="s">
        <v>1510</v>
      </c>
      <c r="C475" s="173">
        <v>360313</v>
      </c>
      <c r="D475" s="174" t="s">
        <v>2174</v>
      </c>
      <c r="E475" s="173" t="s">
        <v>640</v>
      </c>
      <c r="F475" s="173">
        <v>38</v>
      </c>
      <c r="G475" s="173">
        <v>18</v>
      </c>
      <c r="H475" s="173" t="s">
        <v>641</v>
      </c>
      <c r="I475" s="174" t="s">
        <v>2175</v>
      </c>
      <c r="J475" s="173">
        <v>22</v>
      </c>
      <c r="K475" s="173" t="s">
        <v>899</v>
      </c>
      <c r="L475" s="174" t="s">
        <v>900</v>
      </c>
      <c r="M475" s="174" t="s">
        <v>653</v>
      </c>
      <c r="N475" s="174" t="s">
        <v>654</v>
      </c>
      <c r="O475" s="174" t="s">
        <v>1170</v>
      </c>
      <c r="P475" s="176" t="s">
        <v>2176</v>
      </c>
    </row>
    <row r="476" spans="1:16" ht="21" hidden="1" customHeight="1" x14ac:dyDescent="0.25">
      <c r="A476" s="154">
        <v>473</v>
      </c>
      <c r="B476" s="172" t="s">
        <v>1510</v>
      </c>
      <c r="C476" s="173">
        <v>180768</v>
      </c>
      <c r="D476" s="174" t="s">
        <v>2177</v>
      </c>
      <c r="E476" s="173" t="s">
        <v>640</v>
      </c>
      <c r="F476" s="173">
        <v>47</v>
      </c>
      <c r="G476" s="173">
        <v>31</v>
      </c>
      <c r="H476" s="173" t="s">
        <v>641</v>
      </c>
      <c r="I476" s="174" t="s">
        <v>2178</v>
      </c>
      <c r="J476" s="173">
        <v>21</v>
      </c>
      <c r="K476" s="173" t="s">
        <v>2179</v>
      </c>
      <c r="L476" s="174" t="s">
        <v>2180</v>
      </c>
      <c r="M476" s="174" t="s">
        <v>645</v>
      </c>
      <c r="N476" s="174" t="s">
        <v>1614</v>
      </c>
      <c r="O476" s="174" t="s">
        <v>1883</v>
      </c>
      <c r="P476" s="176" t="s">
        <v>2181</v>
      </c>
    </row>
    <row r="477" spans="1:16" ht="21" hidden="1" customHeight="1" x14ac:dyDescent="0.25">
      <c r="A477" s="154">
        <v>474</v>
      </c>
      <c r="B477" s="172" t="s">
        <v>1510</v>
      </c>
      <c r="C477" s="173">
        <v>250442</v>
      </c>
      <c r="D477" s="174" t="s">
        <v>2182</v>
      </c>
      <c r="E477" s="173" t="s">
        <v>640</v>
      </c>
      <c r="F477" s="173">
        <v>49</v>
      </c>
      <c r="G477" s="173">
        <v>31</v>
      </c>
      <c r="H477" s="173" t="s">
        <v>641</v>
      </c>
      <c r="I477" s="174" t="s">
        <v>2183</v>
      </c>
      <c r="J477" s="173">
        <v>24</v>
      </c>
      <c r="K477" s="173" t="s">
        <v>778</v>
      </c>
      <c r="L477" s="174" t="s">
        <v>779</v>
      </c>
      <c r="M477" s="174" t="s">
        <v>645</v>
      </c>
      <c r="N477" s="174" t="s">
        <v>1614</v>
      </c>
      <c r="O477" s="174" t="s">
        <v>1883</v>
      </c>
      <c r="P477" s="176" t="s">
        <v>2184</v>
      </c>
    </row>
    <row r="478" spans="1:16" ht="21" hidden="1" customHeight="1" x14ac:dyDescent="0.25">
      <c r="A478" s="154">
        <v>475</v>
      </c>
      <c r="B478" s="172" t="s">
        <v>1510</v>
      </c>
      <c r="C478" s="173">
        <v>266788</v>
      </c>
      <c r="D478" s="174" t="s">
        <v>2185</v>
      </c>
      <c r="E478" s="173" t="s">
        <v>640</v>
      </c>
      <c r="F478" s="173">
        <v>50</v>
      </c>
      <c r="G478" s="173">
        <v>23</v>
      </c>
      <c r="H478" s="173" t="s">
        <v>641</v>
      </c>
      <c r="I478" s="174" t="s">
        <v>2168</v>
      </c>
      <c r="J478" s="173">
        <v>31</v>
      </c>
      <c r="K478" s="173" t="s">
        <v>2186</v>
      </c>
      <c r="L478" s="174" t="s">
        <v>2187</v>
      </c>
      <c r="M478" s="174" t="s">
        <v>645</v>
      </c>
      <c r="N478" s="174" t="s">
        <v>1614</v>
      </c>
      <c r="O478" s="174" t="s">
        <v>1883</v>
      </c>
      <c r="P478" s="176" t="s">
        <v>2188</v>
      </c>
    </row>
    <row r="479" spans="1:16" ht="21" hidden="1" customHeight="1" x14ac:dyDescent="0.25">
      <c r="A479" s="154">
        <v>476</v>
      </c>
      <c r="B479" s="172" t="s">
        <v>1510</v>
      </c>
      <c r="C479" s="173">
        <v>312571</v>
      </c>
      <c r="D479" s="174" t="s">
        <v>2189</v>
      </c>
      <c r="E479" s="173" t="s">
        <v>640</v>
      </c>
      <c r="F479" s="173">
        <v>48</v>
      </c>
      <c r="G479" s="173">
        <v>24</v>
      </c>
      <c r="H479" s="173" t="s">
        <v>641</v>
      </c>
      <c r="I479" s="174" t="s">
        <v>2190</v>
      </c>
      <c r="J479" s="173">
        <v>21</v>
      </c>
      <c r="K479" s="173" t="s">
        <v>850</v>
      </c>
      <c r="L479" s="174" t="s">
        <v>851</v>
      </c>
      <c r="M479" s="174" t="s">
        <v>645</v>
      </c>
      <c r="N479" s="174" t="s">
        <v>1614</v>
      </c>
      <c r="O479" s="174" t="s">
        <v>1883</v>
      </c>
      <c r="P479" s="176" t="s">
        <v>2191</v>
      </c>
    </row>
    <row r="480" spans="1:16" ht="21" hidden="1" customHeight="1" x14ac:dyDescent="0.25">
      <c r="A480" s="154">
        <v>477</v>
      </c>
      <c r="B480" s="172" t="s">
        <v>1510</v>
      </c>
      <c r="C480" s="173">
        <v>316491</v>
      </c>
      <c r="D480" s="174" t="s">
        <v>2192</v>
      </c>
      <c r="E480" s="173" t="s">
        <v>640</v>
      </c>
      <c r="F480" s="173">
        <v>48</v>
      </c>
      <c r="G480" s="173">
        <v>25</v>
      </c>
      <c r="H480" s="173" t="s">
        <v>641</v>
      </c>
      <c r="I480" s="174" t="s">
        <v>2193</v>
      </c>
      <c r="J480" s="173">
        <v>23</v>
      </c>
      <c r="K480" s="173" t="s">
        <v>929</v>
      </c>
      <c r="L480" s="174" t="s">
        <v>930</v>
      </c>
      <c r="M480" s="174" t="s">
        <v>645</v>
      </c>
      <c r="N480" s="174" t="s">
        <v>1614</v>
      </c>
      <c r="O480" s="174" t="s">
        <v>1883</v>
      </c>
      <c r="P480" s="176" t="s">
        <v>2194</v>
      </c>
    </row>
    <row r="481" spans="1:16" ht="21" hidden="1" customHeight="1" x14ac:dyDescent="0.25">
      <c r="A481" s="154">
        <v>478</v>
      </c>
      <c r="B481" s="172" t="s">
        <v>1510</v>
      </c>
      <c r="C481" s="173">
        <v>330655</v>
      </c>
      <c r="D481" s="174" t="s">
        <v>2195</v>
      </c>
      <c r="E481" s="173" t="s">
        <v>640</v>
      </c>
      <c r="F481" s="173">
        <v>43</v>
      </c>
      <c r="G481" s="173">
        <v>23</v>
      </c>
      <c r="H481" s="173" t="s">
        <v>641</v>
      </c>
      <c r="I481" s="174" t="s">
        <v>2196</v>
      </c>
      <c r="J481" s="173">
        <v>28</v>
      </c>
      <c r="K481" s="173" t="s">
        <v>758</v>
      </c>
      <c r="L481" s="174" t="s">
        <v>759</v>
      </c>
      <c r="M481" s="174" t="s">
        <v>645</v>
      </c>
      <c r="N481" s="174" t="s">
        <v>1614</v>
      </c>
      <c r="O481" s="174" t="s">
        <v>1883</v>
      </c>
      <c r="P481" s="176" t="s">
        <v>2197</v>
      </c>
    </row>
    <row r="482" spans="1:16" ht="21" hidden="1" customHeight="1" x14ac:dyDescent="0.25">
      <c r="A482" s="154">
        <v>479</v>
      </c>
      <c r="B482" s="172" t="s">
        <v>1510</v>
      </c>
      <c r="C482" s="173">
        <v>336594</v>
      </c>
      <c r="D482" s="174" t="s">
        <v>2198</v>
      </c>
      <c r="E482" s="173" t="s">
        <v>640</v>
      </c>
      <c r="F482" s="173">
        <v>43</v>
      </c>
      <c r="G482" s="173">
        <v>19</v>
      </c>
      <c r="H482" s="173" t="s">
        <v>641</v>
      </c>
      <c r="I482" s="174" t="s">
        <v>2199</v>
      </c>
      <c r="J482" s="173">
        <v>28</v>
      </c>
      <c r="K482" s="173" t="s">
        <v>758</v>
      </c>
      <c r="L482" s="174" t="s">
        <v>759</v>
      </c>
      <c r="M482" s="174" t="s">
        <v>645</v>
      </c>
      <c r="N482" s="174" t="s">
        <v>1614</v>
      </c>
      <c r="O482" s="174" t="s">
        <v>1883</v>
      </c>
      <c r="P482" s="176" t="s">
        <v>2200</v>
      </c>
    </row>
    <row r="483" spans="1:16" ht="21" hidden="1" customHeight="1" x14ac:dyDescent="0.25">
      <c r="A483" s="154">
        <v>480</v>
      </c>
      <c r="B483" s="172" t="s">
        <v>1510</v>
      </c>
      <c r="C483" s="173">
        <v>358792</v>
      </c>
      <c r="D483" s="174" t="s">
        <v>2201</v>
      </c>
      <c r="E483" s="173" t="s">
        <v>640</v>
      </c>
      <c r="F483" s="173">
        <v>43</v>
      </c>
      <c r="G483" s="173">
        <v>19</v>
      </c>
      <c r="H483" s="173" t="s">
        <v>641</v>
      </c>
      <c r="I483" s="174" t="s">
        <v>1889</v>
      </c>
      <c r="J483" s="173">
        <v>25</v>
      </c>
      <c r="K483" s="173" t="s">
        <v>2202</v>
      </c>
      <c r="L483" s="174" t="s">
        <v>2203</v>
      </c>
      <c r="M483" s="174" t="s">
        <v>645</v>
      </c>
      <c r="N483" s="174" t="s">
        <v>1614</v>
      </c>
      <c r="O483" s="174" t="s">
        <v>1883</v>
      </c>
      <c r="P483" s="176" t="s">
        <v>2204</v>
      </c>
    </row>
    <row r="484" spans="1:16" ht="21" hidden="1" customHeight="1" x14ac:dyDescent="0.25">
      <c r="A484" s="154">
        <v>481</v>
      </c>
      <c r="B484" s="172" t="s">
        <v>1510</v>
      </c>
      <c r="C484" s="173">
        <v>396492</v>
      </c>
      <c r="D484" s="174" t="s">
        <v>2205</v>
      </c>
      <c r="E484" s="173" t="s">
        <v>741</v>
      </c>
      <c r="F484" s="173">
        <v>43</v>
      </c>
      <c r="G484" s="173">
        <v>18</v>
      </c>
      <c r="H484" s="173" t="s">
        <v>641</v>
      </c>
      <c r="I484" s="174" t="s">
        <v>2206</v>
      </c>
      <c r="J484" s="173">
        <v>33</v>
      </c>
      <c r="K484" s="173" t="s">
        <v>2207</v>
      </c>
      <c r="L484" s="174" t="s">
        <v>2208</v>
      </c>
      <c r="M484" s="174" t="s">
        <v>645</v>
      </c>
      <c r="N484" s="174" t="s">
        <v>1614</v>
      </c>
      <c r="O484" s="174" t="s">
        <v>1883</v>
      </c>
      <c r="P484" s="176" t="s">
        <v>2209</v>
      </c>
    </row>
    <row r="485" spans="1:16" ht="21" hidden="1" customHeight="1" x14ac:dyDescent="0.25">
      <c r="A485" s="154">
        <v>482</v>
      </c>
      <c r="B485" s="172" t="s">
        <v>1510</v>
      </c>
      <c r="C485" s="173">
        <v>399219</v>
      </c>
      <c r="D485" s="174" t="s">
        <v>2210</v>
      </c>
      <c r="E485" s="173" t="s">
        <v>640</v>
      </c>
      <c r="F485" s="173">
        <v>38</v>
      </c>
      <c r="G485" s="173">
        <v>15</v>
      </c>
      <c r="H485" s="173" t="s">
        <v>641</v>
      </c>
      <c r="I485" s="174" t="s">
        <v>1889</v>
      </c>
      <c r="J485" s="173">
        <v>20</v>
      </c>
      <c r="K485" s="173" t="s">
        <v>2211</v>
      </c>
      <c r="L485" s="174" t="s">
        <v>2212</v>
      </c>
      <c r="M485" s="174" t="s">
        <v>645</v>
      </c>
      <c r="N485" s="174" t="s">
        <v>1614</v>
      </c>
      <c r="O485" s="174" t="s">
        <v>1883</v>
      </c>
      <c r="P485" s="176" t="s">
        <v>2213</v>
      </c>
    </row>
    <row r="486" spans="1:16" ht="21" hidden="1" customHeight="1" x14ac:dyDescent="0.25">
      <c r="A486" s="154">
        <v>483</v>
      </c>
      <c r="B486" s="172" t="s">
        <v>1510</v>
      </c>
      <c r="C486" s="173">
        <v>436583</v>
      </c>
      <c r="D486" s="174" t="s">
        <v>2214</v>
      </c>
      <c r="E486" s="173" t="s">
        <v>640</v>
      </c>
      <c r="F486" s="173">
        <v>43</v>
      </c>
      <c r="G486" s="173">
        <v>17</v>
      </c>
      <c r="H486" s="173" t="s">
        <v>641</v>
      </c>
      <c r="I486" s="174" t="s">
        <v>2193</v>
      </c>
      <c r="J486" s="173">
        <v>24</v>
      </c>
      <c r="K486" s="173" t="s">
        <v>811</v>
      </c>
      <c r="L486" s="174" t="s">
        <v>812</v>
      </c>
      <c r="M486" s="174" t="s">
        <v>645</v>
      </c>
      <c r="N486" s="174" t="s">
        <v>1614</v>
      </c>
      <c r="O486" s="174" t="s">
        <v>1883</v>
      </c>
      <c r="P486" s="176" t="s">
        <v>2215</v>
      </c>
    </row>
    <row r="487" spans="1:16" ht="21" hidden="1" customHeight="1" x14ac:dyDescent="0.25">
      <c r="A487" s="154">
        <v>484</v>
      </c>
      <c r="B487" s="172" t="s">
        <v>1510</v>
      </c>
      <c r="C487" s="173">
        <v>445744</v>
      </c>
      <c r="D487" s="174" t="s">
        <v>2216</v>
      </c>
      <c r="E487" s="173" t="s">
        <v>640</v>
      </c>
      <c r="F487" s="173">
        <v>37</v>
      </c>
      <c r="G487" s="173">
        <v>15</v>
      </c>
      <c r="H487" s="173" t="s">
        <v>641</v>
      </c>
      <c r="I487" s="174" t="s">
        <v>763</v>
      </c>
      <c r="J487" s="173">
        <v>13</v>
      </c>
      <c r="K487" s="173" t="s">
        <v>907</v>
      </c>
      <c r="L487" s="174" t="s">
        <v>908</v>
      </c>
      <c r="M487" s="174" t="s">
        <v>645</v>
      </c>
      <c r="N487" s="174" t="s">
        <v>1614</v>
      </c>
      <c r="O487" s="174" t="s">
        <v>1883</v>
      </c>
      <c r="P487" s="176" t="s">
        <v>2217</v>
      </c>
    </row>
    <row r="488" spans="1:16" ht="21" hidden="1" customHeight="1" x14ac:dyDescent="0.25">
      <c r="A488" s="154">
        <v>485</v>
      </c>
      <c r="B488" s="172" t="s">
        <v>1510</v>
      </c>
      <c r="C488" s="173">
        <v>461680</v>
      </c>
      <c r="D488" s="174" t="s">
        <v>2218</v>
      </c>
      <c r="E488" s="173" t="s">
        <v>741</v>
      </c>
      <c r="F488" s="173">
        <v>40</v>
      </c>
      <c r="G488" s="173">
        <v>14</v>
      </c>
      <c r="H488" s="173" t="s">
        <v>641</v>
      </c>
      <c r="I488" s="174" t="s">
        <v>2206</v>
      </c>
      <c r="J488" s="173">
        <v>35</v>
      </c>
      <c r="K488" s="173" t="s">
        <v>2219</v>
      </c>
      <c r="L488" s="174" t="s">
        <v>2220</v>
      </c>
      <c r="M488" s="174" t="s">
        <v>645</v>
      </c>
      <c r="N488" s="174" t="s">
        <v>1614</v>
      </c>
      <c r="O488" s="174" t="s">
        <v>1883</v>
      </c>
      <c r="P488" s="176" t="s">
        <v>2221</v>
      </c>
    </row>
    <row r="489" spans="1:16" ht="21" hidden="1" customHeight="1" x14ac:dyDescent="0.25">
      <c r="A489" s="154">
        <v>486</v>
      </c>
      <c r="B489" s="172" t="s">
        <v>1510</v>
      </c>
      <c r="C489" s="173">
        <v>494983</v>
      </c>
      <c r="D489" s="174" t="s">
        <v>2222</v>
      </c>
      <c r="E489" s="173" t="s">
        <v>640</v>
      </c>
      <c r="F489" s="173">
        <v>39</v>
      </c>
      <c r="G489" s="173">
        <v>13</v>
      </c>
      <c r="H489" s="173" t="s">
        <v>641</v>
      </c>
      <c r="I489" s="174" t="s">
        <v>2223</v>
      </c>
      <c r="J489" s="173">
        <v>27</v>
      </c>
      <c r="K489" s="173" t="s">
        <v>2224</v>
      </c>
      <c r="L489" s="174" t="s">
        <v>2225</v>
      </c>
      <c r="M489" s="174" t="s">
        <v>645</v>
      </c>
      <c r="N489" s="174" t="s">
        <v>1614</v>
      </c>
      <c r="O489" s="174" t="s">
        <v>1883</v>
      </c>
      <c r="P489" s="176" t="s">
        <v>2226</v>
      </c>
    </row>
    <row r="490" spans="1:16" ht="21" hidden="1" customHeight="1" x14ac:dyDescent="0.25">
      <c r="A490" s="154">
        <v>487</v>
      </c>
      <c r="B490" s="172" t="s">
        <v>1510</v>
      </c>
      <c r="C490" s="173">
        <v>497194</v>
      </c>
      <c r="D490" s="174" t="s">
        <v>2227</v>
      </c>
      <c r="E490" s="173" t="s">
        <v>640</v>
      </c>
      <c r="F490" s="173">
        <v>44</v>
      </c>
      <c r="G490" s="173">
        <v>13</v>
      </c>
      <c r="H490" s="173" t="s">
        <v>641</v>
      </c>
      <c r="I490" s="174" t="s">
        <v>1860</v>
      </c>
      <c r="J490" s="173">
        <v>24</v>
      </c>
      <c r="K490" s="173" t="s">
        <v>778</v>
      </c>
      <c r="L490" s="174" t="s">
        <v>779</v>
      </c>
      <c r="M490" s="174" t="s">
        <v>645</v>
      </c>
      <c r="N490" s="174" t="s">
        <v>1614</v>
      </c>
      <c r="O490" s="174" t="s">
        <v>1883</v>
      </c>
      <c r="P490" s="176" t="s">
        <v>2228</v>
      </c>
    </row>
    <row r="491" spans="1:16" ht="21" hidden="1" customHeight="1" x14ac:dyDescent="0.25">
      <c r="A491" s="154">
        <v>488</v>
      </c>
      <c r="B491" s="172" t="s">
        <v>1510</v>
      </c>
      <c r="C491" s="173">
        <v>555300</v>
      </c>
      <c r="D491" s="174" t="s">
        <v>2229</v>
      </c>
      <c r="E491" s="173" t="s">
        <v>640</v>
      </c>
      <c r="F491" s="173">
        <v>50</v>
      </c>
      <c r="G491" s="173">
        <v>33</v>
      </c>
      <c r="H491" s="173" t="s">
        <v>641</v>
      </c>
      <c r="I491" s="174" t="s">
        <v>2230</v>
      </c>
      <c r="J491" s="173">
        <v>23</v>
      </c>
      <c r="K491" s="173" t="s">
        <v>1219</v>
      </c>
      <c r="L491" s="174" t="s">
        <v>1220</v>
      </c>
      <c r="M491" s="174" t="s">
        <v>645</v>
      </c>
      <c r="N491" s="174" t="s">
        <v>1614</v>
      </c>
      <c r="O491" s="174" t="s">
        <v>1883</v>
      </c>
      <c r="P491" s="176" t="s">
        <v>2231</v>
      </c>
    </row>
    <row r="492" spans="1:16" ht="21" hidden="1" customHeight="1" x14ac:dyDescent="0.25">
      <c r="A492" s="154">
        <v>489</v>
      </c>
      <c r="B492" s="172" t="s">
        <v>1510</v>
      </c>
      <c r="C492" s="173">
        <v>438085</v>
      </c>
      <c r="D492" s="174" t="s">
        <v>2232</v>
      </c>
      <c r="E492" s="173" t="s">
        <v>640</v>
      </c>
      <c r="F492" s="173">
        <v>35</v>
      </c>
      <c r="G492" s="173">
        <v>13</v>
      </c>
      <c r="H492" s="173" t="s">
        <v>280</v>
      </c>
      <c r="I492" s="174" t="s">
        <v>2233</v>
      </c>
      <c r="J492" s="173">
        <v>24</v>
      </c>
      <c r="K492" s="173" t="s">
        <v>1909</v>
      </c>
      <c r="L492" s="174" t="s">
        <v>1910</v>
      </c>
      <c r="M492" s="174" t="s">
        <v>653</v>
      </c>
      <c r="N492" s="174" t="s">
        <v>663</v>
      </c>
      <c r="O492" s="174" t="s">
        <v>664</v>
      </c>
      <c r="P492" s="176" t="s">
        <v>2234</v>
      </c>
    </row>
    <row r="493" spans="1:16" ht="21" hidden="1" customHeight="1" x14ac:dyDescent="0.25">
      <c r="A493" s="154">
        <v>490</v>
      </c>
      <c r="B493" s="172" t="s">
        <v>1510</v>
      </c>
      <c r="C493" s="173">
        <v>525687</v>
      </c>
      <c r="D493" s="174" t="s">
        <v>2235</v>
      </c>
      <c r="E493" s="173" t="s">
        <v>741</v>
      </c>
      <c r="F493" s="173">
        <v>45</v>
      </c>
      <c r="G493" s="173">
        <v>11</v>
      </c>
      <c r="H493" s="173" t="s">
        <v>672</v>
      </c>
      <c r="I493" s="174" t="s">
        <v>2236</v>
      </c>
      <c r="J493" s="173">
        <v>33</v>
      </c>
      <c r="K493" s="173" t="s">
        <v>2237</v>
      </c>
      <c r="L493" s="174" t="s">
        <v>2238</v>
      </c>
      <c r="M493" s="174" t="s">
        <v>736</v>
      </c>
      <c r="N493" s="174" t="s">
        <v>917</v>
      </c>
      <c r="O493" s="174" t="s">
        <v>918</v>
      </c>
      <c r="P493" s="176" t="s">
        <v>2239</v>
      </c>
    </row>
    <row r="494" spans="1:16" ht="21" hidden="1" customHeight="1" x14ac:dyDescent="0.25">
      <c r="A494" s="154">
        <v>491</v>
      </c>
      <c r="B494" s="172" t="s">
        <v>638</v>
      </c>
      <c r="C494" s="173">
        <v>429347</v>
      </c>
      <c r="D494" s="174" t="s">
        <v>2240</v>
      </c>
      <c r="E494" s="173" t="s">
        <v>741</v>
      </c>
      <c r="F494" s="173">
        <v>41</v>
      </c>
      <c r="G494" s="173">
        <v>18</v>
      </c>
      <c r="H494" s="173" t="s">
        <v>280</v>
      </c>
      <c r="I494" s="174" t="s">
        <v>2241</v>
      </c>
      <c r="J494" s="173">
        <v>39</v>
      </c>
      <c r="K494" s="173" t="s">
        <v>1333</v>
      </c>
      <c r="L494" s="174" t="s">
        <v>1334</v>
      </c>
      <c r="M494" s="174" t="s">
        <v>653</v>
      </c>
      <c r="N494" s="174">
        <v>0</v>
      </c>
      <c r="O494" s="174" t="s">
        <v>2242</v>
      </c>
      <c r="P494" s="176" t="s">
        <v>2243</v>
      </c>
    </row>
    <row r="495" spans="1:16" ht="21" hidden="1" customHeight="1" x14ac:dyDescent="0.25">
      <c r="A495" s="154">
        <v>492</v>
      </c>
      <c r="B495" s="172" t="s">
        <v>1510</v>
      </c>
      <c r="C495" s="173">
        <v>446634</v>
      </c>
      <c r="D495" s="174" t="s">
        <v>2244</v>
      </c>
      <c r="E495" s="173" t="s">
        <v>640</v>
      </c>
      <c r="F495" s="173">
        <v>49</v>
      </c>
      <c r="G495" s="173">
        <v>15</v>
      </c>
      <c r="H495" s="173" t="s">
        <v>672</v>
      </c>
      <c r="I495" s="174" t="s">
        <v>2245</v>
      </c>
      <c r="J495" s="173">
        <v>22</v>
      </c>
      <c r="K495" s="173" t="s">
        <v>1130</v>
      </c>
      <c r="L495" s="174" t="s">
        <v>1131</v>
      </c>
      <c r="M495" s="174" t="s">
        <v>676</v>
      </c>
      <c r="N495" s="174" t="s">
        <v>677</v>
      </c>
      <c r="O495" s="174">
        <v>0</v>
      </c>
      <c r="P495" s="176" t="s">
        <v>2246</v>
      </c>
    </row>
    <row r="496" spans="1:16" ht="21" hidden="1" customHeight="1" x14ac:dyDescent="0.25">
      <c r="A496" s="154">
        <v>493</v>
      </c>
      <c r="B496" s="172" t="s">
        <v>1510</v>
      </c>
      <c r="C496" s="173">
        <v>418188</v>
      </c>
      <c r="D496" s="174" t="s">
        <v>2247</v>
      </c>
      <c r="E496" s="173" t="s">
        <v>640</v>
      </c>
      <c r="F496" s="173">
        <v>54</v>
      </c>
      <c r="G496" s="173">
        <v>33</v>
      </c>
      <c r="H496" s="173" t="s">
        <v>641</v>
      </c>
      <c r="I496" s="174" t="s">
        <v>2248</v>
      </c>
      <c r="J496" s="173">
        <v>23</v>
      </c>
      <c r="K496" s="173" t="s">
        <v>1832</v>
      </c>
      <c r="L496" s="174" t="s">
        <v>1833</v>
      </c>
      <c r="M496" s="174" t="s">
        <v>645</v>
      </c>
      <c r="N496" s="174" t="s">
        <v>1614</v>
      </c>
      <c r="O496" s="174" t="s">
        <v>1680</v>
      </c>
      <c r="P496" s="175" t="s">
        <v>656</v>
      </c>
    </row>
    <row r="497" spans="1:16" ht="21" hidden="1" customHeight="1" x14ac:dyDescent="0.25">
      <c r="A497" s="154">
        <v>494</v>
      </c>
      <c r="B497" s="172" t="s">
        <v>1510</v>
      </c>
      <c r="C497" s="173">
        <v>318824</v>
      </c>
      <c r="D497" s="174" t="s">
        <v>2249</v>
      </c>
      <c r="E497" s="173" t="s">
        <v>640</v>
      </c>
      <c r="F497" s="173">
        <v>45</v>
      </c>
      <c r="G497" s="173">
        <v>26</v>
      </c>
      <c r="H497" s="173" t="s">
        <v>229</v>
      </c>
      <c r="I497" s="174" t="s">
        <v>2112</v>
      </c>
      <c r="J497" s="173">
        <v>24</v>
      </c>
      <c r="K497" s="173" t="s">
        <v>2250</v>
      </c>
      <c r="L497" s="174" t="s">
        <v>2251</v>
      </c>
      <c r="M497" s="174" t="s">
        <v>1620</v>
      </c>
      <c r="N497" s="174" t="s">
        <v>1744</v>
      </c>
      <c r="O497" s="174" t="s">
        <v>54</v>
      </c>
      <c r="P497" s="176" t="s">
        <v>2252</v>
      </c>
    </row>
    <row r="498" spans="1:16" ht="21" hidden="1" customHeight="1" x14ac:dyDescent="0.25">
      <c r="A498" s="154">
        <v>495</v>
      </c>
      <c r="B498" s="172" t="s">
        <v>1510</v>
      </c>
      <c r="C498" s="173">
        <v>463370</v>
      </c>
      <c r="D498" s="174" t="s">
        <v>2253</v>
      </c>
      <c r="E498" s="173" t="s">
        <v>741</v>
      </c>
      <c r="F498" s="173">
        <v>51</v>
      </c>
      <c r="G498" s="173">
        <v>27</v>
      </c>
      <c r="H498" s="173" t="s">
        <v>229</v>
      </c>
      <c r="I498" s="174" t="s">
        <v>2254</v>
      </c>
      <c r="J498" s="173">
        <v>33</v>
      </c>
      <c r="K498" s="173" t="s">
        <v>1068</v>
      </c>
      <c r="L498" s="174" t="s">
        <v>1069</v>
      </c>
      <c r="M498" s="174" t="s">
        <v>1620</v>
      </c>
      <c r="N498" s="174" t="s">
        <v>1744</v>
      </c>
      <c r="O498" s="174" t="s">
        <v>54</v>
      </c>
      <c r="P498" s="176" t="s">
        <v>2255</v>
      </c>
    </row>
    <row r="499" spans="1:16" ht="21" hidden="1" customHeight="1" x14ac:dyDescent="0.25">
      <c r="A499" s="154">
        <v>496</v>
      </c>
      <c r="B499" s="172" t="s">
        <v>1431</v>
      </c>
      <c r="C499" s="173">
        <v>824335</v>
      </c>
      <c r="D499" s="174" t="s">
        <v>2256</v>
      </c>
      <c r="E499" s="173" t="s">
        <v>640</v>
      </c>
      <c r="F499" s="173">
        <v>50</v>
      </c>
      <c r="G499" s="173">
        <v>27</v>
      </c>
      <c r="H499" s="173" t="s">
        <v>641</v>
      </c>
      <c r="I499" s="174" t="s">
        <v>2257</v>
      </c>
      <c r="J499" s="173">
        <v>31</v>
      </c>
      <c r="K499" s="173" t="s">
        <v>2258</v>
      </c>
      <c r="L499" s="174" t="s">
        <v>2259</v>
      </c>
      <c r="M499" s="174" t="s">
        <v>645</v>
      </c>
      <c r="N499" s="174" t="s">
        <v>760</v>
      </c>
      <c r="O499" s="174" t="s">
        <v>2260</v>
      </c>
      <c r="P499" s="175" t="s">
        <v>656</v>
      </c>
    </row>
    <row r="500" spans="1:16" ht="21" hidden="1" customHeight="1" x14ac:dyDescent="0.25">
      <c r="A500" s="154">
        <v>497</v>
      </c>
      <c r="B500" s="172" t="s">
        <v>1431</v>
      </c>
      <c r="C500" s="173">
        <v>209295</v>
      </c>
      <c r="D500" s="174" t="s">
        <v>2261</v>
      </c>
      <c r="E500" s="173" t="s">
        <v>640</v>
      </c>
      <c r="F500" s="173">
        <v>52</v>
      </c>
      <c r="G500" s="173">
        <v>31</v>
      </c>
      <c r="H500" s="173" t="s">
        <v>641</v>
      </c>
      <c r="I500" s="174" t="s">
        <v>2262</v>
      </c>
      <c r="J500" s="173">
        <v>32</v>
      </c>
      <c r="K500" s="173" t="s">
        <v>960</v>
      </c>
      <c r="L500" s="174" t="s">
        <v>961</v>
      </c>
      <c r="M500" s="174" t="s">
        <v>645</v>
      </c>
      <c r="N500" s="174" t="s">
        <v>760</v>
      </c>
      <c r="O500" s="174" t="s">
        <v>2260</v>
      </c>
      <c r="P500" s="176" t="s">
        <v>2263</v>
      </c>
    </row>
    <row r="501" spans="1:16" ht="21" hidden="1" customHeight="1" x14ac:dyDescent="0.25">
      <c r="A501" s="154">
        <v>498</v>
      </c>
      <c r="B501" s="172" t="s">
        <v>1431</v>
      </c>
      <c r="C501" s="173">
        <v>213175</v>
      </c>
      <c r="D501" s="174" t="s">
        <v>2264</v>
      </c>
      <c r="E501" s="173" t="s">
        <v>640</v>
      </c>
      <c r="F501" s="173">
        <v>47</v>
      </c>
      <c r="G501" s="173">
        <v>27</v>
      </c>
      <c r="H501" s="173" t="s">
        <v>641</v>
      </c>
      <c r="I501" s="174" t="s">
        <v>2265</v>
      </c>
      <c r="J501" s="173">
        <v>28</v>
      </c>
      <c r="K501" s="173" t="s">
        <v>718</v>
      </c>
      <c r="L501" s="174" t="s">
        <v>719</v>
      </c>
      <c r="M501" s="174" t="s">
        <v>645</v>
      </c>
      <c r="N501" s="174" t="s">
        <v>760</v>
      </c>
      <c r="O501" s="174" t="s">
        <v>2260</v>
      </c>
      <c r="P501" s="176" t="s">
        <v>2266</v>
      </c>
    </row>
    <row r="502" spans="1:16" ht="21" hidden="1" customHeight="1" x14ac:dyDescent="0.25">
      <c r="A502" s="154">
        <v>499</v>
      </c>
      <c r="B502" s="172" t="s">
        <v>1431</v>
      </c>
      <c r="C502" s="173">
        <v>228606</v>
      </c>
      <c r="D502" s="174" t="s">
        <v>2267</v>
      </c>
      <c r="E502" s="173" t="s">
        <v>640</v>
      </c>
      <c r="F502" s="173">
        <v>51</v>
      </c>
      <c r="G502" s="173">
        <v>32</v>
      </c>
      <c r="H502" s="173" t="s">
        <v>641</v>
      </c>
      <c r="I502" s="174" t="s">
        <v>2268</v>
      </c>
      <c r="J502" s="173">
        <v>24</v>
      </c>
      <c r="K502" s="173" t="s">
        <v>1034</v>
      </c>
      <c r="L502" s="174" t="s">
        <v>1035</v>
      </c>
      <c r="M502" s="174" t="s">
        <v>645</v>
      </c>
      <c r="N502" s="174" t="s">
        <v>760</v>
      </c>
      <c r="O502" s="174" t="s">
        <v>2260</v>
      </c>
      <c r="P502" s="176" t="s">
        <v>2269</v>
      </c>
    </row>
    <row r="503" spans="1:16" ht="21" hidden="1" customHeight="1" x14ac:dyDescent="0.25">
      <c r="A503" s="154">
        <v>500</v>
      </c>
      <c r="B503" s="172" t="s">
        <v>1431</v>
      </c>
      <c r="C503" s="173">
        <v>245999</v>
      </c>
      <c r="D503" s="174" t="s">
        <v>2270</v>
      </c>
      <c r="E503" s="173" t="s">
        <v>640</v>
      </c>
      <c r="F503" s="173">
        <v>52</v>
      </c>
      <c r="G503" s="173">
        <v>31</v>
      </c>
      <c r="H503" s="173" t="s">
        <v>641</v>
      </c>
      <c r="I503" s="174" t="s">
        <v>2271</v>
      </c>
      <c r="J503" s="173">
        <v>24</v>
      </c>
      <c r="K503" s="173" t="s">
        <v>778</v>
      </c>
      <c r="L503" s="174" t="s">
        <v>779</v>
      </c>
      <c r="M503" s="174" t="s">
        <v>645</v>
      </c>
      <c r="N503" s="174" t="s">
        <v>760</v>
      </c>
      <c r="O503" s="174" t="s">
        <v>2260</v>
      </c>
      <c r="P503" s="176" t="s">
        <v>2272</v>
      </c>
    </row>
    <row r="504" spans="1:16" ht="21" hidden="1" customHeight="1" x14ac:dyDescent="0.25">
      <c r="A504" s="154">
        <v>501</v>
      </c>
      <c r="B504" s="172" t="s">
        <v>1431</v>
      </c>
      <c r="C504" s="173">
        <v>267987</v>
      </c>
      <c r="D504" s="174" t="s">
        <v>2273</v>
      </c>
      <c r="E504" s="173" t="s">
        <v>640</v>
      </c>
      <c r="F504" s="173">
        <v>48</v>
      </c>
      <c r="G504" s="173">
        <v>24</v>
      </c>
      <c r="H504" s="173" t="s">
        <v>641</v>
      </c>
      <c r="I504" s="174" t="s">
        <v>2274</v>
      </c>
      <c r="J504" s="173">
        <v>21</v>
      </c>
      <c r="K504" s="173" t="s">
        <v>1546</v>
      </c>
      <c r="L504" s="174" t="s">
        <v>1547</v>
      </c>
      <c r="M504" s="174" t="s">
        <v>645</v>
      </c>
      <c r="N504" s="174" t="s">
        <v>760</v>
      </c>
      <c r="O504" s="174" t="s">
        <v>2260</v>
      </c>
      <c r="P504" s="176" t="s">
        <v>2275</v>
      </c>
    </row>
    <row r="505" spans="1:16" ht="21" hidden="1" customHeight="1" x14ac:dyDescent="0.25">
      <c r="A505" s="154">
        <v>502</v>
      </c>
      <c r="B505" s="172" t="s">
        <v>1431</v>
      </c>
      <c r="C505" s="173">
        <v>305482</v>
      </c>
      <c r="D505" s="174" t="s">
        <v>2276</v>
      </c>
      <c r="E505" s="173" t="s">
        <v>640</v>
      </c>
      <c r="F505" s="173">
        <v>46</v>
      </c>
      <c r="G505" s="173">
        <v>28</v>
      </c>
      <c r="H505" s="173" t="s">
        <v>641</v>
      </c>
      <c r="I505" s="174" t="s">
        <v>2262</v>
      </c>
      <c r="J505" s="173">
        <v>32</v>
      </c>
      <c r="K505" s="173" t="s">
        <v>960</v>
      </c>
      <c r="L505" s="174" t="s">
        <v>961</v>
      </c>
      <c r="M505" s="174" t="s">
        <v>645</v>
      </c>
      <c r="N505" s="174" t="s">
        <v>760</v>
      </c>
      <c r="O505" s="174" t="s">
        <v>2260</v>
      </c>
      <c r="P505" s="176" t="s">
        <v>2277</v>
      </c>
    </row>
    <row r="506" spans="1:16" ht="21" hidden="1" customHeight="1" x14ac:dyDescent="0.25">
      <c r="A506" s="154">
        <v>503</v>
      </c>
      <c r="B506" s="172" t="s">
        <v>1431</v>
      </c>
      <c r="C506" s="173">
        <v>315895</v>
      </c>
      <c r="D506" s="174" t="s">
        <v>2278</v>
      </c>
      <c r="E506" s="173" t="s">
        <v>640</v>
      </c>
      <c r="F506" s="173">
        <v>44</v>
      </c>
      <c r="G506" s="173">
        <v>23</v>
      </c>
      <c r="H506" s="173" t="s">
        <v>641</v>
      </c>
      <c r="I506" s="174" t="s">
        <v>2265</v>
      </c>
      <c r="J506" s="173">
        <v>23</v>
      </c>
      <c r="K506" s="173" t="s">
        <v>841</v>
      </c>
      <c r="L506" s="174" t="s">
        <v>842</v>
      </c>
      <c r="M506" s="174" t="s">
        <v>645</v>
      </c>
      <c r="N506" s="174" t="s">
        <v>760</v>
      </c>
      <c r="O506" s="174" t="s">
        <v>2260</v>
      </c>
      <c r="P506" s="176" t="s">
        <v>2279</v>
      </c>
    </row>
    <row r="507" spans="1:16" ht="21" hidden="1" customHeight="1" x14ac:dyDescent="0.25">
      <c r="A507" s="154">
        <v>504</v>
      </c>
      <c r="B507" s="172" t="s">
        <v>1431</v>
      </c>
      <c r="C507" s="173">
        <v>317745</v>
      </c>
      <c r="D507" s="174" t="s">
        <v>2280</v>
      </c>
      <c r="E507" s="173" t="s">
        <v>640</v>
      </c>
      <c r="F507" s="173">
        <v>46</v>
      </c>
      <c r="G507" s="173">
        <v>18</v>
      </c>
      <c r="H507" s="173" t="s">
        <v>641</v>
      </c>
      <c r="I507" s="174" t="s">
        <v>2281</v>
      </c>
      <c r="J507" s="173">
        <v>30</v>
      </c>
      <c r="K507" s="173" t="s">
        <v>1750</v>
      </c>
      <c r="L507" s="174" t="s">
        <v>1751</v>
      </c>
      <c r="M507" s="174" t="s">
        <v>645</v>
      </c>
      <c r="N507" s="174" t="s">
        <v>760</v>
      </c>
      <c r="O507" s="174" t="s">
        <v>2260</v>
      </c>
      <c r="P507" s="176" t="s">
        <v>2282</v>
      </c>
    </row>
    <row r="508" spans="1:16" ht="21" hidden="1" customHeight="1" x14ac:dyDescent="0.25">
      <c r="A508" s="154">
        <v>505</v>
      </c>
      <c r="B508" s="172" t="s">
        <v>1431</v>
      </c>
      <c r="C508" s="173">
        <v>326350</v>
      </c>
      <c r="D508" s="174" t="s">
        <v>2283</v>
      </c>
      <c r="E508" s="173" t="s">
        <v>640</v>
      </c>
      <c r="F508" s="173">
        <v>47</v>
      </c>
      <c r="G508" s="173">
        <v>21</v>
      </c>
      <c r="H508" s="173" t="s">
        <v>641</v>
      </c>
      <c r="I508" s="174" t="s">
        <v>2284</v>
      </c>
      <c r="J508" s="173">
        <v>21</v>
      </c>
      <c r="K508" s="173" t="s">
        <v>1546</v>
      </c>
      <c r="L508" s="174" t="s">
        <v>1547</v>
      </c>
      <c r="M508" s="174" t="s">
        <v>645</v>
      </c>
      <c r="N508" s="174" t="s">
        <v>760</v>
      </c>
      <c r="O508" s="174" t="s">
        <v>2260</v>
      </c>
      <c r="P508" s="176" t="s">
        <v>2285</v>
      </c>
    </row>
    <row r="509" spans="1:16" ht="21" hidden="1" customHeight="1" x14ac:dyDescent="0.25">
      <c r="A509" s="154">
        <v>506</v>
      </c>
      <c r="B509" s="172" t="s">
        <v>1431</v>
      </c>
      <c r="C509" s="173">
        <v>328090</v>
      </c>
      <c r="D509" s="174" t="s">
        <v>2286</v>
      </c>
      <c r="E509" s="173" t="s">
        <v>640</v>
      </c>
      <c r="F509" s="173">
        <v>50</v>
      </c>
      <c r="G509" s="173">
        <v>20</v>
      </c>
      <c r="H509" s="173" t="s">
        <v>641</v>
      </c>
      <c r="I509" s="174" t="s">
        <v>2262</v>
      </c>
      <c r="J509" s="173">
        <v>32</v>
      </c>
      <c r="K509" s="173" t="s">
        <v>960</v>
      </c>
      <c r="L509" s="174" t="s">
        <v>961</v>
      </c>
      <c r="M509" s="174" t="s">
        <v>645</v>
      </c>
      <c r="N509" s="174" t="s">
        <v>760</v>
      </c>
      <c r="O509" s="174" t="s">
        <v>2260</v>
      </c>
      <c r="P509" s="175" t="s">
        <v>656</v>
      </c>
    </row>
    <row r="510" spans="1:16" ht="21" hidden="1" customHeight="1" x14ac:dyDescent="0.25">
      <c r="A510" s="154">
        <v>507</v>
      </c>
      <c r="B510" s="172" t="s">
        <v>1431</v>
      </c>
      <c r="C510" s="173">
        <v>329196</v>
      </c>
      <c r="D510" s="174" t="s">
        <v>2287</v>
      </c>
      <c r="E510" s="173" t="s">
        <v>640</v>
      </c>
      <c r="F510" s="173">
        <v>47</v>
      </c>
      <c r="G510" s="173">
        <v>24</v>
      </c>
      <c r="H510" s="173" t="s">
        <v>641</v>
      </c>
      <c r="I510" s="174" t="s">
        <v>2288</v>
      </c>
      <c r="J510" s="173">
        <v>18</v>
      </c>
      <c r="K510" s="173" t="s">
        <v>1042</v>
      </c>
      <c r="L510" s="174" t="s">
        <v>1043</v>
      </c>
      <c r="M510" s="174" t="s">
        <v>645</v>
      </c>
      <c r="N510" s="174" t="s">
        <v>760</v>
      </c>
      <c r="O510" s="174" t="s">
        <v>2260</v>
      </c>
      <c r="P510" s="176" t="s">
        <v>2289</v>
      </c>
    </row>
    <row r="511" spans="1:16" ht="21" hidden="1" customHeight="1" x14ac:dyDescent="0.25">
      <c r="A511" s="154">
        <v>508</v>
      </c>
      <c r="B511" s="172" t="s">
        <v>1431</v>
      </c>
      <c r="C511" s="173">
        <v>361671</v>
      </c>
      <c r="D511" s="174" t="s">
        <v>2290</v>
      </c>
      <c r="E511" s="173" t="s">
        <v>640</v>
      </c>
      <c r="F511" s="173">
        <v>44</v>
      </c>
      <c r="G511" s="173">
        <v>21</v>
      </c>
      <c r="H511" s="173" t="s">
        <v>641</v>
      </c>
      <c r="I511" s="174" t="s">
        <v>2291</v>
      </c>
      <c r="J511" s="173">
        <v>18</v>
      </c>
      <c r="K511" s="173" t="s">
        <v>2108</v>
      </c>
      <c r="L511" s="174" t="s">
        <v>2109</v>
      </c>
      <c r="M511" s="174" t="s">
        <v>645</v>
      </c>
      <c r="N511" s="174" t="s">
        <v>760</v>
      </c>
      <c r="O511" s="174" t="s">
        <v>2260</v>
      </c>
      <c r="P511" s="176" t="s">
        <v>2292</v>
      </c>
    </row>
    <row r="512" spans="1:16" ht="21" hidden="1" customHeight="1" x14ac:dyDescent="0.25">
      <c r="A512" s="154">
        <v>509</v>
      </c>
      <c r="B512" s="172" t="s">
        <v>1431</v>
      </c>
      <c r="C512" s="173">
        <v>372847</v>
      </c>
      <c r="D512" s="174" t="s">
        <v>2293</v>
      </c>
      <c r="E512" s="173" t="s">
        <v>640</v>
      </c>
      <c r="F512" s="173">
        <v>38</v>
      </c>
      <c r="G512" s="173">
        <v>20</v>
      </c>
      <c r="H512" s="173" t="s">
        <v>641</v>
      </c>
      <c r="I512" s="174" t="s">
        <v>2268</v>
      </c>
      <c r="J512" s="173">
        <v>22</v>
      </c>
      <c r="K512" s="173" t="s">
        <v>764</v>
      </c>
      <c r="L512" s="174" t="s">
        <v>765</v>
      </c>
      <c r="M512" s="174" t="s">
        <v>645</v>
      </c>
      <c r="N512" s="174" t="s">
        <v>760</v>
      </c>
      <c r="O512" s="174" t="s">
        <v>2260</v>
      </c>
      <c r="P512" s="176" t="s">
        <v>2294</v>
      </c>
    </row>
    <row r="513" spans="1:16" ht="21" hidden="1" customHeight="1" x14ac:dyDescent="0.25">
      <c r="A513" s="154">
        <v>510</v>
      </c>
      <c r="B513" s="172" t="s">
        <v>1431</v>
      </c>
      <c r="C513" s="173">
        <v>379475</v>
      </c>
      <c r="D513" s="174" t="s">
        <v>2295</v>
      </c>
      <c r="E513" s="173" t="s">
        <v>640</v>
      </c>
      <c r="F513" s="173">
        <v>43</v>
      </c>
      <c r="G513" s="173">
        <v>20</v>
      </c>
      <c r="H513" s="173" t="s">
        <v>641</v>
      </c>
      <c r="I513" s="174" t="s">
        <v>2257</v>
      </c>
      <c r="J513" s="173">
        <v>32</v>
      </c>
      <c r="K513" s="173" t="s">
        <v>960</v>
      </c>
      <c r="L513" s="174" t="s">
        <v>961</v>
      </c>
      <c r="M513" s="174" t="s">
        <v>645</v>
      </c>
      <c r="N513" s="174" t="s">
        <v>760</v>
      </c>
      <c r="O513" s="174" t="s">
        <v>2260</v>
      </c>
      <c r="P513" s="176" t="s">
        <v>2296</v>
      </c>
    </row>
    <row r="514" spans="1:16" ht="21" hidden="1" customHeight="1" x14ac:dyDescent="0.25">
      <c r="A514" s="154">
        <v>511</v>
      </c>
      <c r="B514" s="172" t="s">
        <v>1431</v>
      </c>
      <c r="C514" s="173">
        <v>393426</v>
      </c>
      <c r="D514" s="174" t="s">
        <v>2297</v>
      </c>
      <c r="E514" s="173" t="s">
        <v>640</v>
      </c>
      <c r="F514" s="173">
        <v>39</v>
      </c>
      <c r="G514" s="173">
        <v>15</v>
      </c>
      <c r="H514" s="173" t="s">
        <v>641</v>
      </c>
      <c r="I514" s="174" t="s">
        <v>2265</v>
      </c>
      <c r="J514" s="173">
        <v>23</v>
      </c>
      <c r="K514" s="173" t="s">
        <v>841</v>
      </c>
      <c r="L514" s="174" t="s">
        <v>842</v>
      </c>
      <c r="M514" s="174" t="s">
        <v>645</v>
      </c>
      <c r="N514" s="174" t="s">
        <v>760</v>
      </c>
      <c r="O514" s="174" t="s">
        <v>2260</v>
      </c>
      <c r="P514" s="176" t="s">
        <v>2298</v>
      </c>
    </row>
    <row r="515" spans="1:16" ht="21" hidden="1" customHeight="1" x14ac:dyDescent="0.25">
      <c r="A515" s="154">
        <v>512</v>
      </c>
      <c r="B515" s="172" t="s">
        <v>1431</v>
      </c>
      <c r="C515" s="173">
        <v>409088</v>
      </c>
      <c r="D515" s="174" t="s">
        <v>2299</v>
      </c>
      <c r="E515" s="173" t="s">
        <v>640</v>
      </c>
      <c r="F515" s="173">
        <v>45</v>
      </c>
      <c r="G515" s="173">
        <v>18</v>
      </c>
      <c r="H515" s="173" t="s">
        <v>641</v>
      </c>
      <c r="I515" s="174" t="s">
        <v>2268</v>
      </c>
      <c r="J515" s="173">
        <v>18</v>
      </c>
      <c r="K515" s="173" t="s">
        <v>2300</v>
      </c>
      <c r="L515" s="174" t="s">
        <v>2301</v>
      </c>
      <c r="M515" s="174" t="s">
        <v>645</v>
      </c>
      <c r="N515" s="174" t="s">
        <v>760</v>
      </c>
      <c r="O515" s="174" t="s">
        <v>2260</v>
      </c>
      <c r="P515" s="176" t="s">
        <v>2302</v>
      </c>
    </row>
    <row r="516" spans="1:16" ht="21" hidden="1" customHeight="1" x14ac:dyDescent="0.25">
      <c r="A516" s="154">
        <v>513</v>
      </c>
      <c r="B516" s="172" t="s">
        <v>1431</v>
      </c>
      <c r="C516" s="173">
        <v>419980</v>
      </c>
      <c r="D516" s="174" t="s">
        <v>2303</v>
      </c>
      <c r="E516" s="173" t="s">
        <v>640</v>
      </c>
      <c r="F516" s="173">
        <v>38</v>
      </c>
      <c r="G516" s="173">
        <v>13</v>
      </c>
      <c r="H516" s="173" t="s">
        <v>672</v>
      </c>
      <c r="I516" s="174" t="s">
        <v>2304</v>
      </c>
      <c r="J516" s="173">
        <v>8</v>
      </c>
      <c r="K516" s="173" t="s">
        <v>2305</v>
      </c>
      <c r="L516" s="174" t="s">
        <v>2306</v>
      </c>
      <c r="M516" s="174" t="s">
        <v>736</v>
      </c>
      <c r="N516" s="174" t="s">
        <v>737</v>
      </c>
      <c r="O516" s="174" t="s">
        <v>738</v>
      </c>
      <c r="P516" s="176" t="s">
        <v>2307</v>
      </c>
    </row>
    <row r="517" spans="1:16" ht="21" hidden="1" customHeight="1" x14ac:dyDescent="0.25">
      <c r="A517" s="154">
        <v>514</v>
      </c>
      <c r="B517" s="172" t="s">
        <v>1431</v>
      </c>
      <c r="C517" s="173">
        <v>434440</v>
      </c>
      <c r="D517" s="174" t="s">
        <v>2308</v>
      </c>
      <c r="E517" s="173" t="s">
        <v>741</v>
      </c>
      <c r="F517" s="173">
        <v>48</v>
      </c>
      <c r="G517" s="173">
        <v>17</v>
      </c>
      <c r="H517" s="173" t="s">
        <v>641</v>
      </c>
      <c r="I517" s="174" t="s">
        <v>2257</v>
      </c>
      <c r="J517" s="173">
        <v>26</v>
      </c>
      <c r="K517" s="173" t="s">
        <v>949</v>
      </c>
      <c r="L517" s="174" t="s">
        <v>950</v>
      </c>
      <c r="M517" s="174" t="s">
        <v>645</v>
      </c>
      <c r="N517" s="174" t="s">
        <v>760</v>
      </c>
      <c r="O517" s="174" t="s">
        <v>2260</v>
      </c>
      <c r="P517" s="176" t="s">
        <v>2309</v>
      </c>
    </row>
    <row r="518" spans="1:16" ht="21" hidden="1" customHeight="1" x14ac:dyDescent="0.25">
      <c r="A518" s="154">
        <v>515</v>
      </c>
      <c r="B518" s="172" t="s">
        <v>1431</v>
      </c>
      <c r="C518" s="173">
        <v>447257</v>
      </c>
      <c r="D518" s="174" t="s">
        <v>2310</v>
      </c>
      <c r="E518" s="173" t="s">
        <v>640</v>
      </c>
      <c r="F518" s="173">
        <v>43</v>
      </c>
      <c r="G518" s="173">
        <v>16</v>
      </c>
      <c r="H518" s="173" t="s">
        <v>672</v>
      </c>
      <c r="I518" s="174" t="s">
        <v>2304</v>
      </c>
      <c r="J518" s="173">
        <v>21</v>
      </c>
      <c r="K518" s="173" t="s">
        <v>850</v>
      </c>
      <c r="L518" s="174" t="s">
        <v>851</v>
      </c>
      <c r="M518" s="174" t="s">
        <v>736</v>
      </c>
      <c r="N518" s="174" t="s">
        <v>737</v>
      </c>
      <c r="O518" s="174" t="s">
        <v>738</v>
      </c>
      <c r="P518" s="176" t="s">
        <v>2311</v>
      </c>
    </row>
    <row r="519" spans="1:16" ht="21" hidden="1" customHeight="1" x14ac:dyDescent="0.25">
      <c r="A519" s="154">
        <v>516</v>
      </c>
      <c r="B519" s="172" t="s">
        <v>1431</v>
      </c>
      <c r="C519" s="173">
        <v>450002</v>
      </c>
      <c r="D519" s="174" t="s">
        <v>2312</v>
      </c>
      <c r="E519" s="173" t="s">
        <v>640</v>
      </c>
      <c r="F519" s="173">
        <v>38</v>
      </c>
      <c r="G519" s="173">
        <v>15</v>
      </c>
      <c r="H519" s="173" t="s">
        <v>641</v>
      </c>
      <c r="I519" s="174" t="s">
        <v>2268</v>
      </c>
      <c r="J519" s="173">
        <v>13</v>
      </c>
      <c r="K519" s="173" t="s">
        <v>907</v>
      </c>
      <c r="L519" s="174" t="s">
        <v>908</v>
      </c>
      <c r="M519" s="174" t="s">
        <v>645</v>
      </c>
      <c r="N519" s="174" t="s">
        <v>760</v>
      </c>
      <c r="O519" s="174" t="s">
        <v>2260</v>
      </c>
      <c r="P519" s="176" t="s">
        <v>2313</v>
      </c>
    </row>
    <row r="520" spans="1:16" ht="21" hidden="1" customHeight="1" x14ac:dyDescent="0.25">
      <c r="A520" s="154">
        <v>517</v>
      </c>
      <c r="B520" s="172" t="s">
        <v>1431</v>
      </c>
      <c r="C520" s="173">
        <v>451323</v>
      </c>
      <c r="D520" s="174" t="s">
        <v>2314</v>
      </c>
      <c r="E520" s="173" t="s">
        <v>741</v>
      </c>
      <c r="F520" s="173">
        <v>68</v>
      </c>
      <c r="G520" s="173">
        <v>16</v>
      </c>
      <c r="H520" s="173" t="s">
        <v>641</v>
      </c>
      <c r="I520" s="174" t="s">
        <v>2315</v>
      </c>
      <c r="J520" s="173">
        <v>37</v>
      </c>
      <c r="K520" s="173" t="s">
        <v>2316</v>
      </c>
      <c r="L520" s="174" t="s">
        <v>2317</v>
      </c>
      <c r="M520" s="174" t="s">
        <v>645</v>
      </c>
      <c r="N520" s="174" t="s">
        <v>760</v>
      </c>
      <c r="O520" s="174" t="s">
        <v>2260</v>
      </c>
      <c r="P520" s="176" t="s">
        <v>2318</v>
      </c>
    </row>
    <row r="521" spans="1:16" ht="21" hidden="1" customHeight="1" x14ac:dyDescent="0.25">
      <c r="A521" s="154">
        <v>518</v>
      </c>
      <c r="B521" s="172" t="s">
        <v>1431</v>
      </c>
      <c r="C521" s="173">
        <v>484575</v>
      </c>
      <c r="D521" s="174" t="s">
        <v>2319</v>
      </c>
      <c r="E521" s="173" t="s">
        <v>640</v>
      </c>
      <c r="F521" s="173">
        <v>37</v>
      </c>
      <c r="G521" s="173">
        <v>14</v>
      </c>
      <c r="H521" s="173" t="s">
        <v>641</v>
      </c>
      <c r="I521" s="174" t="s">
        <v>2320</v>
      </c>
      <c r="J521" s="173">
        <v>16</v>
      </c>
      <c r="K521" s="173" t="s">
        <v>2321</v>
      </c>
      <c r="L521" s="174" t="s">
        <v>2322</v>
      </c>
      <c r="M521" s="174" t="s">
        <v>645</v>
      </c>
      <c r="N521" s="174" t="s">
        <v>760</v>
      </c>
      <c r="O521" s="174" t="s">
        <v>2260</v>
      </c>
      <c r="P521" s="176" t="s">
        <v>2323</v>
      </c>
    </row>
    <row r="522" spans="1:16" ht="21" hidden="1" customHeight="1" x14ac:dyDescent="0.25">
      <c r="A522" s="154">
        <v>519</v>
      </c>
      <c r="B522" s="172" t="s">
        <v>1431</v>
      </c>
      <c r="C522" s="173">
        <v>556288</v>
      </c>
      <c r="D522" s="174" t="s">
        <v>2324</v>
      </c>
      <c r="E522" s="173" t="s">
        <v>640</v>
      </c>
      <c r="F522" s="173">
        <v>49</v>
      </c>
      <c r="G522" s="173">
        <v>23</v>
      </c>
      <c r="H522" s="173" t="s">
        <v>641</v>
      </c>
      <c r="I522" s="174" t="s">
        <v>2325</v>
      </c>
      <c r="J522" s="173">
        <v>22</v>
      </c>
      <c r="K522" s="173" t="s">
        <v>899</v>
      </c>
      <c r="L522" s="174" t="s">
        <v>900</v>
      </c>
      <c r="M522" s="174" t="s">
        <v>645</v>
      </c>
      <c r="N522" s="174" t="s">
        <v>760</v>
      </c>
      <c r="O522" s="174" t="s">
        <v>2260</v>
      </c>
      <c r="P522" s="175" t="s">
        <v>656</v>
      </c>
    </row>
    <row r="523" spans="1:16" ht="21" hidden="1" customHeight="1" x14ac:dyDescent="0.25">
      <c r="A523" s="154">
        <v>520</v>
      </c>
      <c r="B523" s="172" t="s">
        <v>1431</v>
      </c>
      <c r="C523" s="173">
        <v>823913</v>
      </c>
      <c r="D523" s="174" t="s">
        <v>2326</v>
      </c>
      <c r="E523" s="173" t="s">
        <v>640</v>
      </c>
      <c r="F523" s="173">
        <v>48</v>
      </c>
      <c r="G523" s="173">
        <v>27</v>
      </c>
      <c r="H523" s="173" t="s">
        <v>641</v>
      </c>
      <c r="I523" s="174" t="s">
        <v>2257</v>
      </c>
      <c r="J523" s="173">
        <v>32</v>
      </c>
      <c r="K523" s="173" t="s">
        <v>960</v>
      </c>
      <c r="L523" s="174" t="s">
        <v>961</v>
      </c>
      <c r="M523" s="174" t="s">
        <v>645</v>
      </c>
      <c r="N523" s="174" t="s">
        <v>760</v>
      </c>
      <c r="O523" s="174" t="s">
        <v>2260</v>
      </c>
      <c r="P523" s="176" t="s">
        <v>2327</v>
      </c>
    </row>
    <row r="524" spans="1:16" ht="21" hidden="1" customHeight="1" x14ac:dyDescent="0.25">
      <c r="A524" s="154">
        <v>521</v>
      </c>
      <c r="B524" s="172" t="s">
        <v>1431</v>
      </c>
      <c r="C524" s="173">
        <v>898377</v>
      </c>
      <c r="D524" s="174" t="s">
        <v>2328</v>
      </c>
      <c r="E524" s="173" t="s">
        <v>640</v>
      </c>
      <c r="F524" s="173">
        <v>53</v>
      </c>
      <c r="G524" s="173">
        <v>25</v>
      </c>
      <c r="H524" s="173" t="s">
        <v>641</v>
      </c>
      <c r="I524" s="174" t="s">
        <v>2320</v>
      </c>
      <c r="J524" s="173">
        <v>21</v>
      </c>
      <c r="K524" s="173" t="s">
        <v>895</v>
      </c>
      <c r="L524" s="174" t="s">
        <v>896</v>
      </c>
      <c r="M524" s="174" t="s">
        <v>645</v>
      </c>
      <c r="N524" s="174" t="s">
        <v>760</v>
      </c>
      <c r="O524" s="174" t="s">
        <v>2260</v>
      </c>
      <c r="P524" s="176" t="s">
        <v>2329</v>
      </c>
    </row>
    <row r="525" spans="1:16" ht="21" hidden="1" customHeight="1" x14ac:dyDescent="0.25">
      <c r="A525" s="154">
        <v>522</v>
      </c>
      <c r="B525" s="172" t="s">
        <v>1431</v>
      </c>
      <c r="C525" s="173">
        <v>990680</v>
      </c>
      <c r="D525" s="174" t="s">
        <v>2330</v>
      </c>
      <c r="E525" s="173" t="s">
        <v>640</v>
      </c>
      <c r="F525" s="173">
        <v>67</v>
      </c>
      <c r="G525" s="173">
        <v>21</v>
      </c>
      <c r="H525" s="173" t="s">
        <v>641</v>
      </c>
      <c r="I525" s="174" t="s">
        <v>2325</v>
      </c>
      <c r="J525" s="173">
        <v>22</v>
      </c>
      <c r="K525" s="173" t="s">
        <v>899</v>
      </c>
      <c r="L525" s="174" t="s">
        <v>900</v>
      </c>
      <c r="M525" s="174" t="s">
        <v>645</v>
      </c>
      <c r="N525" s="174" t="s">
        <v>760</v>
      </c>
      <c r="O525" s="174" t="s">
        <v>2260</v>
      </c>
      <c r="P525" s="175" t="s">
        <v>656</v>
      </c>
    </row>
    <row r="526" spans="1:16" ht="21" hidden="1" customHeight="1" x14ac:dyDescent="0.25">
      <c r="A526" s="154">
        <v>523</v>
      </c>
      <c r="B526" s="172" t="s">
        <v>1431</v>
      </c>
      <c r="C526" s="173">
        <v>388317</v>
      </c>
      <c r="D526" s="174" t="s">
        <v>2331</v>
      </c>
      <c r="E526" s="173" t="s">
        <v>741</v>
      </c>
      <c r="F526" s="173">
        <v>43</v>
      </c>
      <c r="G526" s="173">
        <v>17</v>
      </c>
      <c r="H526" s="173" t="s">
        <v>641</v>
      </c>
      <c r="I526" s="174" t="s">
        <v>2332</v>
      </c>
      <c r="J526" s="173">
        <v>37</v>
      </c>
      <c r="K526" s="173" t="s">
        <v>1964</v>
      </c>
      <c r="L526" s="174" t="s">
        <v>1965</v>
      </c>
      <c r="M526" s="174" t="s">
        <v>645</v>
      </c>
      <c r="N526" s="174" t="s">
        <v>760</v>
      </c>
      <c r="O526" s="174" t="s">
        <v>2260</v>
      </c>
      <c r="P526" s="176" t="s">
        <v>2333</v>
      </c>
    </row>
    <row r="527" spans="1:16" ht="21" hidden="1" customHeight="1" x14ac:dyDescent="0.25">
      <c r="A527" s="154">
        <v>524</v>
      </c>
      <c r="B527" s="172" t="s">
        <v>1431</v>
      </c>
      <c r="C527" s="173">
        <v>447075</v>
      </c>
      <c r="D527" s="174" t="s">
        <v>2334</v>
      </c>
      <c r="E527" s="173" t="s">
        <v>640</v>
      </c>
      <c r="F527" s="173">
        <v>34</v>
      </c>
      <c r="G527" s="173">
        <v>13</v>
      </c>
      <c r="H527" s="173" t="s">
        <v>641</v>
      </c>
      <c r="I527" s="174" t="s">
        <v>2335</v>
      </c>
      <c r="J527" s="173">
        <v>23</v>
      </c>
      <c r="K527" s="173" t="s">
        <v>750</v>
      </c>
      <c r="L527" s="174" t="s">
        <v>751</v>
      </c>
      <c r="M527" s="174" t="s">
        <v>645</v>
      </c>
      <c r="N527" s="174" t="s">
        <v>760</v>
      </c>
      <c r="O527" s="174" t="s">
        <v>2260</v>
      </c>
      <c r="P527" s="176" t="s">
        <v>2336</v>
      </c>
    </row>
    <row r="528" spans="1:16" ht="21" hidden="1" customHeight="1" x14ac:dyDescent="0.25">
      <c r="A528" s="154">
        <v>525</v>
      </c>
      <c r="B528" s="172" t="s">
        <v>1431</v>
      </c>
      <c r="C528" s="173">
        <v>319089</v>
      </c>
      <c r="D528" s="174" t="s">
        <v>2337</v>
      </c>
      <c r="E528" s="173" t="s">
        <v>640</v>
      </c>
      <c r="F528" s="173">
        <v>47</v>
      </c>
      <c r="G528" s="173">
        <v>18</v>
      </c>
      <c r="H528" s="173" t="s">
        <v>641</v>
      </c>
      <c r="I528" s="174" t="s">
        <v>2335</v>
      </c>
      <c r="J528" s="173">
        <v>24</v>
      </c>
      <c r="K528" s="173" t="s">
        <v>778</v>
      </c>
      <c r="L528" s="174" t="s">
        <v>779</v>
      </c>
      <c r="M528" s="174" t="s">
        <v>645</v>
      </c>
      <c r="N528" s="174" t="s">
        <v>760</v>
      </c>
      <c r="O528" s="174" t="s">
        <v>2260</v>
      </c>
      <c r="P528" s="176" t="s">
        <v>2338</v>
      </c>
    </row>
    <row r="529" spans="1:16" ht="21" hidden="1" customHeight="1" x14ac:dyDescent="0.25">
      <c r="A529" s="154">
        <v>526</v>
      </c>
      <c r="B529" s="172" t="s">
        <v>1431</v>
      </c>
      <c r="C529" s="173">
        <v>374217</v>
      </c>
      <c r="D529" s="174" t="s">
        <v>2339</v>
      </c>
      <c r="E529" s="173" t="s">
        <v>640</v>
      </c>
      <c r="F529" s="173">
        <v>38</v>
      </c>
      <c r="G529" s="173">
        <v>13</v>
      </c>
      <c r="H529" s="173" t="s">
        <v>641</v>
      </c>
      <c r="I529" s="174" t="s">
        <v>2271</v>
      </c>
      <c r="J529" s="173">
        <v>23</v>
      </c>
      <c r="K529" s="173" t="s">
        <v>1286</v>
      </c>
      <c r="L529" s="174" t="s">
        <v>1287</v>
      </c>
      <c r="M529" s="174" t="s">
        <v>645</v>
      </c>
      <c r="N529" s="174" t="s">
        <v>760</v>
      </c>
      <c r="O529" s="174" t="s">
        <v>2260</v>
      </c>
      <c r="P529" s="176" t="s">
        <v>2340</v>
      </c>
    </row>
    <row r="530" spans="1:16" ht="21" hidden="1" customHeight="1" x14ac:dyDescent="0.25">
      <c r="A530" s="154">
        <v>527</v>
      </c>
      <c r="B530" s="172" t="s">
        <v>1431</v>
      </c>
      <c r="C530" s="173">
        <v>349849</v>
      </c>
      <c r="D530" s="174" t="s">
        <v>2341</v>
      </c>
      <c r="E530" s="173" t="s">
        <v>640</v>
      </c>
      <c r="F530" s="173">
        <v>45</v>
      </c>
      <c r="G530" s="173">
        <v>21</v>
      </c>
      <c r="H530" s="173" t="s">
        <v>641</v>
      </c>
      <c r="I530" s="174" t="s">
        <v>2271</v>
      </c>
      <c r="J530" s="173">
        <v>23</v>
      </c>
      <c r="K530" s="173" t="s">
        <v>1289</v>
      </c>
      <c r="L530" s="174" t="s">
        <v>1290</v>
      </c>
      <c r="M530" s="174" t="s">
        <v>645</v>
      </c>
      <c r="N530" s="174" t="s">
        <v>760</v>
      </c>
      <c r="O530" s="174" t="s">
        <v>2260</v>
      </c>
      <c r="P530" s="176" t="s">
        <v>2342</v>
      </c>
    </row>
    <row r="531" spans="1:16" ht="21" hidden="1" customHeight="1" x14ac:dyDescent="0.25">
      <c r="A531" s="154">
        <v>528</v>
      </c>
      <c r="B531" s="172" t="s">
        <v>1431</v>
      </c>
      <c r="C531" s="173">
        <v>382151</v>
      </c>
      <c r="D531" s="174" t="s">
        <v>2343</v>
      </c>
      <c r="E531" s="173" t="s">
        <v>741</v>
      </c>
      <c r="F531" s="173">
        <v>40</v>
      </c>
      <c r="G531" s="173">
        <v>18</v>
      </c>
      <c r="H531" s="173" t="s">
        <v>641</v>
      </c>
      <c r="I531" s="174" t="s">
        <v>2344</v>
      </c>
      <c r="J531" s="173">
        <v>34</v>
      </c>
      <c r="K531" s="173" t="s">
        <v>806</v>
      </c>
      <c r="L531" s="174" t="s">
        <v>807</v>
      </c>
      <c r="M531" s="174" t="s">
        <v>645</v>
      </c>
      <c r="N531" s="174" t="s">
        <v>760</v>
      </c>
      <c r="O531" s="174" t="s">
        <v>2260</v>
      </c>
      <c r="P531" s="176" t="s">
        <v>2345</v>
      </c>
    </row>
    <row r="532" spans="1:16" ht="21" hidden="1" customHeight="1" x14ac:dyDescent="0.25">
      <c r="A532" s="154">
        <v>529</v>
      </c>
      <c r="B532" s="172" t="s">
        <v>1431</v>
      </c>
      <c r="C532" s="173">
        <v>370445</v>
      </c>
      <c r="D532" s="174" t="s">
        <v>2346</v>
      </c>
      <c r="E532" s="173" t="s">
        <v>640</v>
      </c>
      <c r="F532" s="173">
        <v>38</v>
      </c>
      <c r="G532" s="173">
        <v>19</v>
      </c>
      <c r="H532" s="173" t="s">
        <v>641</v>
      </c>
      <c r="I532" s="174" t="s">
        <v>2257</v>
      </c>
      <c r="J532" s="173">
        <v>26</v>
      </c>
      <c r="K532" s="173" t="s">
        <v>949</v>
      </c>
      <c r="L532" s="174" t="s">
        <v>950</v>
      </c>
      <c r="M532" s="174" t="s">
        <v>645</v>
      </c>
      <c r="N532" s="174" t="s">
        <v>760</v>
      </c>
      <c r="O532" s="174" t="s">
        <v>2260</v>
      </c>
      <c r="P532" s="176" t="s">
        <v>2347</v>
      </c>
    </row>
    <row r="533" spans="1:16" ht="21" hidden="1" customHeight="1" x14ac:dyDescent="0.25">
      <c r="A533" s="154">
        <v>530</v>
      </c>
      <c r="B533" s="172" t="s">
        <v>1431</v>
      </c>
      <c r="C533" s="173">
        <v>383563</v>
      </c>
      <c r="D533" s="174" t="s">
        <v>2348</v>
      </c>
      <c r="E533" s="173" t="s">
        <v>640</v>
      </c>
      <c r="F533" s="173">
        <v>47</v>
      </c>
      <c r="G533" s="173">
        <v>19</v>
      </c>
      <c r="H533" s="173" t="s">
        <v>641</v>
      </c>
      <c r="I533" s="174" t="s">
        <v>2262</v>
      </c>
      <c r="J533" s="173">
        <v>32</v>
      </c>
      <c r="K533" s="173" t="s">
        <v>960</v>
      </c>
      <c r="L533" s="174" t="s">
        <v>961</v>
      </c>
      <c r="M533" s="174" t="s">
        <v>645</v>
      </c>
      <c r="N533" s="174" t="s">
        <v>760</v>
      </c>
      <c r="O533" s="174" t="s">
        <v>2260</v>
      </c>
      <c r="P533" s="176" t="s">
        <v>2349</v>
      </c>
    </row>
    <row r="534" spans="1:16" ht="21" hidden="1" customHeight="1" x14ac:dyDescent="0.25">
      <c r="A534" s="154">
        <v>531</v>
      </c>
      <c r="B534" s="172" t="s">
        <v>1431</v>
      </c>
      <c r="C534" s="173">
        <v>372888</v>
      </c>
      <c r="D534" s="174" t="s">
        <v>2350</v>
      </c>
      <c r="E534" s="173" t="s">
        <v>640</v>
      </c>
      <c r="F534" s="173">
        <v>41</v>
      </c>
      <c r="G534" s="173">
        <v>19</v>
      </c>
      <c r="H534" s="173" t="s">
        <v>641</v>
      </c>
      <c r="I534" s="174" t="s">
        <v>2268</v>
      </c>
      <c r="J534" s="173">
        <v>22</v>
      </c>
      <c r="K534" s="173" t="s">
        <v>764</v>
      </c>
      <c r="L534" s="174" t="s">
        <v>765</v>
      </c>
      <c r="M534" s="174" t="s">
        <v>645</v>
      </c>
      <c r="N534" s="174" t="s">
        <v>760</v>
      </c>
      <c r="O534" s="174" t="s">
        <v>2260</v>
      </c>
      <c r="P534" s="176" t="s">
        <v>2351</v>
      </c>
    </row>
    <row r="535" spans="1:16" ht="21" hidden="1" customHeight="1" x14ac:dyDescent="0.25">
      <c r="A535" s="154">
        <v>532</v>
      </c>
      <c r="B535" s="172" t="s">
        <v>1431</v>
      </c>
      <c r="C535" s="173">
        <v>319111</v>
      </c>
      <c r="D535" s="174" t="s">
        <v>2352</v>
      </c>
      <c r="E535" s="173" t="s">
        <v>640</v>
      </c>
      <c r="F535" s="173">
        <v>45</v>
      </c>
      <c r="G535" s="173">
        <v>23</v>
      </c>
      <c r="H535" s="173" t="s">
        <v>641</v>
      </c>
      <c r="I535" s="174" t="s">
        <v>2274</v>
      </c>
      <c r="J535" s="173">
        <v>23</v>
      </c>
      <c r="K535" s="173" t="s">
        <v>1092</v>
      </c>
      <c r="L535" s="174" t="s">
        <v>1093</v>
      </c>
      <c r="M535" s="174" t="s">
        <v>645</v>
      </c>
      <c r="N535" s="174" t="s">
        <v>760</v>
      </c>
      <c r="O535" s="174" t="s">
        <v>2260</v>
      </c>
      <c r="P535" s="176" t="s">
        <v>2353</v>
      </c>
    </row>
    <row r="536" spans="1:16" ht="21" hidden="1" customHeight="1" x14ac:dyDescent="0.25">
      <c r="A536" s="154">
        <v>533</v>
      </c>
      <c r="B536" s="172" t="s">
        <v>1431</v>
      </c>
      <c r="C536" s="173">
        <v>441300</v>
      </c>
      <c r="D536" s="174" t="s">
        <v>2354</v>
      </c>
      <c r="E536" s="173" t="s">
        <v>640</v>
      </c>
      <c r="F536" s="173">
        <v>40</v>
      </c>
      <c r="G536" s="173">
        <v>17</v>
      </c>
      <c r="H536" s="173" t="s">
        <v>641</v>
      </c>
      <c r="I536" s="174" t="s">
        <v>2355</v>
      </c>
      <c r="J536" s="173">
        <v>20</v>
      </c>
      <c r="K536" s="173" t="s">
        <v>2211</v>
      </c>
      <c r="L536" s="174" t="s">
        <v>2212</v>
      </c>
      <c r="M536" s="174" t="s">
        <v>645</v>
      </c>
      <c r="N536" s="174" t="s">
        <v>760</v>
      </c>
      <c r="O536" s="174" t="s">
        <v>2260</v>
      </c>
      <c r="P536" s="176" t="s">
        <v>2356</v>
      </c>
    </row>
    <row r="537" spans="1:16" ht="21" hidden="1" customHeight="1" x14ac:dyDescent="0.25">
      <c r="A537" s="154">
        <v>534</v>
      </c>
      <c r="B537" s="172" t="s">
        <v>1431</v>
      </c>
      <c r="C537" s="173">
        <v>623513</v>
      </c>
      <c r="D537" s="174" t="s">
        <v>2357</v>
      </c>
      <c r="E537" s="173" t="s">
        <v>640</v>
      </c>
      <c r="F537" s="173">
        <v>61</v>
      </c>
      <c r="G537" s="173">
        <v>26</v>
      </c>
      <c r="H537" s="173" t="s">
        <v>229</v>
      </c>
      <c r="I537" s="174" t="s">
        <v>2358</v>
      </c>
      <c r="J537" s="173">
        <v>22</v>
      </c>
      <c r="K537" s="173" t="s">
        <v>2129</v>
      </c>
      <c r="L537" s="174" t="s">
        <v>2130</v>
      </c>
      <c r="M537" s="174" t="s">
        <v>1620</v>
      </c>
      <c r="N537" s="174" t="s">
        <v>1744</v>
      </c>
      <c r="O537" s="174" t="s">
        <v>2359</v>
      </c>
      <c r="P537" s="175" t="s">
        <v>656</v>
      </c>
    </row>
    <row r="538" spans="1:16" ht="21" hidden="1" customHeight="1" x14ac:dyDescent="0.25">
      <c r="A538" s="154">
        <v>535</v>
      </c>
      <c r="B538" s="172" t="s">
        <v>1431</v>
      </c>
      <c r="C538" s="173">
        <v>362802</v>
      </c>
      <c r="D538" s="174" t="s">
        <v>2360</v>
      </c>
      <c r="E538" s="173" t="s">
        <v>640</v>
      </c>
      <c r="F538" s="173">
        <v>43</v>
      </c>
      <c r="G538" s="173">
        <v>18</v>
      </c>
      <c r="H538" s="173" t="s">
        <v>229</v>
      </c>
      <c r="I538" s="174" t="s">
        <v>2120</v>
      </c>
      <c r="J538" s="173">
        <v>22</v>
      </c>
      <c r="K538" s="173" t="s">
        <v>2129</v>
      </c>
      <c r="L538" s="174" t="s">
        <v>2130</v>
      </c>
      <c r="M538" s="174" t="s">
        <v>1620</v>
      </c>
      <c r="N538" s="174" t="s">
        <v>1744</v>
      </c>
      <c r="O538" s="174" t="s">
        <v>2359</v>
      </c>
      <c r="P538" s="176" t="s">
        <v>2361</v>
      </c>
    </row>
    <row r="539" spans="1:16" ht="21" hidden="1" customHeight="1" x14ac:dyDescent="0.25">
      <c r="A539" s="154">
        <v>536</v>
      </c>
      <c r="B539" s="172" t="s">
        <v>1431</v>
      </c>
      <c r="C539" s="173">
        <v>502971</v>
      </c>
      <c r="D539" s="174" t="s">
        <v>2362</v>
      </c>
      <c r="E539" s="173" t="s">
        <v>741</v>
      </c>
      <c r="F539" s="173">
        <v>54</v>
      </c>
      <c r="G539" s="173">
        <v>24</v>
      </c>
      <c r="H539" s="173" t="s">
        <v>229</v>
      </c>
      <c r="I539" s="174" t="s">
        <v>2358</v>
      </c>
      <c r="J539" s="173">
        <v>22</v>
      </c>
      <c r="K539" s="173" t="s">
        <v>2129</v>
      </c>
      <c r="L539" s="174" t="s">
        <v>2130</v>
      </c>
      <c r="M539" s="174" t="s">
        <v>1620</v>
      </c>
      <c r="N539" s="174" t="s">
        <v>1744</v>
      </c>
      <c r="O539" s="174" t="s">
        <v>2359</v>
      </c>
      <c r="P539" s="175" t="s">
        <v>656</v>
      </c>
    </row>
    <row r="540" spans="1:16" ht="21" hidden="1" customHeight="1" x14ac:dyDescent="0.25">
      <c r="A540" s="154">
        <v>537</v>
      </c>
      <c r="B540" s="172" t="s">
        <v>1431</v>
      </c>
      <c r="C540" s="173">
        <v>150593</v>
      </c>
      <c r="D540" s="174" t="s">
        <v>2363</v>
      </c>
      <c r="E540" s="173" t="s">
        <v>640</v>
      </c>
      <c r="F540" s="173">
        <v>53</v>
      </c>
      <c r="G540" s="173">
        <v>35</v>
      </c>
      <c r="H540" s="173" t="s">
        <v>641</v>
      </c>
      <c r="I540" s="174" t="s">
        <v>2364</v>
      </c>
      <c r="J540" s="173">
        <v>32</v>
      </c>
      <c r="K540" s="173" t="s">
        <v>960</v>
      </c>
      <c r="L540" s="174" t="s">
        <v>961</v>
      </c>
      <c r="M540" s="174" t="s">
        <v>645</v>
      </c>
      <c r="N540" s="174" t="s">
        <v>760</v>
      </c>
      <c r="O540" s="174" t="s">
        <v>2365</v>
      </c>
      <c r="P540" s="176" t="s">
        <v>2366</v>
      </c>
    </row>
    <row r="541" spans="1:16" ht="21" hidden="1" customHeight="1" x14ac:dyDescent="0.25">
      <c r="A541" s="154">
        <v>538</v>
      </c>
      <c r="B541" s="172" t="s">
        <v>1431</v>
      </c>
      <c r="C541" s="173">
        <v>156970</v>
      </c>
      <c r="D541" s="174" t="s">
        <v>2367</v>
      </c>
      <c r="E541" s="173" t="s">
        <v>640</v>
      </c>
      <c r="F541" s="173">
        <v>54</v>
      </c>
      <c r="G541" s="173">
        <v>34</v>
      </c>
      <c r="H541" s="173" t="s">
        <v>641</v>
      </c>
      <c r="I541" s="174" t="s">
        <v>2368</v>
      </c>
      <c r="J541" s="173">
        <v>32</v>
      </c>
      <c r="K541" s="173" t="s">
        <v>960</v>
      </c>
      <c r="L541" s="174" t="s">
        <v>961</v>
      </c>
      <c r="M541" s="174" t="s">
        <v>645</v>
      </c>
      <c r="N541" s="174" t="s">
        <v>760</v>
      </c>
      <c r="O541" s="174" t="s">
        <v>2365</v>
      </c>
      <c r="P541" s="176" t="s">
        <v>2369</v>
      </c>
    </row>
    <row r="542" spans="1:16" ht="21" hidden="1" customHeight="1" x14ac:dyDescent="0.25">
      <c r="A542" s="154">
        <v>539</v>
      </c>
      <c r="B542" s="172" t="s">
        <v>1431</v>
      </c>
      <c r="C542" s="173">
        <v>184868</v>
      </c>
      <c r="D542" s="174" t="s">
        <v>2370</v>
      </c>
      <c r="E542" s="173" t="s">
        <v>640</v>
      </c>
      <c r="F542" s="173">
        <v>48</v>
      </c>
      <c r="G542" s="173">
        <v>28</v>
      </c>
      <c r="H542" s="173" t="s">
        <v>641</v>
      </c>
      <c r="I542" s="174" t="s">
        <v>2371</v>
      </c>
      <c r="J542" s="173">
        <v>29</v>
      </c>
      <c r="K542" s="173" t="s">
        <v>2372</v>
      </c>
      <c r="L542" s="174" t="s">
        <v>2373</v>
      </c>
      <c r="M542" s="174" t="s">
        <v>645</v>
      </c>
      <c r="N542" s="174" t="s">
        <v>760</v>
      </c>
      <c r="O542" s="174" t="s">
        <v>2365</v>
      </c>
      <c r="P542" s="176" t="s">
        <v>2374</v>
      </c>
    </row>
    <row r="543" spans="1:16" ht="21" hidden="1" customHeight="1" x14ac:dyDescent="0.25">
      <c r="A543" s="154">
        <v>540</v>
      </c>
      <c r="B543" s="172" t="s">
        <v>1431</v>
      </c>
      <c r="C543" s="173">
        <v>253613</v>
      </c>
      <c r="D543" s="174" t="s">
        <v>2375</v>
      </c>
      <c r="E543" s="173" t="s">
        <v>640</v>
      </c>
      <c r="F543" s="173">
        <v>49</v>
      </c>
      <c r="G543" s="173">
        <v>26</v>
      </c>
      <c r="H543" s="173" t="s">
        <v>641</v>
      </c>
      <c r="I543" s="174" t="s">
        <v>2376</v>
      </c>
      <c r="J543" s="173">
        <v>26</v>
      </c>
      <c r="K543" s="173" t="s">
        <v>949</v>
      </c>
      <c r="L543" s="174" t="s">
        <v>950</v>
      </c>
      <c r="M543" s="174" t="s">
        <v>645</v>
      </c>
      <c r="N543" s="174" t="s">
        <v>760</v>
      </c>
      <c r="O543" s="174" t="s">
        <v>2365</v>
      </c>
      <c r="P543" s="176" t="s">
        <v>2377</v>
      </c>
    </row>
    <row r="544" spans="1:16" ht="21" hidden="1" customHeight="1" x14ac:dyDescent="0.25">
      <c r="A544" s="154">
        <v>541</v>
      </c>
      <c r="B544" s="172" t="s">
        <v>1431</v>
      </c>
      <c r="C544" s="173">
        <v>329089</v>
      </c>
      <c r="D544" s="174" t="s">
        <v>2378</v>
      </c>
      <c r="E544" s="173" t="s">
        <v>640</v>
      </c>
      <c r="F544" s="173">
        <v>43</v>
      </c>
      <c r="G544" s="173">
        <v>22</v>
      </c>
      <c r="H544" s="173" t="s">
        <v>641</v>
      </c>
      <c r="I544" s="174" t="s">
        <v>2368</v>
      </c>
      <c r="J544" s="173">
        <v>26</v>
      </c>
      <c r="K544" s="173" t="s">
        <v>949</v>
      </c>
      <c r="L544" s="174" t="s">
        <v>950</v>
      </c>
      <c r="M544" s="174" t="s">
        <v>645</v>
      </c>
      <c r="N544" s="174" t="s">
        <v>760</v>
      </c>
      <c r="O544" s="174" t="s">
        <v>2365</v>
      </c>
      <c r="P544" s="176" t="s">
        <v>2379</v>
      </c>
    </row>
    <row r="545" spans="1:16" ht="21" hidden="1" customHeight="1" x14ac:dyDescent="0.25">
      <c r="A545" s="154">
        <v>542</v>
      </c>
      <c r="B545" s="172" t="s">
        <v>1431</v>
      </c>
      <c r="C545" s="173">
        <v>329338</v>
      </c>
      <c r="D545" s="174" t="s">
        <v>2380</v>
      </c>
      <c r="E545" s="173" t="s">
        <v>640</v>
      </c>
      <c r="F545" s="173">
        <v>47</v>
      </c>
      <c r="G545" s="173">
        <v>23</v>
      </c>
      <c r="H545" s="173" t="s">
        <v>641</v>
      </c>
      <c r="I545" s="174" t="s">
        <v>2381</v>
      </c>
      <c r="J545" s="173">
        <v>26</v>
      </c>
      <c r="K545" s="173" t="s">
        <v>949</v>
      </c>
      <c r="L545" s="174" t="s">
        <v>950</v>
      </c>
      <c r="M545" s="174" t="s">
        <v>645</v>
      </c>
      <c r="N545" s="174" t="s">
        <v>760</v>
      </c>
      <c r="O545" s="174" t="s">
        <v>2365</v>
      </c>
      <c r="P545" s="176" t="s">
        <v>2382</v>
      </c>
    </row>
    <row r="546" spans="1:16" ht="21" hidden="1" customHeight="1" x14ac:dyDescent="0.25">
      <c r="A546" s="154">
        <v>543</v>
      </c>
      <c r="B546" s="172" t="s">
        <v>1431</v>
      </c>
      <c r="C546" s="173">
        <v>329344</v>
      </c>
      <c r="D546" s="174" t="s">
        <v>2383</v>
      </c>
      <c r="E546" s="173" t="s">
        <v>640</v>
      </c>
      <c r="F546" s="173">
        <v>40</v>
      </c>
      <c r="G546" s="173">
        <v>22</v>
      </c>
      <c r="H546" s="173" t="s">
        <v>641</v>
      </c>
      <c r="I546" s="174" t="s">
        <v>2384</v>
      </c>
      <c r="J546" s="173">
        <v>28</v>
      </c>
      <c r="K546" s="173" t="s">
        <v>2385</v>
      </c>
      <c r="L546" s="174" t="s">
        <v>2386</v>
      </c>
      <c r="M546" s="174" t="s">
        <v>645</v>
      </c>
      <c r="N546" s="174" t="s">
        <v>760</v>
      </c>
      <c r="O546" s="174" t="s">
        <v>2365</v>
      </c>
      <c r="P546" s="176" t="s">
        <v>2387</v>
      </c>
    </row>
    <row r="547" spans="1:16" ht="21" hidden="1" customHeight="1" x14ac:dyDescent="0.25">
      <c r="A547" s="154">
        <v>544</v>
      </c>
      <c r="B547" s="172" t="s">
        <v>1431</v>
      </c>
      <c r="C547" s="173">
        <v>340699</v>
      </c>
      <c r="D547" s="174" t="s">
        <v>2388</v>
      </c>
      <c r="E547" s="173" t="s">
        <v>640</v>
      </c>
      <c r="F547" s="173">
        <v>51</v>
      </c>
      <c r="G547" s="173">
        <v>21</v>
      </c>
      <c r="H547" s="173" t="s">
        <v>641</v>
      </c>
      <c r="I547" s="174" t="s">
        <v>2389</v>
      </c>
      <c r="J547" s="173">
        <v>26</v>
      </c>
      <c r="K547" s="173" t="s">
        <v>949</v>
      </c>
      <c r="L547" s="174" t="s">
        <v>950</v>
      </c>
      <c r="M547" s="174" t="s">
        <v>645</v>
      </c>
      <c r="N547" s="174" t="s">
        <v>760</v>
      </c>
      <c r="O547" s="174" t="s">
        <v>2365</v>
      </c>
      <c r="P547" s="176" t="s">
        <v>2390</v>
      </c>
    </row>
    <row r="548" spans="1:16" ht="21" hidden="1" customHeight="1" x14ac:dyDescent="0.25">
      <c r="A548" s="154">
        <v>545</v>
      </c>
      <c r="B548" s="172" t="s">
        <v>1431</v>
      </c>
      <c r="C548" s="173">
        <v>349934</v>
      </c>
      <c r="D548" s="174" t="s">
        <v>2391</v>
      </c>
      <c r="E548" s="173" t="s">
        <v>640</v>
      </c>
      <c r="F548" s="173">
        <v>46</v>
      </c>
      <c r="G548" s="173">
        <v>20</v>
      </c>
      <c r="H548" s="173" t="s">
        <v>641</v>
      </c>
      <c r="I548" s="174" t="s">
        <v>2392</v>
      </c>
      <c r="J548" s="173">
        <v>23</v>
      </c>
      <c r="K548" s="173" t="s">
        <v>929</v>
      </c>
      <c r="L548" s="174" t="s">
        <v>930</v>
      </c>
      <c r="M548" s="174" t="s">
        <v>645</v>
      </c>
      <c r="N548" s="174" t="s">
        <v>760</v>
      </c>
      <c r="O548" s="174" t="s">
        <v>2365</v>
      </c>
      <c r="P548" s="176" t="s">
        <v>2393</v>
      </c>
    </row>
    <row r="549" spans="1:16" ht="21" hidden="1" customHeight="1" x14ac:dyDescent="0.25">
      <c r="A549" s="154">
        <v>546</v>
      </c>
      <c r="B549" s="172" t="s">
        <v>1431</v>
      </c>
      <c r="C549" s="173">
        <v>357815</v>
      </c>
      <c r="D549" s="174" t="s">
        <v>2394</v>
      </c>
      <c r="E549" s="173" t="s">
        <v>640</v>
      </c>
      <c r="F549" s="173">
        <v>49</v>
      </c>
      <c r="G549" s="173">
        <v>19</v>
      </c>
      <c r="H549" s="173" t="s">
        <v>641</v>
      </c>
      <c r="I549" s="174" t="s">
        <v>2395</v>
      </c>
      <c r="J549" s="173">
        <v>22</v>
      </c>
      <c r="K549" s="173" t="s">
        <v>899</v>
      </c>
      <c r="L549" s="174" t="s">
        <v>900</v>
      </c>
      <c r="M549" s="174" t="s">
        <v>645</v>
      </c>
      <c r="N549" s="174" t="s">
        <v>760</v>
      </c>
      <c r="O549" s="174" t="s">
        <v>2365</v>
      </c>
      <c r="P549" s="176" t="s">
        <v>2396</v>
      </c>
    </row>
    <row r="550" spans="1:16" ht="21" hidden="1" customHeight="1" x14ac:dyDescent="0.25">
      <c r="A550" s="154">
        <v>547</v>
      </c>
      <c r="B550" s="172" t="s">
        <v>1431</v>
      </c>
      <c r="C550" s="173">
        <v>360122</v>
      </c>
      <c r="D550" s="174" t="s">
        <v>2397</v>
      </c>
      <c r="E550" s="173" t="s">
        <v>640</v>
      </c>
      <c r="F550" s="173">
        <v>46</v>
      </c>
      <c r="G550" s="173">
        <v>21</v>
      </c>
      <c r="H550" s="173" t="s">
        <v>641</v>
      </c>
      <c r="I550" s="174" t="s">
        <v>2398</v>
      </c>
      <c r="J550" s="173">
        <v>27</v>
      </c>
      <c r="K550" s="173" t="s">
        <v>2399</v>
      </c>
      <c r="L550" s="174" t="s">
        <v>2400</v>
      </c>
      <c r="M550" s="174" t="s">
        <v>645</v>
      </c>
      <c r="N550" s="174" t="s">
        <v>760</v>
      </c>
      <c r="O550" s="174" t="s">
        <v>2365</v>
      </c>
      <c r="P550" s="176" t="s">
        <v>2401</v>
      </c>
    </row>
    <row r="551" spans="1:16" ht="21" hidden="1" customHeight="1" x14ac:dyDescent="0.25">
      <c r="A551" s="154">
        <v>548</v>
      </c>
      <c r="B551" s="172" t="s">
        <v>1431</v>
      </c>
      <c r="C551" s="173">
        <v>360129</v>
      </c>
      <c r="D551" s="174" t="s">
        <v>2402</v>
      </c>
      <c r="E551" s="173" t="s">
        <v>640</v>
      </c>
      <c r="F551" s="173">
        <v>46</v>
      </c>
      <c r="G551" s="173">
        <v>20</v>
      </c>
      <c r="H551" s="173" t="s">
        <v>641</v>
      </c>
      <c r="I551" s="174" t="s">
        <v>2403</v>
      </c>
      <c r="J551" s="173">
        <v>26</v>
      </c>
      <c r="K551" s="173" t="s">
        <v>949</v>
      </c>
      <c r="L551" s="174" t="s">
        <v>950</v>
      </c>
      <c r="M551" s="174" t="s">
        <v>645</v>
      </c>
      <c r="N551" s="174" t="s">
        <v>760</v>
      </c>
      <c r="O551" s="174" t="s">
        <v>2365</v>
      </c>
      <c r="P551" s="176" t="s">
        <v>2404</v>
      </c>
    </row>
    <row r="552" spans="1:16" ht="21" hidden="1" customHeight="1" x14ac:dyDescent="0.25">
      <c r="A552" s="154">
        <v>549</v>
      </c>
      <c r="B552" s="172" t="s">
        <v>1431</v>
      </c>
      <c r="C552" s="173">
        <v>360203</v>
      </c>
      <c r="D552" s="174" t="s">
        <v>2405</v>
      </c>
      <c r="E552" s="173" t="s">
        <v>640</v>
      </c>
      <c r="F552" s="173">
        <v>40</v>
      </c>
      <c r="G552" s="173">
        <v>18</v>
      </c>
      <c r="H552" s="173" t="s">
        <v>672</v>
      </c>
      <c r="I552" s="174" t="s">
        <v>2406</v>
      </c>
      <c r="J552" s="173">
        <v>30</v>
      </c>
      <c r="K552" s="173" t="s">
        <v>2407</v>
      </c>
      <c r="L552" s="174" t="s">
        <v>2408</v>
      </c>
      <c r="M552" s="174" t="s">
        <v>676</v>
      </c>
      <c r="N552" s="174" t="s">
        <v>677</v>
      </c>
      <c r="O552" s="174">
        <v>0</v>
      </c>
      <c r="P552" s="176" t="s">
        <v>2409</v>
      </c>
    </row>
    <row r="553" spans="1:16" ht="21" hidden="1" customHeight="1" x14ac:dyDescent="0.25">
      <c r="A553" s="154">
        <v>550</v>
      </c>
      <c r="B553" s="172" t="s">
        <v>1431</v>
      </c>
      <c r="C553" s="173">
        <v>360238</v>
      </c>
      <c r="D553" s="174" t="s">
        <v>2410</v>
      </c>
      <c r="E553" s="173" t="s">
        <v>640</v>
      </c>
      <c r="F553" s="173">
        <v>42</v>
      </c>
      <c r="G553" s="173">
        <v>19</v>
      </c>
      <c r="H553" s="173" t="s">
        <v>641</v>
      </c>
      <c r="I553" s="174" t="s">
        <v>2392</v>
      </c>
      <c r="J553" s="173">
        <v>24</v>
      </c>
      <c r="K553" s="173" t="s">
        <v>811</v>
      </c>
      <c r="L553" s="174" t="s">
        <v>812</v>
      </c>
      <c r="M553" s="174" t="s">
        <v>645</v>
      </c>
      <c r="N553" s="174" t="s">
        <v>760</v>
      </c>
      <c r="O553" s="174" t="s">
        <v>2365</v>
      </c>
      <c r="P553" s="175" t="s">
        <v>656</v>
      </c>
    </row>
    <row r="554" spans="1:16" ht="21" hidden="1" customHeight="1" x14ac:dyDescent="0.25">
      <c r="A554" s="154">
        <v>551</v>
      </c>
      <c r="B554" s="172" t="s">
        <v>1431</v>
      </c>
      <c r="C554" s="173">
        <v>360333</v>
      </c>
      <c r="D554" s="174" t="s">
        <v>2411</v>
      </c>
      <c r="E554" s="173" t="s">
        <v>640</v>
      </c>
      <c r="F554" s="173">
        <v>41</v>
      </c>
      <c r="G554" s="173">
        <v>19</v>
      </c>
      <c r="H554" s="173" t="s">
        <v>641</v>
      </c>
      <c r="I554" s="174" t="s">
        <v>2364</v>
      </c>
      <c r="J554" s="173">
        <v>26</v>
      </c>
      <c r="K554" s="173" t="s">
        <v>949</v>
      </c>
      <c r="L554" s="174" t="s">
        <v>950</v>
      </c>
      <c r="M554" s="174" t="s">
        <v>645</v>
      </c>
      <c r="N554" s="174" t="s">
        <v>760</v>
      </c>
      <c r="O554" s="174" t="s">
        <v>2365</v>
      </c>
      <c r="P554" s="176" t="s">
        <v>2412</v>
      </c>
    </row>
    <row r="555" spans="1:16" ht="21" hidden="1" customHeight="1" x14ac:dyDescent="0.25">
      <c r="A555" s="154">
        <v>552</v>
      </c>
      <c r="B555" s="172" t="s">
        <v>1431</v>
      </c>
      <c r="C555" s="173">
        <v>370424</v>
      </c>
      <c r="D555" s="174" t="s">
        <v>2413</v>
      </c>
      <c r="E555" s="173" t="s">
        <v>640</v>
      </c>
      <c r="F555" s="173">
        <v>46</v>
      </c>
      <c r="G555" s="173">
        <v>17</v>
      </c>
      <c r="H555" s="173" t="s">
        <v>641</v>
      </c>
      <c r="I555" s="174" t="s">
        <v>2414</v>
      </c>
      <c r="J555" s="173">
        <v>15</v>
      </c>
      <c r="K555" s="173" t="s">
        <v>1612</v>
      </c>
      <c r="L555" s="174" t="s">
        <v>1613</v>
      </c>
      <c r="M555" s="174" t="s">
        <v>645</v>
      </c>
      <c r="N555" s="174" t="s">
        <v>760</v>
      </c>
      <c r="O555" s="174" t="s">
        <v>2365</v>
      </c>
      <c r="P555" s="176" t="s">
        <v>2415</v>
      </c>
    </row>
    <row r="556" spans="1:16" ht="21" hidden="1" customHeight="1" x14ac:dyDescent="0.25">
      <c r="A556" s="154">
        <v>553</v>
      </c>
      <c r="B556" s="172" t="s">
        <v>1431</v>
      </c>
      <c r="C556" s="173">
        <v>372458</v>
      </c>
      <c r="D556" s="174" t="s">
        <v>2416</v>
      </c>
      <c r="E556" s="173" t="s">
        <v>640</v>
      </c>
      <c r="F556" s="173">
        <v>51</v>
      </c>
      <c r="G556" s="173">
        <v>20</v>
      </c>
      <c r="H556" s="173" t="s">
        <v>641</v>
      </c>
      <c r="I556" s="174" t="s">
        <v>2392</v>
      </c>
      <c r="J556" s="173">
        <v>25</v>
      </c>
      <c r="K556" s="173" t="s">
        <v>2417</v>
      </c>
      <c r="L556" s="174" t="s">
        <v>2418</v>
      </c>
      <c r="M556" s="174" t="s">
        <v>645</v>
      </c>
      <c r="N556" s="174" t="s">
        <v>760</v>
      </c>
      <c r="O556" s="174" t="s">
        <v>2365</v>
      </c>
      <c r="P556" s="176" t="s">
        <v>2419</v>
      </c>
    </row>
    <row r="557" spans="1:16" ht="21" hidden="1" customHeight="1" x14ac:dyDescent="0.25">
      <c r="A557" s="154">
        <v>554</v>
      </c>
      <c r="B557" s="172" t="s">
        <v>1431</v>
      </c>
      <c r="C557" s="173">
        <v>372647</v>
      </c>
      <c r="D557" s="174" t="s">
        <v>2420</v>
      </c>
      <c r="E557" s="173" t="s">
        <v>640</v>
      </c>
      <c r="F557" s="173">
        <v>39</v>
      </c>
      <c r="G557" s="173">
        <v>20</v>
      </c>
      <c r="H557" s="173" t="s">
        <v>641</v>
      </c>
      <c r="I557" s="174" t="s">
        <v>2421</v>
      </c>
      <c r="J557" s="173">
        <v>26</v>
      </c>
      <c r="K557" s="173" t="s">
        <v>1957</v>
      </c>
      <c r="L557" s="174" t="s">
        <v>1958</v>
      </c>
      <c r="M557" s="174" t="s">
        <v>645</v>
      </c>
      <c r="N557" s="174" t="s">
        <v>760</v>
      </c>
      <c r="O557" s="174" t="s">
        <v>2365</v>
      </c>
      <c r="P557" s="176" t="s">
        <v>2422</v>
      </c>
    </row>
    <row r="558" spans="1:16" ht="21" hidden="1" customHeight="1" x14ac:dyDescent="0.25">
      <c r="A558" s="154">
        <v>555</v>
      </c>
      <c r="B558" s="172" t="s">
        <v>1431</v>
      </c>
      <c r="C558" s="173">
        <v>375870</v>
      </c>
      <c r="D558" s="174" t="s">
        <v>2423</v>
      </c>
      <c r="E558" s="173" t="s">
        <v>640</v>
      </c>
      <c r="F558" s="173">
        <v>36</v>
      </c>
      <c r="G558" s="173">
        <v>20</v>
      </c>
      <c r="H558" s="173" t="s">
        <v>641</v>
      </c>
      <c r="I558" s="174" t="s">
        <v>2371</v>
      </c>
      <c r="J558" s="173">
        <v>32</v>
      </c>
      <c r="K558" s="173" t="s">
        <v>960</v>
      </c>
      <c r="L558" s="174" t="s">
        <v>961</v>
      </c>
      <c r="M558" s="174" t="s">
        <v>645</v>
      </c>
      <c r="N558" s="174" t="s">
        <v>760</v>
      </c>
      <c r="O558" s="174" t="s">
        <v>2365</v>
      </c>
      <c r="P558" s="176" t="s">
        <v>2424</v>
      </c>
    </row>
    <row r="559" spans="1:16" ht="21" hidden="1" customHeight="1" x14ac:dyDescent="0.25">
      <c r="A559" s="154">
        <v>556</v>
      </c>
      <c r="B559" s="172" t="s">
        <v>1431</v>
      </c>
      <c r="C559" s="173">
        <v>382233</v>
      </c>
      <c r="D559" s="174" t="s">
        <v>2425</v>
      </c>
      <c r="E559" s="173" t="s">
        <v>640</v>
      </c>
      <c r="F559" s="173">
        <v>44</v>
      </c>
      <c r="G559" s="173">
        <v>19</v>
      </c>
      <c r="H559" s="173" t="s">
        <v>641</v>
      </c>
      <c r="I559" s="174" t="s">
        <v>2384</v>
      </c>
      <c r="J559" s="173">
        <v>23</v>
      </c>
      <c r="K559" s="173" t="s">
        <v>841</v>
      </c>
      <c r="L559" s="174" t="s">
        <v>842</v>
      </c>
      <c r="M559" s="174" t="s">
        <v>645</v>
      </c>
      <c r="N559" s="174" t="s">
        <v>760</v>
      </c>
      <c r="O559" s="174" t="s">
        <v>2365</v>
      </c>
      <c r="P559" s="176" t="s">
        <v>2426</v>
      </c>
    </row>
    <row r="560" spans="1:16" ht="21" hidden="1" customHeight="1" x14ac:dyDescent="0.25">
      <c r="A560" s="154">
        <v>557</v>
      </c>
      <c r="B560" s="172" t="s">
        <v>1431</v>
      </c>
      <c r="C560" s="173">
        <v>424162</v>
      </c>
      <c r="D560" s="174" t="s">
        <v>2427</v>
      </c>
      <c r="E560" s="173" t="s">
        <v>741</v>
      </c>
      <c r="F560" s="173">
        <v>44</v>
      </c>
      <c r="G560" s="173">
        <v>16</v>
      </c>
      <c r="H560" s="173" t="s">
        <v>672</v>
      </c>
      <c r="I560" s="174" t="s">
        <v>2428</v>
      </c>
      <c r="J560" s="173">
        <v>35</v>
      </c>
      <c r="K560" s="173" t="s">
        <v>1445</v>
      </c>
      <c r="L560" s="174" t="s">
        <v>1446</v>
      </c>
      <c r="M560" s="174" t="s">
        <v>736</v>
      </c>
      <c r="N560" s="174">
        <v>0</v>
      </c>
      <c r="O560" s="174" t="s">
        <v>1504</v>
      </c>
      <c r="P560" s="176" t="s">
        <v>2429</v>
      </c>
    </row>
    <row r="561" spans="1:16" ht="21" hidden="1" customHeight="1" x14ac:dyDescent="0.25">
      <c r="A561" s="154">
        <v>558</v>
      </c>
      <c r="B561" s="172" t="s">
        <v>1431</v>
      </c>
      <c r="C561" s="173">
        <v>424239</v>
      </c>
      <c r="D561" s="174" t="s">
        <v>2430</v>
      </c>
      <c r="E561" s="173" t="s">
        <v>640</v>
      </c>
      <c r="F561" s="173">
        <v>45</v>
      </c>
      <c r="G561" s="173">
        <v>18</v>
      </c>
      <c r="H561" s="173" t="s">
        <v>641</v>
      </c>
      <c r="I561" s="174" t="s">
        <v>2431</v>
      </c>
      <c r="J561" s="173">
        <v>17</v>
      </c>
      <c r="K561" s="173" t="s">
        <v>2432</v>
      </c>
      <c r="L561" s="174" t="s">
        <v>2433</v>
      </c>
      <c r="M561" s="174" t="s">
        <v>645</v>
      </c>
      <c r="N561" s="174" t="s">
        <v>760</v>
      </c>
      <c r="O561" s="174" t="s">
        <v>2365</v>
      </c>
      <c r="P561" s="176" t="s">
        <v>2434</v>
      </c>
    </row>
    <row r="562" spans="1:16" ht="21" hidden="1" customHeight="1" x14ac:dyDescent="0.25">
      <c r="A562" s="154">
        <v>559</v>
      </c>
      <c r="B562" s="172" t="s">
        <v>1431</v>
      </c>
      <c r="C562" s="173">
        <v>435386</v>
      </c>
      <c r="D562" s="174" t="s">
        <v>2435</v>
      </c>
      <c r="E562" s="173" t="s">
        <v>640</v>
      </c>
      <c r="F562" s="173">
        <v>42</v>
      </c>
      <c r="G562" s="173">
        <v>16</v>
      </c>
      <c r="H562" s="173" t="s">
        <v>641</v>
      </c>
      <c r="I562" s="174" t="s">
        <v>2421</v>
      </c>
      <c r="J562" s="173">
        <v>18</v>
      </c>
      <c r="K562" s="173" t="s">
        <v>2436</v>
      </c>
      <c r="L562" s="174" t="s">
        <v>2437</v>
      </c>
      <c r="M562" s="174" t="s">
        <v>645</v>
      </c>
      <c r="N562" s="174" t="s">
        <v>760</v>
      </c>
      <c r="O562" s="174" t="s">
        <v>2365</v>
      </c>
      <c r="P562" s="176" t="s">
        <v>2438</v>
      </c>
    </row>
    <row r="563" spans="1:16" ht="21" hidden="1" customHeight="1" x14ac:dyDescent="0.25">
      <c r="A563" s="154">
        <v>560</v>
      </c>
      <c r="B563" s="172" t="s">
        <v>1431</v>
      </c>
      <c r="C563" s="173">
        <v>445811</v>
      </c>
      <c r="D563" s="174" t="s">
        <v>2439</v>
      </c>
      <c r="E563" s="173" t="s">
        <v>640</v>
      </c>
      <c r="F563" s="173">
        <v>39</v>
      </c>
      <c r="G563" s="173">
        <v>15</v>
      </c>
      <c r="H563" s="173" t="s">
        <v>641</v>
      </c>
      <c r="I563" s="174" t="s">
        <v>2440</v>
      </c>
      <c r="J563" s="173">
        <v>23</v>
      </c>
      <c r="K563" s="173" t="s">
        <v>1289</v>
      </c>
      <c r="L563" s="174" t="s">
        <v>1290</v>
      </c>
      <c r="M563" s="174" t="s">
        <v>645</v>
      </c>
      <c r="N563" s="174" t="s">
        <v>760</v>
      </c>
      <c r="O563" s="174" t="s">
        <v>2365</v>
      </c>
      <c r="P563" s="176" t="s">
        <v>2441</v>
      </c>
    </row>
    <row r="564" spans="1:16" ht="21" hidden="1" customHeight="1" x14ac:dyDescent="0.25">
      <c r="A564" s="154">
        <v>561</v>
      </c>
      <c r="B564" s="172" t="s">
        <v>1431</v>
      </c>
      <c r="C564" s="173">
        <v>450767</v>
      </c>
      <c r="D564" s="174" t="s">
        <v>2442</v>
      </c>
      <c r="E564" s="173" t="s">
        <v>640</v>
      </c>
      <c r="F564" s="173">
        <v>47</v>
      </c>
      <c r="G564" s="173">
        <v>16</v>
      </c>
      <c r="H564" s="173" t="s">
        <v>641</v>
      </c>
      <c r="I564" s="174" t="s">
        <v>2443</v>
      </c>
      <c r="J564" s="173">
        <v>23</v>
      </c>
      <c r="K564" s="173" t="s">
        <v>1092</v>
      </c>
      <c r="L564" s="174" t="s">
        <v>1093</v>
      </c>
      <c r="M564" s="174" t="s">
        <v>645</v>
      </c>
      <c r="N564" s="174" t="s">
        <v>760</v>
      </c>
      <c r="O564" s="174" t="s">
        <v>2365</v>
      </c>
      <c r="P564" s="176" t="s">
        <v>2444</v>
      </c>
    </row>
    <row r="565" spans="1:16" ht="21" hidden="1" customHeight="1" x14ac:dyDescent="0.25">
      <c r="A565" s="154">
        <v>562</v>
      </c>
      <c r="B565" s="172" t="s">
        <v>1431</v>
      </c>
      <c r="C565" s="173">
        <v>452489</v>
      </c>
      <c r="D565" s="174" t="s">
        <v>2445</v>
      </c>
      <c r="E565" s="173" t="s">
        <v>640</v>
      </c>
      <c r="F565" s="173">
        <v>39</v>
      </c>
      <c r="G565" s="173">
        <v>16</v>
      </c>
      <c r="H565" s="173" t="s">
        <v>641</v>
      </c>
      <c r="I565" s="174" t="s">
        <v>2395</v>
      </c>
      <c r="J565" s="173">
        <v>22</v>
      </c>
      <c r="K565" s="173" t="s">
        <v>899</v>
      </c>
      <c r="L565" s="174" t="s">
        <v>900</v>
      </c>
      <c r="M565" s="174" t="s">
        <v>645</v>
      </c>
      <c r="N565" s="174" t="s">
        <v>760</v>
      </c>
      <c r="O565" s="174" t="s">
        <v>2365</v>
      </c>
      <c r="P565" s="176" t="s">
        <v>2446</v>
      </c>
    </row>
    <row r="566" spans="1:16" ht="21" hidden="1" customHeight="1" x14ac:dyDescent="0.25">
      <c r="A566" s="154">
        <v>563</v>
      </c>
      <c r="B566" s="172" t="s">
        <v>1431</v>
      </c>
      <c r="C566" s="173">
        <v>464999</v>
      </c>
      <c r="D566" s="174" t="s">
        <v>2447</v>
      </c>
      <c r="E566" s="173" t="s">
        <v>640</v>
      </c>
      <c r="F566" s="173">
        <v>43</v>
      </c>
      <c r="G566" s="173">
        <v>15</v>
      </c>
      <c r="H566" s="173" t="s">
        <v>641</v>
      </c>
      <c r="I566" s="174" t="s">
        <v>2320</v>
      </c>
      <c r="J566" s="173">
        <v>26</v>
      </c>
      <c r="K566" s="173" t="s">
        <v>2448</v>
      </c>
      <c r="L566" s="174" t="s">
        <v>2449</v>
      </c>
      <c r="M566" s="174" t="s">
        <v>645</v>
      </c>
      <c r="N566" s="174" t="s">
        <v>760</v>
      </c>
      <c r="O566" s="174" t="s">
        <v>2365</v>
      </c>
      <c r="P566" s="176" t="s">
        <v>2450</v>
      </c>
    </row>
    <row r="567" spans="1:16" ht="21" hidden="1" customHeight="1" x14ac:dyDescent="0.25">
      <c r="A567" s="154">
        <v>564</v>
      </c>
      <c r="B567" s="172" t="s">
        <v>1431</v>
      </c>
      <c r="C567" s="173">
        <v>475410</v>
      </c>
      <c r="D567" s="174" t="s">
        <v>2451</v>
      </c>
      <c r="E567" s="173" t="s">
        <v>640</v>
      </c>
      <c r="F567" s="173">
        <v>35</v>
      </c>
      <c r="G567" s="173">
        <v>14</v>
      </c>
      <c r="H567" s="173" t="s">
        <v>641</v>
      </c>
      <c r="I567" s="174" t="s">
        <v>2452</v>
      </c>
      <c r="J567" s="173">
        <v>26</v>
      </c>
      <c r="K567" s="173" t="s">
        <v>949</v>
      </c>
      <c r="L567" s="174" t="s">
        <v>950</v>
      </c>
      <c r="M567" s="174" t="s">
        <v>645</v>
      </c>
      <c r="N567" s="174" t="s">
        <v>760</v>
      </c>
      <c r="O567" s="174" t="s">
        <v>2365</v>
      </c>
      <c r="P567" s="176" t="s">
        <v>2453</v>
      </c>
    </row>
    <row r="568" spans="1:16" ht="21" hidden="1" customHeight="1" x14ac:dyDescent="0.25">
      <c r="A568" s="154">
        <v>565</v>
      </c>
      <c r="B568" s="172" t="s">
        <v>1431</v>
      </c>
      <c r="C568" s="173">
        <v>476281</v>
      </c>
      <c r="D568" s="174" t="s">
        <v>2454</v>
      </c>
      <c r="E568" s="173" t="s">
        <v>640</v>
      </c>
      <c r="F568" s="173">
        <v>39</v>
      </c>
      <c r="G568" s="173">
        <v>15</v>
      </c>
      <c r="H568" s="173" t="s">
        <v>641</v>
      </c>
      <c r="I568" s="174" t="s">
        <v>2455</v>
      </c>
      <c r="J568" s="173">
        <v>26</v>
      </c>
      <c r="K568" s="173" t="s">
        <v>1957</v>
      </c>
      <c r="L568" s="174" t="s">
        <v>1958</v>
      </c>
      <c r="M568" s="174" t="s">
        <v>645</v>
      </c>
      <c r="N568" s="174" t="s">
        <v>760</v>
      </c>
      <c r="O568" s="174" t="s">
        <v>2365</v>
      </c>
      <c r="P568" s="176" t="s">
        <v>2456</v>
      </c>
    </row>
    <row r="569" spans="1:16" ht="21" hidden="1" customHeight="1" x14ac:dyDescent="0.25">
      <c r="A569" s="154">
        <v>566</v>
      </c>
      <c r="B569" s="172" t="s">
        <v>1431</v>
      </c>
      <c r="C569" s="173">
        <v>476650</v>
      </c>
      <c r="D569" s="174" t="s">
        <v>2457</v>
      </c>
      <c r="E569" s="173" t="s">
        <v>640</v>
      </c>
      <c r="F569" s="173">
        <v>52</v>
      </c>
      <c r="G569" s="173">
        <v>14</v>
      </c>
      <c r="H569" s="173" t="s">
        <v>641</v>
      </c>
      <c r="I569" s="174" t="s">
        <v>2414</v>
      </c>
      <c r="J569" s="173">
        <v>15</v>
      </c>
      <c r="K569" s="173" t="s">
        <v>1612</v>
      </c>
      <c r="L569" s="174" t="s">
        <v>1613</v>
      </c>
      <c r="M569" s="174" t="s">
        <v>645</v>
      </c>
      <c r="N569" s="174" t="s">
        <v>760</v>
      </c>
      <c r="O569" s="174" t="s">
        <v>2365</v>
      </c>
      <c r="P569" s="176" t="s">
        <v>2458</v>
      </c>
    </row>
    <row r="570" spans="1:16" ht="21" hidden="1" customHeight="1" x14ac:dyDescent="0.25">
      <c r="A570" s="154">
        <v>567</v>
      </c>
      <c r="B570" s="172" t="s">
        <v>1431</v>
      </c>
      <c r="C570" s="173">
        <v>480351</v>
      </c>
      <c r="D570" s="174" t="s">
        <v>2459</v>
      </c>
      <c r="E570" s="173" t="s">
        <v>640</v>
      </c>
      <c r="F570" s="173">
        <v>37</v>
      </c>
      <c r="G570" s="173">
        <v>14</v>
      </c>
      <c r="H570" s="173" t="s">
        <v>641</v>
      </c>
      <c r="I570" s="174" t="s">
        <v>2421</v>
      </c>
      <c r="J570" s="173">
        <v>18</v>
      </c>
      <c r="K570" s="173" t="s">
        <v>2436</v>
      </c>
      <c r="L570" s="174" t="s">
        <v>2437</v>
      </c>
      <c r="M570" s="174" t="s">
        <v>645</v>
      </c>
      <c r="N570" s="174" t="s">
        <v>760</v>
      </c>
      <c r="O570" s="174" t="s">
        <v>2365</v>
      </c>
      <c r="P570" s="175" t="s">
        <v>656</v>
      </c>
    </row>
    <row r="571" spans="1:16" ht="21" hidden="1" customHeight="1" x14ac:dyDescent="0.25">
      <c r="A571" s="154">
        <v>568</v>
      </c>
      <c r="B571" s="172" t="s">
        <v>1431</v>
      </c>
      <c r="C571" s="173">
        <v>497388</v>
      </c>
      <c r="D571" s="174" t="s">
        <v>2460</v>
      </c>
      <c r="E571" s="173" t="s">
        <v>741</v>
      </c>
      <c r="F571" s="173">
        <v>37</v>
      </c>
      <c r="G571" s="173">
        <v>13</v>
      </c>
      <c r="H571" s="173" t="s">
        <v>280</v>
      </c>
      <c r="I571" s="174" t="s">
        <v>2461</v>
      </c>
      <c r="J571" s="173">
        <v>23</v>
      </c>
      <c r="K571" s="173" t="s">
        <v>1462</v>
      </c>
      <c r="L571" s="174" t="s">
        <v>1463</v>
      </c>
      <c r="M571" s="174" t="s">
        <v>645</v>
      </c>
      <c r="N571" s="174" t="s">
        <v>760</v>
      </c>
      <c r="O571" s="174" t="s">
        <v>2365</v>
      </c>
      <c r="P571" s="176" t="s">
        <v>2462</v>
      </c>
    </row>
    <row r="572" spans="1:16" ht="21" hidden="1" customHeight="1" x14ac:dyDescent="0.25">
      <c r="A572" s="154">
        <v>569</v>
      </c>
      <c r="B572" s="172" t="s">
        <v>1431</v>
      </c>
      <c r="C572" s="173">
        <v>497564</v>
      </c>
      <c r="D572" s="174" t="s">
        <v>2463</v>
      </c>
      <c r="E572" s="173" t="s">
        <v>640</v>
      </c>
      <c r="F572" s="173">
        <v>41</v>
      </c>
      <c r="G572" s="173">
        <v>13</v>
      </c>
      <c r="H572" s="173" t="s">
        <v>641</v>
      </c>
      <c r="I572" s="174" t="s">
        <v>2464</v>
      </c>
      <c r="J572" s="173">
        <v>24</v>
      </c>
      <c r="K572" s="173" t="s">
        <v>1034</v>
      </c>
      <c r="L572" s="174" t="s">
        <v>1035</v>
      </c>
      <c r="M572" s="174" t="s">
        <v>645</v>
      </c>
      <c r="N572" s="174" t="s">
        <v>760</v>
      </c>
      <c r="O572" s="174" t="s">
        <v>2365</v>
      </c>
      <c r="P572" s="176" t="s">
        <v>2465</v>
      </c>
    </row>
    <row r="573" spans="1:16" ht="21" hidden="1" customHeight="1" x14ac:dyDescent="0.25">
      <c r="A573" s="154">
        <v>570</v>
      </c>
      <c r="B573" s="172" t="s">
        <v>1431</v>
      </c>
      <c r="C573" s="173">
        <v>500144</v>
      </c>
      <c r="D573" s="174" t="s">
        <v>2466</v>
      </c>
      <c r="E573" s="173" t="s">
        <v>640</v>
      </c>
      <c r="F573" s="173">
        <v>34</v>
      </c>
      <c r="G573" s="173">
        <v>13</v>
      </c>
      <c r="H573" s="173" t="s">
        <v>641</v>
      </c>
      <c r="I573" s="174" t="s">
        <v>2371</v>
      </c>
      <c r="J573" s="173">
        <v>21</v>
      </c>
      <c r="K573" s="173" t="s">
        <v>2467</v>
      </c>
      <c r="L573" s="174" t="s">
        <v>2468</v>
      </c>
      <c r="M573" s="174" t="s">
        <v>645</v>
      </c>
      <c r="N573" s="174" t="s">
        <v>760</v>
      </c>
      <c r="O573" s="174" t="s">
        <v>2365</v>
      </c>
      <c r="P573" s="176" t="s">
        <v>2469</v>
      </c>
    </row>
    <row r="574" spans="1:16" ht="21" hidden="1" customHeight="1" x14ac:dyDescent="0.25">
      <c r="A574" s="154">
        <v>571</v>
      </c>
      <c r="B574" s="172" t="s">
        <v>1431</v>
      </c>
      <c r="C574" s="173">
        <v>500765</v>
      </c>
      <c r="D574" s="174" t="s">
        <v>2470</v>
      </c>
      <c r="E574" s="173" t="s">
        <v>640</v>
      </c>
      <c r="F574" s="173">
        <v>37</v>
      </c>
      <c r="G574" s="173">
        <v>13</v>
      </c>
      <c r="H574" s="173" t="s">
        <v>641</v>
      </c>
      <c r="I574" s="174" t="s">
        <v>2392</v>
      </c>
      <c r="J574" s="173">
        <v>23</v>
      </c>
      <c r="K574" s="173" t="s">
        <v>929</v>
      </c>
      <c r="L574" s="174" t="s">
        <v>930</v>
      </c>
      <c r="M574" s="174" t="s">
        <v>645</v>
      </c>
      <c r="N574" s="174" t="s">
        <v>760</v>
      </c>
      <c r="O574" s="174" t="s">
        <v>2365</v>
      </c>
      <c r="P574" s="176" t="s">
        <v>2471</v>
      </c>
    </row>
    <row r="575" spans="1:16" ht="21" hidden="1" customHeight="1" x14ac:dyDescent="0.25">
      <c r="A575" s="154">
        <v>572</v>
      </c>
      <c r="B575" s="172" t="s">
        <v>1431</v>
      </c>
      <c r="C575" s="173">
        <v>509048</v>
      </c>
      <c r="D575" s="174" t="s">
        <v>2472</v>
      </c>
      <c r="E575" s="173" t="s">
        <v>640</v>
      </c>
      <c r="F575" s="173">
        <v>37</v>
      </c>
      <c r="G575" s="173">
        <v>11</v>
      </c>
      <c r="H575" s="173" t="s">
        <v>641</v>
      </c>
      <c r="I575" s="174" t="s">
        <v>2421</v>
      </c>
      <c r="J575" s="173">
        <v>26</v>
      </c>
      <c r="K575" s="173" t="s">
        <v>1957</v>
      </c>
      <c r="L575" s="174" t="s">
        <v>1958</v>
      </c>
      <c r="M575" s="174" t="s">
        <v>645</v>
      </c>
      <c r="N575" s="174" t="s">
        <v>760</v>
      </c>
      <c r="O575" s="174" t="s">
        <v>2365</v>
      </c>
      <c r="P575" s="176" t="s">
        <v>2473</v>
      </c>
    </row>
    <row r="576" spans="1:16" ht="21" hidden="1" customHeight="1" x14ac:dyDescent="0.25">
      <c r="A576" s="154">
        <v>573</v>
      </c>
      <c r="B576" s="172" t="s">
        <v>1431</v>
      </c>
      <c r="C576" s="173">
        <v>520157</v>
      </c>
      <c r="D576" s="174" t="s">
        <v>2474</v>
      </c>
      <c r="E576" s="173" t="s">
        <v>640</v>
      </c>
      <c r="F576" s="173">
        <v>36</v>
      </c>
      <c r="G576" s="173">
        <v>11</v>
      </c>
      <c r="H576" s="173" t="s">
        <v>641</v>
      </c>
      <c r="I576" s="174" t="s">
        <v>2368</v>
      </c>
      <c r="J576" s="173">
        <v>26</v>
      </c>
      <c r="K576" s="173" t="s">
        <v>949</v>
      </c>
      <c r="L576" s="174" t="s">
        <v>950</v>
      </c>
      <c r="M576" s="174" t="s">
        <v>645</v>
      </c>
      <c r="N576" s="174" t="s">
        <v>760</v>
      </c>
      <c r="O576" s="174" t="s">
        <v>2365</v>
      </c>
      <c r="P576" s="176" t="s">
        <v>2475</v>
      </c>
    </row>
    <row r="577" spans="1:16" ht="21" hidden="1" customHeight="1" x14ac:dyDescent="0.25">
      <c r="A577" s="154">
        <v>574</v>
      </c>
      <c r="B577" s="172" t="s">
        <v>1431</v>
      </c>
      <c r="C577" s="173">
        <v>575461</v>
      </c>
      <c r="D577" s="174" t="s">
        <v>2476</v>
      </c>
      <c r="E577" s="173" t="s">
        <v>640</v>
      </c>
      <c r="F577" s="173">
        <v>59</v>
      </c>
      <c r="G577" s="173">
        <v>26</v>
      </c>
      <c r="H577" s="173" t="s">
        <v>641</v>
      </c>
      <c r="I577" s="174" t="s">
        <v>2477</v>
      </c>
      <c r="J577" s="173">
        <v>30</v>
      </c>
      <c r="K577" s="173" t="s">
        <v>1750</v>
      </c>
      <c r="L577" s="174" t="s">
        <v>1751</v>
      </c>
      <c r="M577" s="174" t="s">
        <v>645</v>
      </c>
      <c r="N577" s="174" t="s">
        <v>760</v>
      </c>
      <c r="O577" s="174" t="s">
        <v>2365</v>
      </c>
      <c r="P577" s="176" t="s">
        <v>2478</v>
      </c>
    </row>
    <row r="578" spans="1:16" ht="21" hidden="1" customHeight="1" x14ac:dyDescent="0.25">
      <c r="A578" s="154">
        <v>575</v>
      </c>
      <c r="B578" s="172" t="s">
        <v>1431</v>
      </c>
      <c r="C578" s="173">
        <v>631624</v>
      </c>
      <c r="D578" s="174" t="s">
        <v>2479</v>
      </c>
      <c r="E578" s="173" t="s">
        <v>640</v>
      </c>
      <c r="F578" s="173">
        <v>52</v>
      </c>
      <c r="G578" s="173">
        <v>30</v>
      </c>
      <c r="H578" s="173" t="s">
        <v>641</v>
      </c>
      <c r="I578" s="174" t="s">
        <v>2480</v>
      </c>
      <c r="J578" s="173">
        <v>26</v>
      </c>
      <c r="K578" s="173" t="s">
        <v>949</v>
      </c>
      <c r="L578" s="174" t="s">
        <v>950</v>
      </c>
      <c r="M578" s="174" t="s">
        <v>645</v>
      </c>
      <c r="N578" s="174" t="s">
        <v>760</v>
      </c>
      <c r="O578" s="174" t="s">
        <v>2365</v>
      </c>
      <c r="P578" s="176" t="s">
        <v>2481</v>
      </c>
    </row>
    <row r="579" spans="1:16" ht="21" hidden="1" customHeight="1" x14ac:dyDescent="0.25">
      <c r="A579" s="154">
        <v>576</v>
      </c>
      <c r="B579" s="172" t="s">
        <v>1431</v>
      </c>
      <c r="C579" s="173">
        <v>675138</v>
      </c>
      <c r="D579" s="174" t="s">
        <v>2482</v>
      </c>
      <c r="E579" s="173" t="s">
        <v>640</v>
      </c>
      <c r="F579" s="173">
        <v>50</v>
      </c>
      <c r="G579" s="173">
        <v>28</v>
      </c>
      <c r="H579" s="173" t="s">
        <v>641</v>
      </c>
      <c r="I579" s="174" t="s">
        <v>2421</v>
      </c>
      <c r="J579" s="173">
        <v>32</v>
      </c>
      <c r="K579" s="173" t="s">
        <v>1017</v>
      </c>
      <c r="L579" s="174" t="s">
        <v>1018</v>
      </c>
      <c r="M579" s="174" t="s">
        <v>645</v>
      </c>
      <c r="N579" s="174" t="s">
        <v>760</v>
      </c>
      <c r="O579" s="174" t="s">
        <v>2365</v>
      </c>
      <c r="P579" s="176" t="s">
        <v>2483</v>
      </c>
    </row>
    <row r="580" spans="1:16" ht="21" hidden="1" customHeight="1" x14ac:dyDescent="0.25">
      <c r="A580" s="154">
        <v>577</v>
      </c>
      <c r="B580" s="172" t="s">
        <v>1431</v>
      </c>
      <c r="C580" s="173">
        <v>821076</v>
      </c>
      <c r="D580" s="174" t="s">
        <v>2484</v>
      </c>
      <c r="E580" s="173" t="s">
        <v>640</v>
      </c>
      <c r="F580" s="173">
        <v>49</v>
      </c>
      <c r="G580" s="173">
        <v>29</v>
      </c>
      <c r="H580" s="173" t="s">
        <v>641</v>
      </c>
      <c r="I580" s="174" t="s">
        <v>2485</v>
      </c>
      <c r="J580" s="173">
        <v>26</v>
      </c>
      <c r="K580" s="173" t="s">
        <v>949</v>
      </c>
      <c r="L580" s="174" t="s">
        <v>950</v>
      </c>
      <c r="M580" s="174" t="s">
        <v>645</v>
      </c>
      <c r="N580" s="174" t="s">
        <v>760</v>
      </c>
      <c r="O580" s="174" t="s">
        <v>2365</v>
      </c>
      <c r="P580" s="176" t="s">
        <v>2486</v>
      </c>
    </row>
    <row r="581" spans="1:16" ht="21" hidden="1" customHeight="1" x14ac:dyDescent="0.25">
      <c r="A581" s="154">
        <v>578</v>
      </c>
      <c r="B581" s="172" t="s">
        <v>1431</v>
      </c>
      <c r="C581" s="173">
        <v>941248</v>
      </c>
      <c r="D581" s="174" t="s">
        <v>2487</v>
      </c>
      <c r="E581" s="173" t="s">
        <v>640</v>
      </c>
      <c r="F581" s="173">
        <v>58</v>
      </c>
      <c r="G581" s="173">
        <v>38</v>
      </c>
      <c r="H581" s="173" t="s">
        <v>641</v>
      </c>
      <c r="I581" s="174" t="s">
        <v>2443</v>
      </c>
      <c r="J581" s="173">
        <v>24</v>
      </c>
      <c r="K581" s="173" t="s">
        <v>778</v>
      </c>
      <c r="L581" s="174" t="s">
        <v>779</v>
      </c>
      <c r="M581" s="174" t="s">
        <v>645</v>
      </c>
      <c r="N581" s="174" t="s">
        <v>760</v>
      </c>
      <c r="O581" s="174" t="s">
        <v>2365</v>
      </c>
      <c r="P581" s="176" t="s">
        <v>2488</v>
      </c>
    </row>
    <row r="582" spans="1:16" ht="21" hidden="1" customHeight="1" x14ac:dyDescent="0.25">
      <c r="A582" s="154">
        <v>579</v>
      </c>
      <c r="B582" s="172" t="s">
        <v>1431</v>
      </c>
      <c r="C582" s="173">
        <v>373481</v>
      </c>
      <c r="D582" s="174" t="s">
        <v>2489</v>
      </c>
      <c r="E582" s="173" t="s">
        <v>640</v>
      </c>
      <c r="F582" s="173">
        <v>42</v>
      </c>
      <c r="G582" s="173">
        <v>18</v>
      </c>
      <c r="H582" s="173" t="s">
        <v>641</v>
      </c>
      <c r="I582" s="174" t="s">
        <v>2371</v>
      </c>
      <c r="J582" s="173">
        <v>18</v>
      </c>
      <c r="K582" s="173" t="s">
        <v>2490</v>
      </c>
      <c r="L582" s="174" t="s">
        <v>2491</v>
      </c>
      <c r="M582" s="174" t="s">
        <v>645</v>
      </c>
      <c r="N582" s="174" t="s">
        <v>760</v>
      </c>
      <c r="O582" s="174" t="s">
        <v>2365</v>
      </c>
      <c r="P582" s="176" t="s">
        <v>2492</v>
      </c>
    </row>
    <row r="583" spans="1:16" ht="21" hidden="1" customHeight="1" x14ac:dyDescent="0.25">
      <c r="A583" s="154">
        <v>580</v>
      </c>
      <c r="B583" s="172" t="s">
        <v>1431</v>
      </c>
      <c r="C583" s="173">
        <v>429067</v>
      </c>
      <c r="D583" s="174" t="s">
        <v>2493</v>
      </c>
      <c r="E583" s="173" t="s">
        <v>640</v>
      </c>
      <c r="F583" s="173">
        <v>38</v>
      </c>
      <c r="G583" s="173">
        <v>15</v>
      </c>
      <c r="H583" s="173" t="s">
        <v>641</v>
      </c>
      <c r="I583" s="174" t="s">
        <v>2494</v>
      </c>
      <c r="J583" s="173">
        <v>18</v>
      </c>
      <c r="K583" s="173" t="s">
        <v>2490</v>
      </c>
      <c r="L583" s="174" t="s">
        <v>2491</v>
      </c>
      <c r="M583" s="174" t="s">
        <v>645</v>
      </c>
      <c r="N583" s="174" t="s">
        <v>760</v>
      </c>
      <c r="O583" s="174" t="s">
        <v>2365</v>
      </c>
      <c r="P583" s="176" t="s">
        <v>2495</v>
      </c>
    </row>
    <row r="584" spans="1:16" ht="21" hidden="1" customHeight="1" x14ac:dyDescent="0.25">
      <c r="A584" s="154">
        <v>581</v>
      </c>
      <c r="B584" s="172" t="s">
        <v>1431</v>
      </c>
      <c r="C584" s="173">
        <v>450766</v>
      </c>
      <c r="D584" s="174" t="s">
        <v>2496</v>
      </c>
      <c r="E584" s="173" t="s">
        <v>640</v>
      </c>
      <c r="F584" s="173">
        <v>37</v>
      </c>
      <c r="G584" s="173">
        <v>16</v>
      </c>
      <c r="H584" s="173" t="s">
        <v>641</v>
      </c>
      <c r="I584" s="174" t="s">
        <v>2497</v>
      </c>
      <c r="J584" s="173">
        <v>26</v>
      </c>
      <c r="K584" s="173" t="s">
        <v>949</v>
      </c>
      <c r="L584" s="174" t="s">
        <v>950</v>
      </c>
      <c r="M584" s="174" t="s">
        <v>645</v>
      </c>
      <c r="N584" s="174" t="s">
        <v>760</v>
      </c>
      <c r="O584" s="174" t="s">
        <v>2365</v>
      </c>
      <c r="P584" s="176" t="s">
        <v>2498</v>
      </c>
    </row>
    <row r="585" spans="1:16" ht="21" hidden="1" customHeight="1" x14ac:dyDescent="0.25">
      <c r="A585" s="154">
        <v>582</v>
      </c>
      <c r="B585" s="172" t="s">
        <v>1431</v>
      </c>
      <c r="C585" s="173">
        <v>465429</v>
      </c>
      <c r="D585" s="174" t="s">
        <v>2499</v>
      </c>
      <c r="E585" s="173" t="s">
        <v>640</v>
      </c>
      <c r="F585" s="173">
        <v>40</v>
      </c>
      <c r="G585" s="173">
        <v>15</v>
      </c>
      <c r="H585" s="173" t="s">
        <v>641</v>
      </c>
      <c r="I585" s="174" t="s">
        <v>2371</v>
      </c>
      <c r="J585" s="173">
        <v>32</v>
      </c>
      <c r="K585" s="173" t="s">
        <v>960</v>
      </c>
      <c r="L585" s="174" t="s">
        <v>961</v>
      </c>
      <c r="M585" s="174" t="s">
        <v>645</v>
      </c>
      <c r="N585" s="174" t="s">
        <v>760</v>
      </c>
      <c r="O585" s="174" t="s">
        <v>2365</v>
      </c>
      <c r="P585" s="176" t="s">
        <v>2500</v>
      </c>
    </row>
    <row r="586" spans="1:16" ht="21" hidden="1" customHeight="1" x14ac:dyDescent="0.25">
      <c r="A586" s="154">
        <v>583</v>
      </c>
      <c r="B586" s="172" t="s">
        <v>1431</v>
      </c>
      <c r="C586" s="173">
        <v>498324</v>
      </c>
      <c r="D586" s="174" t="s">
        <v>2501</v>
      </c>
      <c r="E586" s="173" t="s">
        <v>640</v>
      </c>
      <c r="F586" s="173">
        <v>37</v>
      </c>
      <c r="G586" s="173">
        <v>11</v>
      </c>
      <c r="H586" s="173" t="s">
        <v>641</v>
      </c>
      <c r="I586" s="174" t="s">
        <v>2368</v>
      </c>
      <c r="J586" s="173">
        <v>18</v>
      </c>
      <c r="K586" s="173" t="s">
        <v>2490</v>
      </c>
      <c r="L586" s="174" t="s">
        <v>2491</v>
      </c>
      <c r="M586" s="174" t="s">
        <v>645</v>
      </c>
      <c r="N586" s="174" t="s">
        <v>760</v>
      </c>
      <c r="O586" s="174" t="s">
        <v>2365</v>
      </c>
      <c r="P586" s="176" t="s">
        <v>2502</v>
      </c>
    </row>
    <row r="587" spans="1:16" ht="21" hidden="1" customHeight="1" x14ac:dyDescent="0.25">
      <c r="A587" s="154">
        <v>584</v>
      </c>
      <c r="B587" s="172" t="s">
        <v>1431</v>
      </c>
      <c r="C587" s="173">
        <v>514091</v>
      </c>
      <c r="D587" s="174" t="s">
        <v>2503</v>
      </c>
      <c r="E587" s="173" t="s">
        <v>741</v>
      </c>
      <c r="F587" s="173">
        <v>29</v>
      </c>
      <c r="G587" s="173">
        <v>8</v>
      </c>
      <c r="H587" s="173" t="s">
        <v>229</v>
      </c>
      <c r="I587" s="174" t="s">
        <v>2464</v>
      </c>
      <c r="J587" s="173">
        <v>13</v>
      </c>
      <c r="K587" s="173" t="s">
        <v>907</v>
      </c>
      <c r="L587" s="174" t="s">
        <v>908</v>
      </c>
      <c r="M587" s="174" t="s">
        <v>645</v>
      </c>
      <c r="N587" s="174" t="s">
        <v>760</v>
      </c>
      <c r="O587" s="174" t="s">
        <v>2365</v>
      </c>
      <c r="P587" s="176" t="s">
        <v>2504</v>
      </c>
    </row>
    <row r="588" spans="1:16" ht="21" hidden="1" customHeight="1" x14ac:dyDescent="0.25">
      <c r="A588" s="154">
        <v>585</v>
      </c>
      <c r="B588" s="172" t="s">
        <v>1431</v>
      </c>
      <c r="C588" s="173">
        <v>533085</v>
      </c>
      <c r="D588" s="174" t="s">
        <v>2505</v>
      </c>
      <c r="E588" s="173" t="s">
        <v>640</v>
      </c>
      <c r="F588" s="173">
        <v>40</v>
      </c>
      <c r="G588" s="173">
        <v>10</v>
      </c>
      <c r="H588" s="173" t="s">
        <v>641</v>
      </c>
      <c r="I588" s="174" t="s">
        <v>2506</v>
      </c>
      <c r="J588" s="173">
        <v>18</v>
      </c>
      <c r="K588" s="173" t="s">
        <v>2490</v>
      </c>
      <c r="L588" s="174" t="s">
        <v>2491</v>
      </c>
      <c r="M588" s="174" t="s">
        <v>645</v>
      </c>
      <c r="N588" s="174" t="s">
        <v>760</v>
      </c>
      <c r="O588" s="174" t="s">
        <v>2365</v>
      </c>
      <c r="P588" s="176" t="s">
        <v>2507</v>
      </c>
    </row>
    <row r="589" spans="1:16" ht="21" hidden="1" customHeight="1" x14ac:dyDescent="0.25">
      <c r="A589" s="154">
        <v>586</v>
      </c>
      <c r="B589" s="172" t="s">
        <v>1431</v>
      </c>
      <c r="C589" s="173">
        <v>854338</v>
      </c>
      <c r="D589" s="174" t="s">
        <v>2508</v>
      </c>
      <c r="E589" s="173" t="s">
        <v>640</v>
      </c>
      <c r="F589" s="173">
        <v>54</v>
      </c>
      <c r="G589" s="173">
        <v>17</v>
      </c>
      <c r="H589" s="173" t="s">
        <v>641</v>
      </c>
      <c r="I589" s="174" t="s">
        <v>2509</v>
      </c>
      <c r="J589" s="173">
        <v>26</v>
      </c>
      <c r="K589" s="173" t="s">
        <v>949</v>
      </c>
      <c r="L589" s="174" t="s">
        <v>950</v>
      </c>
      <c r="M589" s="174" t="s">
        <v>645</v>
      </c>
      <c r="N589" s="174" t="s">
        <v>760</v>
      </c>
      <c r="O589" s="174" t="s">
        <v>2365</v>
      </c>
      <c r="P589" s="176" t="s">
        <v>2510</v>
      </c>
    </row>
    <row r="590" spans="1:16" ht="21" hidden="1" customHeight="1" x14ac:dyDescent="0.25">
      <c r="A590" s="154">
        <v>587</v>
      </c>
      <c r="B590" s="172" t="s">
        <v>1431</v>
      </c>
      <c r="C590" s="173">
        <v>333918</v>
      </c>
      <c r="D590" s="174" t="s">
        <v>2511</v>
      </c>
      <c r="E590" s="173" t="s">
        <v>741</v>
      </c>
      <c r="F590" s="173">
        <v>46</v>
      </c>
      <c r="G590" s="173">
        <v>19</v>
      </c>
      <c r="H590" s="173" t="s">
        <v>672</v>
      </c>
      <c r="I590" s="174" t="s">
        <v>2512</v>
      </c>
      <c r="J590" s="173">
        <v>14</v>
      </c>
      <c r="K590" s="173" t="s">
        <v>2513</v>
      </c>
      <c r="L590" s="174" t="s">
        <v>2514</v>
      </c>
      <c r="M590" s="174" t="s">
        <v>736</v>
      </c>
      <c r="N590" s="174" t="s">
        <v>917</v>
      </c>
      <c r="O590" s="174" t="s">
        <v>918</v>
      </c>
      <c r="P590" s="175" t="s">
        <v>656</v>
      </c>
    </row>
    <row r="591" spans="1:16" ht="21" hidden="1" customHeight="1" x14ac:dyDescent="0.25">
      <c r="A591" s="154">
        <v>588</v>
      </c>
      <c r="B591" s="172" t="s">
        <v>1431</v>
      </c>
      <c r="C591" s="173">
        <v>361932</v>
      </c>
      <c r="D591" s="174" t="s">
        <v>2515</v>
      </c>
      <c r="E591" s="173" t="s">
        <v>640</v>
      </c>
      <c r="F591" s="173">
        <v>49</v>
      </c>
      <c r="G591" s="173">
        <v>18</v>
      </c>
      <c r="H591" s="173" t="s">
        <v>672</v>
      </c>
      <c r="I591" s="174" t="s">
        <v>2512</v>
      </c>
      <c r="J591" s="173">
        <v>28</v>
      </c>
      <c r="K591" s="173" t="s">
        <v>2516</v>
      </c>
      <c r="L591" s="174" t="s">
        <v>2517</v>
      </c>
      <c r="M591" s="174" t="s">
        <v>736</v>
      </c>
      <c r="N591" s="174" t="s">
        <v>917</v>
      </c>
      <c r="O591" s="174" t="s">
        <v>918</v>
      </c>
      <c r="P591" s="176" t="s">
        <v>2518</v>
      </c>
    </row>
    <row r="592" spans="1:16" ht="21" hidden="1" customHeight="1" x14ac:dyDescent="0.25">
      <c r="A592" s="154">
        <v>589</v>
      </c>
      <c r="B592" s="172" t="s">
        <v>1431</v>
      </c>
      <c r="C592" s="173">
        <v>368082</v>
      </c>
      <c r="D592" s="174" t="s">
        <v>2519</v>
      </c>
      <c r="E592" s="173" t="s">
        <v>640</v>
      </c>
      <c r="F592" s="173">
        <v>62</v>
      </c>
      <c r="G592" s="173">
        <v>17</v>
      </c>
      <c r="H592" s="173" t="s">
        <v>672</v>
      </c>
      <c r="I592" s="174" t="s">
        <v>2512</v>
      </c>
      <c r="J592" s="173">
        <v>28</v>
      </c>
      <c r="K592" s="173" t="s">
        <v>1739</v>
      </c>
      <c r="L592" s="174" t="s">
        <v>1740</v>
      </c>
      <c r="M592" s="174" t="s">
        <v>736</v>
      </c>
      <c r="N592" s="174" t="s">
        <v>917</v>
      </c>
      <c r="O592" s="174" t="s">
        <v>918</v>
      </c>
      <c r="P592" s="176" t="s">
        <v>2520</v>
      </c>
    </row>
    <row r="593" spans="1:16" ht="21" hidden="1" customHeight="1" x14ac:dyDescent="0.25">
      <c r="A593" s="154">
        <v>590</v>
      </c>
      <c r="B593" s="172" t="s">
        <v>1431</v>
      </c>
      <c r="C593" s="173">
        <v>419370</v>
      </c>
      <c r="D593" s="174" t="s">
        <v>2521</v>
      </c>
      <c r="E593" s="173" t="s">
        <v>640</v>
      </c>
      <c r="F593" s="173">
        <v>39</v>
      </c>
      <c r="G593" s="173">
        <v>17</v>
      </c>
      <c r="H593" s="173" t="s">
        <v>672</v>
      </c>
      <c r="I593" s="174" t="s">
        <v>2512</v>
      </c>
      <c r="J593" s="173">
        <v>23</v>
      </c>
      <c r="K593" s="173" t="s">
        <v>1188</v>
      </c>
      <c r="L593" s="174" t="s">
        <v>1189</v>
      </c>
      <c r="M593" s="174" t="s">
        <v>736</v>
      </c>
      <c r="N593" s="174" t="s">
        <v>917</v>
      </c>
      <c r="O593" s="174" t="s">
        <v>918</v>
      </c>
      <c r="P593" s="176" t="s">
        <v>2522</v>
      </c>
    </row>
    <row r="594" spans="1:16" ht="21" hidden="1" customHeight="1" x14ac:dyDescent="0.25">
      <c r="A594" s="154">
        <v>591</v>
      </c>
      <c r="B594" s="172" t="s">
        <v>1431</v>
      </c>
      <c r="C594" s="173">
        <v>200371</v>
      </c>
      <c r="D594" s="174" t="s">
        <v>2523</v>
      </c>
      <c r="E594" s="173" t="s">
        <v>741</v>
      </c>
      <c r="F594" s="173">
        <v>48</v>
      </c>
      <c r="G594" s="173">
        <v>24</v>
      </c>
      <c r="H594" s="173" t="s">
        <v>229</v>
      </c>
      <c r="I594" s="174" t="s">
        <v>2524</v>
      </c>
      <c r="J594" s="173">
        <v>35</v>
      </c>
      <c r="K594" s="173" t="s">
        <v>820</v>
      </c>
      <c r="L594" s="174" t="s">
        <v>821</v>
      </c>
      <c r="M594" s="174" t="s">
        <v>1620</v>
      </c>
      <c r="N594" s="174" t="s">
        <v>2525</v>
      </c>
      <c r="O594" s="174">
        <v>0</v>
      </c>
      <c r="P594" s="176" t="s">
        <v>2526</v>
      </c>
    </row>
    <row r="595" spans="1:16" ht="21" hidden="1" customHeight="1" x14ac:dyDescent="0.25">
      <c r="A595" s="154">
        <v>592</v>
      </c>
      <c r="B595" s="172" t="s">
        <v>1431</v>
      </c>
      <c r="C595" s="173">
        <v>204021</v>
      </c>
      <c r="D595" s="174" t="s">
        <v>2527</v>
      </c>
      <c r="E595" s="173" t="s">
        <v>741</v>
      </c>
      <c r="F595" s="173">
        <v>49</v>
      </c>
      <c r="G595" s="173">
        <v>28</v>
      </c>
      <c r="H595" s="173" t="s">
        <v>229</v>
      </c>
      <c r="I595" s="174" t="s">
        <v>2528</v>
      </c>
      <c r="J595" s="173">
        <v>35</v>
      </c>
      <c r="K595" s="173" t="s">
        <v>820</v>
      </c>
      <c r="L595" s="174" t="s">
        <v>821</v>
      </c>
      <c r="M595" s="174" t="s">
        <v>1620</v>
      </c>
      <c r="N595" s="174" t="s">
        <v>1744</v>
      </c>
      <c r="O595" s="174" t="s">
        <v>54</v>
      </c>
      <c r="P595" s="176" t="s">
        <v>2529</v>
      </c>
    </row>
    <row r="596" spans="1:16" ht="21" hidden="1" customHeight="1" x14ac:dyDescent="0.25">
      <c r="A596" s="154">
        <v>593</v>
      </c>
      <c r="B596" s="172" t="s">
        <v>1431</v>
      </c>
      <c r="C596" s="173">
        <v>316254</v>
      </c>
      <c r="D596" s="174" t="s">
        <v>2530</v>
      </c>
      <c r="E596" s="173" t="s">
        <v>741</v>
      </c>
      <c r="F596" s="173">
        <v>54</v>
      </c>
      <c r="G596" s="173">
        <v>27</v>
      </c>
      <c r="H596" s="173" t="s">
        <v>229</v>
      </c>
      <c r="I596" s="174" t="s">
        <v>2531</v>
      </c>
      <c r="J596" s="173">
        <v>39</v>
      </c>
      <c r="K596" s="173" t="s">
        <v>2532</v>
      </c>
      <c r="L596" s="174" t="s">
        <v>2533</v>
      </c>
      <c r="M596" s="174" t="s">
        <v>1620</v>
      </c>
      <c r="N596" s="174" t="s">
        <v>2525</v>
      </c>
      <c r="O596" s="174">
        <v>0</v>
      </c>
      <c r="P596" s="176" t="s">
        <v>2534</v>
      </c>
    </row>
    <row r="597" spans="1:16" ht="21" hidden="1" customHeight="1" x14ac:dyDescent="0.25">
      <c r="A597" s="154">
        <v>594</v>
      </c>
      <c r="B597" s="172" t="s">
        <v>1431</v>
      </c>
      <c r="C597" s="173">
        <v>317148</v>
      </c>
      <c r="D597" s="174" t="s">
        <v>2535</v>
      </c>
      <c r="E597" s="173" t="s">
        <v>640</v>
      </c>
      <c r="F597" s="173">
        <v>53</v>
      </c>
      <c r="G597" s="173">
        <v>26</v>
      </c>
      <c r="H597" s="173" t="s">
        <v>229</v>
      </c>
      <c r="I597" s="174" t="s">
        <v>2536</v>
      </c>
      <c r="J597" s="173">
        <v>30</v>
      </c>
      <c r="K597" s="173" t="s">
        <v>2537</v>
      </c>
      <c r="L597" s="174" t="s">
        <v>2538</v>
      </c>
      <c r="M597" s="174" t="s">
        <v>1620</v>
      </c>
      <c r="N597" s="174" t="s">
        <v>1744</v>
      </c>
      <c r="O597" s="174" t="s">
        <v>2359</v>
      </c>
      <c r="P597" s="176" t="s">
        <v>2539</v>
      </c>
    </row>
    <row r="598" spans="1:16" ht="21" customHeight="1" x14ac:dyDescent="0.25">
      <c r="A598" s="154">
        <v>595</v>
      </c>
      <c r="B598" s="172" t="s">
        <v>1431</v>
      </c>
      <c r="C598" s="173">
        <v>374049</v>
      </c>
      <c r="D598" s="174" t="s">
        <v>2540</v>
      </c>
      <c r="E598" s="173" t="s">
        <v>741</v>
      </c>
      <c r="F598" s="173">
        <v>47</v>
      </c>
      <c r="G598" s="173">
        <v>17</v>
      </c>
      <c r="H598" s="173" t="s">
        <v>229</v>
      </c>
      <c r="I598" s="174" t="s">
        <v>2541</v>
      </c>
      <c r="J598" s="173">
        <v>37</v>
      </c>
      <c r="K598" s="173" t="s">
        <v>1964</v>
      </c>
      <c r="L598" s="174" t="s">
        <v>1965</v>
      </c>
      <c r="M598" s="174" t="s">
        <v>1620</v>
      </c>
      <c r="N598" s="174" t="s">
        <v>1621</v>
      </c>
      <c r="O598" s="174" t="s">
        <v>2542</v>
      </c>
      <c r="P598" s="176" t="s">
        <v>2543</v>
      </c>
    </row>
    <row r="599" spans="1:16" ht="21" customHeight="1" x14ac:dyDescent="0.25">
      <c r="A599" s="154">
        <v>596</v>
      </c>
      <c r="B599" s="172" t="s">
        <v>1431</v>
      </c>
      <c r="C599" s="173">
        <v>501348</v>
      </c>
      <c r="D599" s="174" t="s">
        <v>2544</v>
      </c>
      <c r="E599" s="173" t="s">
        <v>741</v>
      </c>
      <c r="F599" s="173">
        <v>59</v>
      </c>
      <c r="G599" s="173">
        <v>31</v>
      </c>
      <c r="H599" s="173" t="s">
        <v>229</v>
      </c>
      <c r="I599" s="174" t="s">
        <v>2545</v>
      </c>
      <c r="J599" s="173">
        <v>33</v>
      </c>
      <c r="K599" s="173" t="s">
        <v>820</v>
      </c>
      <c r="L599" s="174" t="s">
        <v>821</v>
      </c>
      <c r="M599" s="174" t="s">
        <v>1620</v>
      </c>
      <c r="N599" s="174" t="s">
        <v>1621</v>
      </c>
      <c r="O599" s="174">
        <v>0</v>
      </c>
      <c r="P599" s="176" t="s">
        <v>2546</v>
      </c>
    </row>
    <row r="600" spans="1:16" ht="21" hidden="1" customHeight="1" x14ac:dyDescent="0.25">
      <c r="A600" s="154">
        <v>597</v>
      </c>
      <c r="B600" s="172" t="s">
        <v>1431</v>
      </c>
      <c r="C600" s="173">
        <v>455057</v>
      </c>
      <c r="D600" s="174" t="s">
        <v>2547</v>
      </c>
      <c r="E600" s="173" t="s">
        <v>640</v>
      </c>
      <c r="F600" s="173">
        <v>45</v>
      </c>
      <c r="G600" s="173">
        <v>13</v>
      </c>
      <c r="H600" s="173" t="s">
        <v>672</v>
      </c>
      <c r="I600" s="174" t="s">
        <v>2548</v>
      </c>
      <c r="J600" s="173">
        <v>24</v>
      </c>
      <c r="K600" s="173" t="s">
        <v>2549</v>
      </c>
      <c r="L600" s="174" t="s">
        <v>2550</v>
      </c>
      <c r="M600" s="174" t="s">
        <v>736</v>
      </c>
      <c r="N600" s="174" t="s">
        <v>917</v>
      </c>
      <c r="O600" s="174" t="s">
        <v>918</v>
      </c>
      <c r="P600" s="176" t="s">
        <v>2551</v>
      </c>
    </row>
    <row r="601" spans="1:16" ht="21" hidden="1" customHeight="1" x14ac:dyDescent="0.25">
      <c r="A601" s="154">
        <v>598</v>
      </c>
      <c r="B601" s="172" t="s">
        <v>1431</v>
      </c>
      <c r="C601" s="173">
        <v>512615</v>
      </c>
      <c r="D601" s="174" t="s">
        <v>2552</v>
      </c>
      <c r="E601" s="173" t="s">
        <v>640</v>
      </c>
      <c r="F601" s="173">
        <v>45</v>
      </c>
      <c r="G601" s="173">
        <v>12</v>
      </c>
      <c r="H601" s="173" t="s">
        <v>672</v>
      </c>
      <c r="I601" s="174" t="s">
        <v>2548</v>
      </c>
      <c r="J601" s="173">
        <v>14</v>
      </c>
      <c r="K601" s="173" t="s">
        <v>2513</v>
      </c>
      <c r="L601" s="174" t="s">
        <v>2514</v>
      </c>
      <c r="M601" s="174" t="s">
        <v>736</v>
      </c>
      <c r="N601" s="174" t="s">
        <v>917</v>
      </c>
      <c r="O601" s="174" t="s">
        <v>918</v>
      </c>
      <c r="P601" s="176" t="s">
        <v>2553</v>
      </c>
    </row>
    <row r="602" spans="1:16" ht="21" hidden="1" customHeight="1" x14ac:dyDescent="0.25">
      <c r="A602" s="154">
        <v>599</v>
      </c>
      <c r="B602" s="172" t="s">
        <v>1431</v>
      </c>
      <c r="C602" s="173">
        <v>523682</v>
      </c>
      <c r="D602" s="174" t="s">
        <v>2554</v>
      </c>
      <c r="E602" s="173" t="s">
        <v>741</v>
      </c>
      <c r="F602" s="173">
        <v>35</v>
      </c>
      <c r="G602" s="173">
        <v>11</v>
      </c>
      <c r="H602" s="173" t="s">
        <v>229</v>
      </c>
      <c r="I602" s="174" t="s">
        <v>2555</v>
      </c>
      <c r="J602" s="173">
        <v>35</v>
      </c>
      <c r="K602" s="173" t="s">
        <v>1964</v>
      </c>
      <c r="L602" s="174" t="s">
        <v>1965</v>
      </c>
      <c r="M602" s="174" t="s">
        <v>1620</v>
      </c>
      <c r="N602" s="174" t="s">
        <v>2525</v>
      </c>
      <c r="O602" s="174">
        <v>0</v>
      </c>
      <c r="P602" s="176" t="s">
        <v>2556</v>
      </c>
    </row>
    <row r="603" spans="1:16" ht="21" hidden="1" customHeight="1" x14ac:dyDescent="0.25">
      <c r="A603" s="154">
        <v>600</v>
      </c>
      <c r="B603" s="172" t="s">
        <v>1431</v>
      </c>
      <c r="C603" s="173">
        <v>420617</v>
      </c>
      <c r="D603" s="174" t="s">
        <v>2557</v>
      </c>
      <c r="E603" s="173" t="s">
        <v>640</v>
      </c>
      <c r="F603" s="173">
        <v>40</v>
      </c>
      <c r="G603" s="173">
        <v>17</v>
      </c>
      <c r="H603" s="173" t="s">
        <v>229</v>
      </c>
      <c r="I603" s="174" t="s">
        <v>2558</v>
      </c>
      <c r="J603" s="173">
        <v>14</v>
      </c>
      <c r="K603" s="173" t="s">
        <v>2559</v>
      </c>
      <c r="L603" s="174" t="s">
        <v>2560</v>
      </c>
      <c r="M603" s="174" t="s">
        <v>1620</v>
      </c>
      <c r="N603" s="174" t="s">
        <v>2525</v>
      </c>
      <c r="O603" s="174">
        <v>0</v>
      </c>
      <c r="P603" s="176" t="s">
        <v>2561</v>
      </c>
    </row>
    <row r="604" spans="1:16" ht="21" hidden="1" customHeight="1" x14ac:dyDescent="0.25">
      <c r="A604" s="154">
        <v>601</v>
      </c>
      <c r="B604" s="172" t="s">
        <v>1431</v>
      </c>
      <c r="C604" s="173">
        <v>533358</v>
      </c>
      <c r="D604" s="174" t="s">
        <v>2562</v>
      </c>
      <c r="E604" s="173" t="s">
        <v>741</v>
      </c>
      <c r="F604" s="173">
        <v>42</v>
      </c>
      <c r="G604" s="173">
        <v>9</v>
      </c>
      <c r="H604" s="173" t="s">
        <v>672</v>
      </c>
      <c r="I604" s="174" t="s">
        <v>2563</v>
      </c>
      <c r="J604" s="173">
        <v>33</v>
      </c>
      <c r="K604" s="173" t="s">
        <v>2237</v>
      </c>
      <c r="L604" s="174" t="s">
        <v>2238</v>
      </c>
      <c r="M604" s="174" t="s">
        <v>736</v>
      </c>
      <c r="N604" s="174" t="s">
        <v>917</v>
      </c>
      <c r="O604" s="174" t="s">
        <v>918</v>
      </c>
      <c r="P604" s="176" t="s">
        <v>2564</v>
      </c>
    </row>
    <row r="605" spans="1:16" ht="21" hidden="1" customHeight="1" x14ac:dyDescent="0.25">
      <c r="A605" s="154">
        <v>602</v>
      </c>
      <c r="B605" s="172" t="s">
        <v>1431</v>
      </c>
      <c r="C605" s="173">
        <v>202833</v>
      </c>
      <c r="D605" s="174" t="s">
        <v>2565</v>
      </c>
      <c r="E605" s="173" t="s">
        <v>741</v>
      </c>
      <c r="F605" s="173">
        <v>55</v>
      </c>
      <c r="G605" s="173">
        <v>29</v>
      </c>
      <c r="H605" s="173" t="s">
        <v>229</v>
      </c>
      <c r="I605" s="174" t="s">
        <v>2566</v>
      </c>
      <c r="J605" s="173">
        <v>41</v>
      </c>
      <c r="K605" s="173" t="s">
        <v>2567</v>
      </c>
      <c r="L605" s="174" t="s">
        <v>2568</v>
      </c>
      <c r="M605" s="174" t="s">
        <v>1620</v>
      </c>
      <c r="N605" s="174" t="s">
        <v>2569</v>
      </c>
      <c r="O605" s="174" t="s">
        <v>2570</v>
      </c>
      <c r="P605" s="176" t="s">
        <v>2571</v>
      </c>
    </row>
    <row r="606" spans="1:16" ht="21" hidden="1" customHeight="1" x14ac:dyDescent="0.25">
      <c r="A606" s="154">
        <v>603</v>
      </c>
      <c r="B606" s="172" t="s">
        <v>1431</v>
      </c>
      <c r="C606" s="173">
        <v>470864</v>
      </c>
      <c r="D606" s="174" t="s">
        <v>2572</v>
      </c>
      <c r="E606" s="173" t="s">
        <v>741</v>
      </c>
      <c r="F606" s="173">
        <v>45</v>
      </c>
      <c r="G606" s="173">
        <v>13</v>
      </c>
      <c r="H606" s="173" t="s">
        <v>672</v>
      </c>
      <c r="I606" s="174" t="s">
        <v>2563</v>
      </c>
      <c r="J606" s="173">
        <v>35</v>
      </c>
      <c r="K606" s="173" t="s">
        <v>1574</v>
      </c>
      <c r="L606" s="174" t="s">
        <v>1575</v>
      </c>
      <c r="M606" s="174" t="s">
        <v>736</v>
      </c>
      <c r="N606" s="174" t="s">
        <v>917</v>
      </c>
      <c r="O606" s="174" t="s">
        <v>918</v>
      </c>
      <c r="P606" s="176" t="s">
        <v>2573</v>
      </c>
    </row>
    <row r="607" spans="1:16" ht="21" customHeight="1" x14ac:dyDescent="0.25">
      <c r="A607" s="154">
        <v>604</v>
      </c>
      <c r="B607" s="172" t="s">
        <v>1431</v>
      </c>
      <c r="C607" s="173">
        <v>324620</v>
      </c>
      <c r="D607" s="174" t="s">
        <v>2574</v>
      </c>
      <c r="E607" s="173" t="s">
        <v>741</v>
      </c>
      <c r="F607" s="173">
        <v>52</v>
      </c>
      <c r="G607" s="173">
        <v>25</v>
      </c>
      <c r="H607" s="173" t="s">
        <v>229</v>
      </c>
      <c r="I607" s="174" t="s">
        <v>2541</v>
      </c>
      <c r="J607" s="173">
        <v>41</v>
      </c>
      <c r="K607" s="173" t="s">
        <v>2567</v>
      </c>
      <c r="L607" s="174" t="s">
        <v>2568</v>
      </c>
      <c r="M607" s="174" t="s">
        <v>1620</v>
      </c>
      <c r="N607" s="174" t="s">
        <v>1621</v>
      </c>
      <c r="O607" s="174" t="s">
        <v>2542</v>
      </c>
      <c r="P607" s="176" t="s">
        <v>2575</v>
      </c>
    </row>
    <row r="608" spans="1:16" ht="21" customHeight="1" x14ac:dyDescent="0.25">
      <c r="A608" s="154">
        <v>605</v>
      </c>
      <c r="B608" s="172" t="s">
        <v>1431</v>
      </c>
      <c r="C608" s="173">
        <v>326391</v>
      </c>
      <c r="D608" s="174" t="s">
        <v>2576</v>
      </c>
      <c r="E608" s="173" t="s">
        <v>741</v>
      </c>
      <c r="F608" s="173">
        <v>61</v>
      </c>
      <c r="G608" s="173">
        <v>25</v>
      </c>
      <c r="H608" s="173" t="s">
        <v>229</v>
      </c>
      <c r="I608" s="174" t="s">
        <v>2541</v>
      </c>
      <c r="J608" s="173">
        <v>35</v>
      </c>
      <c r="K608" s="173" t="s">
        <v>820</v>
      </c>
      <c r="L608" s="174" t="s">
        <v>821</v>
      </c>
      <c r="M608" s="174" t="s">
        <v>1620</v>
      </c>
      <c r="N608" s="174" t="s">
        <v>1621</v>
      </c>
      <c r="O608" s="174" t="s">
        <v>2542</v>
      </c>
      <c r="P608" s="176" t="s">
        <v>2577</v>
      </c>
    </row>
    <row r="609" spans="1:16" ht="21" customHeight="1" x14ac:dyDescent="0.25">
      <c r="A609" s="154">
        <v>606</v>
      </c>
      <c r="B609" s="172" t="s">
        <v>1431</v>
      </c>
      <c r="C609" s="173">
        <v>201741</v>
      </c>
      <c r="D609" s="174" t="s">
        <v>2578</v>
      </c>
      <c r="E609" s="173" t="s">
        <v>741</v>
      </c>
      <c r="F609" s="173">
        <v>57</v>
      </c>
      <c r="G609" s="173">
        <v>33</v>
      </c>
      <c r="H609" s="173" t="s">
        <v>229</v>
      </c>
      <c r="I609" s="174" t="s">
        <v>2579</v>
      </c>
      <c r="J609" s="173">
        <v>39</v>
      </c>
      <c r="K609" s="173" t="s">
        <v>2532</v>
      </c>
      <c r="L609" s="174" t="s">
        <v>2533</v>
      </c>
      <c r="M609" s="174" t="s">
        <v>1620</v>
      </c>
      <c r="N609" s="174" t="s">
        <v>1621</v>
      </c>
      <c r="O609" s="174">
        <v>0</v>
      </c>
      <c r="P609" s="176" t="s">
        <v>2580</v>
      </c>
    </row>
    <row r="610" spans="1:16" ht="21" hidden="1" customHeight="1" x14ac:dyDescent="0.25">
      <c r="A610" s="154">
        <v>607</v>
      </c>
      <c r="B610" s="172" t="s">
        <v>1431</v>
      </c>
      <c r="C610" s="173">
        <v>320562</v>
      </c>
      <c r="D610" s="174" t="s">
        <v>2581</v>
      </c>
      <c r="E610" s="173" t="s">
        <v>741</v>
      </c>
      <c r="F610" s="173">
        <v>68</v>
      </c>
      <c r="G610" s="173">
        <v>25</v>
      </c>
      <c r="H610" s="173" t="s">
        <v>229</v>
      </c>
      <c r="I610" s="174" t="s">
        <v>2528</v>
      </c>
      <c r="J610" s="173">
        <v>35</v>
      </c>
      <c r="K610" s="173" t="s">
        <v>820</v>
      </c>
      <c r="L610" s="174" t="s">
        <v>821</v>
      </c>
      <c r="M610" s="174" t="s">
        <v>1620</v>
      </c>
      <c r="N610" s="174" t="s">
        <v>1744</v>
      </c>
      <c r="O610" s="174" t="s">
        <v>54</v>
      </c>
      <c r="P610" s="176" t="s">
        <v>2582</v>
      </c>
    </row>
    <row r="611" spans="1:16" ht="21" customHeight="1" x14ac:dyDescent="0.25">
      <c r="A611" s="154">
        <v>608</v>
      </c>
      <c r="B611" s="172" t="s">
        <v>1431</v>
      </c>
      <c r="C611" s="173">
        <v>346409</v>
      </c>
      <c r="D611" s="174" t="s">
        <v>2583</v>
      </c>
      <c r="E611" s="173" t="s">
        <v>741</v>
      </c>
      <c r="F611" s="173">
        <v>64</v>
      </c>
      <c r="G611" s="173">
        <v>23</v>
      </c>
      <c r="H611" s="173" t="s">
        <v>229</v>
      </c>
      <c r="I611" s="174" t="s">
        <v>2579</v>
      </c>
      <c r="J611" s="173">
        <v>37</v>
      </c>
      <c r="K611" s="173" t="s">
        <v>1964</v>
      </c>
      <c r="L611" s="174" t="s">
        <v>1965</v>
      </c>
      <c r="M611" s="174" t="s">
        <v>1620</v>
      </c>
      <c r="N611" s="174" t="s">
        <v>1621</v>
      </c>
      <c r="O611" s="174">
        <v>0</v>
      </c>
      <c r="P611" s="176" t="s">
        <v>2584</v>
      </c>
    </row>
    <row r="612" spans="1:16" ht="21" customHeight="1" x14ac:dyDescent="0.25">
      <c r="A612" s="154">
        <v>609</v>
      </c>
      <c r="B612" s="172" t="s">
        <v>1431</v>
      </c>
      <c r="C612" s="173">
        <v>365897</v>
      </c>
      <c r="D612" s="174" t="s">
        <v>2585</v>
      </c>
      <c r="E612" s="173" t="s">
        <v>741</v>
      </c>
      <c r="F612" s="173">
        <v>49</v>
      </c>
      <c r="G612" s="173">
        <v>21</v>
      </c>
      <c r="H612" s="173" t="s">
        <v>229</v>
      </c>
      <c r="I612" s="174" t="s">
        <v>2586</v>
      </c>
      <c r="J612" s="173">
        <v>37</v>
      </c>
      <c r="K612" s="173" t="s">
        <v>1964</v>
      </c>
      <c r="L612" s="174" t="s">
        <v>1965</v>
      </c>
      <c r="M612" s="174" t="s">
        <v>1620</v>
      </c>
      <c r="N612" s="174" t="s">
        <v>1621</v>
      </c>
      <c r="O612" s="174" t="s">
        <v>2587</v>
      </c>
      <c r="P612" s="176" t="s">
        <v>2588</v>
      </c>
    </row>
    <row r="613" spans="1:16" ht="21" customHeight="1" x14ac:dyDescent="0.25">
      <c r="A613" s="154">
        <v>610</v>
      </c>
      <c r="B613" s="172" t="s">
        <v>1431</v>
      </c>
      <c r="C613" s="173">
        <v>541828</v>
      </c>
      <c r="D613" s="174" t="s">
        <v>2589</v>
      </c>
      <c r="E613" s="173" t="s">
        <v>741</v>
      </c>
      <c r="F613" s="173">
        <v>61</v>
      </c>
      <c r="G613" s="173">
        <v>26</v>
      </c>
      <c r="H613" s="173" t="s">
        <v>229</v>
      </c>
      <c r="I613" s="174" t="s">
        <v>2590</v>
      </c>
      <c r="J613" s="173">
        <v>37</v>
      </c>
      <c r="K613" s="173" t="s">
        <v>1964</v>
      </c>
      <c r="L613" s="174" t="s">
        <v>1965</v>
      </c>
      <c r="M613" s="174" t="s">
        <v>1620</v>
      </c>
      <c r="N613" s="174" t="s">
        <v>1621</v>
      </c>
      <c r="O613" s="174">
        <v>0</v>
      </c>
      <c r="P613" s="176" t="s">
        <v>2591</v>
      </c>
    </row>
    <row r="614" spans="1:16" ht="21" hidden="1" customHeight="1" x14ac:dyDescent="0.25">
      <c r="A614" s="154">
        <v>611</v>
      </c>
      <c r="B614" s="172" t="s">
        <v>1510</v>
      </c>
      <c r="C614" s="173">
        <v>442517</v>
      </c>
      <c r="D614" s="174" t="s">
        <v>2592</v>
      </c>
      <c r="E614" s="173" t="s">
        <v>741</v>
      </c>
      <c r="F614" s="173">
        <v>52</v>
      </c>
      <c r="G614" s="173">
        <v>24</v>
      </c>
      <c r="H614" s="173" t="s">
        <v>229</v>
      </c>
      <c r="I614" s="174" t="s">
        <v>2254</v>
      </c>
      <c r="J614" s="173">
        <v>37</v>
      </c>
      <c r="K614" s="173" t="s">
        <v>743</v>
      </c>
      <c r="L614" s="174" t="s">
        <v>744</v>
      </c>
      <c r="M614" s="174" t="s">
        <v>1620</v>
      </c>
      <c r="N614" s="174" t="s">
        <v>1744</v>
      </c>
      <c r="O614" s="174" t="s">
        <v>54</v>
      </c>
      <c r="P614" s="176" t="s">
        <v>2593</v>
      </c>
    </row>
    <row r="615" spans="1:16" ht="21" customHeight="1" x14ac:dyDescent="0.25">
      <c r="A615" s="154">
        <v>612</v>
      </c>
      <c r="B615" s="172" t="s">
        <v>1431</v>
      </c>
      <c r="C615" s="173">
        <v>322353</v>
      </c>
      <c r="D615" s="174" t="s">
        <v>2594</v>
      </c>
      <c r="E615" s="173" t="s">
        <v>741</v>
      </c>
      <c r="F615" s="173">
        <v>51</v>
      </c>
      <c r="G615" s="173">
        <v>25</v>
      </c>
      <c r="H615" s="173" t="s">
        <v>229</v>
      </c>
      <c r="I615" s="174" t="s">
        <v>2579</v>
      </c>
      <c r="J615" s="173">
        <v>37</v>
      </c>
      <c r="K615" s="173" t="s">
        <v>1964</v>
      </c>
      <c r="L615" s="174" t="s">
        <v>1965</v>
      </c>
      <c r="M615" s="174" t="s">
        <v>1620</v>
      </c>
      <c r="N615" s="174" t="s">
        <v>1621</v>
      </c>
      <c r="O615" s="174">
        <v>0</v>
      </c>
      <c r="P615" s="176" t="s">
        <v>2595</v>
      </c>
    </row>
    <row r="616" spans="1:16" ht="21" customHeight="1" x14ac:dyDescent="0.25">
      <c r="A616" s="154">
        <v>613</v>
      </c>
      <c r="B616" s="172" t="s">
        <v>1431</v>
      </c>
      <c r="C616" s="173">
        <v>849002</v>
      </c>
      <c r="D616" s="174" t="s">
        <v>2596</v>
      </c>
      <c r="E616" s="173" t="s">
        <v>741</v>
      </c>
      <c r="F616" s="173">
        <v>54</v>
      </c>
      <c r="G616" s="173">
        <v>23</v>
      </c>
      <c r="H616" s="173" t="s">
        <v>229</v>
      </c>
      <c r="I616" s="174" t="s">
        <v>2541</v>
      </c>
      <c r="J616" s="173">
        <v>35</v>
      </c>
      <c r="K616" s="173" t="s">
        <v>820</v>
      </c>
      <c r="L616" s="174" t="s">
        <v>821</v>
      </c>
      <c r="M616" s="174" t="s">
        <v>1620</v>
      </c>
      <c r="N616" s="174" t="s">
        <v>1621</v>
      </c>
      <c r="O616" s="174" t="s">
        <v>2542</v>
      </c>
      <c r="P616" s="176" t="s">
        <v>2597</v>
      </c>
    </row>
    <row r="617" spans="1:16" ht="21" customHeight="1" x14ac:dyDescent="0.25">
      <c r="A617" s="154">
        <v>614</v>
      </c>
      <c r="B617" s="172" t="s">
        <v>1431</v>
      </c>
      <c r="C617" s="173">
        <v>336327</v>
      </c>
      <c r="D617" s="174" t="s">
        <v>2598</v>
      </c>
      <c r="E617" s="173" t="s">
        <v>741</v>
      </c>
      <c r="F617" s="173">
        <v>53</v>
      </c>
      <c r="G617" s="173">
        <v>17</v>
      </c>
      <c r="H617" s="173" t="s">
        <v>229</v>
      </c>
      <c r="I617" s="174" t="s">
        <v>2599</v>
      </c>
      <c r="J617" s="173">
        <v>39</v>
      </c>
      <c r="K617" s="173" t="s">
        <v>2532</v>
      </c>
      <c r="L617" s="174" t="s">
        <v>2533</v>
      </c>
      <c r="M617" s="174" t="s">
        <v>1620</v>
      </c>
      <c r="N617" s="174" t="s">
        <v>1621</v>
      </c>
      <c r="O617" s="174" t="s">
        <v>2600</v>
      </c>
      <c r="P617" s="176" t="s">
        <v>2601</v>
      </c>
    </row>
    <row r="618" spans="1:16" ht="21" customHeight="1" x14ac:dyDescent="0.25">
      <c r="A618" s="154">
        <v>615</v>
      </c>
      <c r="B618" s="172" t="s">
        <v>1431</v>
      </c>
      <c r="C618" s="173">
        <v>309218</v>
      </c>
      <c r="D618" s="174" t="s">
        <v>2602</v>
      </c>
      <c r="E618" s="173" t="s">
        <v>741</v>
      </c>
      <c r="F618" s="173">
        <v>53</v>
      </c>
      <c r="G618" s="173">
        <v>29</v>
      </c>
      <c r="H618" s="173" t="s">
        <v>229</v>
      </c>
      <c r="I618" s="174" t="s">
        <v>2599</v>
      </c>
      <c r="J618" s="173">
        <v>37</v>
      </c>
      <c r="K618" s="173" t="s">
        <v>1964</v>
      </c>
      <c r="L618" s="174" t="s">
        <v>1965</v>
      </c>
      <c r="M618" s="174" t="s">
        <v>1620</v>
      </c>
      <c r="N618" s="174" t="s">
        <v>1621</v>
      </c>
      <c r="O618" s="174" t="s">
        <v>2600</v>
      </c>
      <c r="P618" s="176" t="s">
        <v>2603</v>
      </c>
    </row>
    <row r="619" spans="1:16" ht="21" customHeight="1" x14ac:dyDescent="0.25">
      <c r="A619" s="154">
        <v>616</v>
      </c>
      <c r="B619" s="172" t="s">
        <v>1431</v>
      </c>
      <c r="C619" s="173">
        <v>365914</v>
      </c>
      <c r="D619" s="174" t="s">
        <v>2604</v>
      </c>
      <c r="E619" s="173" t="s">
        <v>741</v>
      </c>
      <c r="F619" s="173">
        <v>49</v>
      </c>
      <c r="G619" s="173">
        <v>20</v>
      </c>
      <c r="H619" s="173" t="s">
        <v>229</v>
      </c>
      <c r="I619" s="174" t="s">
        <v>2605</v>
      </c>
      <c r="J619" s="173">
        <v>37</v>
      </c>
      <c r="K619" s="173" t="s">
        <v>1964</v>
      </c>
      <c r="L619" s="174" t="s">
        <v>1965</v>
      </c>
      <c r="M619" s="174" t="s">
        <v>1620</v>
      </c>
      <c r="N619" s="174" t="s">
        <v>1621</v>
      </c>
      <c r="O619" s="174">
        <v>0</v>
      </c>
      <c r="P619" s="176" t="s">
        <v>2606</v>
      </c>
    </row>
    <row r="620" spans="1:16" ht="21" customHeight="1" x14ac:dyDescent="0.25">
      <c r="A620" s="154">
        <v>617</v>
      </c>
      <c r="B620" s="172" t="s">
        <v>1759</v>
      </c>
      <c r="C620" s="173">
        <v>410457</v>
      </c>
      <c r="D620" s="174" t="s">
        <v>2607</v>
      </c>
      <c r="E620" s="173" t="s">
        <v>741</v>
      </c>
      <c r="F620" s="173">
        <v>43</v>
      </c>
      <c r="G620" s="173">
        <v>17</v>
      </c>
      <c r="H620" s="173" t="s">
        <v>229</v>
      </c>
      <c r="I620" s="174" t="s">
        <v>2608</v>
      </c>
      <c r="J620" s="173">
        <v>37</v>
      </c>
      <c r="K620" s="173" t="s">
        <v>1964</v>
      </c>
      <c r="L620" s="174" t="s">
        <v>1965</v>
      </c>
      <c r="M620" s="174" t="s">
        <v>1620</v>
      </c>
      <c r="N620" s="174" t="s">
        <v>1621</v>
      </c>
      <c r="O620" s="174">
        <v>0</v>
      </c>
      <c r="P620" s="176" t="s">
        <v>2609</v>
      </c>
    </row>
    <row r="621" spans="1:16" ht="21" customHeight="1" x14ac:dyDescent="0.25">
      <c r="A621" s="154">
        <v>618</v>
      </c>
      <c r="B621" s="172" t="s">
        <v>1431</v>
      </c>
      <c r="C621" s="173">
        <v>316211</v>
      </c>
      <c r="D621" s="174" t="s">
        <v>2610</v>
      </c>
      <c r="E621" s="173" t="s">
        <v>741</v>
      </c>
      <c r="F621" s="173">
        <v>46</v>
      </c>
      <c r="G621" s="173">
        <v>21</v>
      </c>
      <c r="H621" s="173" t="s">
        <v>229</v>
      </c>
      <c r="I621" s="174" t="s">
        <v>2599</v>
      </c>
      <c r="J621" s="173">
        <v>37</v>
      </c>
      <c r="K621" s="173" t="s">
        <v>1964</v>
      </c>
      <c r="L621" s="174" t="s">
        <v>1965</v>
      </c>
      <c r="M621" s="174" t="s">
        <v>1620</v>
      </c>
      <c r="N621" s="174" t="s">
        <v>1621</v>
      </c>
      <c r="O621" s="174" t="s">
        <v>2600</v>
      </c>
      <c r="P621" s="176" t="s">
        <v>2611</v>
      </c>
    </row>
    <row r="622" spans="1:16" ht="21" customHeight="1" x14ac:dyDescent="0.25">
      <c r="A622" s="154">
        <v>619</v>
      </c>
      <c r="B622" s="172" t="s">
        <v>1431</v>
      </c>
      <c r="C622" s="173">
        <v>458778</v>
      </c>
      <c r="D622" s="174" t="s">
        <v>2612</v>
      </c>
      <c r="E622" s="173" t="s">
        <v>741</v>
      </c>
      <c r="F622" s="173">
        <v>40</v>
      </c>
      <c r="G622" s="173">
        <v>15</v>
      </c>
      <c r="H622" s="173" t="s">
        <v>229</v>
      </c>
      <c r="I622" s="174" t="s">
        <v>2599</v>
      </c>
      <c r="J622" s="173">
        <v>37</v>
      </c>
      <c r="K622" s="173" t="s">
        <v>1964</v>
      </c>
      <c r="L622" s="174" t="s">
        <v>1965</v>
      </c>
      <c r="M622" s="174" t="s">
        <v>1620</v>
      </c>
      <c r="N622" s="174" t="s">
        <v>1621</v>
      </c>
      <c r="O622" s="174" t="s">
        <v>2600</v>
      </c>
      <c r="P622" s="176" t="s">
        <v>2613</v>
      </c>
    </row>
    <row r="623" spans="1:16" ht="21" customHeight="1" x14ac:dyDescent="0.25">
      <c r="A623" s="154">
        <v>620</v>
      </c>
      <c r="B623" s="172" t="s">
        <v>1759</v>
      </c>
      <c r="C623" s="173">
        <v>413600</v>
      </c>
      <c r="D623" s="174" t="s">
        <v>2614</v>
      </c>
      <c r="E623" s="173" t="s">
        <v>741</v>
      </c>
      <c r="F623" s="173">
        <v>59</v>
      </c>
      <c r="G623" s="173">
        <v>28</v>
      </c>
      <c r="H623" s="173" t="s">
        <v>229</v>
      </c>
      <c r="I623" s="174" t="s">
        <v>2615</v>
      </c>
      <c r="J623" s="173">
        <v>35</v>
      </c>
      <c r="K623" s="173" t="s">
        <v>820</v>
      </c>
      <c r="L623" s="174" t="s">
        <v>821</v>
      </c>
      <c r="M623" s="174" t="s">
        <v>1620</v>
      </c>
      <c r="N623" s="174" t="s">
        <v>1621</v>
      </c>
      <c r="O623" s="174" t="s">
        <v>2542</v>
      </c>
      <c r="P623" s="176" t="s">
        <v>2616</v>
      </c>
    </row>
    <row r="624" spans="1:16" ht="21" customHeight="1" x14ac:dyDescent="0.25">
      <c r="A624" s="154">
        <v>621</v>
      </c>
      <c r="B624" s="172" t="s">
        <v>1431</v>
      </c>
      <c r="C624" s="173">
        <v>341401</v>
      </c>
      <c r="D624" s="174" t="s">
        <v>2617</v>
      </c>
      <c r="E624" s="173" t="s">
        <v>741</v>
      </c>
      <c r="F624" s="173">
        <v>49</v>
      </c>
      <c r="G624" s="173">
        <v>22</v>
      </c>
      <c r="H624" s="173" t="s">
        <v>229</v>
      </c>
      <c r="I624" s="174" t="s">
        <v>2541</v>
      </c>
      <c r="J624" s="173">
        <v>41</v>
      </c>
      <c r="K624" s="173" t="s">
        <v>2567</v>
      </c>
      <c r="L624" s="174" t="s">
        <v>2568</v>
      </c>
      <c r="M624" s="174" t="s">
        <v>1620</v>
      </c>
      <c r="N624" s="174" t="s">
        <v>1621</v>
      </c>
      <c r="O624" s="174" t="s">
        <v>2542</v>
      </c>
      <c r="P624" s="176" t="s">
        <v>2618</v>
      </c>
    </row>
    <row r="625" spans="1:16" ht="21" hidden="1" customHeight="1" x14ac:dyDescent="0.25">
      <c r="A625" s="154">
        <v>622</v>
      </c>
      <c r="B625" s="172" t="s">
        <v>1431</v>
      </c>
      <c r="C625" s="173">
        <v>188493</v>
      </c>
      <c r="D625" s="174" t="s">
        <v>2619</v>
      </c>
      <c r="E625" s="173" t="s">
        <v>640</v>
      </c>
      <c r="F625" s="173">
        <v>53</v>
      </c>
      <c r="G625" s="173">
        <v>35</v>
      </c>
      <c r="H625" s="173" t="s">
        <v>229</v>
      </c>
      <c r="I625" s="174" t="s">
        <v>2620</v>
      </c>
      <c r="J625" s="173">
        <v>25</v>
      </c>
      <c r="K625" s="173" t="s">
        <v>2621</v>
      </c>
      <c r="L625" s="174" t="s">
        <v>2622</v>
      </c>
      <c r="M625" s="174" t="s">
        <v>1620</v>
      </c>
      <c r="N625" s="174" t="s">
        <v>2623</v>
      </c>
      <c r="O625" s="174" t="s">
        <v>2624</v>
      </c>
      <c r="P625" s="176" t="s">
        <v>2625</v>
      </c>
    </row>
    <row r="626" spans="1:16" ht="21" hidden="1" customHeight="1" x14ac:dyDescent="0.25">
      <c r="A626" s="154">
        <v>623</v>
      </c>
      <c r="B626" s="172" t="s">
        <v>1431</v>
      </c>
      <c r="C626" s="173">
        <v>193702</v>
      </c>
      <c r="D626" s="174" t="s">
        <v>2626</v>
      </c>
      <c r="E626" s="173" t="s">
        <v>640</v>
      </c>
      <c r="F626" s="173">
        <v>58</v>
      </c>
      <c r="G626" s="173">
        <v>41</v>
      </c>
      <c r="H626" s="173" t="s">
        <v>229</v>
      </c>
      <c r="I626" s="174" t="s">
        <v>2627</v>
      </c>
      <c r="J626" s="173">
        <v>26</v>
      </c>
      <c r="K626" s="173" t="s">
        <v>1714</v>
      </c>
      <c r="L626" s="174" t="s">
        <v>1715</v>
      </c>
      <c r="M626" s="174" t="s">
        <v>1620</v>
      </c>
      <c r="N626" s="174" t="s">
        <v>2525</v>
      </c>
      <c r="O626" s="174">
        <v>0</v>
      </c>
      <c r="P626" s="176" t="s">
        <v>2628</v>
      </c>
    </row>
    <row r="627" spans="1:16" ht="21" hidden="1" customHeight="1" x14ac:dyDescent="0.25">
      <c r="A627" s="154">
        <v>624</v>
      </c>
      <c r="B627" s="172" t="s">
        <v>1431</v>
      </c>
      <c r="C627" s="173">
        <v>195947</v>
      </c>
      <c r="D627" s="174" t="s">
        <v>2629</v>
      </c>
      <c r="E627" s="173" t="s">
        <v>640</v>
      </c>
      <c r="F627" s="173">
        <v>49</v>
      </c>
      <c r="G627" s="173">
        <v>32</v>
      </c>
      <c r="H627" s="173" t="s">
        <v>229</v>
      </c>
      <c r="I627" s="174" t="s">
        <v>2627</v>
      </c>
      <c r="J627" s="173">
        <v>24</v>
      </c>
      <c r="K627" s="173" t="s">
        <v>778</v>
      </c>
      <c r="L627" s="174" t="s">
        <v>779</v>
      </c>
      <c r="M627" s="174" t="s">
        <v>1620</v>
      </c>
      <c r="N627" s="174" t="s">
        <v>2525</v>
      </c>
      <c r="O627" s="174" t="s">
        <v>2630</v>
      </c>
      <c r="P627" s="176" t="s">
        <v>2631</v>
      </c>
    </row>
    <row r="628" spans="1:16" ht="21" hidden="1" customHeight="1" x14ac:dyDescent="0.25">
      <c r="A628" s="154">
        <v>625</v>
      </c>
      <c r="B628" s="172" t="s">
        <v>1431</v>
      </c>
      <c r="C628" s="173">
        <v>305145</v>
      </c>
      <c r="D628" s="174" t="s">
        <v>2632</v>
      </c>
      <c r="E628" s="173" t="s">
        <v>741</v>
      </c>
      <c r="F628" s="173">
        <v>53</v>
      </c>
      <c r="G628" s="173">
        <v>29</v>
      </c>
      <c r="H628" s="173" t="s">
        <v>229</v>
      </c>
      <c r="I628" s="174" t="s">
        <v>2633</v>
      </c>
      <c r="J628" s="173">
        <v>37</v>
      </c>
      <c r="K628" s="173" t="s">
        <v>1964</v>
      </c>
      <c r="L628" s="174" t="s">
        <v>1965</v>
      </c>
      <c r="M628" s="174" t="s">
        <v>1620</v>
      </c>
      <c r="N628" s="174" t="s">
        <v>1744</v>
      </c>
      <c r="O628" s="174" t="s">
        <v>54</v>
      </c>
      <c r="P628" s="176" t="s">
        <v>2634</v>
      </c>
    </row>
    <row r="629" spans="1:16" ht="21" hidden="1" customHeight="1" x14ac:dyDescent="0.25">
      <c r="A629" s="154">
        <v>626</v>
      </c>
      <c r="B629" s="172" t="s">
        <v>1431</v>
      </c>
      <c r="C629" s="173">
        <v>318749</v>
      </c>
      <c r="D629" s="174" t="s">
        <v>2635</v>
      </c>
      <c r="E629" s="173" t="s">
        <v>741</v>
      </c>
      <c r="F629" s="173">
        <v>50</v>
      </c>
      <c r="G629" s="173">
        <v>26</v>
      </c>
      <c r="H629" s="173" t="s">
        <v>229</v>
      </c>
      <c r="I629" s="174" t="s">
        <v>2636</v>
      </c>
      <c r="J629" s="173">
        <v>37</v>
      </c>
      <c r="K629" s="173" t="s">
        <v>1964</v>
      </c>
      <c r="L629" s="174" t="s">
        <v>1965</v>
      </c>
      <c r="M629" s="174" t="s">
        <v>1620</v>
      </c>
      <c r="N629" s="174" t="s">
        <v>2525</v>
      </c>
      <c r="O629" s="174">
        <v>0</v>
      </c>
      <c r="P629" s="176" t="s">
        <v>2637</v>
      </c>
    </row>
    <row r="630" spans="1:16" ht="21" hidden="1" customHeight="1" x14ac:dyDescent="0.25">
      <c r="A630" s="154">
        <v>627</v>
      </c>
      <c r="B630" s="172" t="s">
        <v>1431</v>
      </c>
      <c r="C630" s="173">
        <v>319137</v>
      </c>
      <c r="D630" s="174" t="s">
        <v>2638</v>
      </c>
      <c r="E630" s="173" t="s">
        <v>640</v>
      </c>
      <c r="F630" s="173">
        <v>52</v>
      </c>
      <c r="G630" s="173">
        <v>26</v>
      </c>
      <c r="H630" s="173" t="s">
        <v>229</v>
      </c>
      <c r="I630" s="174" t="s">
        <v>2627</v>
      </c>
      <c r="J630" s="173">
        <v>30</v>
      </c>
      <c r="K630" s="173" t="s">
        <v>1588</v>
      </c>
      <c r="L630" s="174" t="s">
        <v>1589</v>
      </c>
      <c r="M630" s="174" t="s">
        <v>1620</v>
      </c>
      <c r="N630" s="174" t="s">
        <v>2525</v>
      </c>
      <c r="O630" s="174">
        <v>0</v>
      </c>
      <c r="P630" s="176" t="s">
        <v>2639</v>
      </c>
    </row>
    <row r="631" spans="1:16" ht="21" hidden="1" customHeight="1" x14ac:dyDescent="0.25">
      <c r="A631" s="154">
        <v>628</v>
      </c>
      <c r="B631" s="172" t="s">
        <v>1431</v>
      </c>
      <c r="C631" s="173">
        <v>319885</v>
      </c>
      <c r="D631" s="174" t="s">
        <v>2640</v>
      </c>
      <c r="E631" s="173" t="s">
        <v>640</v>
      </c>
      <c r="F631" s="173">
        <v>48</v>
      </c>
      <c r="G631" s="173">
        <v>24</v>
      </c>
      <c r="H631" s="173" t="s">
        <v>229</v>
      </c>
      <c r="I631" s="174" t="s">
        <v>2641</v>
      </c>
      <c r="J631" s="173">
        <v>31</v>
      </c>
      <c r="K631" s="173" t="s">
        <v>1063</v>
      </c>
      <c r="L631" s="174" t="s">
        <v>1064</v>
      </c>
      <c r="M631" s="174" t="s">
        <v>1620</v>
      </c>
      <c r="N631" s="174" t="s">
        <v>2525</v>
      </c>
      <c r="O631" s="174">
        <v>0</v>
      </c>
      <c r="P631" s="176" t="s">
        <v>2642</v>
      </c>
    </row>
    <row r="632" spans="1:16" ht="21" hidden="1" customHeight="1" x14ac:dyDescent="0.25">
      <c r="A632" s="154">
        <v>629</v>
      </c>
      <c r="B632" s="172" t="s">
        <v>1431</v>
      </c>
      <c r="C632" s="173">
        <v>320592</v>
      </c>
      <c r="D632" s="174" t="s">
        <v>2643</v>
      </c>
      <c r="E632" s="173" t="s">
        <v>640</v>
      </c>
      <c r="F632" s="173">
        <v>49</v>
      </c>
      <c r="G632" s="173">
        <v>26</v>
      </c>
      <c r="H632" s="173" t="s">
        <v>229</v>
      </c>
      <c r="I632" s="174" t="s">
        <v>2644</v>
      </c>
      <c r="J632" s="173">
        <v>21</v>
      </c>
      <c r="K632" s="173" t="s">
        <v>773</v>
      </c>
      <c r="L632" s="174" t="s">
        <v>774</v>
      </c>
      <c r="M632" s="174" t="s">
        <v>1620</v>
      </c>
      <c r="N632" s="174" t="s">
        <v>1744</v>
      </c>
      <c r="O632" s="174" t="s">
        <v>54</v>
      </c>
      <c r="P632" s="176" t="s">
        <v>2645</v>
      </c>
    </row>
    <row r="633" spans="1:16" ht="21" hidden="1" customHeight="1" x14ac:dyDescent="0.25">
      <c r="A633" s="154">
        <v>630</v>
      </c>
      <c r="B633" s="172" t="s">
        <v>1431</v>
      </c>
      <c r="C633" s="173">
        <v>334079</v>
      </c>
      <c r="D633" s="174" t="s">
        <v>2646</v>
      </c>
      <c r="E633" s="173" t="s">
        <v>741</v>
      </c>
      <c r="F633" s="173">
        <v>50</v>
      </c>
      <c r="G633" s="173">
        <v>24</v>
      </c>
      <c r="H633" s="173" t="s">
        <v>229</v>
      </c>
      <c r="I633" s="174" t="s">
        <v>2647</v>
      </c>
      <c r="J633" s="173">
        <v>37</v>
      </c>
      <c r="K633" s="173" t="s">
        <v>2532</v>
      </c>
      <c r="L633" s="174" t="s">
        <v>2533</v>
      </c>
      <c r="M633" s="174" t="s">
        <v>1620</v>
      </c>
      <c r="N633" s="174" t="s">
        <v>2525</v>
      </c>
      <c r="O633" s="174">
        <v>0</v>
      </c>
      <c r="P633" s="176" t="s">
        <v>2648</v>
      </c>
    </row>
    <row r="634" spans="1:16" ht="21" hidden="1" customHeight="1" x14ac:dyDescent="0.25">
      <c r="A634" s="154">
        <v>631</v>
      </c>
      <c r="B634" s="172" t="s">
        <v>1431</v>
      </c>
      <c r="C634" s="173">
        <v>338549</v>
      </c>
      <c r="D634" s="174" t="s">
        <v>2649</v>
      </c>
      <c r="E634" s="173" t="s">
        <v>640</v>
      </c>
      <c r="F634" s="173">
        <v>55</v>
      </c>
      <c r="G634" s="173">
        <v>21</v>
      </c>
      <c r="H634" s="173" t="s">
        <v>229</v>
      </c>
      <c r="I634" s="174" t="s">
        <v>2627</v>
      </c>
      <c r="J634" s="173">
        <v>26</v>
      </c>
      <c r="K634" s="173" t="s">
        <v>1714</v>
      </c>
      <c r="L634" s="174" t="s">
        <v>1715</v>
      </c>
      <c r="M634" s="174" t="s">
        <v>1620</v>
      </c>
      <c r="N634" s="174" t="s">
        <v>2525</v>
      </c>
      <c r="O634" s="174">
        <v>0</v>
      </c>
      <c r="P634" s="176" t="s">
        <v>2650</v>
      </c>
    </row>
    <row r="635" spans="1:16" ht="21" hidden="1" customHeight="1" x14ac:dyDescent="0.25">
      <c r="A635" s="154">
        <v>632</v>
      </c>
      <c r="B635" s="172" t="s">
        <v>1431</v>
      </c>
      <c r="C635" s="173">
        <v>342974</v>
      </c>
      <c r="D635" s="174" t="s">
        <v>2651</v>
      </c>
      <c r="E635" s="173" t="s">
        <v>640</v>
      </c>
      <c r="F635" s="173">
        <v>52</v>
      </c>
      <c r="G635" s="173">
        <v>21</v>
      </c>
      <c r="H635" s="173" t="s">
        <v>229</v>
      </c>
      <c r="I635" s="174" t="s">
        <v>2652</v>
      </c>
      <c r="J635" s="173">
        <v>21</v>
      </c>
      <c r="K635" s="173" t="s">
        <v>2653</v>
      </c>
      <c r="L635" s="174" t="s">
        <v>1626</v>
      </c>
      <c r="M635" s="174" t="s">
        <v>1620</v>
      </c>
      <c r="N635" s="174" t="s">
        <v>2525</v>
      </c>
      <c r="O635" s="174">
        <v>0</v>
      </c>
      <c r="P635" s="176" t="s">
        <v>2654</v>
      </c>
    </row>
    <row r="636" spans="1:16" ht="21" hidden="1" customHeight="1" x14ac:dyDescent="0.25">
      <c r="A636" s="154">
        <v>633</v>
      </c>
      <c r="B636" s="172" t="s">
        <v>1431</v>
      </c>
      <c r="C636" s="173">
        <v>357590</v>
      </c>
      <c r="D636" s="174" t="s">
        <v>2655</v>
      </c>
      <c r="E636" s="173" t="s">
        <v>640</v>
      </c>
      <c r="F636" s="173">
        <v>39</v>
      </c>
      <c r="G636" s="173">
        <v>20</v>
      </c>
      <c r="H636" s="173" t="s">
        <v>229</v>
      </c>
      <c r="I636" s="174" t="s">
        <v>2627</v>
      </c>
      <c r="J636" s="173">
        <v>23</v>
      </c>
      <c r="K636" s="173" t="s">
        <v>841</v>
      </c>
      <c r="L636" s="174" t="s">
        <v>842</v>
      </c>
      <c r="M636" s="174" t="s">
        <v>1620</v>
      </c>
      <c r="N636" s="174" t="s">
        <v>2525</v>
      </c>
      <c r="O636" s="174">
        <v>0</v>
      </c>
      <c r="P636" s="176" t="s">
        <v>2656</v>
      </c>
    </row>
    <row r="637" spans="1:16" ht="21" hidden="1" customHeight="1" x14ac:dyDescent="0.25">
      <c r="A637" s="154">
        <v>634</v>
      </c>
      <c r="B637" s="172" t="s">
        <v>1431</v>
      </c>
      <c r="C637" s="173">
        <v>374778</v>
      </c>
      <c r="D637" s="174" t="s">
        <v>2657</v>
      </c>
      <c r="E637" s="173" t="s">
        <v>640</v>
      </c>
      <c r="F637" s="173">
        <v>59</v>
      </c>
      <c r="G637" s="173">
        <v>19</v>
      </c>
      <c r="H637" s="173" t="s">
        <v>229</v>
      </c>
      <c r="I637" s="174" t="s">
        <v>2652</v>
      </c>
      <c r="J637" s="173">
        <v>16</v>
      </c>
      <c r="K637" s="173" t="s">
        <v>2658</v>
      </c>
      <c r="L637" s="174" t="s">
        <v>2659</v>
      </c>
      <c r="M637" s="174" t="s">
        <v>1620</v>
      </c>
      <c r="N637" s="174" t="s">
        <v>2525</v>
      </c>
      <c r="O637" s="174">
        <v>0</v>
      </c>
      <c r="P637" s="176" t="s">
        <v>2660</v>
      </c>
    </row>
    <row r="638" spans="1:16" ht="21" hidden="1" customHeight="1" x14ac:dyDescent="0.25">
      <c r="A638" s="154">
        <v>635</v>
      </c>
      <c r="B638" s="172" t="s">
        <v>1431</v>
      </c>
      <c r="C638" s="173">
        <v>391460</v>
      </c>
      <c r="D638" s="174" t="s">
        <v>2661</v>
      </c>
      <c r="E638" s="173" t="s">
        <v>640</v>
      </c>
      <c r="F638" s="173">
        <v>46</v>
      </c>
      <c r="G638" s="173">
        <v>19</v>
      </c>
      <c r="H638" s="173" t="s">
        <v>229</v>
      </c>
      <c r="I638" s="174" t="s">
        <v>2652</v>
      </c>
      <c r="J638" s="173">
        <v>20</v>
      </c>
      <c r="K638" s="173" t="s">
        <v>2559</v>
      </c>
      <c r="L638" s="174" t="s">
        <v>2560</v>
      </c>
      <c r="M638" s="174" t="s">
        <v>1620</v>
      </c>
      <c r="N638" s="174" t="s">
        <v>2525</v>
      </c>
      <c r="O638" s="174">
        <v>0</v>
      </c>
      <c r="P638" s="175" t="s">
        <v>656</v>
      </c>
    </row>
    <row r="639" spans="1:16" ht="21" hidden="1" customHeight="1" x14ac:dyDescent="0.25">
      <c r="A639" s="154">
        <v>636</v>
      </c>
      <c r="B639" s="172" t="s">
        <v>1431</v>
      </c>
      <c r="C639" s="173">
        <v>422173</v>
      </c>
      <c r="D639" s="174" t="s">
        <v>2662</v>
      </c>
      <c r="E639" s="173" t="s">
        <v>640</v>
      </c>
      <c r="F639" s="173">
        <v>47</v>
      </c>
      <c r="G639" s="173">
        <v>16</v>
      </c>
      <c r="H639" s="173" t="s">
        <v>229</v>
      </c>
      <c r="I639" s="174" t="s">
        <v>2627</v>
      </c>
      <c r="J639" s="173">
        <v>23</v>
      </c>
      <c r="K639" s="173" t="s">
        <v>1092</v>
      </c>
      <c r="L639" s="174" t="s">
        <v>1093</v>
      </c>
      <c r="M639" s="174" t="s">
        <v>1620</v>
      </c>
      <c r="N639" s="174" t="s">
        <v>2525</v>
      </c>
      <c r="O639" s="174" t="s">
        <v>2630</v>
      </c>
      <c r="P639" s="176" t="s">
        <v>2663</v>
      </c>
    </row>
    <row r="640" spans="1:16" ht="21" hidden="1" customHeight="1" x14ac:dyDescent="0.25">
      <c r="A640" s="154">
        <v>637</v>
      </c>
      <c r="B640" s="172" t="s">
        <v>1431</v>
      </c>
      <c r="C640" s="173">
        <v>424226</v>
      </c>
      <c r="D640" s="174" t="s">
        <v>2664</v>
      </c>
      <c r="E640" s="173" t="s">
        <v>640</v>
      </c>
      <c r="F640" s="173">
        <v>40</v>
      </c>
      <c r="G640" s="173">
        <v>18</v>
      </c>
      <c r="H640" s="173" t="s">
        <v>229</v>
      </c>
      <c r="I640" s="174" t="s">
        <v>2627</v>
      </c>
      <c r="J640" s="173">
        <v>26</v>
      </c>
      <c r="K640" s="173" t="s">
        <v>2665</v>
      </c>
      <c r="L640" s="174" t="s">
        <v>2666</v>
      </c>
      <c r="M640" s="174" t="s">
        <v>1620</v>
      </c>
      <c r="N640" s="174" t="s">
        <v>2525</v>
      </c>
      <c r="O640" s="174">
        <v>0</v>
      </c>
      <c r="P640" s="176" t="s">
        <v>2667</v>
      </c>
    </row>
    <row r="641" spans="1:16" ht="21" hidden="1" customHeight="1" x14ac:dyDescent="0.25">
      <c r="A641" s="154">
        <v>638</v>
      </c>
      <c r="B641" s="172" t="s">
        <v>1431</v>
      </c>
      <c r="C641" s="173">
        <v>432309</v>
      </c>
      <c r="D641" s="174" t="s">
        <v>2668</v>
      </c>
      <c r="E641" s="173" t="s">
        <v>640</v>
      </c>
      <c r="F641" s="173">
        <v>39</v>
      </c>
      <c r="G641" s="173">
        <v>8</v>
      </c>
      <c r="H641" s="173" t="s">
        <v>229</v>
      </c>
      <c r="I641" s="174" t="s">
        <v>2669</v>
      </c>
      <c r="J641" s="173">
        <v>11</v>
      </c>
      <c r="K641" s="173" t="s">
        <v>2670</v>
      </c>
      <c r="L641" s="174" t="s">
        <v>2671</v>
      </c>
      <c r="M641" s="174" t="s">
        <v>736</v>
      </c>
      <c r="N641" s="174" t="s">
        <v>882</v>
      </c>
      <c r="O641" s="174" t="s">
        <v>1234</v>
      </c>
      <c r="P641" s="176" t="s">
        <v>2672</v>
      </c>
    </row>
    <row r="642" spans="1:16" ht="21" hidden="1" customHeight="1" x14ac:dyDescent="0.25">
      <c r="A642" s="154">
        <v>639</v>
      </c>
      <c r="B642" s="172" t="s">
        <v>1431</v>
      </c>
      <c r="C642" s="173">
        <v>523589</v>
      </c>
      <c r="D642" s="174" t="s">
        <v>2673</v>
      </c>
      <c r="E642" s="173" t="s">
        <v>640</v>
      </c>
      <c r="F642" s="173">
        <v>42</v>
      </c>
      <c r="G642" s="173">
        <v>11</v>
      </c>
      <c r="H642" s="173" t="s">
        <v>229</v>
      </c>
      <c r="I642" s="174" t="s">
        <v>2652</v>
      </c>
      <c r="J642" s="173">
        <v>14</v>
      </c>
      <c r="K642" s="173" t="s">
        <v>2559</v>
      </c>
      <c r="L642" s="174" t="s">
        <v>2560</v>
      </c>
      <c r="M642" s="174" t="s">
        <v>1620</v>
      </c>
      <c r="N642" s="174" t="s">
        <v>2525</v>
      </c>
      <c r="O642" s="174">
        <v>0</v>
      </c>
      <c r="P642" s="176" t="s">
        <v>2674</v>
      </c>
    </row>
    <row r="643" spans="1:16" ht="21" hidden="1" customHeight="1" x14ac:dyDescent="0.25">
      <c r="A643" s="154">
        <v>640</v>
      </c>
      <c r="B643" s="172" t="s">
        <v>1431</v>
      </c>
      <c r="C643" s="173">
        <v>538672</v>
      </c>
      <c r="D643" s="174" t="s">
        <v>2675</v>
      </c>
      <c r="E643" s="173" t="s">
        <v>640</v>
      </c>
      <c r="F643" s="173">
        <v>59</v>
      </c>
      <c r="G643" s="173">
        <v>33</v>
      </c>
      <c r="H643" s="173" t="s">
        <v>229</v>
      </c>
      <c r="I643" s="174" t="s">
        <v>2652</v>
      </c>
      <c r="J643" s="173">
        <v>27</v>
      </c>
      <c r="K643" s="173" t="s">
        <v>2676</v>
      </c>
      <c r="L643" s="174" t="s">
        <v>1733</v>
      </c>
      <c r="M643" s="174" t="s">
        <v>1620</v>
      </c>
      <c r="N643" s="174" t="s">
        <v>2525</v>
      </c>
      <c r="O643" s="174">
        <v>0</v>
      </c>
      <c r="P643" s="176" t="s">
        <v>2677</v>
      </c>
    </row>
    <row r="644" spans="1:16" ht="21" hidden="1" customHeight="1" x14ac:dyDescent="0.25">
      <c r="A644" s="154">
        <v>641</v>
      </c>
      <c r="B644" s="172" t="s">
        <v>1431</v>
      </c>
      <c r="C644" s="173">
        <v>570441</v>
      </c>
      <c r="D644" s="174" t="s">
        <v>2678</v>
      </c>
      <c r="E644" s="173" t="s">
        <v>640</v>
      </c>
      <c r="F644" s="173">
        <v>38</v>
      </c>
      <c r="G644" s="173">
        <v>8</v>
      </c>
      <c r="H644" s="173" t="s">
        <v>229</v>
      </c>
      <c r="I644" s="174" t="s">
        <v>2679</v>
      </c>
      <c r="J644" s="173">
        <v>11</v>
      </c>
      <c r="K644" s="173" t="s">
        <v>2680</v>
      </c>
      <c r="L644" s="174" t="s">
        <v>2681</v>
      </c>
      <c r="M644" s="174" t="s">
        <v>653</v>
      </c>
      <c r="N644" s="174" t="s">
        <v>2682</v>
      </c>
      <c r="O644" s="174" t="s">
        <v>2683</v>
      </c>
      <c r="P644" s="176" t="s">
        <v>2684</v>
      </c>
    </row>
    <row r="645" spans="1:16" ht="21" hidden="1" customHeight="1" x14ac:dyDescent="0.25">
      <c r="A645" s="154">
        <v>642</v>
      </c>
      <c r="B645" s="172" t="s">
        <v>1431</v>
      </c>
      <c r="C645" s="173">
        <v>679358</v>
      </c>
      <c r="D645" s="174" t="s">
        <v>2685</v>
      </c>
      <c r="E645" s="173" t="s">
        <v>741</v>
      </c>
      <c r="F645" s="173">
        <v>57</v>
      </c>
      <c r="G645" s="173">
        <v>32</v>
      </c>
      <c r="H645" s="173" t="s">
        <v>229</v>
      </c>
      <c r="I645" s="174" t="s">
        <v>2686</v>
      </c>
      <c r="J645" s="173">
        <v>35</v>
      </c>
      <c r="K645" s="173" t="s">
        <v>820</v>
      </c>
      <c r="L645" s="174" t="s">
        <v>821</v>
      </c>
      <c r="M645" s="174" t="s">
        <v>1620</v>
      </c>
      <c r="N645" s="174" t="s">
        <v>1744</v>
      </c>
      <c r="O645" s="174" t="s">
        <v>2359</v>
      </c>
      <c r="P645" s="176" t="s">
        <v>2687</v>
      </c>
    </row>
    <row r="646" spans="1:16" ht="21" hidden="1" customHeight="1" x14ac:dyDescent="0.25">
      <c r="A646" s="154">
        <v>643</v>
      </c>
      <c r="B646" s="172" t="s">
        <v>1431</v>
      </c>
      <c r="C646" s="173">
        <v>695337</v>
      </c>
      <c r="D646" s="174" t="s">
        <v>2688</v>
      </c>
      <c r="E646" s="173" t="s">
        <v>640</v>
      </c>
      <c r="F646" s="173">
        <v>56</v>
      </c>
      <c r="G646" s="173">
        <v>34</v>
      </c>
      <c r="H646" s="173" t="s">
        <v>229</v>
      </c>
      <c r="I646" s="174" t="s">
        <v>2627</v>
      </c>
      <c r="J646" s="173">
        <v>24</v>
      </c>
      <c r="K646" s="173" t="s">
        <v>778</v>
      </c>
      <c r="L646" s="174" t="s">
        <v>779</v>
      </c>
      <c r="M646" s="174" t="s">
        <v>1620</v>
      </c>
      <c r="N646" s="174" t="s">
        <v>2525</v>
      </c>
      <c r="O646" s="174" t="s">
        <v>2630</v>
      </c>
      <c r="P646" s="176" t="s">
        <v>2689</v>
      </c>
    </row>
    <row r="647" spans="1:16" ht="21" customHeight="1" x14ac:dyDescent="0.25">
      <c r="A647" s="154">
        <v>644</v>
      </c>
      <c r="B647" s="172" t="s">
        <v>1431</v>
      </c>
      <c r="C647" s="173">
        <v>626472</v>
      </c>
      <c r="D647" s="174" t="s">
        <v>2690</v>
      </c>
      <c r="E647" s="173" t="s">
        <v>741</v>
      </c>
      <c r="F647" s="173">
        <v>51</v>
      </c>
      <c r="G647" s="173">
        <v>27</v>
      </c>
      <c r="H647" s="173" t="s">
        <v>229</v>
      </c>
      <c r="I647" s="174" t="s">
        <v>2691</v>
      </c>
      <c r="J647" s="173">
        <v>37</v>
      </c>
      <c r="K647" s="173" t="s">
        <v>1964</v>
      </c>
      <c r="L647" s="174" t="s">
        <v>1965</v>
      </c>
      <c r="M647" s="174" t="s">
        <v>1620</v>
      </c>
      <c r="N647" s="174" t="s">
        <v>1621</v>
      </c>
      <c r="O647" s="174" t="s">
        <v>2542</v>
      </c>
      <c r="P647" s="176" t="s">
        <v>2692</v>
      </c>
    </row>
    <row r="648" spans="1:16" ht="21" hidden="1" customHeight="1" x14ac:dyDescent="0.25">
      <c r="A648" s="154">
        <v>645</v>
      </c>
      <c r="B648" s="172" t="s">
        <v>1431</v>
      </c>
      <c r="C648" s="173">
        <v>187691</v>
      </c>
      <c r="D648" s="174" t="s">
        <v>2693</v>
      </c>
      <c r="E648" s="173" t="s">
        <v>640</v>
      </c>
      <c r="F648" s="173">
        <v>50</v>
      </c>
      <c r="G648" s="173">
        <v>33</v>
      </c>
      <c r="H648" s="173" t="s">
        <v>641</v>
      </c>
      <c r="I648" s="174" t="s">
        <v>2694</v>
      </c>
      <c r="J648" s="173">
        <v>31</v>
      </c>
      <c r="K648" s="173" t="s">
        <v>2258</v>
      </c>
      <c r="L648" s="174" t="s">
        <v>2259</v>
      </c>
      <c r="M648" s="174" t="s">
        <v>645</v>
      </c>
      <c r="N648" s="174" t="s">
        <v>760</v>
      </c>
      <c r="O648" s="174">
        <v>0</v>
      </c>
      <c r="P648" s="176" t="s">
        <v>2695</v>
      </c>
    </row>
    <row r="649" spans="1:16" ht="21" hidden="1" customHeight="1" x14ac:dyDescent="0.25">
      <c r="A649" s="154">
        <v>646</v>
      </c>
      <c r="B649" s="172" t="s">
        <v>1431</v>
      </c>
      <c r="C649" s="173">
        <v>195643</v>
      </c>
      <c r="D649" s="174" t="s">
        <v>2696</v>
      </c>
      <c r="E649" s="173" t="s">
        <v>640</v>
      </c>
      <c r="F649" s="173">
        <v>49</v>
      </c>
      <c r="G649" s="173">
        <v>33</v>
      </c>
      <c r="H649" s="173" t="s">
        <v>641</v>
      </c>
      <c r="I649" s="174" t="s">
        <v>2697</v>
      </c>
      <c r="J649" s="173">
        <v>23</v>
      </c>
      <c r="K649" s="173" t="s">
        <v>1289</v>
      </c>
      <c r="L649" s="174" t="s">
        <v>1290</v>
      </c>
      <c r="M649" s="174" t="s">
        <v>645</v>
      </c>
      <c r="N649" s="174" t="s">
        <v>760</v>
      </c>
      <c r="O649" s="174">
        <v>0</v>
      </c>
      <c r="P649" s="176" t="s">
        <v>2698</v>
      </c>
    </row>
    <row r="650" spans="1:16" ht="21" hidden="1" customHeight="1" x14ac:dyDescent="0.25">
      <c r="A650" s="154">
        <v>647</v>
      </c>
      <c r="B650" s="172" t="s">
        <v>1431</v>
      </c>
      <c r="C650" s="173">
        <v>213374</v>
      </c>
      <c r="D650" s="174" t="s">
        <v>2699</v>
      </c>
      <c r="E650" s="173" t="s">
        <v>640</v>
      </c>
      <c r="F650" s="173">
        <v>49</v>
      </c>
      <c r="G650" s="173">
        <v>23</v>
      </c>
      <c r="H650" s="173" t="s">
        <v>229</v>
      </c>
      <c r="I650" s="174" t="s">
        <v>2700</v>
      </c>
      <c r="J650" s="173">
        <v>23</v>
      </c>
      <c r="K650" s="173" t="s">
        <v>910</v>
      </c>
      <c r="L650" s="174" t="s">
        <v>911</v>
      </c>
      <c r="M650" s="174" t="s">
        <v>1620</v>
      </c>
      <c r="N650" s="174" t="s">
        <v>2525</v>
      </c>
      <c r="O650" s="174">
        <v>0</v>
      </c>
      <c r="P650" s="176" t="s">
        <v>2701</v>
      </c>
    </row>
    <row r="651" spans="1:16" ht="21" hidden="1" customHeight="1" x14ac:dyDescent="0.25">
      <c r="A651" s="154">
        <v>648</v>
      </c>
      <c r="B651" s="172" t="s">
        <v>1431</v>
      </c>
      <c r="C651" s="173">
        <v>232249</v>
      </c>
      <c r="D651" s="174" t="s">
        <v>2702</v>
      </c>
      <c r="E651" s="173" t="s">
        <v>640</v>
      </c>
      <c r="F651" s="173">
        <v>48</v>
      </c>
      <c r="G651" s="173">
        <v>30</v>
      </c>
      <c r="H651" s="173" t="s">
        <v>641</v>
      </c>
      <c r="I651" s="174" t="s">
        <v>2703</v>
      </c>
      <c r="J651" s="173">
        <v>23</v>
      </c>
      <c r="K651" s="173" t="s">
        <v>2704</v>
      </c>
      <c r="L651" s="174" t="s">
        <v>2705</v>
      </c>
      <c r="M651" s="174" t="s">
        <v>645</v>
      </c>
      <c r="N651" s="174" t="s">
        <v>760</v>
      </c>
      <c r="O651" s="174">
        <v>0</v>
      </c>
      <c r="P651" s="176" t="s">
        <v>2706</v>
      </c>
    </row>
    <row r="652" spans="1:16" ht="21" hidden="1" customHeight="1" x14ac:dyDescent="0.25">
      <c r="A652" s="154">
        <v>649</v>
      </c>
      <c r="B652" s="172" t="s">
        <v>1431</v>
      </c>
      <c r="C652" s="173">
        <v>240610</v>
      </c>
      <c r="D652" s="174" t="s">
        <v>2707</v>
      </c>
      <c r="E652" s="173" t="s">
        <v>640</v>
      </c>
      <c r="F652" s="173">
        <v>51</v>
      </c>
      <c r="G652" s="173">
        <v>31</v>
      </c>
      <c r="H652" s="173" t="s">
        <v>672</v>
      </c>
      <c r="I652" s="174" t="s">
        <v>2708</v>
      </c>
      <c r="J652" s="173">
        <v>24</v>
      </c>
      <c r="K652" s="173" t="s">
        <v>2057</v>
      </c>
      <c r="L652" s="174" t="s">
        <v>2058</v>
      </c>
      <c r="M652" s="174" t="s">
        <v>676</v>
      </c>
      <c r="N652" s="174" t="s">
        <v>677</v>
      </c>
      <c r="O652" s="174">
        <v>0</v>
      </c>
      <c r="P652" s="176" t="s">
        <v>2709</v>
      </c>
    </row>
    <row r="653" spans="1:16" ht="21" hidden="1" customHeight="1" x14ac:dyDescent="0.25">
      <c r="A653" s="154">
        <v>650</v>
      </c>
      <c r="B653" s="172" t="s">
        <v>1431</v>
      </c>
      <c r="C653" s="173">
        <v>245896</v>
      </c>
      <c r="D653" s="174" t="s">
        <v>2710</v>
      </c>
      <c r="E653" s="173" t="s">
        <v>640</v>
      </c>
      <c r="F653" s="173">
        <v>51</v>
      </c>
      <c r="G653" s="173">
        <v>31</v>
      </c>
      <c r="H653" s="173" t="s">
        <v>641</v>
      </c>
      <c r="I653" s="174" t="s">
        <v>2711</v>
      </c>
      <c r="J653" s="173">
        <v>28</v>
      </c>
      <c r="K653" s="173" t="s">
        <v>2712</v>
      </c>
      <c r="L653" s="174" t="s">
        <v>2713</v>
      </c>
      <c r="M653" s="174" t="s">
        <v>645</v>
      </c>
      <c r="N653" s="174" t="s">
        <v>760</v>
      </c>
      <c r="O653" s="174">
        <v>0</v>
      </c>
      <c r="P653" s="176" t="s">
        <v>2714</v>
      </c>
    </row>
    <row r="654" spans="1:16" ht="21" hidden="1" customHeight="1" x14ac:dyDescent="0.25">
      <c r="A654" s="154">
        <v>651</v>
      </c>
      <c r="B654" s="172" t="s">
        <v>1431</v>
      </c>
      <c r="C654" s="173">
        <v>246951</v>
      </c>
      <c r="D654" s="174" t="s">
        <v>2715</v>
      </c>
      <c r="E654" s="173" t="s">
        <v>640</v>
      </c>
      <c r="F654" s="173">
        <v>50</v>
      </c>
      <c r="G654" s="173">
        <v>28</v>
      </c>
      <c r="H654" s="173" t="s">
        <v>229</v>
      </c>
      <c r="I654" s="174" t="s">
        <v>2700</v>
      </c>
      <c r="J654" s="173">
        <v>22</v>
      </c>
      <c r="K654" s="173" t="s">
        <v>899</v>
      </c>
      <c r="L654" s="174" t="s">
        <v>900</v>
      </c>
      <c r="M654" s="174" t="s">
        <v>1620</v>
      </c>
      <c r="N654" s="174" t="s">
        <v>2525</v>
      </c>
      <c r="O654" s="174">
        <v>0</v>
      </c>
      <c r="P654" s="175" t="s">
        <v>656</v>
      </c>
    </row>
    <row r="655" spans="1:16" ht="21" hidden="1" customHeight="1" x14ac:dyDescent="0.25">
      <c r="A655" s="154">
        <v>652</v>
      </c>
      <c r="B655" s="172" t="s">
        <v>1431</v>
      </c>
      <c r="C655" s="173">
        <v>248504</v>
      </c>
      <c r="D655" s="174" t="s">
        <v>2716</v>
      </c>
      <c r="E655" s="173" t="s">
        <v>640</v>
      </c>
      <c r="F655" s="173">
        <v>54</v>
      </c>
      <c r="G655" s="173">
        <v>33</v>
      </c>
      <c r="H655" s="173" t="s">
        <v>641</v>
      </c>
      <c r="I655" s="174" t="s">
        <v>2717</v>
      </c>
      <c r="J655" s="173">
        <v>24</v>
      </c>
      <c r="K655" s="173" t="s">
        <v>1034</v>
      </c>
      <c r="L655" s="174" t="s">
        <v>1035</v>
      </c>
      <c r="M655" s="174" t="s">
        <v>645</v>
      </c>
      <c r="N655" s="174" t="s">
        <v>760</v>
      </c>
      <c r="O655" s="174">
        <v>0</v>
      </c>
      <c r="P655" s="176" t="s">
        <v>2718</v>
      </c>
    </row>
    <row r="656" spans="1:16" ht="21" hidden="1" customHeight="1" x14ac:dyDescent="0.25">
      <c r="A656" s="154">
        <v>653</v>
      </c>
      <c r="B656" s="172" t="s">
        <v>1431</v>
      </c>
      <c r="C656" s="173">
        <v>319435</v>
      </c>
      <c r="D656" s="174" t="s">
        <v>2719</v>
      </c>
      <c r="E656" s="173" t="s">
        <v>640</v>
      </c>
      <c r="F656" s="173">
        <v>49</v>
      </c>
      <c r="G656" s="173">
        <v>26</v>
      </c>
      <c r="H656" s="173" t="s">
        <v>641</v>
      </c>
      <c r="I656" s="174" t="s">
        <v>2720</v>
      </c>
      <c r="J656" s="173">
        <v>21</v>
      </c>
      <c r="K656" s="173" t="s">
        <v>850</v>
      </c>
      <c r="L656" s="174" t="s">
        <v>851</v>
      </c>
      <c r="M656" s="174" t="s">
        <v>645</v>
      </c>
      <c r="N656" s="174" t="s">
        <v>760</v>
      </c>
      <c r="O656" s="174">
        <v>0</v>
      </c>
      <c r="P656" s="176" t="s">
        <v>2721</v>
      </c>
    </row>
    <row r="657" spans="1:16" ht="21" hidden="1" customHeight="1" x14ac:dyDescent="0.25">
      <c r="A657" s="154">
        <v>654</v>
      </c>
      <c r="B657" s="172" t="s">
        <v>1431</v>
      </c>
      <c r="C657" s="173">
        <v>319450</v>
      </c>
      <c r="D657" s="174" t="s">
        <v>2722</v>
      </c>
      <c r="E657" s="173" t="s">
        <v>640</v>
      </c>
      <c r="F657" s="173">
        <v>45</v>
      </c>
      <c r="G657" s="173">
        <v>26</v>
      </c>
      <c r="H657" s="173" t="s">
        <v>672</v>
      </c>
      <c r="I657" s="174" t="s">
        <v>2708</v>
      </c>
      <c r="J657" s="173">
        <v>24</v>
      </c>
      <c r="K657" s="173" t="s">
        <v>2057</v>
      </c>
      <c r="L657" s="174" t="s">
        <v>2058</v>
      </c>
      <c r="M657" s="174" t="s">
        <v>676</v>
      </c>
      <c r="N657" s="174" t="s">
        <v>677</v>
      </c>
      <c r="O657" s="174">
        <v>0</v>
      </c>
      <c r="P657" s="176" t="s">
        <v>2723</v>
      </c>
    </row>
    <row r="658" spans="1:16" ht="21" hidden="1" customHeight="1" x14ac:dyDescent="0.25">
      <c r="A658" s="154">
        <v>655</v>
      </c>
      <c r="B658" s="172" t="s">
        <v>1431</v>
      </c>
      <c r="C658" s="173">
        <v>319807</v>
      </c>
      <c r="D658" s="174" t="s">
        <v>2724</v>
      </c>
      <c r="E658" s="173" t="s">
        <v>741</v>
      </c>
      <c r="F658" s="173">
        <v>53</v>
      </c>
      <c r="G658" s="173">
        <v>26</v>
      </c>
      <c r="H658" s="173" t="s">
        <v>229</v>
      </c>
      <c r="I658" s="174" t="s">
        <v>2725</v>
      </c>
      <c r="J658" s="173">
        <v>37</v>
      </c>
      <c r="K658" s="173" t="s">
        <v>1964</v>
      </c>
      <c r="L658" s="174" t="s">
        <v>1965</v>
      </c>
      <c r="M658" s="174" t="s">
        <v>1620</v>
      </c>
      <c r="N658" s="174" t="s">
        <v>2525</v>
      </c>
      <c r="O658" s="174">
        <v>0</v>
      </c>
      <c r="P658" s="176" t="s">
        <v>2726</v>
      </c>
    </row>
    <row r="659" spans="1:16" ht="21" hidden="1" customHeight="1" x14ac:dyDescent="0.25">
      <c r="A659" s="154">
        <v>656</v>
      </c>
      <c r="B659" s="172" t="s">
        <v>1431</v>
      </c>
      <c r="C659" s="173">
        <v>328655</v>
      </c>
      <c r="D659" s="174" t="s">
        <v>2727</v>
      </c>
      <c r="E659" s="173" t="s">
        <v>640</v>
      </c>
      <c r="F659" s="173">
        <v>49</v>
      </c>
      <c r="G659" s="173">
        <v>23</v>
      </c>
      <c r="H659" s="173" t="s">
        <v>641</v>
      </c>
      <c r="I659" s="174" t="s">
        <v>2717</v>
      </c>
      <c r="J659" s="173">
        <v>24</v>
      </c>
      <c r="K659" s="173" t="s">
        <v>1034</v>
      </c>
      <c r="L659" s="174" t="s">
        <v>1035</v>
      </c>
      <c r="M659" s="174" t="s">
        <v>645</v>
      </c>
      <c r="N659" s="174" t="s">
        <v>760</v>
      </c>
      <c r="O659" s="174">
        <v>0</v>
      </c>
      <c r="P659" s="176" t="s">
        <v>2728</v>
      </c>
    </row>
    <row r="660" spans="1:16" ht="21" hidden="1" customHeight="1" x14ac:dyDescent="0.25">
      <c r="A660" s="154">
        <v>657</v>
      </c>
      <c r="B660" s="172" t="s">
        <v>1431</v>
      </c>
      <c r="C660" s="173">
        <v>360281</v>
      </c>
      <c r="D660" s="174" t="s">
        <v>2729</v>
      </c>
      <c r="E660" s="173" t="s">
        <v>640</v>
      </c>
      <c r="F660" s="173">
        <v>44</v>
      </c>
      <c r="G660" s="173">
        <v>20</v>
      </c>
      <c r="H660" s="173" t="s">
        <v>641</v>
      </c>
      <c r="I660" s="174" t="s">
        <v>2730</v>
      </c>
      <c r="J660" s="173">
        <v>23</v>
      </c>
      <c r="K660" s="173" t="s">
        <v>841</v>
      </c>
      <c r="L660" s="174" t="s">
        <v>842</v>
      </c>
      <c r="M660" s="174" t="s">
        <v>645</v>
      </c>
      <c r="N660" s="174" t="s">
        <v>760</v>
      </c>
      <c r="O660" s="174">
        <v>0</v>
      </c>
      <c r="P660" s="176" t="s">
        <v>2731</v>
      </c>
    </row>
    <row r="661" spans="1:16" ht="21" hidden="1" customHeight="1" x14ac:dyDescent="0.25">
      <c r="A661" s="154">
        <v>658</v>
      </c>
      <c r="B661" s="172" t="s">
        <v>1431</v>
      </c>
      <c r="C661" s="173">
        <v>360283</v>
      </c>
      <c r="D661" s="174" t="s">
        <v>2732</v>
      </c>
      <c r="E661" s="173" t="s">
        <v>640</v>
      </c>
      <c r="F661" s="173">
        <v>42</v>
      </c>
      <c r="G661" s="173">
        <v>21</v>
      </c>
      <c r="H661" s="173" t="s">
        <v>641</v>
      </c>
      <c r="I661" s="174" t="s">
        <v>2703</v>
      </c>
      <c r="J661" s="173">
        <v>15</v>
      </c>
      <c r="K661" s="173" t="s">
        <v>1612</v>
      </c>
      <c r="L661" s="174" t="s">
        <v>1613</v>
      </c>
      <c r="M661" s="174" t="s">
        <v>645</v>
      </c>
      <c r="N661" s="174" t="s">
        <v>760</v>
      </c>
      <c r="O661" s="174">
        <v>0</v>
      </c>
      <c r="P661" s="176" t="s">
        <v>2733</v>
      </c>
    </row>
    <row r="662" spans="1:16" ht="21" hidden="1" customHeight="1" x14ac:dyDescent="0.25">
      <c r="A662" s="154">
        <v>659</v>
      </c>
      <c r="B662" s="172" t="s">
        <v>1431</v>
      </c>
      <c r="C662" s="173">
        <v>369647</v>
      </c>
      <c r="D662" s="174" t="s">
        <v>2734</v>
      </c>
      <c r="E662" s="173" t="s">
        <v>640</v>
      </c>
      <c r="F662" s="173">
        <v>40</v>
      </c>
      <c r="G662" s="173">
        <v>18</v>
      </c>
      <c r="H662" s="173" t="s">
        <v>641</v>
      </c>
      <c r="I662" s="174" t="s">
        <v>2730</v>
      </c>
      <c r="J662" s="173">
        <v>23</v>
      </c>
      <c r="K662" s="173" t="s">
        <v>841</v>
      </c>
      <c r="L662" s="174" t="s">
        <v>842</v>
      </c>
      <c r="M662" s="174" t="s">
        <v>645</v>
      </c>
      <c r="N662" s="174" t="s">
        <v>760</v>
      </c>
      <c r="O662" s="174">
        <v>0</v>
      </c>
      <c r="P662" s="176" t="s">
        <v>2735</v>
      </c>
    </row>
    <row r="663" spans="1:16" ht="21" hidden="1" customHeight="1" x14ac:dyDescent="0.25">
      <c r="A663" s="154">
        <v>660</v>
      </c>
      <c r="B663" s="172" t="s">
        <v>1431</v>
      </c>
      <c r="C663" s="173">
        <v>387572</v>
      </c>
      <c r="D663" s="174" t="s">
        <v>2736</v>
      </c>
      <c r="E663" s="173" t="s">
        <v>741</v>
      </c>
      <c r="F663" s="173">
        <v>43</v>
      </c>
      <c r="G663" s="173">
        <v>19</v>
      </c>
      <c r="H663" s="173" t="s">
        <v>641</v>
      </c>
      <c r="I663" s="174" t="s">
        <v>2737</v>
      </c>
      <c r="J663" s="173">
        <v>34</v>
      </c>
      <c r="K663" s="173" t="s">
        <v>806</v>
      </c>
      <c r="L663" s="174" t="s">
        <v>807</v>
      </c>
      <c r="M663" s="174" t="s">
        <v>645</v>
      </c>
      <c r="N663" s="174" t="s">
        <v>760</v>
      </c>
      <c r="O663" s="174">
        <v>0</v>
      </c>
      <c r="P663" s="176" t="s">
        <v>2738</v>
      </c>
    </row>
    <row r="664" spans="1:16" ht="21" hidden="1" customHeight="1" x14ac:dyDescent="0.25">
      <c r="A664" s="154">
        <v>661</v>
      </c>
      <c r="B664" s="172" t="s">
        <v>1431</v>
      </c>
      <c r="C664" s="173">
        <v>387714</v>
      </c>
      <c r="D664" s="174" t="s">
        <v>2739</v>
      </c>
      <c r="E664" s="173" t="s">
        <v>640</v>
      </c>
      <c r="F664" s="173">
        <v>43</v>
      </c>
      <c r="G664" s="173">
        <v>18</v>
      </c>
      <c r="H664" s="173" t="s">
        <v>672</v>
      </c>
      <c r="I664" s="174" t="s">
        <v>2740</v>
      </c>
      <c r="J664" s="173">
        <v>16</v>
      </c>
      <c r="K664" s="173" t="s">
        <v>880</v>
      </c>
      <c r="L664" s="174" t="s">
        <v>881</v>
      </c>
      <c r="M664" s="174" t="s">
        <v>736</v>
      </c>
      <c r="N664" s="174" t="s">
        <v>745</v>
      </c>
      <c r="O664" s="174" t="s">
        <v>2741</v>
      </c>
      <c r="P664" s="176" t="s">
        <v>2742</v>
      </c>
    </row>
    <row r="665" spans="1:16" ht="21" hidden="1" customHeight="1" x14ac:dyDescent="0.25">
      <c r="A665" s="154">
        <v>662</v>
      </c>
      <c r="B665" s="172" t="s">
        <v>1431</v>
      </c>
      <c r="C665" s="173">
        <v>410075</v>
      </c>
      <c r="D665" s="174" t="s">
        <v>2743</v>
      </c>
      <c r="E665" s="173" t="s">
        <v>741</v>
      </c>
      <c r="F665" s="173">
        <v>43</v>
      </c>
      <c r="G665" s="173">
        <v>19</v>
      </c>
      <c r="H665" s="173" t="s">
        <v>641</v>
      </c>
      <c r="I665" s="174" t="s">
        <v>857</v>
      </c>
      <c r="J665" s="173">
        <v>34</v>
      </c>
      <c r="K665" s="173" t="s">
        <v>858</v>
      </c>
      <c r="L665" s="174" t="s">
        <v>859</v>
      </c>
      <c r="M665" s="174" t="s">
        <v>645</v>
      </c>
      <c r="N665" s="174" t="s">
        <v>760</v>
      </c>
      <c r="O665" s="174">
        <v>0</v>
      </c>
      <c r="P665" s="176" t="s">
        <v>2744</v>
      </c>
    </row>
    <row r="666" spans="1:16" ht="21" hidden="1" customHeight="1" x14ac:dyDescent="0.25">
      <c r="A666" s="154">
        <v>663</v>
      </c>
      <c r="B666" s="172" t="s">
        <v>1431</v>
      </c>
      <c r="C666" s="173">
        <v>414380</v>
      </c>
      <c r="D666" s="174" t="s">
        <v>2745</v>
      </c>
      <c r="E666" s="173" t="s">
        <v>640</v>
      </c>
      <c r="F666" s="173">
        <v>38</v>
      </c>
      <c r="G666" s="173">
        <v>14</v>
      </c>
      <c r="H666" s="173" t="s">
        <v>641</v>
      </c>
      <c r="I666" s="174" t="s">
        <v>2717</v>
      </c>
      <c r="J666" s="173">
        <v>22</v>
      </c>
      <c r="K666" s="173" t="s">
        <v>764</v>
      </c>
      <c r="L666" s="174" t="s">
        <v>765</v>
      </c>
      <c r="M666" s="174" t="s">
        <v>645</v>
      </c>
      <c r="N666" s="174" t="s">
        <v>760</v>
      </c>
      <c r="O666" s="174">
        <v>0</v>
      </c>
      <c r="P666" s="175" t="s">
        <v>656</v>
      </c>
    </row>
    <row r="667" spans="1:16" ht="21" hidden="1" customHeight="1" x14ac:dyDescent="0.25">
      <c r="A667" s="154">
        <v>664</v>
      </c>
      <c r="B667" s="172" t="s">
        <v>1431</v>
      </c>
      <c r="C667" s="173">
        <v>426915</v>
      </c>
      <c r="D667" s="174" t="s">
        <v>2746</v>
      </c>
      <c r="E667" s="173" t="s">
        <v>640</v>
      </c>
      <c r="F667" s="173">
        <v>55</v>
      </c>
      <c r="G667" s="173">
        <v>18</v>
      </c>
      <c r="H667" s="173" t="s">
        <v>641</v>
      </c>
      <c r="I667" s="174" t="s">
        <v>2747</v>
      </c>
      <c r="J667" s="173">
        <v>15</v>
      </c>
      <c r="K667" s="173" t="s">
        <v>838</v>
      </c>
      <c r="L667" s="174" t="s">
        <v>839</v>
      </c>
      <c r="M667" s="174" t="s">
        <v>645</v>
      </c>
      <c r="N667" s="174" t="s">
        <v>760</v>
      </c>
      <c r="O667" s="174">
        <v>0</v>
      </c>
      <c r="P667" s="176" t="s">
        <v>2748</v>
      </c>
    </row>
    <row r="668" spans="1:16" ht="21" hidden="1" customHeight="1" x14ac:dyDescent="0.25">
      <c r="A668" s="154">
        <v>665</v>
      </c>
      <c r="B668" s="172" t="s">
        <v>1431</v>
      </c>
      <c r="C668" s="173">
        <v>436240</v>
      </c>
      <c r="D668" s="174" t="s">
        <v>2749</v>
      </c>
      <c r="E668" s="173" t="s">
        <v>640</v>
      </c>
      <c r="F668" s="173">
        <v>52</v>
      </c>
      <c r="G668" s="173">
        <v>17</v>
      </c>
      <c r="H668" s="173" t="s">
        <v>641</v>
      </c>
      <c r="I668" s="174" t="s">
        <v>2750</v>
      </c>
      <c r="J668" s="173">
        <v>23</v>
      </c>
      <c r="K668" s="173" t="s">
        <v>750</v>
      </c>
      <c r="L668" s="174" t="s">
        <v>751</v>
      </c>
      <c r="M668" s="174" t="s">
        <v>645</v>
      </c>
      <c r="N668" s="174" t="s">
        <v>760</v>
      </c>
      <c r="O668" s="174">
        <v>0</v>
      </c>
      <c r="P668" s="175" t="s">
        <v>656</v>
      </c>
    </row>
    <row r="669" spans="1:16" ht="21" hidden="1" customHeight="1" x14ac:dyDescent="0.25">
      <c r="A669" s="154">
        <v>666</v>
      </c>
      <c r="B669" s="172" t="s">
        <v>1431</v>
      </c>
      <c r="C669" s="173">
        <v>436651</v>
      </c>
      <c r="D669" s="174" t="s">
        <v>2751</v>
      </c>
      <c r="E669" s="173" t="s">
        <v>640</v>
      </c>
      <c r="F669" s="173">
        <v>42</v>
      </c>
      <c r="G669" s="173">
        <v>17</v>
      </c>
      <c r="H669" s="173" t="s">
        <v>229</v>
      </c>
      <c r="I669" s="174" t="s">
        <v>2752</v>
      </c>
      <c r="J669" s="173">
        <v>23</v>
      </c>
      <c r="K669" s="173" t="s">
        <v>841</v>
      </c>
      <c r="L669" s="174" t="s">
        <v>842</v>
      </c>
      <c r="M669" s="174" t="s">
        <v>1620</v>
      </c>
      <c r="N669" s="174" t="s">
        <v>2525</v>
      </c>
      <c r="O669" s="174">
        <v>0</v>
      </c>
      <c r="P669" s="176" t="s">
        <v>2753</v>
      </c>
    </row>
    <row r="670" spans="1:16" ht="21" hidden="1" customHeight="1" x14ac:dyDescent="0.25">
      <c r="A670" s="154">
        <v>667</v>
      </c>
      <c r="B670" s="172" t="s">
        <v>1431</v>
      </c>
      <c r="C670" s="173">
        <v>439295</v>
      </c>
      <c r="D670" s="174" t="s">
        <v>2754</v>
      </c>
      <c r="E670" s="173" t="s">
        <v>640</v>
      </c>
      <c r="F670" s="173">
        <v>54</v>
      </c>
      <c r="G670" s="173">
        <v>30</v>
      </c>
      <c r="H670" s="173" t="s">
        <v>641</v>
      </c>
      <c r="I670" s="174" t="s">
        <v>2268</v>
      </c>
      <c r="J670" s="173">
        <v>24</v>
      </c>
      <c r="K670" s="173" t="s">
        <v>1909</v>
      </c>
      <c r="L670" s="174" t="s">
        <v>1910</v>
      </c>
      <c r="M670" s="174" t="s">
        <v>645</v>
      </c>
      <c r="N670" s="174" t="s">
        <v>822</v>
      </c>
      <c r="O670" s="174" t="s">
        <v>1782</v>
      </c>
      <c r="P670" s="176" t="s">
        <v>2755</v>
      </c>
    </row>
    <row r="671" spans="1:16" ht="21" hidden="1" customHeight="1" x14ac:dyDescent="0.25">
      <c r="A671" s="154">
        <v>668</v>
      </c>
      <c r="B671" s="172" t="s">
        <v>1431</v>
      </c>
      <c r="C671" s="173">
        <v>447076</v>
      </c>
      <c r="D671" s="174" t="s">
        <v>2756</v>
      </c>
      <c r="E671" s="173" t="s">
        <v>640</v>
      </c>
      <c r="F671" s="173">
        <v>37</v>
      </c>
      <c r="G671" s="173">
        <v>17</v>
      </c>
      <c r="H671" s="173" t="s">
        <v>641</v>
      </c>
      <c r="I671" s="174" t="s">
        <v>2717</v>
      </c>
      <c r="J671" s="173">
        <v>13</v>
      </c>
      <c r="K671" s="173" t="s">
        <v>907</v>
      </c>
      <c r="L671" s="174" t="s">
        <v>908</v>
      </c>
      <c r="M671" s="174" t="s">
        <v>645</v>
      </c>
      <c r="N671" s="174" t="s">
        <v>760</v>
      </c>
      <c r="O671" s="174">
        <v>0</v>
      </c>
      <c r="P671" s="176" t="s">
        <v>2757</v>
      </c>
    </row>
    <row r="672" spans="1:16" ht="21" hidden="1" customHeight="1" x14ac:dyDescent="0.25">
      <c r="A672" s="154">
        <v>669</v>
      </c>
      <c r="B672" s="172" t="s">
        <v>1431</v>
      </c>
      <c r="C672" s="173">
        <v>447443</v>
      </c>
      <c r="D672" s="174" t="s">
        <v>2758</v>
      </c>
      <c r="E672" s="173" t="s">
        <v>640</v>
      </c>
      <c r="F672" s="173">
        <v>39</v>
      </c>
      <c r="G672" s="173">
        <v>16</v>
      </c>
      <c r="H672" s="173" t="s">
        <v>641</v>
      </c>
      <c r="I672" s="174" t="s">
        <v>2759</v>
      </c>
      <c r="J672" s="173">
        <v>10</v>
      </c>
      <c r="K672" s="173" t="s">
        <v>2760</v>
      </c>
      <c r="L672" s="174" t="s">
        <v>2761</v>
      </c>
      <c r="M672" s="174" t="s">
        <v>645</v>
      </c>
      <c r="N672" s="174" t="s">
        <v>760</v>
      </c>
      <c r="O672" s="174">
        <v>0</v>
      </c>
      <c r="P672" s="175" t="s">
        <v>656</v>
      </c>
    </row>
    <row r="673" spans="1:16" ht="21" hidden="1" customHeight="1" x14ac:dyDescent="0.25">
      <c r="A673" s="154">
        <v>670</v>
      </c>
      <c r="B673" s="172" t="s">
        <v>1431</v>
      </c>
      <c r="C673" s="173">
        <v>450645</v>
      </c>
      <c r="D673" s="174" t="s">
        <v>2762</v>
      </c>
      <c r="E673" s="173" t="s">
        <v>640</v>
      </c>
      <c r="F673" s="173">
        <v>46</v>
      </c>
      <c r="G673" s="173">
        <v>16</v>
      </c>
      <c r="H673" s="173" t="s">
        <v>641</v>
      </c>
      <c r="I673" s="174" t="s">
        <v>2763</v>
      </c>
      <c r="J673" s="173">
        <v>21</v>
      </c>
      <c r="K673" s="173" t="s">
        <v>2764</v>
      </c>
      <c r="L673" s="174" t="s">
        <v>2765</v>
      </c>
      <c r="M673" s="174" t="s">
        <v>645</v>
      </c>
      <c r="N673" s="174" t="s">
        <v>760</v>
      </c>
      <c r="O673" s="174">
        <v>0</v>
      </c>
      <c r="P673" s="176" t="s">
        <v>2766</v>
      </c>
    </row>
    <row r="674" spans="1:16" ht="21" hidden="1" customHeight="1" x14ac:dyDescent="0.25">
      <c r="A674" s="154">
        <v>671</v>
      </c>
      <c r="B674" s="172" t="s">
        <v>1431</v>
      </c>
      <c r="C674" s="173">
        <v>459353</v>
      </c>
      <c r="D674" s="174" t="s">
        <v>2767</v>
      </c>
      <c r="E674" s="173" t="s">
        <v>640</v>
      </c>
      <c r="F674" s="173">
        <v>44</v>
      </c>
      <c r="G674" s="173">
        <v>15</v>
      </c>
      <c r="H674" s="173" t="s">
        <v>641</v>
      </c>
      <c r="I674" s="174" t="s">
        <v>2697</v>
      </c>
      <c r="J674" s="173">
        <v>23</v>
      </c>
      <c r="K674" s="173" t="s">
        <v>1286</v>
      </c>
      <c r="L674" s="174" t="s">
        <v>1287</v>
      </c>
      <c r="M674" s="174" t="s">
        <v>645</v>
      </c>
      <c r="N674" s="174" t="s">
        <v>760</v>
      </c>
      <c r="O674" s="174">
        <v>0</v>
      </c>
      <c r="P674" s="176" t="s">
        <v>2768</v>
      </c>
    </row>
    <row r="675" spans="1:16" ht="21" hidden="1" customHeight="1" x14ac:dyDescent="0.25">
      <c r="A675" s="154">
        <v>672</v>
      </c>
      <c r="B675" s="172" t="s">
        <v>1510</v>
      </c>
      <c r="C675" s="173">
        <v>469672</v>
      </c>
      <c r="D675" s="174" t="s">
        <v>2769</v>
      </c>
      <c r="E675" s="173" t="s">
        <v>741</v>
      </c>
      <c r="F675" s="173">
        <v>40</v>
      </c>
      <c r="G675" s="173">
        <v>14</v>
      </c>
      <c r="H675" s="173" t="s">
        <v>641</v>
      </c>
      <c r="I675" s="174" t="s">
        <v>2770</v>
      </c>
      <c r="J675" s="173">
        <v>37</v>
      </c>
      <c r="K675" s="173" t="s">
        <v>1964</v>
      </c>
      <c r="L675" s="174" t="s">
        <v>1965</v>
      </c>
      <c r="M675" s="174" t="s">
        <v>645</v>
      </c>
      <c r="N675" s="174" t="s">
        <v>822</v>
      </c>
      <c r="O675" s="174" t="s">
        <v>1782</v>
      </c>
      <c r="P675" s="176" t="s">
        <v>2771</v>
      </c>
    </row>
    <row r="676" spans="1:16" ht="21" hidden="1" customHeight="1" x14ac:dyDescent="0.25">
      <c r="A676" s="154">
        <v>673</v>
      </c>
      <c r="B676" s="172" t="s">
        <v>1431</v>
      </c>
      <c r="C676" s="173">
        <v>489779</v>
      </c>
      <c r="D676" s="174" t="s">
        <v>2772</v>
      </c>
      <c r="E676" s="173" t="s">
        <v>640</v>
      </c>
      <c r="F676" s="173">
        <v>42</v>
      </c>
      <c r="G676" s="173">
        <v>14</v>
      </c>
      <c r="H676" s="173" t="s">
        <v>641</v>
      </c>
      <c r="I676" s="174" t="s">
        <v>2703</v>
      </c>
      <c r="J676" s="173">
        <v>15</v>
      </c>
      <c r="K676" s="173" t="s">
        <v>1612</v>
      </c>
      <c r="L676" s="174" t="s">
        <v>1613</v>
      </c>
      <c r="M676" s="174" t="s">
        <v>645</v>
      </c>
      <c r="N676" s="174" t="s">
        <v>760</v>
      </c>
      <c r="O676" s="174">
        <v>0</v>
      </c>
      <c r="P676" s="176" t="s">
        <v>2773</v>
      </c>
    </row>
    <row r="677" spans="1:16" ht="21" hidden="1" customHeight="1" x14ac:dyDescent="0.25">
      <c r="A677" s="154">
        <v>674</v>
      </c>
      <c r="B677" s="172" t="s">
        <v>1431</v>
      </c>
      <c r="C677" s="173">
        <v>501691</v>
      </c>
      <c r="D677" s="174" t="s">
        <v>2774</v>
      </c>
      <c r="E677" s="173" t="s">
        <v>640</v>
      </c>
      <c r="F677" s="173">
        <v>50</v>
      </c>
      <c r="G677" s="173">
        <v>13</v>
      </c>
      <c r="H677" s="173" t="s">
        <v>641</v>
      </c>
      <c r="I677" s="174" t="s">
        <v>2775</v>
      </c>
      <c r="J677" s="173">
        <v>12</v>
      </c>
      <c r="K677" s="173" t="s">
        <v>1011</v>
      </c>
      <c r="L677" s="174" t="s">
        <v>1012</v>
      </c>
      <c r="M677" s="174" t="s">
        <v>645</v>
      </c>
      <c r="N677" s="174" t="s">
        <v>760</v>
      </c>
      <c r="O677" s="174">
        <v>0</v>
      </c>
      <c r="P677" s="176" t="s">
        <v>2776</v>
      </c>
    </row>
    <row r="678" spans="1:16" ht="21" hidden="1" customHeight="1" x14ac:dyDescent="0.25">
      <c r="A678" s="154">
        <v>675</v>
      </c>
      <c r="B678" s="172" t="s">
        <v>1431</v>
      </c>
      <c r="C678" s="173">
        <v>512935</v>
      </c>
      <c r="D678" s="174" t="s">
        <v>2777</v>
      </c>
      <c r="E678" s="173" t="s">
        <v>640</v>
      </c>
      <c r="F678" s="173">
        <v>35</v>
      </c>
      <c r="G678" s="173">
        <v>10</v>
      </c>
      <c r="H678" s="173" t="s">
        <v>641</v>
      </c>
      <c r="I678" s="174" t="s">
        <v>2694</v>
      </c>
      <c r="J678" s="173">
        <v>20</v>
      </c>
      <c r="K678" s="173" t="s">
        <v>2142</v>
      </c>
      <c r="L678" s="174" t="s">
        <v>2143</v>
      </c>
      <c r="M678" s="174" t="s">
        <v>645</v>
      </c>
      <c r="N678" s="174" t="s">
        <v>760</v>
      </c>
      <c r="O678" s="174">
        <v>0</v>
      </c>
      <c r="P678" s="176" t="s">
        <v>2778</v>
      </c>
    </row>
    <row r="679" spans="1:16" ht="21" hidden="1" customHeight="1" x14ac:dyDescent="0.25">
      <c r="A679" s="154">
        <v>676</v>
      </c>
      <c r="B679" s="172" t="s">
        <v>1431</v>
      </c>
      <c r="C679" s="173">
        <v>514622</v>
      </c>
      <c r="D679" s="174" t="s">
        <v>2779</v>
      </c>
      <c r="E679" s="173" t="s">
        <v>640</v>
      </c>
      <c r="F679" s="173">
        <v>38</v>
      </c>
      <c r="G679" s="173">
        <v>12</v>
      </c>
      <c r="H679" s="173" t="s">
        <v>672</v>
      </c>
      <c r="I679" s="174" t="s">
        <v>2780</v>
      </c>
      <c r="J679" s="173">
        <v>8</v>
      </c>
      <c r="K679" s="173" t="s">
        <v>2305</v>
      </c>
      <c r="L679" s="174" t="s">
        <v>2306</v>
      </c>
      <c r="M679" s="174" t="s">
        <v>736</v>
      </c>
      <c r="N679" s="174" t="s">
        <v>737</v>
      </c>
      <c r="O679" s="174" t="s">
        <v>738</v>
      </c>
      <c r="P679" s="176" t="s">
        <v>2781</v>
      </c>
    </row>
    <row r="680" spans="1:16" ht="21" hidden="1" customHeight="1" x14ac:dyDescent="0.25">
      <c r="A680" s="154">
        <v>677</v>
      </c>
      <c r="B680" s="172" t="s">
        <v>1431</v>
      </c>
      <c r="C680" s="173">
        <v>533656</v>
      </c>
      <c r="D680" s="174" t="s">
        <v>2782</v>
      </c>
      <c r="E680" s="173" t="s">
        <v>640</v>
      </c>
      <c r="F680" s="173">
        <v>45</v>
      </c>
      <c r="G680" s="173">
        <v>10</v>
      </c>
      <c r="H680" s="173" t="s">
        <v>641</v>
      </c>
      <c r="I680" s="174" t="s">
        <v>2717</v>
      </c>
      <c r="J680" s="173">
        <v>13</v>
      </c>
      <c r="K680" s="173" t="s">
        <v>907</v>
      </c>
      <c r="L680" s="174" t="s">
        <v>908</v>
      </c>
      <c r="M680" s="174" t="s">
        <v>645</v>
      </c>
      <c r="N680" s="174" t="s">
        <v>760</v>
      </c>
      <c r="O680" s="174">
        <v>0</v>
      </c>
      <c r="P680" s="176" t="s">
        <v>2783</v>
      </c>
    </row>
    <row r="681" spans="1:16" ht="21" hidden="1" customHeight="1" x14ac:dyDescent="0.25">
      <c r="A681" s="154">
        <v>678</v>
      </c>
      <c r="B681" s="172" t="s">
        <v>638</v>
      </c>
      <c r="C681" s="173">
        <v>570227</v>
      </c>
      <c r="D681" s="174" t="s">
        <v>2784</v>
      </c>
      <c r="E681" s="173" t="s">
        <v>741</v>
      </c>
      <c r="F681" s="173">
        <v>32</v>
      </c>
      <c r="G681" s="173">
        <v>8</v>
      </c>
      <c r="H681" s="173" t="s">
        <v>672</v>
      </c>
      <c r="I681" s="174" t="s">
        <v>1518</v>
      </c>
      <c r="J681" s="173">
        <v>35</v>
      </c>
      <c r="K681" s="173" t="s">
        <v>1445</v>
      </c>
      <c r="L681" s="174" t="s">
        <v>1446</v>
      </c>
      <c r="M681" s="174" t="s">
        <v>736</v>
      </c>
      <c r="N681" s="174" t="s">
        <v>917</v>
      </c>
      <c r="O681" s="174" t="s">
        <v>1391</v>
      </c>
      <c r="P681" s="176" t="s">
        <v>2785</v>
      </c>
    </row>
    <row r="682" spans="1:16" ht="21" customHeight="1" x14ac:dyDescent="0.25">
      <c r="A682" s="154">
        <v>679</v>
      </c>
      <c r="B682" s="172" t="s">
        <v>1431</v>
      </c>
      <c r="C682" s="173">
        <v>337856</v>
      </c>
      <c r="D682" s="174" t="s">
        <v>2786</v>
      </c>
      <c r="E682" s="173" t="s">
        <v>640</v>
      </c>
      <c r="F682" s="173">
        <v>46</v>
      </c>
      <c r="G682" s="173">
        <v>23</v>
      </c>
      <c r="H682" s="173" t="s">
        <v>229</v>
      </c>
      <c r="I682" s="174" t="s">
        <v>2787</v>
      </c>
      <c r="J682" s="173">
        <v>22</v>
      </c>
      <c r="K682" s="173" t="s">
        <v>764</v>
      </c>
      <c r="L682" s="174" t="s">
        <v>765</v>
      </c>
      <c r="M682" s="174" t="s">
        <v>1620</v>
      </c>
      <c r="N682" s="174" t="s">
        <v>1621</v>
      </c>
      <c r="O682" s="174">
        <v>0</v>
      </c>
      <c r="P682" s="176" t="s">
        <v>2788</v>
      </c>
    </row>
    <row r="683" spans="1:16" ht="21" hidden="1" customHeight="1" x14ac:dyDescent="0.25">
      <c r="A683" s="154">
        <v>680</v>
      </c>
      <c r="B683" s="172" t="s">
        <v>1431</v>
      </c>
      <c r="C683" s="173">
        <v>229841</v>
      </c>
      <c r="D683" s="174" t="s">
        <v>2789</v>
      </c>
      <c r="E683" s="173" t="s">
        <v>640</v>
      </c>
      <c r="F683" s="173">
        <v>53</v>
      </c>
      <c r="G683" s="173">
        <v>32</v>
      </c>
      <c r="H683" s="173" t="s">
        <v>672</v>
      </c>
      <c r="I683" s="174" t="s">
        <v>2790</v>
      </c>
      <c r="J683" s="173">
        <v>28</v>
      </c>
      <c r="K683" s="173" t="s">
        <v>1550</v>
      </c>
      <c r="L683" s="174" t="s">
        <v>1551</v>
      </c>
      <c r="M683" s="174" t="s">
        <v>736</v>
      </c>
      <c r="N683" s="174" t="s">
        <v>917</v>
      </c>
      <c r="O683" s="174" t="s">
        <v>918</v>
      </c>
      <c r="P683" s="175" t="s">
        <v>656</v>
      </c>
    </row>
    <row r="684" spans="1:16" ht="21" hidden="1" customHeight="1" x14ac:dyDescent="0.25">
      <c r="A684" s="154">
        <v>681</v>
      </c>
      <c r="B684" s="172" t="s">
        <v>1431</v>
      </c>
      <c r="C684" s="173">
        <v>386045</v>
      </c>
      <c r="D684" s="174" t="s">
        <v>2791</v>
      </c>
      <c r="E684" s="173" t="s">
        <v>640</v>
      </c>
      <c r="F684" s="173">
        <v>44</v>
      </c>
      <c r="G684" s="173">
        <v>18</v>
      </c>
      <c r="H684" s="173" t="s">
        <v>672</v>
      </c>
      <c r="I684" s="174" t="s">
        <v>2790</v>
      </c>
      <c r="J684" s="173">
        <v>15</v>
      </c>
      <c r="K684" s="173" t="s">
        <v>1142</v>
      </c>
      <c r="L684" s="174" t="s">
        <v>1143</v>
      </c>
      <c r="M684" s="174" t="s">
        <v>736</v>
      </c>
      <c r="N684" s="174" t="s">
        <v>917</v>
      </c>
      <c r="O684" s="174" t="s">
        <v>918</v>
      </c>
      <c r="P684" s="176" t="s">
        <v>2792</v>
      </c>
    </row>
    <row r="685" spans="1:16" ht="21" hidden="1" customHeight="1" x14ac:dyDescent="0.25">
      <c r="A685" s="154">
        <v>682</v>
      </c>
      <c r="B685" s="172" t="s">
        <v>1431</v>
      </c>
      <c r="C685" s="173">
        <v>375253</v>
      </c>
      <c r="D685" s="174" t="s">
        <v>2793</v>
      </c>
      <c r="E685" s="173" t="s">
        <v>640</v>
      </c>
      <c r="F685" s="173">
        <v>48</v>
      </c>
      <c r="G685" s="173">
        <v>9</v>
      </c>
      <c r="H685" s="173" t="s">
        <v>229</v>
      </c>
      <c r="I685" s="174" t="s">
        <v>2627</v>
      </c>
      <c r="J685" s="173">
        <v>11</v>
      </c>
      <c r="K685" s="173" t="s">
        <v>2794</v>
      </c>
      <c r="L685" s="174" t="s">
        <v>2795</v>
      </c>
      <c r="M685" s="174" t="s">
        <v>1620</v>
      </c>
      <c r="N685" s="174" t="s">
        <v>2525</v>
      </c>
      <c r="O685" s="174" t="s">
        <v>2630</v>
      </c>
      <c r="P685" s="176" t="s">
        <v>2796</v>
      </c>
    </row>
    <row r="686" spans="1:16" ht="21" hidden="1" customHeight="1" x14ac:dyDescent="0.25">
      <c r="A686" s="154">
        <v>683</v>
      </c>
      <c r="B686" s="172" t="s">
        <v>1431</v>
      </c>
      <c r="C686" s="173">
        <v>432705</v>
      </c>
      <c r="D686" s="174" t="s">
        <v>2797</v>
      </c>
      <c r="E686" s="173" t="s">
        <v>640</v>
      </c>
      <c r="F686" s="173">
        <v>49</v>
      </c>
      <c r="G686" s="173">
        <v>18</v>
      </c>
      <c r="H686" s="173" t="s">
        <v>229</v>
      </c>
      <c r="I686" s="174" t="s">
        <v>2798</v>
      </c>
      <c r="J686" s="173">
        <v>16</v>
      </c>
      <c r="K686" s="173" t="s">
        <v>2799</v>
      </c>
      <c r="L686" s="174" t="s">
        <v>2800</v>
      </c>
      <c r="M686" s="174" t="s">
        <v>1620</v>
      </c>
      <c r="N686" s="174" t="s">
        <v>2525</v>
      </c>
      <c r="O686" s="174" t="s">
        <v>2630</v>
      </c>
      <c r="P686" s="176" t="s">
        <v>2801</v>
      </c>
    </row>
    <row r="687" spans="1:16" ht="21" hidden="1" customHeight="1" x14ac:dyDescent="0.25">
      <c r="A687" s="154">
        <v>684</v>
      </c>
      <c r="B687" s="172" t="s">
        <v>1431</v>
      </c>
      <c r="C687" s="173">
        <v>525660</v>
      </c>
      <c r="D687" s="174" t="s">
        <v>2802</v>
      </c>
      <c r="E687" s="173" t="s">
        <v>640</v>
      </c>
      <c r="F687" s="173">
        <v>35</v>
      </c>
      <c r="G687" s="173">
        <v>11</v>
      </c>
      <c r="H687" s="173" t="s">
        <v>229</v>
      </c>
      <c r="I687" s="174" t="s">
        <v>2627</v>
      </c>
      <c r="J687" s="173">
        <v>11</v>
      </c>
      <c r="K687" s="173" t="s">
        <v>2794</v>
      </c>
      <c r="L687" s="174" t="s">
        <v>2795</v>
      </c>
      <c r="M687" s="174" t="s">
        <v>1620</v>
      </c>
      <c r="N687" s="174" t="s">
        <v>2525</v>
      </c>
      <c r="O687" s="174" t="s">
        <v>2630</v>
      </c>
      <c r="P687" s="175" t="s">
        <v>656</v>
      </c>
    </row>
    <row r="688" spans="1:16" ht="21" hidden="1" customHeight="1" x14ac:dyDescent="0.25">
      <c r="A688" s="154">
        <v>685</v>
      </c>
      <c r="B688" s="172" t="s">
        <v>1431</v>
      </c>
      <c r="C688" s="173">
        <v>510960</v>
      </c>
      <c r="D688" s="174" t="s">
        <v>2803</v>
      </c>
      <c r="E688" s="173" t="s">
        <v>640</v>
      </c>
      <c r="F688" s="173">
        <v>40</v>
      </c>
      <c r="G688" s="173">
        <v>13</v>
      </c>
      <c r="H688" s="173" t="s">
        <v>229</v>
      </c>
      <c r="I688" s="174" t="s">
        <v>2652</v>
      </c>
      <c r="J688" s="173">
        <v>15</v>
      </c>
      <c r="K688" s="173" t="s">
        <v>874</v>
      </c>
      <c r="L688" s="174" t="s">
        <v>875</v>
      </c>
      <c r="M688" s="174" t="s">
        <v>1620</v>
      </c>
      <c r="N688" s="174" t="s">
        <v>2525</v>
      </c>
      <c r="O688" s="174">
        <v>0</v>
      </c>
      <c r="P688" s="176" t="s">
        <v>2804</v>
      </c>
    </row>
    <row r="689" spans="1:16" ht="21" customHeight="1" x14ac:dyDescent="0.25">
      <c r="A689" s="154">
        <v>686</v>
      </c>
      <c r="B689" s="172" t="s">
        <v>1431</v>
      </c>
      <c r="C689" s="173">
        <v>205491</v>
      </c>
      <c r="D689" s="174" t="s">
        <v>2805</v>
      </c>
      <c r="E689" s="173" t="s">
        <v>640</v>
      </c>
      <c r="F689" s="173">
        <v>46</v>
      </c>
      <c r="G689" s="173">
        <v>26</v>
      </c>
      <c r="H689" s="173" t="s">
        <v>229</v>
      </c>
      <c r="I689" s="174" t="s">
        <v>2806</v>
      </c>
      <c r="J689" s="173">
        <v>16</v>
      </c>
      <c r="K689" s="173" t="s">
        <v>1618</v>
      </c>
      <c r="L689" s="174" t="s">
        <v>1619</v>
      </c>
      <c r="M689" s="174" t="s">
        <v>1620</v>
      </c>
      <c r="N689" s="174" t="s">
        <v>1621</v>
      </c>
      <c r="O689" s="174">
        <v>0</v>
      </c>
      <c r="P689" s="176" t="s">
        <v>2807</v>
      </c>
    </row>
    <row r="690" spans="1:16" ht="21" hidden="1" customHeight="1" x14ac:dyDescent="0.25">
      <c r="A690" s="154">
        <v>687</v>
      </c>
      <c r="B690" s="172" t="s">
        <v>1431</v>
      </c>
      <c r="C690" s="173">
        <v>382845</v>
      </c>
      <c r="D690" s="174" t="s">
        <v>2808</v>
      </c>
      <c r="E690" s="173" t="s">
        <v>640</v>
      </c>
      <c r="F690" s="173">
        <v>40</v>
      </c>
      <c r="G690" s="173">
        <v>15</v>
      </c>
      <c r="H690" s="173" t="s">
        <v>229</v>
      </c>
      <c r="I690" s="174" t="s">
        <v>2809</v>
      </c>
      <c r="J690" s="173">
        <v>16</v>
      </c>
      <c r="K690" s="173" t="s">
        <v>2810</v>
      </c>
      <c r="L690" s="174" t="s">
        <v>2811</v>
      </c>
      <c r="M690" s="174" t="s">
        <v>1620</v>
      </c>
      <c r="N690" s="174" t="s">
        <v>2525</v>
      </c>
      <c r="O690" s="174" t="s">
        <v>2630</v>
      </c>
      <c r="P690" s="176" t="s">
        <v>2812</v>
      </c>
    </row>
    <row r="691" spans="1:16" ht="21" customHeight="1" x14ac:dyDescent="0.25">
      <c r="A691" s="154">
        <v>688</v>
      </c>
      <c r="B691" s="172" t="s">
        <v>1431</v>
      </c>
      <c r="C691" s="173">
        <v>536181</v>
      </c>
      <c r="D691" s="174" t="s">
        <v>2813</v>
      </c>
      <c r="E691" s="173" t="s">
        <v>640</v>
      </c>
      <c r="F691" s="173">
        <v>36</v>
      </c>
      <c r="G691" s="173">
        <v>9</v>
      </c>
      <c r="H691" s="173" t="s">
        <v>229</v>
      </c>
      <c r="I691" s="174" t="s">
        <v>2814</v>
      </c>
      <c r="J691" s="173">
        <v>13</v>
      </c>
      <c r="K691" s="173" t="s">
        <v>907</v>
      </c>
      <c r="L691" s="174" t="s">
        <v>908</v>
      </c>
      <c r="M691" s="174" t="s">
        <v>1620</v>
      </c>
      <c r="N691" s="174" t="s">
        <v>1621</v>
      </c>
      <c r="O691" s="174">
        <v>0</v>
      </c>
      <c r="P691" s="176" t="s">
        <v>2815</v>
      </c>
    </row>
    <row r="692" spans="1:16" ht="21" hidden="1" customHeight="1" x14ac:dyDescent="0.25">
      <c r="A692" s="154">
        <v>689</v>
      </c>
      <c r="B692" s="172" t="s">
        <v>1431</v>
      </c>
      <c r="C692" s="173">
        <v>144797</v>
      </c>
      <c r="D692" s="174" t="s">
        <v>2816</v>
      </c>
      <c r="E692" s="173" t="s">
        <v>640</v>
      </c>
      <c r="F692" s="173">
        <v>51</v>
      </c>
      <c r="G692" s="173">
        <v>26</v>
      </c>
      <c r="H692" s="173" t="s">
        <v>229</v>
      </c>
      <c r="I692" s="174" t="s">
        <v>2817</v>
      </c>
      <c r="J692" s="173">
        <v>29</v>
      </c>
      <c r="K692" s="173" t="s">
        <v>2818</v>
      </c>
      <c r="L692" s="174" t="s">
        <v>2819</v>
      </c>
      <c r="M692" s="174" t="s">
        <v>1620</v>
      </c>
      <c r="N692" s="174" t="s">
        <v>2525</v>
      </c>
      <c r="O692" s="174" t="s">
        <v>2630</v>
      </c>
      <c r="P692" s="176" t="s">
        <v>2820</v>
      </c>
    </row>
    <row r="693" spans="1:16" ht="21" hidden="1" customHeight="1" x14ac:dyDescent="0.25">
      <c r="A693" s="154">
        <v>690</v>
      </c>
      <c r="B693" s="172" t="s">
        <v>1431</v>
      </c>
      <c r="C693" s="173">
        <v>187186</v>
      </c>
      <c r="D693" s="174" t="s">
        <v>2821</v>
      </c>
      <c r="E693" s="173" t="s">
        <v>640</v>
      </c>
      <c r="F693" s="173">
        <v>50</v>
      </c>
      <c r="G693" s="173">
        <v>25</v>
      </c>
      <c r="H693" s="173" t="s">
        <v>229</v>
      </c>
      <c r="I693" s="174" t="s">
        <v>2822</v>
      </c>
      <c r="J693" s="173">
        <v>23</v>
      </c>
      <c r="K693" s="173" t="s">
        <v>750</v>
      </c>
      <c r="L693" s="174" t="s">
        <v>751</v>
      </c>
      <c r="M693" s="174" t="s">
        <v>1620</v>
      </c>
      <c r="N693" s="174" t="s">
        <v>2525</v>
      </c>
      <c r="O693" s="174" t="s">
        <v>2630</v>
      </c>
      <c r="P693" s="176" t="s">
        <v>2823</v>
      </c>
    </row>
    <row r="694" spans="1:16" ht="21" hidden="1" customHeight="1" x14ac:dyDescent="0.25">
      <c r="A694" s="154">
        <v>691</v>
      </c>
      <c r="B694" s="172" t="s">
        <v>1431</v>
      </c>
      <c r="C694" s="173">
        <v>197995</v>
      </c>
      <c r="D694" s="174" t="s">
        <v>2824</v>
      </c>
      <c r="E694" s="173" t="s">
        <v>640</v>
      </c>
      <c r="F694" s="173">
        <v>49</v>
      </c>
      <c r="G694" s="173">
        <v>33</v>
      </c>
      <c r="H694" s="173" t="s">
        <v>229</v>
      </c>
      <c r="I694" s="174" t="s">
        <v>2825</v>
      </c>
      <c r="J694" s="173">
        <v>31</v>
      </c>
      <c r="K694" s="173" t="s">
        <v>1063</v>
      </c>
      <c r="L694" s="174" t="s">
        <v>1064</v>
      </c>
      <c r="M694" s="174" t="s">
        <v>1620</v>
      </c>
      <c r="N694" s="174" t="s">
        <v>2525</v>
      </c>
      <c r="O694" s="174">
        <v>0</v>
      </c>
      <c r="P694" s="176" t="s">
        <v>2826</v>
      </c>
    </row>
    <row r="695" spans="1:16" ht="21" hidden="1" customHeight="1" x14ac:dyDescent="0.25">
      <c r="A695" s="154">
        <v>692</v>
      </c>
      <c r="B695" s="172" t="s">
        <v>1431</v>
      </c>
      <c r="C695" s="173">
        <v>198007</v>
      </c>
      <c r="D695" s="174" t="s">
        <v>2827</v>
      </c>
      <c r="E695" s="173" t="s">
        <v>640</v>
      </c>
      <c r="F695" s="173">
        <v>50</v>
      </c>
      <c r="G695" s="173">
        <v>33</v>
      </c>
      <c r="H695" s="173" t="s">
        <v>672</v>
      </c>
      <c r="I695" s="174" t="s">
        <v>2828</v>
      </c>
      <c r="J695" s="173">
        <v>23</v>
      </c>
      <c r="K695" s="173" t="s">
        <v>1092</v>
      </c>
      <c r="L695" s="174" t="s">
        <v>1093</v>
      </c>
      <c r="M695" s="174" t="s">
        <v>736</v>
      </c>
      <c r="N695" s="174" t="s">
        <v>882</v>
      </c>
      <c r="O695" s="174" t="s">
        <v>2829</v>
      </c>
      <c r="P695" s="175" t="s">
        <v>656</v>
      </c>
    </row>
    <row r="696" spans="1:16" ht="21" hidden="1" customHeight="1" x14ac:dyDescent="0.25">
      <c r="A696" s="154">
        <v>693</v>
      </c>
      <c r="B696" s="172" t="s">
        <v>1431</v>
      </c>
      <c r="C696" s="173">
        <v>203821</v>
      </c>
      <c r="D696" s="174" t="s">
        <v>2830</v>
      </c>
      <c r="E696" s="173" t="s">
        <v>741</v>
      </c>
      <c r="F696" s="173">
        <v>59</v>
      </c>
      <c r="G696" s="173">
        <v>34</v>
      </c>
      <c r="H696" s="173" t="s">
        <v>229</v>
      </c>
      <c r="I696" s="174" t="s">
        <v>2633</v>
      </c>
      <c r="J696" s="173">
        <v>37</v>
      </c>
      <c r="K696" s="173" t="s">
        <v>2532</v>
      </c>
      <c r="L696" s="174" t="s">
        <v>2533</v>
      </c>
      <c r="M696" s="174" t="s">
        <v>1620</v>
      </c>
      <c r="N696" s="174" t="s">
        <v>1744</v>
      </c>
      <c r="O696" s="174" t="s">
        <v>54</v>
      </c>
      <c r="P696" s="176" t="s">
        <v>2831</v>
      </c>
    </row>
    <row r="697" spans="1:16" ht="21" hidden="1" customHeight="1" x14ac:dyDescent="0.25">
      <c r="A697" s="154">
        <v>694</v>
      </c>
      <c r="B697" s="172" t="s">
        <v>1431</v>
      </c>
      <c r="C697" s="173">
        <v>206000</v>
      </c>
      <c r="D697" s="174" t="s">
        <v>2832</v>
      </c>
      <c r="E697" s="173" t="s">
        <v>640</v>
      </c>
      <c r="F697" s="173">
        <v>55</v>
      </c>
      <c r="G697" s="173">
        <v>30</v>
      </c>
      <c r="H697" s="173" t="s">
        <v>672</v>
      </c>
      <c r="I697" s="174" t="s">
        <v>2833</v>
      </c>
      <c r="J697" s="173">
        <v>32</v>
      </c>
      <c r="K697" s="173" t="s">
        <v>2834</v>
      </c>
      <c r="L697" s="174" t="s">
        <v>2835</v>
      </c>
      <c r="M697" s="174" t="s">
        <v>676</v>
      </c>
      <c r="N697" s="174" t="s">
        <v>677</v>
      </c>
      <c r="O697" s="174">
        <v>0</v>
      </c>
      <c r="P697" s="176" t="s">
        <v>2836</v>
      </c>
    </row>
    <row r="698" spans="1:16" ht="21" hidden="1" customHeight="1" x14ac:dyDescent="0.25">
      <c r="A698" s="154">
        <v>695</v>
      </c>
      <c r="B698" s="172" t="s">
        <v>1431</v>
      </c>
      <c r="C698" s="173">
        <v>343009</v>
      </c>
      <c r="D698" s="174" t="s">
        <v>2837</v>
      </c>
      <c r="E698" s="173" t="s">
        <v>640</v>
      </c>
      <c r="F698" s="173">
        <v>44</v>
      </c>
      <c r="G698" s="173">
        <v>20</v>
      </c>
      <c r="H698" s="173" t="s">
        <v>672</v>
      </c>
      <c r="I698" s="174" t="s">
        <v>2828</v>
      </c>
      <c r="J698" s="173">
        <v>23</v>
      </c>
      <c r="K698" s="173" t="s">
        <v>2838</v>
      </c>
      <c r="L698" s="174" t="s">
        <v>2839</v>
      </c>
      <c r="M698" s="174" t="s">
        <v>736</v>
      </c>
      <c r="N698" s="174" t="s">
        <v>882</v>
      </c>
      <c r="O698" s="174" t="s">
        <v>2829</v>
      </c>
      <c r="P698" s="176" t="s">
        <v>2840</v>
      </c>
    </row>
    <row r="699" spans="1:16" ht="21" hidden="1" customHeight="1" x14ac:dyDescent="0.25">
      <c r="A699" s="154">
        <v>696</v>
      </c>
      <c r="B699" s="172" t="s">
        <v>1431</v>
      </c>
      <c r="C699" s="173">
        <v>346769</v>
      </c>
      <c r="D699" s="174" t="s">
        <v>2841</v>
      </c>
      <c r="E699" s="173" t="s">
        <v>640</v>
      </c>
      <c r="F699" s="173">
        <v>41</v>
      </c>
      <c r="G699" s="173">
        <v>17</v>
      </c>
      <c r="H699" s="173" t="s">
        <v>672</v>
      </c>
      <c r="I699" s="174" t="s">
        <v>2842</v>
      </c>
      <c r="J699" s="173">
        <v>23</v>
      </c>
      <c r="K699" s="173" t="s">
        <v>2843</v>
      </c>
      <c r="L699" s="174" t="s">
        <v>2844</v>
      </c>
      <c r="M699" s="174" t="s">
        <v>736</v>
      </c>
      <c r="N699" s="174" t="s">
        <v>745</v>
      </c>
      <c r="O699" s="174" t="s">
        <v>2741</v>
      </c>
      <c r="P699" s="176" t="s">
        <v>2845</v>
      </c>
    </row>
    <row r="700" spans="1:16" ht="21" hidden="1" customHeight="1" x14ac:dyDescent="0.25">
      <c r="A700" s="154">
        <v>697</v>
      </c>
      <c r="B700" s="172" t="s">
        <v>1431</v>
      </c>
      <c r="C700" s="173">
        <v>349942</v>
      </c>
      <c r="D700" s="174" t="s">
        <v>2846</v>
      </c>
      <c r="E700" s="173" t="s">
        <v>640</v>
      </c>
      <c r="F700" s="173">
        <v>58</v>
      </c>
      <c r="G700" s="173">
        <v>21</v>
      </c>
      <c r="H700" s="173" t="s">
        <v>280</v>
      </c>
      <c r="I700" s="174" t="s">
        <v>2847</v>
      </c>
      <c r="J700" s="173">
        <v>24</v>
      </c>
      <c r="K700" s="173" t="s">
        <v>1909</v>
      </c>
      <c r="L700" s="174" t="s">
        <v>1910</v>
      </c>
      <c r="M700" s="174" t="s">
        <v>653</v>
      </c>
      <c r="N700" s="174" t="s">
        <v>2682</v>
      </c>
      <c r="O700" s="174" t="s">
        <v>2683</v>
      </c>
      <c r="P700" s="176" t="s">
        <v>2848</v>
      </c>
    </row>
    <row r="701" spans="1:16" ht="21" hidden="1" customHeight="1" x14ac:dyDescent="0.25">
      <c r="A701" s="154">
        <v>698</v>
      </c>
      <c r="B701" s="172" t="s">
        <v>1431</v>
      </c>
      <c r="C701" s="173">
        <v>352466</v>
      </c>
      <c r="D701" s="174" t="s">
        <v>2849</v>
      </c>
      <c r="E701" s="173" t="s">
        <v>640</v>
      </c>
      <c r="F701" s="173">
        <v>42</v>
      </c>
      <c r="G701" s="173">
        <v>21</v>
      </c>
      <c r="H701" s="173" t="s">
        <v>672</v>
      </c>
      <c r="I701" s="174" t="s">
        <v>2828</v>
      </c>
      <c r="J701" s="173">
        <v>21</v>
      </c>
      <c r="K701" s="173" t="s">
        <v>2850</v>
      </c>
      <c r="L701" s="174" t="s">
        <v>2851</v>
      </c>
      <c r="M701" s="174" t="s">
        <v>736</v>
      </c>
      <c r="N701" s="174" t="s">
        <v>882</v>
      </c>
      <c r="O701" s="174" t="s">
        <v>2829</v>
      </c>
      <c r="P701" s="176" t="s">
        <v>2852</v>
      </c>
    </row>
    <row r="702" spans="1:16" ht="21" hidden="1" customHeight="1" x14ac:dyDescent="0.25">
      <c r="A702" s="154">
        <v>699</v>
      </c>
      <c r="B702" s="172" t="s">
        <v>1431</v>
      </c>
      <c r="C702" s="173">
        <v>371027</v>
      </c>
      <c r="D702" s="174" t="s">
        <v>2853</v>
      </c>
      <c r="E702" s="173" t="s">
        <v>741</v>
      </c>
      <c r="F702" s="173">
        <v>51</v>
      </c>
      <c r="G702" s="173">
        <v>21</v>
      </c>
      <c r="H702" s="173" t="s">
        <v>229</v>
      </c>
      <c r="I702" s="174" t="s">
        <v>2854</v>
      </c>
      <c r="J702" s="173">
        <v>33</v>
      </c>
      <c r="K702" s="173" t="s">
        <v>1068</v>
      </c>
      <c r="L702" s="174" t="s">
        <v>1069</v>
      </c>
      <c r="M702" s="174" t="s">
        <v>1620</v>
      </c>
      <c r="N702" s="174" t="s">
        <v>1744</v>
      </c>
      <c r="O702" s="174" t="s">
        <v>54</v>
      </c>
      <c r="P702" s="176" t="s">
        <v>2855</v>
      </c>
    </row>
    <row r="703" spans="1:16" ht="21" hidden="1" customHeight="1" x14ac:dyDescent="0.25">
      <c r="A703" s="154">
        <v>700</v>
      </c>
      <c r="B703" s="172" t="s">
        <v>1431</v>
      </c>
      <c r="C703" s="173">
        <v>452216</v>
      </c>
      <c r="D703" s="174" t="s">
        <v>2856</v>
      </c>
      <c r="E703" s="173" t="s">
        <v>640</v>
      </c>
      <c r="F703" s="173">
        <v>39</v>
      </c>
      <c r="G703" s="173">
        <v>16</v>
      </c>
      <c r="H703" s="173" t="s">
        <v>672</v>
      </c>
      <c r="I703" s="174" t="s">
        <v>2857</v>
      </c>
      <c r="J703" s="173">
        <v>21</v>
      </c>
      <c r="K703" s="173" t="s">
        <v>850</v>
      </c>
      <c r="L703" s="174" t="s">
        <v>851</v>
      </c>
      <c r="M703" s="174" t="s">
        <v>736</v>
      </c>
      <c r="N703" s="174" t="s">
        <v>745</v>
      </c>
      <c r="O703" s="174" t="s">
        <v>2741</v>
      </c>
      <c r="P703" s="176" t="s">
        <v>2858</v>
      </c>
    </row>
    <row r="704" spans="1:16" ht="21" hidden="1" customHeight="1" x14ac:dyDescent="0.25">
      <c r="A704" s="154">
        <v>701</v>
      </c>
      <c r="B704" s="172" t="s">
        <v>1431</v>
      </c>
      <c r="C704" s="173">
        <v>465118</v>
      </c>
      <c r="D704" s="174" t="s">
        <v>2859</v>
      </c>
      <c r="E704" s="173" t="s">
        <v>741</v>
      </c>
      <c r="F704" s="173">
        <v>42</v>
      </c>
      <c r="G704" s="173">
        <v>13</v>
      </c>
      <c r="H704" s="173" t="s">
        <v>672</v>
      </c>
      <c r="I704" s="174" t="s">
        <v>2860</v>
      </c>
      <c r="J704" s="173">
        <v>36</v>
      </c>
      <c r="K704" s="173" t="s">
        <v>2861</v>
      </c>
      <c r="L704" s="174" t="s">
        <v>2862</v>
      </c>
      <c r="M704" s="174" t="s">
        <v>736</v>
      </c>
      <c r="N704" s="174" t="s">
        <v>917</v>
      </c>
      <c r="O704" s="174" t="s">
        <v>918</v>
      </c>
      <c r="P704" s="176" t="s">
        <v>2863</v>
      </c>
    </row>
    <row r="705" spans="1:16" ht="21" hidden="1" customHeight="1" x14ac:dyDescent="0.25">
      <c r="A705" s="154">
        <v>702</v>
      </c>
      <c r="B705" s="172" t="s">
        <v>1431</v>
      </c>
      <c r="C705" s="173">
        <v>492266</v>
      </c>
      <c r="D705" s="174" t="s">
        <v>2864</v>
      </c>
      <c r="E705" s="173" t="s">
        <v>640</v>
      </c>
      <c r="F705" s="173">
        <v>43</v>
      </c>
      <c r="G705" s="173">
        <v>14</v>
      </c>
      <c r="H705" s="173" t="s">
        <v>672</v>
      </c>
      <c r="I705" s="174" t="s">
        <v>2857</v>
      </c>
      <c r="J705" s="173">
        <v>16</v>
      </c>
      <c r="K705" s="173" t="s">
        <v>880</v>
      </c>
      <c r="L705" s="174" t="s">
        <v>881</v>
      </c>
      <c r="M705" s="174" t="s">
        <v>736</v>
      </c>
      <c r="N705" s="174" t="s">
        <v>917</v>
      </c>
      <c r="O705" s="174" t="s">
        <v>918</v>
      </c>
      <c r="P705" s="176" t="s">
        <v>2865</v>
      </c>
    </row>
    <row r="706" spans="1:16" ht="21" hidden="1" customHeight="1" x14ac:dyDescent="0.25">
      <c r="A706" s="154">
        <v>703</v>
      </c>
      <c r="B706" s="172" t="s">
        <v>1431</v>
      </c>
      <c r="C706" s="173">
        <v>569069</v>
      </c>
      <c r="D706" s="174" t="s">
        <v>2866</v>
      </c>
      <c r="E706" s="173" t="s">
        <v>741</v>
      </c>
      <c r="F706" s="173">
        <v>33</v>
      </c>
      <c r="G706" s="173">
        <v>8</v>
      </c>
      <c r="H706" s="173" t="s">
        <v>672</v>
      </c>
      <c r="I706" s="174" t="s">
        <v>2867</v>
      </c>
      <c r="J706" s="173">
        <v>33</v>
      </c>
      <c r="K706" s="173" t="s">
        <v>2868</v>
      </c>
      <c r="L706" s="174" t="s">
        <v>2869</v>
      </c>
      <c r="M706" s="174" t="s">
        <v>736</v>
      </c>
      <c r="N706" s="174" t="s">
        <v>917</v>
      </c>
      <c r="O706" s="174" t="s">
        <v>918</v>
      </c>
      <c r="P706" s="176" t="s">
        <v>2870</v>
      </c>
    </row>
    <row r="707" spans="1:16" ht="21" hidden="1" customHeight="1" x14ac:dyDescent="0.25">
      <c r="A707" s="154">
        <v>704</v>
      </c>
      <c r="B707" s="172" t="s">
        <v>1431</v>
      </c>
      <c r="C707" s="173">
        <v>626114</v>
      </c>
      <c r="D707" s="174" t="s">
        <v>2871</v>
      </c>
      <c r="E707" s="173" t="s">
        <v>640</v>
      </c>
      <c r="F707" s="173">
        <v>55</v>
      </c>
      <c r="G707" s="173">
        <v>15</v>
      </c>
      <c r="H707" s="173" t="s">
        <v>672</v>
      </c>
      <c r="I707" s="174" t="s">
        <v>2872</v>
      </c>
      <c r="J707" s="173">
        <v>14</v>
      </c>
      <c r="K707" s="173" t="s">
        <v>2513</v>
      </c>
      <c r="L707" s="174" t="s">
        <v>2514</v>
      </c>
      <c r="M707" s="174" t="s">
        <v>736</v>
      </c>
      <c r="N707" s="174" t="s">
        <v>917</v>
      </c>
      <c r="O707" s="174" t="s">
        <v>918</v>
      </c>
      <c r="P707" s="176" t="s">
        <v>2873</v>
      </c>
    </row>
    <row r="708" spans="1:16" ht="21" hidden="1" customHeight="1" x14ac:dyDescent="0.25">
      <c r="A708" s="154">
        <v>705</v>
      </c>
      <c r="B708" s="172" t="s">
        <v>1431</v>
      </c>
      <c r="C708" s="173">
        <v>780591</v>
      </c>
      <c r="D708" s="174" t="s">
        <v>2874</v>
      </c>
      <c r="E708" s="173" t="s">
        <v>640</v>
      </c>
      <c r="F708" s="173">
        <v>52</v>
      </c>
      <c r="G708" s="173">
        <v>23</v>
      </c>
      <c r="H708" s="173" t="s">
        <v>672</v>
      </c>
      <c r="I708" s="174" t="s">
        <v>2857</v>
      </c>
      <c r="J708" s="173">
        <v>21</v>
      </c>
      <c r="K708" s="173" t="s">
        <v>1546</v>
      </c>
      <c r="L708" s="174" t="s">
        <v>1547</v>
      </c>
      <c r="M708" s="174" t="s">
        <v>736</v>
      </c>
      <c r="N708" s="174" t="s">
        <v>917</v>
      </c>
      <c r="O708" s="174" t="s">
        <v>918</v>
      </c>
      <c r="P708" s="176" t="s">
        <v>2875</v>
      </c>
    </row>
    <row r="709" spans="1:16" ht="21" hidden="1" customHeight="1" x14ac:dyDescent="0.25">
      <c r="A709" s="154">
        <v>706</v>
      </c>
      <c r="B709" s="172" t="s">
        <v>1431</v>
      </c>
      <c r="C709" s="173">
        <v>881154</v>
      </c>
      <c r="D709" s="174" t="s">
        <v>2876</v>
      </c>
      <c r="E709" s="173" t="s">
        <v>741</v>
      </c>
      <c r="F709" s="173">
        <v>54</v>
      </c>
      <c r="G709" s="173">
        <v>25</v>
      </c>
      <c r="H709" s="173" t="s">
        <v>229</v>
      </c>
      <c r="I709" s="174" t="s">
        <v>2877</v>
      </c>
      <c r="J709" s="173">
        <v>35</v>
      </c>
      <c r="K709" s="173" t="s">
        <v>820</v>
      </c>
      <c r="L709" s="174" t="s">
        <v>821</v>
      </c>
      <c r="M709" s="174" t="s">
        <v>1620</v>
      </c>
      <c r="N709" s="174" t="s">
        <v>2525</v>
      </c>
      <c r="O709" s="174">
        <v>0</v>
      </c>
      <c r="P709" s="176" t="s">
        <v>2878</v>
      </c>
    </row>
    <row r="710" spans="1:16" ht="21" hidden="1" customHeight="1" x14ac:dyDescent="0.25">
      <c r="A710" s="154">
        <v>707</v>
      </c>
      <c r="B710" s="172" t="s">
        <v>1431</v>
      </c>
      <c r="C710" s="173">
        <v>876653</v>
      </c>
      <c r="D710" s="174" t="s">
        <v>2879</v>
      </c>
      <c r="E710" s="173" t="s">
        <v>640</v>
      </c>
      <c r="F710" s="173">
        <v>54</v>
      </c>
      <c r="G710" s="173">
        <v>26</v>
      </c>
      <c r="H710" s="173" t="s">
        <v>672</v>
      </c>
      <c r="I710" s="174" t="s">
        <v>2880</v>
      </c>
      <c r="J710" s="173">
        <v>23</v>
      </c>
      <c r="K710" s="173" t="s">
        <v>2881</v>
      </c>
      <c r="L710" s="174" t="s">
        <v>2882</v>
      </c>
      <c r="M710" s="174" t="s">
        <v>736</v>
      </c>
      <c r="N710" s="174" t="s">
        <v>890</v>
      </c>
      <c r="O710" s="174" t="s">
        <v>891</v>
      </c>
      <c r="P710" s="176" t="s">
        <v>2883</v>
      </c>
    </row>
    <row r="711" spans="1:16" ht="21" hidden="1" customHeight="1" x14ac:dyDescent="0.25">
      <c r="A711" s="154">
        <v>708</v>
      </c>
      <c r="B711" s="172" t="s">
        <v>1431</v>
      </c>
      <c r="C711" s="173">
        <v>209298</v>
      </c>
      <c r="D711" s="174" t="s">
        <v>2884</v>
      </c>
      <c r="E711" s="173" t="s">
        <v>741</v>
      </c>
      <c r="F711" s="173">
        <v>53</v>
      </c>
      <c r="G711" s="173">
        <v>29</v>
      </c>
      <c r="H711" s="173" t="s">
        <v>280</v>
      </c>
      <c r="I711" s="174" t="s">
        <v>2885</v>
      </c>
      <c r="J711" s="173">
        <v>35</v>
      </c>
      <c r="K711" s="173" t="s">
        <v>820</v>
      </c>
      <c r="L711" s="174" t="s">
        <v>821</v>
      </c>
      <c r="M711" s="174" t="s">
        <v>653</v>
      </c>
      <c r="N711" s="174" t="s">
        <v>2682</v>
      </c>
      <c r="O711" s="174" t="s">
        <v>2886</v>
      </c>
      <c r="P711" s="176" t="s">
        <v>2887</v>
      </c>
    </row>
    <row r="712" spans="1:16" ht="21" hidden="1" customHeight="1" x14ac:dyDescent="0.25">
      <c r="A712" s="154">
        <v>709</v>
      </c>
      <c r="B712" s="172" t="s">
        <v>1431</v>
      </c>
      <c r="C712" s="173">
        <v>350014</v>
      </c>
      <c r="D712" s="174" t="s">
        <v>2888</v>
      </c>
      <c r="E712" s="173" t="s">
        <v>640</v>
      </c>
      <c r="F712" s="173">
        <v>43</v>
      </c>
      <c r="G712" s="173">
        <v>14</v>
      </c>
      <c r="H712" s="173" t="s">
        <v>229</v>
      </c>
      <c r="I712" s="174" t="s">
        <v>2889</v>
      </c>
      <c r="J712" s="173">
        <v>13</v>
      </c>
      <c r="K712" s="173" t="s">
        <v>1594</v>
      </c>
      <c r="L712" s="174" t="s">
        <v>1595</v>
      </c>
      <c r="M712" s="174" t="s">
        <v>1620</v>
      </c>
      <c r="N712" s="174" t="s">
        <v>2525</v>
      </c>
      <c r="O712" s="174">
        <v>0</v>
      </c>
      <c r="P712" s="176" t="s">
        <v>2890</v>
      </c>
    </row>
    <row r="713" spans="1:16" ht="21" hidden="1" customHeight="1" x14ac:dyDescent="0.25">
      <c r="A713" s="154">
        <v>710</v>
      </c>
      <c r="B713" s="172" t="s">
        <v>1431</v>
      </c>
      <c r="C713" s="173">
        <v>432577</v>
      </c>
      <c r="D713" s="174" t="s">
        <v>2891</v>
      </c>
      <c r="E713" s="173" t="s">
        <v>640</v>
      </c>
      <c r="F713" s="173">
        <v>47</v>
      </c>
      <c r="G713" s="173">
        <v>12</v>
      </c>
      <c r="H713" s="173" t="s">
        <v>229</v>
      </c>
      <c r="I713" s="174" t="s">
        <v>2892</v>
      </c>
      <c r="J713" s="173">
        <v>23</v>
      </c>
      <c r="K713" s="173" t="s">
        <v>929</v>
      </c>
      <c r="L713" s="174" t="s">
        <v>930</v>
      </c>
      <c r="M713" s="174" t="s">
        <v>1620</v>
      </c>
      <c r="N713" s="174" t="s">
        <v>2623</v>
      </c>
      <c r="O713" s="174" t="s">
        <v>2893</v>
      </c>
      <c r="P713" s="176" t="s">
        <v>2894</v>
      </c>
    </row>
    <row r="714" spans="1:16" ht="21" hidden="1" customHeight="1" x14ac:dyDescent="0.25">
      <c r="A714" s="154">
        <v>711</v>
      </c>
      <c r="B714" s="172" t="s">
        <v>1431</v>
      </c>
      <c r="C714" s="173">
        <v>329969</v>
      </c>
      <c r="D714" s="174" t="s">
        <v>2895</v>
      </c>
      <c r="E714" s="173" t="s">
        <v>640</v>
      </c>
      <c r="F714" s="173">
        <v>45</v>
      </c>
      <c r="G714" s="173">
        <v>21</v>
      </c>
      <c r="H714" s="173" t="s">
        <v>229</v>
      </c>
      <c r="I714" s="174" t="s">
        <v>2817</v>
      </c>
      <c r="J714" s="173">
        <v>21</v>
      </c>
      <c r="K714" s="173" t="s">
        <v>773</v>
      </c>
      <c r="L714" s="174" t="s">
        <v>774</v>
      </c>
      <c r="M714" s="174" t="s">
        <v>1620</v>
      </c>
      <c r="N714" s="174" t="s">
        <v>2525</v>
      </c>
      <c r="O714" s="174" t="s">
        <v>2630</v>
      </c>
      <c r="P714" s="176" t="s">
        <v>2896</v>
      </c>
    </row>
    <row r="715" spans="1:16" ht="21" hidden="1" customHeight="1" x14ac:dyDescent="0.25">
      <c r="A715" s="154">
        <v>712</v>
      </c>
      <c r="B715" s="172" t="s">
        <v>1431</v>
      </c>
      <c r="C715" s="173">
        <v>466818</v>
      </c>
      <c r="D715" s="174" t="s">
        <v>2897</v>
      </c>
      <c r="E715" s="173" t="s">
        <v>640</v>
      </c>
      <c r="F715" s="173">
        <v>37</v>
      </c>
      <c r="G715" s="173">
        <v>12</v>
      </c>
      <c r="H715" s="173" t="s">
        <v>229</v>
      </c>
      <c r="I715" s="174" t="s">
        <v>2889</v>
      </c>
      <c r="J715" s="173">
        <v>23</v>
      </c>
      <c r="K715" s="173" t="s">
        <v>1092</v>
      </c>
      <c r="L715" s="174" t="s">
        <v>1093</v>
      </c>
      <c r="M715" s="174" t="s">
        <v>1620</v>
      </c>
      <c r="N715" s="174" t="s">
        <v>2525</v>
      </c>
      <c r="O715" s="174">
        <v>0</v>
      </c>
      <c r="P715" s="176" t="s">
        <v>2898</v>
      </c>
    </row>
    <row r="716" spans="1:16" ht="21" hidden="1" customHeight="1" x14ac:dyDescent="0.25">
      <c r="A716" s="154">
        <v>713</v>
      </c>
      <c r="B716" s="172" t="s">
        <v>1431</v>
      </c>
      <c r="C716" s="173">
        <v>343032</v>
      </c>
      <c r="D716" s="174" t="s">
        <v>2899</v>
      </c>
      <c r="E716" s="173" t="s">
        <v>640</v>
      </c>
      <c r="F716" s="173">
        <v>42</v>
      </c>
      <c r="G716" s="173">
        <v>15</v>
      </c>
      <c r="H716" s="173" t="s">
        <v>229</v>
      </c>
      <c r="I716" s="174" t="s">
        <v>2822</v>
      </c>
      <c r="J716" s="173">
        <v>13</v>
      </c>
      <c r="K716" s="173" t="s">
        <v>1663</v>
      </c>
      <c r="L716" s="174" t="s">
        <v>1664</v>
      </c>
      <c r="M716" s="174" t="s">
        <v>1620</v>
      </c>
      <c r="N716" s="174" t="s">
        <v>2525</v>
      </c>
      <c r="O716" s="174" t="s">
        <v>2630</v>
      </c>
      <c r="P716" s="176" t="s">
        <v>2900</v>
      </c>
    </row>
    <row r="717" spans="1:16" ht="21" hidden="1" customHeight="1" x14ac:dyDescent="0.25">
      <c r="A717" s="154">
        <v>714</v>
      </c>
      <c r="B717" s="172" t="s">
        <v>1431</v>
      </c>
      <c r="C717" s="173">
        <v>419917</v>
      </c>
      <c r="D717" s="174" t="s">
        <v>2901</v>
      </c>
      <c r="E717" s="173" t="s">
        <v>640</v>
      </c>
      <c r="F717" s="173">
        <v>39</v>
      </c>
      <c r="G717" s="173">
        <v>16</v>
      </c>
      <c r="H717" s="173" t="s">
        <v>229</v>
      </c>
      <c r="I717" s="174" t="s">
        <v>2902</v>
      </c>
      <c r="J717" s="173">
        <v>21</v>
      </c>
      <c r="K717" s="173" t="s">
        <v>2653</v>
      </c>
      <c r="L717" s="174" t="s">
        <v>2903</v>
      </c>
      <c r="M717" s="174" t="s">
        <v>1620</v>
      </c>
      <c r="N717" s="174" t="s">
        <v>2525</v>
      </c>
      <c r="O717" s="174">
        <v>0</v>
      </c>
      <c r="P717" s="176" t="s">
        <v>2904</v>
      </c>
    </row>
    <row r="718" spans="1:16" ht="21" hidden="1" customHeight="1" x14ac:dyDescent="0.25">
      <c r="A718" s="154">
        <v>715</v>
      </c>
      <c r="B718" s="172" t="s">
        <v>1431</v>
      </c>
      <c r="C718" s="173">
        <v>446828</v>
      </c>
      <c r="D718" s="174" t="s">
        <v>2905</v>
      </c>
      <c r="E718" s="173" t="s">
        <v>741</v>
      </c>
      <c r="F718" s="173">
        <v>36</v>
      </c>
      <c r="G718" s="173">
        <v>14</v>
      </c>
      <c r="H718" s="173" t="s">
        <v>280</v>
      </c>
      <c r="I718" s="174" t="s">
        <v>2885</v>
      </c>
      <c r="J718" s="173">
        <v>33</v>
      </c>
      <c r="K718" s="173" t="s">
        <v>1068</v>
      </c>
      <c r="L718" s="174" t="s">
        <v>1069</v>
      </c>
      <c r="M718" s="174" t="s">
        <v>653</v>
      </c>
      <c r="N718" s="174" t="s">
        <v>2682</v>
      </c>
      <c r="O718" s="174" t="s">
        <v>2886</v>
      </c>
      <c r="P718" s="176" t="s">
        <v>2906</v>
      </c>
    </row>
    <row r="719" spans="1:16" ht="21" hidden="1" customHeight="1" x14ac:dyDescent="0.25">
      <c r="A719" s="154">
        <v>716</v>
      </c>
      <c r="B719" s="172" t="s">
        <v>1431</v>
      </c>
      <c r="C719" s="173">
        <v>525403</v>
      </c>
      <c r="D719" s="174" t="s">
        <v>2907</v>
      </c>
      <c r="E719" s="173" t="s">
        <v>640</v>
      </c>
      <c r="F719" s="173">
        <v>32</v>
      </c>
      <c r="G719" s="173">
        <v>8</v>
      </c>
      <c r="H719" s="173" t="s">
        <v>280</v>
      </c>
      <c r="I719" s="174" t="s">
        <v>2908</v>
      </c>
      <c r="J719" s="173">
        <v>23</v>
      </c>
      <c r="K719" s="173" t="s">
        <v>2881</v>
      </c>
      <c r="L719" s="174" t="s">
        <v>2882</v>
      </c>
      <c r="M719" s="174" t="s">
        <v>653</v>
      </c>
      <c r="N719" s="174" t="s">
        <v>2682</v>
      </c>
      <c r="O719" s="174" t="s">
        <v>2886</v>
      </c>
      <c r="P719" s="176" t="s">
        <v>2909</v>
      </c>
    </row>
    <row r="720" spans="1:16" ht="21" hidden="1" customHeight="1" x14ac:dyDescent="0.25">
      <c r="A720" s="154">
        <v>717</v>
      </c>
      <c r="B720" s="172" t="s">
        <v>1431</v>
      </c>
      <c r="C720" s="173">
        <v>134120</v>
      </c>
      <c r="D720" s="174" t="s">
        <v>2910</v>
      </c>
      <c r="E720" s="173" t="s">
        <v>640</v>
      </c>
      <c r="F720" s="173">
        <v>61</v>
      </c>
      <c r="G720" s="173">
        <v>37</v>
      </c>
      <c r="H720" s="173" t="s">
        <v>641</v>
      </c>
      <c r="I720" s="174" t="s">
        <v>2392</v>
      </c>
      <c r="J720" s="173">
        <v>24</v>
      </c>
      <c r="K720" s="173" t="s">
        <v>778</v>
      </c>
      <c r="L720" s="174" t="s">
        <v>779</v>
      </c>
      <c r="M720" s="174" t="s">
        <v>645</v>
      </c>
      <c r="N720" s="174" t="s">
        <v>760</v>
      </c>
      <c r="O720" s="174" t="s">
        <v>2911</v>
      </c>
      <c r="P720" s="176" t="s">
        <v>2912</v>
      </c>
    </row>
    <row r="721" spans="1:16" ht="21" hidden="1" customHeight="1" x14ac:dyDescent="0.25">
      <c r="A721" s="154">
        <v>718</v>
      </c>
      <c r="B721" s="172" t="s">
        <v>1431</v>
      </c>
      <c r="C721" s="173">
        <v>136415</v>
      </c>
      <c r="D721" s="174" t="s">
        <v>2913</v>
      </c>
      <c r="E721" s="173" t="s">
        <v>640</v>
      </c>
      <c r="F721" s="173">
        <v>54</v>
      </c>
      <c r="G721" s="173">
        <v>37</v>
      </c>
      <c r="H721" s="173" t="s">
        <v>641</v>
      </c>
      <c r="I721" s="174" t="s">
        <v>2914</v>
      </c>
      <c r="J721" s="173">
        <v>26</v>
      </c>
      <c r="K721" s="173" t="s">
        <v>2915</v>
      </c>
      <c r="L721" s="174" t="s">
        <v>2916</v>
      </c>
      <c r="M721" s="174" t="s">
        <v>645</v>
      </c>
      <c r="N721" s="174" t="s">
        <v>760</v>
      </c>
      <c r="O721" s="174" t="s">
        <v>2911</v>
      </c>
      <c r="P721" s="176" t="s">
        <v>2917</v>
      </c>
    </row>
    <row r="722" spans="1:16" ht="21" hidden="1" customHeight="1" x14ac:dyDescent="0.25">
      <c r="A722" s="154">
        <v>719</v>
      </c>
      <c r="B722" s="172" t="s">
        <v>1431</v>
      </c>
      <c r="C722" s="173">
        <v>324246</v>
      </c>
      <c r="D722" s="174" t="s">
        <v>2918</v>
      </c>
      <c r="E722" s="173" t="s">
        <v>640</v>
      </c>
      <c r="F722" s="173">
        <v>44</v>
      </c>
      <c r="G722" s="173">
        <v>21</v>
      </c>
      <c r="H722" s="173" t="s">
        <v>641</v>
      </c>
      <c r="I722" s="174" t="s">
        <v>2919</v>
      </c>
      <c r="J722" s="173">
        <v>26</v>
      </c>
      <c r="K722" s="173" t="s">
        <v>949</v>
      </c>
      <c r="L722" s="174" t="s">
        <v>950</v>
      </c>
      <c r="M722" s="174" t="s">
        <v>645</v>
      </c>
      <c r="N722" s="174" t="s">
        <v>760</v>
      </c>
      <c r="O722" s="174" t="s">
        <v>2911</v>
      </c>
      <c r="P722" s="176" t="s">
        <v>2920</v>
      </c>
    </row>
    <row r="723" spans="1:16" ht="21" hidden="1" customHeight="1" x14ac:dyDescent="0.25">
      <c r="A723" s="154">
        <v>720</v>
      </c>
      <c r="B723" s="172" t="s">
        <v>1431</v>
      </c>
      <c r="C723" s="173">
        <v>349813</v>
      </c>
      <c r="D723" s="174" t="s">
        <v>2921</v>
      </c>
      <c r="E723" s="173" t="s">
        <v>640</v>
      </c>
      <c r="F723" s="173">
        <v>44</v>
      </c>
      <c r="G723" s="173">
        <v>21</v>
      </c>
      <c r="H723" s="173" t="s">
        <v>641</v>
      </c>
      <c r="I723" s="174" t="s">
        <v>2461</v>
      </c>
      <c r="J723" s="173">
        <v>23</v>
      </c>
      <c r="K723" s="173" t="s">
        <v>1462</v>
      </c>
      <c r="L723" s="174" t="s">
        <v>1463</v>
      </c>
      <c r="M723" s="174" t="s">
        <v>645</v>
      </c>
      <c r="N723" s="174" t="s">
        <v>760</v>
      </c>
      <c r="O723" s="174" t="s">
        <v>2911</v>
      </c>
      <c r="P723" s="176" t="s">
        <v>2922</v>
      </c>
    </row>
    <row r="724" spans="1:16" ht="21" hidden="1" customHeight="1" x14ac:dyDescent="0.25">
      <c r="A724" s="154">
        <v>721</v>
      </c>
      <c r="B724" s="172" t="s">
        <v>1431</v>
      </c>
      <c r="C724" s="173">
        <v>360513</v>
      </c>
      <c r="D724" s="174" t="s">
        <v>2923</v>
      </c>
      <c r="E724" s="173" t="s">
        <v>640</v>
      </c>
      <c r="F724" s="173">
        <v>41</v>
      </c>
      <c r="G724" s="173">
        <v>20</v>
      </c>
      <c r="H724" s="173" t="s">
        <v>641</v>
      </c>
      <c r="I724" s="174" t="s">
        <v>2384</v>
      </c>
      <c r="J724" s="173">
        <v>23</v>
      </c>
      <c r="K724" s="173" t="s">
        <v>841</v>
      </c>
      <c r="L724" s="174" t="s">
        <v>842</v>
      </c>
      <c r="M724" s="174" t="s">
        <v>645</v>
      </c>
      <c r="N724" s="174" t="s">
        <v>760</v>
      </c>
      <c r="O724" s="174" t="s">
        <v>2911</v>
      </c>
      <c r="P724" s="176" t="s">
        <v>2924</v>
      </c>
    </row>
    <row r="725" spans="1:16" ht="21" hidden="1" customHeight="1" x14ac:dyDescent="0.25">
      <c r="A725" s="154">
        <v>722</v>
      </c>
      <c r="B725" s="172" t="s">
        <v>1431</v>
      </c>
      <c r="C725" s="173">
        <v>360868</v>
      </c>
      <c r="D725" s="174" t="s">
        <v>2925</v>
      </c>
      <c r="E725" s="173" t="s">
        <v>640</v>
      </c>
      <c r="F725" s="173">
        <v>46</v>
      </c>
      <c r="G725" s="173">
        <v>20</v>
      </c>
      <c r="H725" s="173" t="s">
        <v>641</v>
      </c>
      <c r="I725" s="174" t="s">
        <v>2392</v>
      </c>
      <c r="J725" s="173">
        <v>23</v>
      </c>
      <c r="K725" s="173" t="s">
        <v>929</v>
      </c>
      <c r="L725" s="174" t="s">
        <v>930</v>
      </c>
      <c r="M725" s="174" t="s">
        <v>645</v>
      </c>
      <c r="N725" s="174" t="s">
        <v>760</v>
      </c>
      <c r="O725" s="174" t="s">
        <v>2911</v>
      </c>
      <c r="P725" s="176" t="s">
        <v>2926</v>
      </c>
    </row>
    <row r="726" spans="1:16" ht="21" hidden="1" customHeight="1" x14ac:dyDescent="0.25">
      <c r="A726" s="154">
        <v>723</v>
      </c>
      <c r="B726" s="172" t="s">
        <v>1431</v>
      </c>
      <c r="C726" s="173">
        <v>367019</v>
      </c>
      <c r="D726" s="174" t="s">
        <v>2927</v>
      </c>
      <c r="E726" s="173" t="s">
        <v>741</v>
      </c>
      <c r="F726" s="173">
        <v>43</v>
      </c>
      <c r="G726" s="173">
        <v>20</v>
      </c>
      <c r="H726" s="173" t="s">
        <v>641</v>
      </c>
      <c r="I726" s="174" t="s">
        <v>2928</v>
      </c>
      <c r="J726" s="173">
        <v>37</v>
      </c>
      <c r="K726" s="173" t="s">
        <v>1964</v>
      </c>
      <c r="L726" s="174" t="s">
        <v>1965</v>
      </c>
      <c r="M726" s="174" t="s">
        <v>645</v>
      </c>
      <c r="N726" s="174" t="s">
        <v>760</v>
      </c>
      <c r="O726" s="174" t="s">
        <v>2929</v>
      </c>
      <c r="P726" s="176" t="s">
        <v>2930</v>
      </c>
    </row>
    <row r="727" spans="1:16" ht="21" hidden="1" customHeight="1" x14ac:dyDescent="0.25">
      <c r="A727" s="154">
        <v>724</v>
      </c>
      <c r="B727" s="172" t="s">
        <v>1431</v>
      </c>
      <c r="C727" s="173">
        <v>370694</v>
      </c>
      <c r="D727" s="174" t="s">
        <v>2931</v>
      </c>
      <c r="E727" s="173" t="s">
        <v>640</v>
      </c>
      <c r="F727" s="173">
        <v>38</v>
      </c>
      <c r="G727" s="173">
        <v>19</v>
      </c>
      <c r="H727" s="173" t="s">
        <v>641</v>
      </c>
      <c r="I727" s="174" t="s">
        <v>2932</v>
      </c>
      <c r="J727" s="173">
        <v>17</v>
      </c>
      <c r="K727" s="173" t="s">
        <v>792</v>
      </c>
      <c r="L727" s="174" t="s">
        <v>793</v>
      </c>
      <c r="M727" s="174" t="s">
        <v>645</v>
      </c>
      <c r="N727" s="174" t="s">
        <v>760</v>
      </c>
      <c r="O727" s="174" t="s">
        <v>2911</v>
      </c>
      <c r="P727" s="176" t="s">
        <v>2933</v>
      </c>
    </row>
    <row r="728" spans="1:16" ht="21" hidden="1" customHeight="1" x14ac:dyDescent="0.25">
      <c r="A728" s="154">
        <v>725</v>
      </c>
      <c r="B728" s="172" t="s">
        <v>1431</v>
      </c>
      <c r="C728" s="173">
        <v>375909</v>
      </c>
      <c r="D728" s="174" t="s">
        <v>2934</v>
      </c>
      <c r="E728" s="173" t="s">
        <v>741</v>
      </c>
      <c r="F728" s="173">
        <v>43</v>
      </c>
      <c r="G728" s="173">
        <v>19</v>
      </c>
      <c r="H728" s="173" t="s">
        <v>641</v>
      </c>
      <c r="I728" s="174" t="s">
        <v>2935</v>
      </c>
      <c r="J728" s="173">
        <v>37</v>
      </c>
      <c r="K728" s="173" t="s">
        <v>828</v>
      </c>
      <c r="L728" s="174" t="s">
        <v>829</v>
      </c>
      <c r="M728" s="174" t="s">
        <v>645</v>
      </c>
      <c r="N728" s="174" t="s">
        <v>822</v>
      </c>
      <c r="O728" s="174" t="s">
        <v>1782</v>
      </c>
      <c r="P728" s="176" t="s">
        <v>2936</v>
      </c>
    </row>
    <row r="729" spans="1:16" ht="21" hidden="1" customHeight="1" x14ac:dyDescent="0.25">
      <c r="A729" s="154">
        <v>726</v>
      </c>
      <c r="B729" s="172" t="s">
        <v>1431</v>
      </c>
      <c r="C729" s="173">
        <v>384432</v>
      </c>
      <c r="D729" s="174" t="s">
        <v>2937</v>
      </c>
      <c r="E729" s="173" t="s">
        <v>640</v>
      </c>
      <c r="F729" s="173">
        <v>46</v>
      </c>
      <c r="G729" s="173">
        <v>20</v>
      </c>
      <c r="H729" s="173" t="s">
        <v>641</v>
      </c>
      <c r="I729" s="174" t="s">
        <v>2938</v>
      </c>
      <c r="J729" s="173">
        <v>15</v>
      </c>
      <c r="K729" s="173" t="s">
        <v>2939</v>
      </c>
      <c r="L729" s="174" t="s">
        <v>2940</v>
      </c>
      <c r="M729" s="174" t="s">
        <v>645</v>
      </c>
      <c r="N729" s="174" t="s">
        <v>760</v>
      </c>
      <c r="O729" s="174" t="s">
        <v>2911</v>
      </c>
      <c r="P729" s="176" t="s">
        <v>2941</v>
      </c>
    </row>
    <row r="730" spans="1:16" ht="21" hidden="1" customHeight="1" x14ac:dyDescent="0.25">
      <c r="A730" s="154">
        <v>727</v>
      </c>
      <c r="B730" s="172" t="s">
        <v>1431</v>
      </c>
      <c r="C730" s="173">
        <v>402409</v>
      </c>
      <c r="D730" s="174" t="s">
        <v>2942</v>
      </c>
      <c r="E730" s="173" t="s">
        <v>640</v>
      </c>
      <c r="F730" s="173">
        <v>49</v>
      </c>
      <c r="G730" s="173">
        <v>18</v>
      </c>
      <c r="H730" s="173" t="s">
        <v>641</v>
      </c>
      <c r="I730" s="174" t="s">
        <v>2943</v>
      </c>
      <c r="J730" s="173">
        <v>24</v>
      </c>
      <c r="K730" s="173" t="s">
        <v>1646</v>
      </c>
      <c r="L730" s="174" t="s">
        <v>1647</v>
      </c>
      <c r="M730" s="174" t="s">
        <v>645</v>
      </c>
      <c r="N730" s="174" t="s">
        <v>760</v>
      </c>
      <c r="O730" s="174" t="s">
        <v>2911</v>
      </c>
      <c r="P730" s="176" t="s">
        <v>2944</v>
      </c>
    </row>
    <row r="731" spans="1:16" ht="21" hidden="1" customHeight="1" x14ac:dyDescent="0.25">
      <c r="A731" s="154">
        <v>728</v>
      </c>
      <c r="B731" s="172" t="s">
        <v>1431</v>
      </c>
      <c r="C731" s="173">
        <v>419513</v>
      </c>
      <c r="D731" s="174" t="s">
        <v>2945</v>
      </c>
      <c r="E731" s="173" t="s">
        <v>640</v>
      </c>
      <c r="F731" s="173">
        <v>37</v>
      </c>
      <c r="G731" s="173">
        <v>16</v>
      </c>
      <c r="H731" s="173" t="s">
        <v>641</v>
      </c>
      <c r="I731" s="174" t="s">
        <v>2946</v>
      </c>
      <c r="J731" s="173">
        <v>26</v>
      </c>
      <c r="K731" s="173" t="s">
        <v>949</v>
      </c>
      <c r="L731" s="174" t="s">
        <v>950</v>
      </c>
      <c r="M731" s="174" t="s">
        <v>645</v>
      </c>
      <c r="N731" s="174" t="s">
        <v>760</v>
      </c>
      <c r="O731" s="174" t="s">
        <v>2911</v>
      </c>
      <c r="P731" s="176" t="s">
        <v>2947</v>
      </c>
    </row>
    <row r="732" spans="1:16" ht="21" hidden="1" customHeight="1" x14ac:dyDescent="0.25">
      <c r="A732" s="154">
        <v>729</v>
      </c>
      <c r="B732" s="172" t="s">
        <v>1431</v>
      </c>
      <c r="C732" s="173">
        <v>421331</v>
      </c>
      <c r="D732" s="174" t="s">
        <v>2948</v>
      </c>
      <c r="E732" s="173" t="s">
        <v>640</v>
      </c>
      <c r="F732" s="173">
        <v>42</v>
      </c>
      <c r="G732" s="173">
        <v>18</v>
      </c>
      <c r="H732" s="173" t="s">
        <v>641</v>
      </c>
      <c r="I732" s="174" t="s">
        <v>2949</v>
      </c>
      <c r="J732" s="173">
        <v>32</v>
      </c>
      <c r="K732" s="173" t="s">
        <v>960</v>
      </c>
      <c r="L732" s="174" t="s">
        <v>961</v>
      </c>
      <c r="M732" s="174" t="s">
        <v>645</v>
      </c>
      <c r="N732" s="174" t="s">
        <v>760</v>
      </c>
      <c r="O732" s="174" t="s">
        <v>2911</v>
      </c>
      <c r="P732" s="176" t="s">
        <v>2950</v>
      </c>
    </row>
    <row r="733" spans="1:16" ht="21" hidden="1" customHeight="1" x14ac:dyDescent="0.25">
      <c r="A733" s="154">
        <v>730</v>
      </c>
      <c r="B733" s="172" t="s">
        <v>1431</v>
      </c>
      <c r="C733" s="173">
        <v>434520</v>
      </c>
      <c r="D733" s="174" t="s">
        <v>2951</v>
      </c>
      <c r="E733" s="173" t="s">
        <v>640</v>
      </c>
      <c r="F733" s="173">
        <v>47</v>
      </c>
      <c r="G733" s="173">
        <v>17</v>
      </c>
      <c r="H733" s="173" t="s">
        <v>641</v>
      </c>
      <c r="I733" s="174" t="s">
        <v>2914</v>
      </c>
      <c r="J733" s="173">
        <v>22</v>
      </c>
      <c r="K733" s="173" t="s">
        <v>899</v>
      </c>
      <c r="L733" s="174" t="s">
        <v>900</v>
      </c>
      <c r="M733" s="174" t="s">
        <v>645</v>
      </c>
      <c r="N733" s="174" t="s">
        <v>760</v>
      </c>
      <c r="O733" s="174" t="s">
        <v>2911</v>
      </c>
      <c r="P733" s="176" t="s">
        <v>2952</v>
      </c>
    </row>
    <row r="734" spans="1:16" ht="21" hidden="1" customHeight="1" x14ac:dyDescent="0.25">
      <c r="A734" s="154">
        <v>731</v>
      </c>
      <c r="B734" s="172" t="s">
        <v>1431</v>
      </c>
      <c r="C734" s="173">
        <v>460803</v>
      </c>
      <c r="D734" s="174" t="s">
        <v>2953</v>
      </c>
      <c r="E734" s="173" t="s">
        <v>640</v>
      </c>
      <c r="F734" s="173">
        <v>37</v>
      </c>
      <c r="G734" s="173">
        <v>15</v>
      </c>
      <c r="H734" s="173" t="s">
        <v>641</v>
      </c>
      <c r="I734" s="174" t="s">
        <v>2384</v>
      </c>
      <c r="J734" s="173">
        <v>26</v>
      </c>
      <c r="K734" s="173" t="s">
        <v>970</v>
      </c>
      <c r="L734" s="174" t="s">
        <v>971</v>
      </c>
      <c r="M734" s="174" t="s">
        <v>645</v>
      </c>
      <c r="N734" s="174" t="s">
        <v>760</v>
      </c>
      <c r="O734" s="174" t="s">
        <v>2911</v>
      </c>
      <c r="P734" s="176" t="s">
        <v>2954</v>
      </c>
    </row>
    <row r="735" spans="1:16" ht="21" hidden="1" customHeight="1" x14ac:dyDescent="0.25">
      <c r="A735" s="154">
        <v>732</v>
      </c>
      <c r="B735" s="172" t="s">
        <v>1431</v>
      </c>
      <c r="C735" s="173">
        <v>463632</v>
      </c>
      <c r="D735" s="174" t="s">
        <v>2955</v>
      </c>
      <c r="E735" s="173" t="s">
        <v>640</v>
      </c>
      <c r="F735" s="173">
        <v>52</v>
      </c>
      <c r="G735" s="173">
        <v>28</v>
      </c>
      <c r="H735" s="173" t="s">
        <v>641</v>
      </c>
      <c r="I735" s="174" t="s">
        <v>2956</v>
      </c>
      <c r="J735" s="173">
        <v>22</v>
      </c>
      <c r="K735" s="173" t="s">
        <v>764</v>
      </c>
      <c r="L735" s="174" t="s">
        <v>765</v>
      </c>
      <c r="M735" s="174" t="s">
        <v>645</v>
      </c>
      <c r="N735" s="174" t="s">
        <v>760</v>
      </c>
      <c r="O735" s="174" t="s">
        <v>2911</v>
      </c>
      <c r="P735" s="176" t="s">
        <v>2957</v>
      </c>
    </row>
    <row r="736" spans="1:16" ht="21" hidden="1" customHeight="1" x14ac:dyDescent="0.25">
      <c r="A736" s="154">
        <v>733</v>
      </c>
      <c r="B736" s="172" t="s">
        <v>1431</v>
      </c>
      <c r="C736" s="173">
        <v>463687</v>
      </c>
      <c r="D736" s="174" t="s">
        <v>2958</v>
      </c>
      <c r="E736" s="173" t="s">
        <v>640</v>
      </c>
      <c r="F736" s="173">
        <v>55</v>
      </c>
      <c r="G736" s="173">
        <v>32</v>
      </c>
      <c r="H736" s="173" t="s">
        <v>641</v>
      </c>
      <c r="I736" s="174" t="s">
        <v>2392</v>
      </c>
      <c r="J736" s="173">
        <v>24</v>
      </c>
      <c r="K736" s="173" t="s">
        <v>778</v>
      </c>
      <c r="L736" s="174" t="s">
        <v>779</v>
      </c>
      <c r="M736" s="174" t="s">
        <v>645</v>
      </c>
      <c r="N736" s="174" t="s">
        <v>760</v>
      </c>
      <c r="O736" s="174" t="s">
        <v>2911</v>
      </c>
      <c r="P736" s="176" t="s">
        <v>2959</v>
      </c>
    </row>
    <row r="737" spans="1:16" ht="21" hidden="1" customHeight="1" x14ac:dyDescent="0.25">
      <c r="A737" s="154">
        <v>734</v>
      </c>
      <c r="B737" s="172" t="s">
        <v>1431</v>
      </c>
      <c r="C737" s="173">
        <v>535118</v>
      </c>
      <c r="D737" s="174" t="s">
        <v>2960</v>
      </c>
      <c r="E737" s="173" t="s">
        <v>640</v>
      </c>
      <c r="F737" s="173">
        <v>39</v>
      </c>
      <c r="G737" s="173">
        <v>10</v>
      </c>
      <c r="H737" s="173" t="s">
        <v>641</v>
      </c>
      <c r="I737" s="174" t="s">
        <v>2961</v>
      </c>
      <c r="J737" s="173">
        <v>15</v>
      </c>
      <c r="K737" s="173" t="s">
        <v>1612</v>
      </c>
      <c r="L737" s="174" t="s">
        <v>1613</v>
      </c>
      <c r="M737" s="174" t="s">
        <v>645</v>
      </c>
      <c r="N737" s="174" t="s">
        <v>760</v>
      </c>
      <c r="O737" s="174" t="s">
        <v>2911</v>
      </c>
      <c r="P737" s="175" t="s">
        <v>656</v>
      </c>
    </row>
    <row r="738" spans="1:16" ht="21" hidden="1" customHeight="1" x14ac:dyDescent="0.25">
      <c r="A738" s="154">
        <v>735</v>
      </c>
      <c r="B738" s="172" t="s">
        <v>1431</v>
      </c>
      <c r="C738" s="173">
        <v>792278</v>
      </c>
      <c r="D738" s="174" t="s">
        <v>2962</v>
      </c>
      <c r="E738" s="173" t="s">
        <v>640</v>
      </c>
      <c r="F738" s="173">
        <v>54</v>
      </c>
      <c r="G738" s="173">
        <v>34</v>
      </c>
      <c r="H738" s="173" t="s">
        <v>641</v>
      </c>
      <c r="I738" s="174" t="s">
        <v>2461</v>
      </c>
      <c r="J738" s="173">
        <v>23</v>
      </c>
      <c r="K738" s="173" t="s">
        <v>1462</v>
      </c>
      <c r="L738" s="174" t="s">
        <v>1463</v>
      </c>
      <c r="M738" s="174" t="s">
        <v>645</v>
      </c>
      <c r="N738" s="174" t="s">
        <v>760</v>
      </c>
      <c r="O738" s="174" t="s">
        <v>2911</v>
      </c>
      <c r="P738" s="176" t="s">
        <v>2963</v>
      </c>
    </row>
    <row r="739" spans="1:16" ht="21" hidden="1" customHeight="1" x14ac:dyDescent="0.25">
      <c r="A739" s="154">
        <v>736</v>
      </c>
      <c r="B739" s="172" t="s">
        <v>1431</v>
      </c>
      <c r="C739" s="173">
        <v>387264</v>
      </c>
      <c r="D739" s="174" t="s">
        <v>2964</v>
      </c>
      <c r="E739" s="173" t="s">
        <v>741</v>
      </c>
      <c r="F739" s="173">
        <v>47</v>
      </c>
      <c r="G739" s="173">
        <v>19</v>
      </c>
      <c r="H739" s="173" t="s">
        <v>641</v>
      </c>
      <c r="I739" s="174" t="s">
        <v>2965</v>
      </c>
      <c r="J739" s="173">
        <v>35</v>
      </c>
      <c r="K739" s="173" t="s">
        <v>2316</v>
      </c>
      <c r="L739" s="174" t="s">
        <v>2317</v>
      </c>
      <c r="M739" s="174" t="s">
        <v>645</v>
      </c>
      <c r="N739" s="174" t="s">
        <v>760</v>
      </c>
      <c r="O739" s="174" t="s">
        <v>2911</v>
      </c>
      <c r="P739" s="176" t="s">
        <v>2966</v>
      </c>
    </row>
    <row r="740" spans="1:16" ht="21" hidden="1" customHeight="1" x14ac:dyDescent="0.25">
      <c r="A740" s="154">
        <v>737</v>
      </c>
      <c r="B740" s="172" t="s">
        <v>1431</v>
      </c>
      <c r="C740" s="173">
        <v>335177</v>
      </c>
      <c r="D740" s="174" t="s">
        <v>2967</v>
      </c>
      <c r="E740" s="173" t="s">
        <v>640</v>
      </c>
      <c r="F740" s="173">
        <v>50</v>
      </c>
      <c r="G740" s="173">
        <v>23</v>
      </c>
      <c r="H740" s="173" t="s">
        <v>229</v>
      </c>
      <c r="I740" s="174" t="s">
        <v>2652</v>
      </c>
      <c r="J740" s="173">
        <v>23</v>
      </c>
      <c r="K740" s="173" t="s">
        <v>2968</v>
      </c>
      <c r="L740" s="174" t="s">
        <v>2969</v>
      </c>
      <c r="M740" s="174" t="s">
        <v>1620</v>
      </c>
      <c r="N740" s="174" t="s">
        <v>2525</v>
      </c>
      <c r="O740" s="174">
        <v>0</v>
      </c>
      <c r="P740" s="176" t="s">
        <v>2970</v>
      </c>
    </row>
    <row r="741" spans="1:16" ht="21" customHeight="1" x14ac:dyDescent="0.25">
      <c r="A741" s="154">
        <v>738</v>
      </c>
      <c r="B741" s="172" t="s">
        <v>1431</v>
      </c>
      <c r="C741" s="173">
        <v>335203</v>
      </c>
      <c r="D741" s="174" t="s">
        <v>2971</v>
      </c>
      <c r="E741" s="173" t="s">
        <v>741</v>
      </c>
      <c r="F741" s="173">
        <v>48</v>
      </c>
      <c r="G741" s="173">
        <v>22</v>
      </c>
      <c r="H741" s="173" t="s">
        <v>229</v>
      </c>
      <c r="I741" s="174" t="s">
        <v>2586</v>
      </c>
      <c r="J741" s="173">
        <v>39</v>
      </c>
      <c r="K741" s="173" t="s">
        <v>2532</v>
      </c>
      <c r="L741" s="174" t="s">
        <v>2533</v>
      </c>
      <c r="M741" s="174" t="s">
        <v>1620</v>
      </c>
      <c r="N741" s="174" t="s">
        <v>1621</v>
      </c>
      <c r="O741" s="174" t="s">
        <v>2587</v>
      </c>
      <c r="P741" s="176" t="s">
        <v>2972</v>
      </c>
    </row>
    <row r="742" spans="1:16" ht="21" customHeight="1" x14ac:dyDescent="0.25">
      <c r="A742" s="154">
        <v>739</v>
      </c>
      <c r="B742" s="172" t="s">
        <v>1431</v>
      </c>
      <c r="C742" s="173">
        <v>212499</v>
      </c>
      <c r="D742" s="174" t="s">
        <v>2973</v>
      </c>
      <c r="E742" s="173" t="s">
        <v>741</v>
      </c>
      <c r="F742" s="173">
        <v>52</v>
      </c>
      <c r="G742" s="173">
        <v>32</v>
      </c>
      <c r="H742" s="173" t="s">
        <v>229</v>
      </c>
      <c r="I742" s="174" t="s">
        <v>2586</v>
      </c>
      <c r="J742" s="173">
        <v>41</v>
      </c>
      <c r="K742" s="173" t="s">
        <v>2567</v>
      </c>
      <c r="L742" s="174" t="s">
        <v>2568</v>
      </c>
      <c r="M742" s="174" t="s">
        <v>1620</v>
      </c>
      <c r="N742" s="174" t="s">
        <v>1621</v>
      </c>
      <c r="O742" s="174" t="s">
        <v>2587</v>
      </c>
      <c r="P742" s="176" t="s">
        <v>2974</v>
      </c>
    </row>
    <row r="743" spans="1:16" ht="21" customHeight="1" x14ac:dyDescent="0.25">
      <c r="A743" s="154">
        <v>740</v>
      </c>
      <c r="B743" s="172" t="s">
        <v>1431</v>
      </c>
      <c r="C743" s="173">
        <v>659499</v>
      </c>
      <c r="D743" s="174" t="s">
        <v>2975</v>
      </c>
      <c r="E743" s="173" t="s">
        <v>741</v>
      </c>
      <c r="F743" s="173">
        <v>49</v>
      </c>
      <c r="G743" s="173">
        <v>25</v>
      </c>
      <c r="H743" s="173" t="s">
        <v>229</v>
      </c>
      <c r="I743" s="174" t="s">
        <v>2545</v>
      </c>
      <c r="J743" s="173">
        <v>32</v>
      </c>
      <c r="K743" s="173" t="s">
        <v>2976</v>
      </c>
      <c r="L743" s="174" t="s">
        <v>2977</v>
      </c>
      <c r="M743" s="174" t="s">
        <v>1620</v>
      </c>
      <c r="N743" s="174" t="s">
        <v>1621</v>
      </c>
      <c r="O743" s="174">
        <v>0</v>
      </c>
      <c r="P743" s="176" t="s">
        <v>2978</v>
      </c>
    </row>
    <row r="744" spans="1:16" ht="21" customHeight="1" x14ac:dyDescent="0.25">
      <c r="A744" s="154">
        <v>741</v>
      </c>
      <c r="B744" s="172" t="s">
        <v>1431</v>
      </c>
      <c r="C744" s="173">
        <v>458886</v>
      </c>
      <c r="D744" s="174" t="s">
        <v>2979</v>
      </c>
      <c r="E744" s="173" t="s">
        <v>741</v>
      </c>
      <c r="F744" s="173">
        <v>54</v>
      </c>
      <c r="G744" s="173">
        <v>16</v>
      </c>
      <c r="H744" s="173" t="s">
        <v>229</v>
      </c>
      <c r="I744" s="174" t="s">
        <v>2545</v>
      </c>
      <c r="J744" s="173">
        <v>35</v>
      </c>
      <c r="K744" s="173" t="s">
        <v>820</v>
      </c>
      <c r="L744" s="174" t="s">
        <v>821</v>
      </c>
      <c r="M744" s="174" t="s">
        <v>1620</v>
      </c>
      <c r="N744" s="174" t="s">
        <v>1621</v>
      </c>
      <c r="O744" s="174">
        <v>0</v>
      </c>
      <c r="P744" s="176" t="s">
        <v>2980</v>
      </c>
    </row>
    <row r="745" spans="1:16" ht="21" customHeight="1" x14ac:dyDescent="0.25">
      <c r="A745" s="154">
        <v>742</v>
      </c>
      <c r="B745" s="172" t="s">
        <v>1431</v>
      </c>
      <c r="C745" s="173">
        <v>350060</v>
      </c>
      <c r="D745" s="174" t="s">
        <v>2981</v>
      </c>
      <c r="E745" s="173" t="s">
        <v>741</v>
      </c>
      <c r="F745" s="173">
        <v>43</v>
      </c>
      <c r="G745" s="173">
        <v>19</v>
      </c>
      <c r="H745" s="173" t="s">
        <v>229</v>
      </c>
      <c r="I745" s="174" t="s">
        <v>2545</v>
      </c>
      <c r="J745" s="173">
        <v>37</v>
      </c>
      <c r="K745" s="173" t="s">
        <v>1964</v>
      </c>
      <c r="L745" s="174" t="s">
        <v>1965</v>
      </c>
      <c r="M745" s="174" t="s">
        <v>1620</v>
      </c>
      <c r="N745" s="174" t="s">
        <v>1621</v>
      </c>
      <c r="O745" s="174">
        <v>0</v>
      </c>
      <c r="P745" s="176" t="s">
        <v>2982</v>
      </c>
    </row>
    <row r="746" spans="1:16" ht="21" customHeight="1" x14ac:dyDescent="0.25">
      <c r="A746" s="154">
        <v>743</v>
      </c>
      <c r="B746" s="172" t="s">
        <v>1431</v>
      </c>
      <c r="C746" s="173">
        <v>206830</v>
      </c>
      <c r="D746" s="174" t="s">
        <v>2983</v>
      </c>
      <c r="E746" s="173" t="s">
        <v>741</v>
      </c>
      <c r="F746" s="173">
        <v>55</v>
      </c>
      <c r="G746" s="173">
        <v>30</v>
      </c>
      <c r="H746" s="173" t="s">
        <v>229</v>
      </c>
      <c r="I746" s="174" t="s">
        <v>2545</v>
      </c>
      <c r="J746" s="173">
        <v>37</v>
      </c>
      <c r="K746" s="173" t="s">
        <v>1964</v>
      </c>
      <c r="L746" s="174" t="s">
        <v>1965</v>
      </c>
      <c r="M746" s="174" t="s">
        <v>1620</v>
      </c>
      <c r="N746" s="174" t="s">
        <v>1621</v>
      </c>
      <c r="O746" s="174">
        <v>0</v>
      </c>
      <c r="P746" s="176" t="s">
        <v>2984</v>
      </c>
    </row>
    <row r="747" spans="1:16" ht="21" hidden="1" customHeight="1" x14ac:dyDescent="0.25">
      <c r="A747" s="154">
        <v>744</v>
      </c>
      <c r="B747" s="172" t="s">
        <v>1431</v>
      </c>
      <c r="C747" s="173">
        <v>386534</v>
      </c>
      <c r="D747" s="174" t="s">
        <v>2985</v>
      </c>
      <c r="E747" s="173" t="s">
        <v>741</v>
      </c>
      <c r="F747" s="173">
        <v>43</v>
      </c>
      <c r="G747" s="173">
        <v>18</v>
      </c>
      <c r="H747" s="173" t="s">
        <v>229</v>
      </c>
      <c r="I747" s="174" t="s">
        <v>2986</v>
      </c>
      <c r="J747" s="173">
        <v>37</v>
      </c>
      <c r="K747" s="173" t="s">
        <v>1964</v>
      </c>
      <c r="L747" s="174" t="s">
        <v>1965</v>
      </c>
      <c r="M747" s="174" t="s">
        <v>1620</v>
      </c>
      <c r="N747" s="174" t="s">
        <v>2569</v>
      </c>
      <c r="O747" s="174" t="s">
        <v>2987</v>
      </c>
      <c r="P747" s="176" t="s">
        <v>2988</v>
      </c>
    </row>
    <row r="748" spans="1:16" ht="21" customHeight="1" x14ac:dyDescent="0.25">
      <c r="A748" s="154">
        <v>745</v>
      </c>
      <c r="B748" s="172" t="s">
        <v>1431</v>
      </c>
      <c r="C748" s="173">
        <v>245435</v>
      </c>
      <c r="D748" s="174" t="s">
        <v>2989</v>
      </c>
      <c r="E748" s="173" t="s">
        <v>741</v>
      </c>
      <c r="F748" s="173">
        <v>56</v>
      </c>
      <c r="G748" s="173">
        <v>29</v>
      </c>
      <c r="H748" s="173" t="s">
        <v>229</v>
      </c>
      <c r="I748" s="174" t="s">
        <v>2605</v>
      </c>
      <c r="J748" s="173">
        <v>37</v>
      </c>
      <c r="K748" s="173" t="s">
        <v>1964</v>
      </c>
      <c r="L748" s="174" t="s">
        <v>1965</v>
      </c>
      <c r="M748" s="174" t="s">
        <v>1620</v>
      </c>
      <c r="N748" s="174" t="s">
        <v>1621</v>
      </c>
      <c r="O748" s="174">
        <v>0</v>
      </c>
      <c r="P748" s="176" t="s">
        <v>2990</v>
      </c>
    </row>
    <row r="749" spans="1:16" ht="21" customHeight="1" x14ac:dyDescent="0.25">
      <c r="A749" s="154">
        <v>746</v>
      </c>
      <c r="B749" s="172" t="s">
        <v>1431</v>
      </c>
      <c r="C749" s="173">
        <v>353019</v>
      </c>
      <c r="D749" s="174" t="s">
        <v>2991</v>
      </c>
      <c r="E749" s="173" t="s">
        <v>741</v>
      </c>
      <c r="F749" s="173">
        <v>50</v>
      </c>
      <c r="G749" s="173">
        <v>19</v>
      </c>
      <c r="H749" s="173" t="s">
        <v>229</v>
      </c>
      <c r="I749" s="174" t="s">
        <v>2545</v>
      </c>
      <c r="J749" s="173">
        <v>35</v>
      </c>
      <c r="K749" s="173" t="s">
        <v>1964</v>
      </c>
      <c r="L749" s="174" t="s">
        <v>1965</v>
      </c>
      <c r="M749" s="174" t="s">
        <v>1620</v>
      </c>
      <c r="N749" s="174" t="s">
        <v>1621</v>
      </c>
      <c r="O749" s="174">
        <v>0</v>
      </c>
      <c r="P749" s="176" t="s">
        <v>2992</v>
      </c>
    </row>
    <row r="750" spans="1:16" ht="21" hidden="1" customHeight="1" x14ac:dyDescent="0.25">
      <c r="A750" s="154">
        <v>747</v>
      </c>
      <c r="B750" s="172" t="s">
        <v>1431</v>
      </c>
      <c r="C750" s="173">
        <v>523246</v>
      </c>
      <c r="D750" s="174" t="s">
        <v>2993</v>
      </c>
      <c r="E750" s="173" t="s">
        <v>640</v>
      </c>
      <c r="F750" s="173">
        <v>61</v>
      </c>
      <c r="G750" s="173">
        <v>11</v>
      </c>
      <c r="H750" s="173" t="s">
        <v>672</v>
      </c>
      <c r="I750" s="174" t="s">
        <v>2304</v>
      </c>
      <c r="J750" s="173">
        <v>8</v>
      </c>
      <c r="K750" s="173" t="s">
        <v>2305</v>
      </c>
      <c r="L750" s="174" t="s">
        <v>2306</v>
      </c>
      <c r="M750" s="174" t="s">
        <v>736</v>
      </c>
      <c r="N750" s="174" t="s">
        <v>737</v>
      </c>
      <c r="O750" s="174" t="s">
        <v>738</v>
      </c>
      <c r="P750" s="176" t="s">
        <v>2994</v>
      </c>
    </row>
    <row r="751" spans="1:16" ht="21" hidden="1" customHeight="1" x14ac:dyDescent="0.25">
      <c r="A751" s="154">
        <v>748</v>
      </c>
      <c r="B751" s="172" t="s">
        <v>1431</v>
      </c>
      <c r="C751" s="173">
        <v>370648</v>
      </c>
      <c r="D751" s="174" t="s">
        <v>2995</v>
      </c>
      <c r="E751" s="173" t="s">
        <v>741</v>
      </c>
      <c r="F751" s="173">
        <v>40</v>
      </c>
      <c r="G751" s="173">
        <v>18</v>
      </c>
      <c r="H751" s="173" t="s">
        <v>641</v>
      </c>
      <c r="I751" s="174" t="s">
        <v>2996</v>
      </c>
      <c r="J751" s="173">
        <v>37</v>
      </c>
      <c r="K751" s="173" t="s">
        <v>743</v>
      </c>
      <c r="L751" s="174" t="s">
        <v>744</v>
      </c>
      <c r="M751" s="174" t="s">
        <v>645</v>
      </c>
      <c r="N751" s="174" t="s">
        <v>760</v>
      </c>
      <c r="O751" s="174" t="s">
        <v>2260</v>
      </c>
      <c r="P751" s="176" t="s">
        <v>2997</v>
      </c>
    </row>
    <row r="752" spans="1:16" ht="21" hidden="1" customHeight="1" x14ac:dyDescent="0.25">
      <c r="A752" s="154">
        <v>749</v>
      </c>
      <c r="B752" s="172" t="s">
        <v>1431</v>
      </c>
      <c r="C752" s="173">
        <v>494565</v>
      </c>
      <c r="D752" s="174" t="s">
        <v>2998</v>
      </c>
      <c r="E752" s="173" t="s">
        <v>640</v>
      </c>
      <c r="F752" s="173">
        <v>37</v>
      </c>
      <c r="G752" s="173">
        <v>13</v>
      </c>
      <c r="H752" s="173" t="s">
        <v>672</v>
      </c>
      <c r="I752" s="174" t="s">
        <v>2512</v>
      </c>
      <c r="J752" s="173">
        <v>25</v>
      </c>
      <c r="K752" s="173" t="s">
        <v>1558</v>
      </c>
      <c r="L752" s="174" t="s">
        <v>1559</v>
      </c>
      <c r="M752" s="174" t="s">
        <v>736</v>
      </c>
      <c r="N752" s="174" t="s">
        <v>917</v>
      </c>
      <c r="O752" s="174" t="s">
        <v>918</v>
      </c>
      <c r="P752" s="176" t="s">
        <v>2999</v>
      </c>
    </row>
    <row r="753" spans="1:16" ht="21" hidden="1" customHeight="1" x14ac:dyDescent="0.25">
      <c r="A753" s="154">
        <v>750</v>
      </c>
      <c r="B753" s="172" t="s">
        <v>1431</v>
      </c>
      <c r="C753" s="173">
        <v>357383</v>
      </c>
      <c r="D753" s="174" t="s">
        <v>3000</v>
      </c>
      <c r="E753" s="173" t="s">
        <v>640</v>
      </c>
      <c r="F753" s="173">
        <v>47</v>
      </c>
      <c r="G753" s="173">
        <v>17</v>
      </c>
      <c r="H753" s="173" t="s">
        <v>672</v>
      </c>
      <c r="I753" s="174" t="s">
        <v>2512</v>
      </c>
      <c r="J753" s="173">
        <v>18</v>
      </c>
      <c r="K753" s="173" t="s">
        <v>1535</v>
      </c>
      <c r="L753" s="174" t="s">
        <v>1536</v>
      </c>
      <c r="M753" s="174" t="s">
        <v>736</v>
      </c>
      <c r="N753" s="174" t="s">
        <v>745</v>
      </c>
      <c r="O753" s="174" t="s">
        <v>2741</v>
      </c>
      <c r="P753" s="176" t="s">
        <v>3001</v>
      </c>
    </row>
    <row r="754" spans="1:16" ht="21" hidden="1" customHeight="1" x14ac:dyDescent="0.25">
      <c r="A754" s="154">
        <v>751</v>
      </c>
      <c r="B754" s="172" t="s">
        <v>1431</v>
      </c>
      <c r="C754" s="173">
        <v>461748</v>
      </c>
      <c r="D754" s="174" t="s">
        <v>3002</v>
      </c>
      <c r="E754" s="173" t="s">
        <v>640</v>
      </c>
      <c r="F754" s="173">
        <v>34</v>
      </c>
      <c r="G754" s="173">
        <v>15</v>
      </c>
      <c r="H754" s="173" t="s">
        <v>672</v>
      </c>
      <c r="I754" s="174" t="s">
        <v>2512</v>
      </c>
      <c r="J754" s="173">
        <v>27</v>
      </c>
      <c r="K754" s="173" t="s">
        <v>2012</v>
      </c>
      <c r="L754" s="174" t="s">
        <v>2013</v>
      </c>
      <c r="M754" s="174" t="s">
        <v>736</v>
      </c>
      <c r="N754" s="174" t="s">
        <v>917</v>
      </c>
      <c r="O754" s="174" t="s">
        <v>918</v>
      </c>
      <c r="P754" s="176" t="s">
        <v>3003</v>
      </c>
    </row>
    <row r="755" spans="1:16" ht="21" hidden="1" customHeight="1" x14ac:dyDescent="0.25">
      <c r="A755" s="154">
        <v>752</v>
      </c>
      <c r="B755" s="172" t="s">
        <v>1431</v>
      </c>
      <c r="C755" s="173">
        <v>465198</v>
      </c>
      <c r="D755" s="174" t="s">
        <v>3004</v>
      </c>
      <c r="E755" s="173" t="s">
        <v>640</v>
      </c>
      <c r="F755" s="173">
        <v>33</v>
      </c>
      <c r="G755" s="173">
        <v>12</v>
      </c>
      <c r="H755" s="173" t="s">
        <v>672</v>
      </c>
      <c r="I755" s="174" t="s">
        <v>2512</v>
      </c>
      <c r="J755" s="173">
        <v>8</v>
      </c>
      <c r="K755" s="173" t="s">
        <v>3005</v>
      </c>
      <c r="L755" s="174" t="s">
        <v>3006</v>
      </c>
      <c r="M755" s="174" t="s">
        <v>736</v>
      </c>
      <c r="N755" s="174" t="s">
        <v>882</v>
      </c>
      <c r="O755" s="174">
        <v>0</v>
      </c>
      <c r="P755" s="176" t="s">
        <v>3007</v>
      </c>
    </row>
    <row r="756" spans="1:16" ht="21" hidden="1" customHeight="1" x14ac:dyDescent="0.25">
      <c r="A756" s="154">
        <v>753</v>
      </c>
      <c r="B756" s="172" t="s">
        <v>1431</v>
      </c>
      <c r="C756" s="173">
        <v>572901</v>
      </c>
      <c r="D756" s="174" t="s">
        <v>3008</v>
      </c>
      <c r="E756" s="173" t="s">
        <v>640</v>
      </c>
      <c r="F756" s="173">
        <v>40</v>
      </c>
      <c r="G756" s="173">
        <v>8</v>
      </c>
      <c r="H756" s="173" t="s">
        <v>672</v>
      </c>
      <c r="I756" s="174" t="s">
        <v>3009</v>
      </c>
      <c r="J756" s="173">
        <v>11</v>
      </c>
      <c r="K756" s="173" t="s">
        <v>1115</v>
      </c>
      <c r="L756" s="174" t="s">
        <v>1116</v>
      </c>
      <c r="M756" s="174" t="s">
        <v>736</v>
      </c>
      <c r="N756" s="174" t="s">
        <v>882</v>
      </c>
      <c r="O756" s="174">
        <v>0</v>
      </c>
      <c r="P756" s="176" t="s">
        <v>3010</v>
      </c>
    </row>
    <row r="757" spans="1:16" ht="21" hidden="1" customHeight="1" x14ac:dyDescent="0.25">
      <c r="A757" s="154">
        <v>754</v>
      </c>
      <c r="B757" s="172" t="s">
        <v>1431</v>
      </c>
      <c r="C757" s="173">
        <v>460251</v>
      </c>
      <c r="D757" s="174" t="s">
        <v>3011</v>
      </c>
      <c r="E757" s="173" t="s">
        <v>640</v>
      </c>
      <c r="F757" s="173">
        <v>41</v>
      </c>
      <c r="G757" s="173">
        <v>16</v>
      </c>
      <c r="H757" s="173" t="s">
        <v>641</v>
      </c>
      <c r="I757" s="174" t="s">
        <v>3012</v>
      </c>
      <c r="J757" s="173">
        <v>24</v>
      </c>
      <c r="K757" s="173" t="s">
        <v>778</v>
      </c>
      <c r="L757" s="174" t="s">
        <v>779</v>
      </c>
      <c r="M757" s="174" t="s">
        <v>645</v>
      </c>
      <c r="N757" s="174" t="s">
        <v>760</v>
      </c>
      <c r="O757" s="174">
        <v>0</v>
      </c>
      <c r="P757" s="176" t="s">
        <v>3013</v>
      </c>
    </row>
    <row r="758" spans="1:16" ht="21" hidden="1" customHeight="1" x14ac:dyDescent="0.25">
      <c r="A758" s="154">
        <v>755</v>
      </c>
      <c r="B758" s="172" t="s">
        <v>1431</v>
      </c>
      <c r="C758" s="173">
        <v>513820</v>
      </c>
      <c r="D758" s="174" t="s">
        <v>3014</v>
      </c>
      <c r="E758" s="173" t="s">
        <v>741</v>
      </c>
      <c r="F758" s="173">
        <v>34</v>
      </c>
      <c r="G758" s="173">
        <v>12</v>
      </c>
      <c r="H758" s="173" t="s">
        <v>672</v>
      </c>
      <c r="I758" s="174" t="s">
        <v>3015</v>
      </c>
      <c r="J758" s="173">
        <v>41</v>
      </c>
      <c r="K758" s="173" t="s">
        <v>1377</v>
      </c>
      <c r="L758" s="174" t="s">
        <v>1378</v>
      </c>
      <c r="M758" s="174" t="s">
        <v>736</v>
      </c>
      <c r="N758" s="174" t="s">
        <v>745</v>
      </c>
      <c r="O758" s="174" t="s">
        <v>1695</v>
      </c>
      <c r="P758" s="176" t="s">
        <v>3016</v>
      </c>
    </row>
    <row r="759" spans="1:16" ht="21" hidden="1" customHeight="1" x14ac:dyDescent="0.25">
      <c r="A759" s="154">
        <v>756</v>
      </c>
      <c r="B759" s="172" t="s">
        <v>1431</v>
      </c>
      <c r="C759" s="173">
        <v>551995</v>
      </c>
      <c r="D759" s="174" t="s">
        <v>3017</v>
      </c>
      <c r="E759" s="173" t="s">
        <v>741</v>
      </c>
      <c r="F759" s="173">
        <v>33</v>
      </c>
      <c r="G759" s="173">
        <v>9</v>
      </c>
      <c r="H759" s="173" t="s">
        <v>229</v>
      </c>
      <c r="I759" s="174" t="s">
        <v>3018</v>
      </c>
      <c r="J759" s="173">
        <v>33</v>
      </c>
      <c r="K759" s="173" t="s">
        <v>1068</v>
      </c>
      <c r="L759" s="174" t="s">
        <v>1069</v>
      </c>
      <c r="M759" s="174" t="s">
        <v>1620</v>
      </c>
      <c r="N759" s="174" t="s">
        <v>1744</v>
      </c>
      <c r="O759" s="174">
        <v>0</v>
      </c>
      <c r="P759" s="176" t="s">
        <v>3019</v>
      </c>
    </row>
    <row r="760" spans="1:16" ht="21" customHeight="1" x14ac:dyDescent="0.25">
      <c r="A760" s="154">
        <v>757</v>
      </c>
      <c r="B760" s="172" t="s">
        <v>1431</v>
      </c>
      <c r="C760" s="173">
        <v>306572</v>
      </c>
      <c r="D760" s="174" t="s">
        <v>3020</v>
      </c>
      <c r="E760" s="173" t="s">
        <v>741</v>
      </c>
      <c r="F760" s="173">
        <v>54</v>
      </c>
      <c r="G760" s="173">
        <v>28</v>
      </c>
      <c r="H760" s="173" t="s">
        <v>229</v>
      </c>
      <c r="I760" s="174" t="s">
        <v>2605</v>
      </c>
      <c r="J760" s="173">
        <v>37</v>
      </c>
      <c r="K760" s="173" t="s">
        <v>1964</v>
      </c>
      <c r="L760" s="174" t="s">
        <v>1965</v>
      </c>
      <c r="M760" s="174" t="s">
        <v>1620</v>
      </c>
      <c r="N760" s="174" t="s">
        <v>1621</v>
      </c>
      <c r="O760" s="174">
        <v>0</v>
      </c>
      <c r="P760" s="176" t="s">
        <v>3021</v>
      </c>
    </row>
    <row r="761" spans="1:16" ht="21" customHeight="1" x14ac:dyDescent="0.25">
      <c r="A761" s="154">
        <v>758</v>
      </c>
      <c r="B761" s="172" t="s">
        <v>1431</v>
      </c>
      <c r="C761" s="173">
        <v>206062</v>
      </c>
      <c r="D761" s="174" t="s">
        <v>3022</v>
      </c>
      <c r="E761" s="173" t="s">
        <v>741</v>
      </c>
      <c r="F761" s="173">
        <v>48</v>
      </c>
      <c r="G761" s="173">
        <v>29</v>
      </c>
      <c r="H761" s="173" t="s">
        <v>229</v>
      </c>
      <c r="I761" s="174" t="s">
        <v>2586</v>
      </c>
      <c r="J761" s="173">
        <v>37</v>
      </c>
      <c r="K761" s="173" t="s">
        <v>1964</v>
      </c>
      <c r="L761" s="174" t="s">
        <v>1965</v>
      </c>
      <c r="M761" s="174" t="s">
        <v>1620</v>
      </c>
      <c r="N761" s="174" t="s">
        <v>1621</v>
      </c>
      <c r="O761" s="174" t="s">
        <v>2587</v>
      </c>
      <c r="P761" s="176" t="s">
        <v>3023</v>
      </c>
    </row>
    <row r="762" spans="1:16" ht="21" customHeight="1" x14ac:dyDescent="0.25">
      <c r="A762" s="154">
        <v>759</v>
      </c>
      <c r="B762" s="172" t="s">
        <v>1431</v>
      </c>
      <c r="C762" s="173">
        <v>354951</v>
      </c>
      <c r="D762" s="174" t="s">
        <v>3024</v>
      </c>
      <c r="E762" s="173" t="s">
        <v>741</v>
      </c>
      <c r="F762" s="173">
        <v>45</v>
      </c>
      <c r="G762" s="173">
        <v>21</v>
      </c>
      <c r="H762" s="173" t="s">
        <v>229</v>
      </c>
      <c r="I762" s="174" t="s">
        <v>2545</v>
      </c>
      <c r="J762" s="173">
        <v>39</v>
      </c>
      <c r="K762" s="173" t="s">
        <v>2532</v>
      </c>
      <c r="L762" s="174" t="s">
        <v>2533</v>
      </c>
      <c r="M762" s="174" t="s">
        <v>1620</v>
      </c>
      <c r="N762" s="174" t="s">
        <v>1621</v>
      </c>
      <c r="O762" s="174">
        <v>0</v>
      </c>
      <c r="P762" s="176" t="s">
        <v>3025</v>
      </c>
    </row>
    <row r="763" spans="1:16" ht="21" hidden="1" customHeight="1" x14ac:dyDescent="0.25">
      <c r="A763" s="154">
        <v>760</v>
      </c>
      <c r="B763" s="172" t="s">
        <v>1431</v>
      </c>
      <c r="C763" s="173">
        <v>496832</v>
      </c>
      <c r="D763" s="174" t="s">
        <v>3026</v>
      </c>
      <c r="E763" s="173" t="s">
        <v>640</v>
      </c>
      <c r="F763" s="173">
        <v>41</v>
      </c>
      <c r="G763" s="173">
        <v>11</v>
      </c>
      <c r="H763" s="173" t="s">
        <v>672</v>
      </c>
      <c r="I763" s="174" t="s">
        <v>2842</v>
      </c>
      <c r="J763" s="173">
        <v>24</v>
      </c>
      <c r="K763" s="173" t="s">
        <v>1646</v>
      </c>
      <c r="L763" s="174" t="s">
        <v>1647</v>
      </c>
      <c r="M763" s="174" t="s">
        <v>736</v>
      </c>
      <c r="N763" s="174" t="s">
        <v>745</v>
      </c>
      <c r="O763" s="174" t="s">
        <v>2741</v>
      </c>
      <c r="P763" s="176" t="s">
        <v>3027</v>
      </c>
    </row>
    <row r="764" spans="1:16" ht="21" customHeight="1" x14ac:dyDescent="0.25">
      <c r="A764" s="154">
        <v>761</v>
      </c>
      <c r="B764" s="172" t="s">
        <v>1759</v>
      </c>
      <c r="C764" s="173">
        <v>348492</v>
      </c>
      <c r="D764" s="174" t="s">
        <v>3028</v>
      </c>
      <c r="E764" s="173" t="s">
        <v>741</v>
      </c>
      <c r="F764" s="173">
        <v>53</v>
      </c>
      <c r="G764" s="173">
        <v>22</v>
      </c>
      <c r="H764" s="173" t="s">
        <v>229</v>
      </c>
      <c r="I764" s="174" t="s">
        <v>3029</v>
      </c>
      <c r="J764" s="173">
        <v>35</v>
      </c>
      <c r="K764" s="173" t="s">
        <v>1964</v>
      </c>
      <c r="L764" s="174" t="s">
        <v>1965</v>
      </c>
      <c r="M764" s="174" t="s">
        <v>1620</v>
      </c>
      <c r="N764" s="174" t="s">
        <v>1621</v>
      </c>
      <c r="O764" s="174">
        <v>0</v>
      </c>
      <c r="P764" s="176" t="s">
        <v>3030</v>
      </c>
    </row>
    <row r="765" spans="1:16" ht="21" hidden="1" customHeight="1" x14ac:dyDescent="0.25">
      <c r="A765" s="154">
        <v>762</v>
      </c>
      <c r="B765" s="172" t="s">
        <v>1431</v>
      </c>
      <c r="C765" s="173">
        <v>637387</v>
      </c>
      <c r="D765" s="174" t="s">
        <v>3031</v>
      </c>
      <c r="E765" s="173" t="s">
        <v>741</v>
      </c>
      <c r="F765" s="173">
        <v>53</v>
      </c>
      <c r="G765" s="173">
        <v>26</v>
      </c>
      <c r="H765" s="173" t="s">
        <v>229</v>
      </c>
      <c r="I765" s="174" t="s">
        <v>3032</v>
      </c>
      <c r="J765" s="173">
        <v>37</v>
      </c>
      <c r="K765" s="173" t="s">
        <v>1964</v>
      </c>
      <c r="L765" s="174" t="s">
        <v>1965</v>
      </c>
      <c r="M765" s="174" t="s">
        <v>1620</v>
      </c>
      <c r="N765" s="174" t="s">
        <v>1744</v>
      </c>
      <c r="O765" s="174" t="s">
        <v>3033</v>
      </c>
      <c r="P765" s="176" t="s">
        <v>3034</v>
      </c>
    </row>
    <row r="766" spans="1:16" ht="21" hidden="1" customHeight="1" x14ac:dyDescent="0.25">
      <c r="A766" s="154">
        <v>763</v>
      </c>
      <c r="B766" s="172" t="s">
        <v>1431</v>
      </c>
      <c r="C766" s="173">
        <v>294607</v>
      </c>
      <c r="D766" s="174" t="s">
        <v>3035</v>
      </c>
      <c r="E766" s="173" t="s">
        <v>640</v>
      </c>
      <c r="F766" s="173">
        <v>50</v>
      </c>
      <c r="G766" s="173">
        <v>19</v>
      </c>
      <c r="H766" s="173" t="s">
        <v>229</v>
      </c>
      <c r="I766" s="174" t="s">
        <v>3036</v>
      </c>
      <c r="J766" s="173">
        <v>11</v>
      </c>
      <c r="K766" s="173" t="s">
        <v>2126</v>
      </c>
      <c r="L766" s="174" t="s">
        <v>2127</v>
      </c>
      <c r="M766" s="174" t="s">
        <v>1620</v>
      </c>
      <c r="N766" s="174" t="s">
        <v>1744</v>
      </c>
      <c r="O766" s="174" t="s">
        <v>3037</v>
      </c>
      <c r="P766" s="176" t="s">
        <v>3038</v>
      </c>
    </row>
    <row r="767" spans="1:16" ht="21" hidden="1" customHeight="1" x14ac:dyDescent="0.25">
      <c r="A767" s="154">
        <v>764</v>
      </c>
      <c r="B767" s="172" t="s">
        <v>1431</v>
      </c>
      <c r="C767" s="173">
        <v>485409</v>
      </c>
      <c r="D767" s="174" t="s">
        <v>3039</v>
      </c>
      <c r="E767" s="173" t="s">
        <v>640</v>
      </c>
      <c r="F767" s="173">
        <v>56</v>
      </c>
      <c r="G767" s="173">
        <v>21</v>
      </c>
      <c r="H767" s="173" t="s">
        <v>229</v>
      </c>
      <c r="I767" s="174" t="s">
        <v>3040</v>
      </c>
      <c r="J767" s="173">
        <v>23</v>
      </c>
      <c r="K767" s="173" t="s">
        <v>1092</v>
      </c>
      <c r="L767" s="174" t="s">
        <v>1093</v>
      </c>
      <c r="M767" s="174" t="s">
        <v>1620</v>
      </c>
      <c r="N767" s="174" t="s">
        <v>1744</v>
      </c>
      <c r="O767" s="174" t="s">
        <v>3033</v>
      </c>
      <c r="P767" s="175" t="s">
        <v>656</v>
      </c>
    </row>
    <row r="768" spans="1:16" ht="21" hidden="1" customHeight="1" x14ac:dyDescent="0.25">
      <c r="A768" s="154">
        <v>765</v>
      </c>
      <c r="B768" s="172" t="s">
        <v>1431</v>
      </c>
      <c r="C768" s="173">
        <v>332706</v>
      </c>
      <c r="D768" s="174" t="s">
        <v>3041</v>
      </c>
      <c r="E768" s="173" t="s">
        <v>640</v>
      </c>
      <c r="F768" s="173">
        <v>52</v>
      </c>
      <c r="G768" s="173">
        <v>24</v>
      </c>
      <c r="H768" s="173" t="s">
        <v>229</v>
      </c>
      <c r="I768" s="174" t="s">
        <v>3036</v>
      </c>
      <c r="J768" s="173">
        <v>24</v>
      </c>
      <c r="K768" s="173" t="s">
        <v>1034</v>
      </c>
      <c r="L768" s="174" t="s">
        <v>1035</v>
      </c>
      <c r="M768" s="174" t="s">
        <v>1620</v>
      </c>
      <c r="N768" s="174" t="s">
        <v>1744</v>
      </c>
      <c r="O768" s="174" t="s">
        <v>3037</v>
      </c>
      <c r="P768" s="176" t="s">
        <v>3042</v>
      </c>
    </row>
    <row r="769" spans="1:16" ht="21" hidden="1" customHeight="1" x14ac:dyDescent="0.25">
      <c r="A769" s="154">
        <v>766</v>
      </c>
      <c r="B769" s="172" t="s">
        <v>1431</v>
      </c>
      <c r="C769" s="173">
        <v>589825</v>
      </c>
      <c r="D769" s="174" t="s">
        <v>3043</v>
      </c>
      <c r="E769" s="173" t="s">
        <v>640</v>
      </c>
      <c r="F769" s="173">
        <v>54</v>
      </c>
      <c r="G769" s="173">
        <v>33</v>
      </c>
      <c r="H769" s="173" t="s">
        <v>229</v>
      </c>
      <c r="I769" s="174" t="s">
        <v>3036</v>
      </c>
      <c r="J769" s="173">
        <v>13</v>
      </c>
      <c r="K769" s="173" t="s">
        <v>3044</v>
      </c>
      <c r="L769" s="174" t="s">
        <v>3045</v>
      </c>
      <c r="M769" s="174" t="s">
        <v>1620</v>
      </c>
      <c r="N769" s="174" t="s">
        <v>1744</v>
      </c>
      <c r="O769" s="174" t="s">
        <v>3033</v>
      </c>
      <c r="P769" s="175" t="s">
        <v>656</v>
      </c>
    </row>
    <row r="770" spans="1:16" ht="21" hidden="1" customHeight="1" x14ac:dyDescent="0.25">
      <c r="A770" s="154">
        <v>767</v>
      </c>
      <c r="B770" s="172" t="s">
        <v>1431</v>
      </c>
      <c r="C770" s="173">
        <v>406470</v>
      </c>
      <c r="D770" s="174" t="s">
        <v>3046</v>
      </c>
      <c r="E770" s="173" t="s">
        <v>640</v>
      </c>
      <c r="F770" s="173">
        <v>47</v>
      </c>
      <c r="G770" s="173">
        <v>18</v>
      </c>
      <c r="H770" s="173" t="s">
        <v>229</v>
      </c>
      <c r="I770" s="174" t="s">
        <v>3036</v>
      </c>
      <c r="J770" s="173">
        <v>11</v>
      </c>
      <c r="K770" s="173" t="s">
        <v>2126</v>
      </c>
      <c r="L770" s="174" t="s">
        <v>2127</v>
      </c>
      <c r="M770" s="174" t="s">
        <v>1620</v>
      </c>
      <c r="N770" s="174" t="s">
        <v>1744</v>
      </c>
      <c r="O770" s="174" t="s">
        <v>3037</v>
      </c>
      <c r="P770" s="176" t="s">
        <v>3047</v>
      </c>
    </row>
    <row r="771" spans="1:16" ht="21" hidden="1" customHeight="1" x14ac:dyDescent="0.25">
      <c r="A771" s="154">
        <v>768</v>
      </c>
      <c r="B771" s="172" t="s">
        <v>1431</v>
      </c>
      <c r="C771" s="173">
        <v>337778</v>
      </c>
      <c r="D771" s="174" t="s">
        <v>3048</v>
      </c>
      <c r="E771" s="173" t="s">
        <v>741</v>
      </c>
      <c r="F771" s="173">
        <v>49</v>
      </c>
      <c r="G771" s="173">
        <v>23</v>
      </c>
      <c r="H771" s="173" t="s">
        <v>229</v>
      </c>
      <c r="I771" s="174" t="s">
        <v>3049</v>
      </c>
      <c r="J771" s="173">
        <v>33</v>
      </c>
      <c r="K771" s="173" t="s">
        <v>1068</v>
      </c>
      <c r="L771" s="174" t="s">
        <v>1069</v>
      </c>
      <c r="M771" s="174" t="s">
        <v>1620</v>
      </c>
      <c r="N771" s="174" t="s">
        <v>1744</v>
      </c>
      <c r="O771" s="174" t="s">
        <v>54</v>
      </c>
      <c r="P771" s="176" t="s">
        <v>3050</v>
      </c>
    </row>
    <row r="772" spans="1:16" ht="21" hidden="1" customHeight="1" x14ac:dyDescent="0.25">
      <c r="A772" s="154">
        <v>769</v>
      </c>
      <c r="B772" s="172" t="s">
        <v>1431</v>
      </c>
      <c r="C772" s="173">
        <v>400665</v>
      </c>
      <c r="D772" s="174" t="s">
        <v>3051</v>
      </c>
      <c r="E772" s="173" t="s">
        <v>640</v>
      </c>
      <c r="F772" s="173">
        <v>47</v>
      </c>
      <c r="G772" s="173">
        <v>19</v>
      </c>
      <c r="H772" s="173" t="s">
        <v>229</v>
      </c>
      <c r="I772" s="174" t="s">
        <v>3040</v>
      </c>
      <c r="J772" s="173">
        <v>23</v>
      </c>
      <c r="K772" s="173" t="s">
        <v>3052</v>
      </c>
      <c r="L772" s="174" t="s">
        <v>3053</v>
      </c>
      <c r="M772" s="174" t="s">
        <v>1620</v>
      </c>
      <c r="N772" s="174" t="s">
        <v>1744</v>
      </c>
      <c r="O772" s="174" t="s">
        <v>3033</v>
      </c>
      <c r="P772" s="176" t="s">
        <v>3054</v>
      </c>
    </row>
    <row r="773" spans="1:16" ht="21" hidden="1" customHeight="1" x14ac:dyDescent="0.25">
      <c r="A773" s="154">
        <v>770</v>
      </c>
      <c r="B773" s="172" t="s">
        <v>1431</v>
      </c>
      <c r="C773" s="173">
        <v>405885</v>
      </c>
      <c r="D773" s="174" t="s">
        <v>3055</v>
      </c>
      <c r="E773" s="173" t="s">
        <v>640</v>
      </c>
      <c r="F773" s="173">
        <v>52</v>
      </c>
      <c r="G773" s="173">
        <v>18</v>
      </c>
      <c r="H773" s="173" t="s">
        <v>229</v>
      </c>
      <c r="I773" s="174" t="s">
        <v>3036</v>
      </c>
      <c r="J773" s="173">
        <v>23</v>
      </c>
      <c r="K773" s="173" t="s">
        <v>3052</v>
      </c>
      <c r="L773" s="174" t="s">
        <v>3053</v>
      </c>
      <c r="M773" s="174" t="s">
        <v>1620</v>
      </c>
      <c r="N773" s="174" t="s">
        <v>1744</v>
      </c>
      <c r="O773" s="174" t="s">
        <v>3033</v>
      </c>
      <c r="P773" s="175" t="s">
        <v>656</v>
      </c>
    </row>
    <row r="774" spans="1:16" ht="21" hidden="1" customHeight="1" x14ac:dyDescent="0.25">
      <c r="A774" s="154">
        <v>771</v>
      </c>
      <c r="B774" s="172" t="s">
        <v>1431</v>
      </c>
      <c r="C774" s="173">
        <v>318103</v>
      </c>
      <c r="D774" s="174" t="s">
        <v>3056</v>
      </c>
      <c r="E774" s="173" t="s">
        <v>640</v>
      </c>
      <c r="F774" s="173">
        <v>53</v>
      </c>
      <c r="G774" s="173">
        <v>27</v>
      </c>
      <c r="H774" s="173" t="s">
        <v>229</v>
      </c>
      <c r="I774" s="174" t="s">
        <v>3057</v>
      </c>
      <c r="J774" s="173">
        <v>28</v>
      </c>
      <c r="K774" s="173" t="s">
        <v>3058</v>
      </c>
      <c r="L774" s="174" t="s">
        <v>3059</v>
      </c>
      <c r="M774" s="174" t="s">
        <v>1620</v>
      </c>
      <c r="N774" s="174" t="s">
        <v>1744</v>
      </c>
      <c r="O774" s="174" t="s">
        <v>3033</v>
      </c>
      <c r="P774" s="176" t="s">
        <v>3060</v>
      </c>
    </row>
    <row r="775" spans="1:16" ht="21" hidden="1" customHeight="1" x14ac:dyDescent="0.25">
      <c r="A775" s="154">
        <v>772</v>
      </c>
      <c r="B775" s="172" t="s">
        <v>1431</v>
      </c>
      <c r="C775" s="173">
        <v>318893</v>
      </c>
      <c r="D775" s="174" t="s">
        <v>3061</v>
      </c>
      <c r="E775" s="173" t="s">
        <v>640</v>
      </c>
      <c r="F775" s="173">
        <v>58</v>
      </c>
      <c r="G775" s="173">
        <v>34</v>
      </c>
      <c r="H775" s="173" t="s">
        <v>229</v>
      </c>
      <c r="I775" s="174" t="s">
        <v>3057</v>
      </c>
      <c r="J775" s="173">
        <v>22</v>
      </c>
      <c r="K775" s="173" t="s">
        <v>3062</v>
      </c>
      <c r="L775" s="174" t="s">
        <v>3063</v>
      </c>
      <c r="M775" s="174" t="s">
        <v>1620</v>
      </c>
      <c r="N775" s="174" t="s">
        <v>1744</v>
      </c>
      <c r="O775" s="174" t="s">
        <v>3037</v>
      </c>
      <c r="P775" s="175" t="s">
        <v>656</v>
      </c>
    </row>
    <row r="776" spans="1:16" ht="21" hidden="1" customHeight="1" x14ac:dyDescent="0.25">
      <c r="A776" s="154">
        <v>773</v>
      </c>
      <c r="B776" s="172" t="s">
        <v>1431</v>
      </c>
      <c r="C776" s="173">
        <v>317221</v>
      </c>
      <c r="D776" s="174" t="s">
        <v>3064</v>
      </c>
      <c r="E776" s="173" t="s">
        <v>640</v>
      </c>
      <c r="F776" s="173">
        <v>45</v>
      </c>
      <c r="G776" s="173">
        <v>22</v>
      </c>
      <c r="H776" s="173" t="s">
        <v>229</v>
      </c>
      <c r="I776" s="174" t="s">
        <v>3036</v>
      </c>
      <c r="J776" s="173">
        <v>11</v>
      </c>
      <c r="K776" s="173" t="s">
        <v>2126</v>
      </c>
      <c r="L776" s="174" t="s">
        <v>2127</v>
      </c>
      <c r="M776" s="174" t="s">
        <v>1620</v>
      </c>
      <c r="N776" s="174" t="s">
        <v>1744</v>
      </c>
      <c r="O776" s="174" t="s">
        <v>3037</v>
      </c>
      <c r="P776" s="176" t="s">
        <v>3065</v>
      </c>
    </row>
    <row r="777" spans="1:16" ht="21" hidden="1" customHeight="1" x14ac:dyDescent="0.25">
      <c r="A777" s="154">
        <v>774</v>
      </c>
      <c r="B777" s="172" t="s">
        <v>1431</v>
      </c>
      <c r="C777" s="173">
        <v>652428</v>
      </c>
      <c r="D777" s="174" t="s">
        <v>3066</v>
      </c>
      <c r="E777" s="173" t="s">
        <v>741</v>
      </c>
      <c r="F777" s="173">
        <v>54</v>
      </c>
      <c r="G777" s="173">
        <v>25</v>
      </c>
      <c r="H777" s="173" t="s">
        <v>229</v>
      </c>
      <c r="I777" s="174" t="s">
        <v>2633</v>
      </c>
      <c r="J777" s="173">
        <v>35</v>
      </c>
      <c r="K777" s="173" t="s">
        <v>820</v>
      </c>
      <c r="L777" s="174" t="s">
        <v>821</v>
      </c>
      <c r="M777" s="174" t="s">
        <v>1620</v>
      </c>
      <c r="N777" s="174" t="s">
        <v>1744</v>
      </c>
      <c r="O777" s="174" t="s">
        <v>54</v>
      </c>
      <c r="P777" s="176" t="s">
        <v>3067</v>
      </c>
    </row>
    <row r="778" spans="1:16" ht="21" hidden="1" customHeight="1" x14ac:dyDescent="0.25">
      <c r="A778" s="154">
        <v>775</v>
      </c>
      <c r="B778" s="172" t="s">
        <v>1431</v>
      </c>
      <c r="C778" s="173">
        <v>406099</v>
      </c>
      <c r="D778" s="174" t="s">
        <v>3068</v>
      </c>
      <c r="E778" s="173" t="s">
        <v>741</v>
      </c>
      <c r="F778" s="173">
        <v>44</v>
      </c>
      <c r="G778" s="173">
        <v>19</v>
      </c>
      <c r="H778" s="173" t="s">
        <v>229</v>
      </c>
      <c r="I778" s="174" t="s">
        <v>2633</v>
      </c>
      <c r="J778" s="173">
        <v>35</v>
      </c>
      <c r="K778" s="173" t="s">
        <v>820</v>
      </c>
      <c r="L778" s="174" t="s">
        <v>821</v>
      </c>
      <c r="M778" s="174" t="s">
        <v>1620</v>
      </c>
      <c r="N778" s="174" t="s">
        <v>1744</v>
      </c>
      <c r="O778" s="174" t="s">
        <v>54</v>
      </c>
      <c r="P778" s="176" t="s">
        <v>3069</v>
      </c>
    </row>
    <row r="779" spans="1:16" ht="21" hidden="1" customHeight="1" x14ac:dyDescent="0.25">
      <c r="A779" s="154">
        <v>776</v>
      </c>
      <c r="B779" s="172" t="s">
        <v>1431</v>
      </c>
      <c r="C779" s="173">
        <v>419491</v>
      </c>
      <c r="D779" s="174" t="s">
        <v>3070</v>
      </c>
      <c r="E779" s="173" t="s">
        <v>640</v>
      </c>
      <c r="F779" s="173">
        <v>63</v>
      </c>
      <c r="G779" s="173">
        <v>19</v>
      </c>
      <c r="H779" s="173" t="s">
        <v>229</v>
      </c>
      <c r="I779" s="174" t="s">
        <v>3057</v>
      </c>
      <c r="J779" s="173">
        <v>24</v>
      </c>
      <c r="K779" s="173" t="s">
        <v>1034</v>
      </c>
      <c r="L779" s="174" t="s">
        <v>1035</v>
      </c>
      <c r="M779" s="174" t="s">
        <v>1620</v>
      </c>
      <c r="N779" s="174" t="s">
        <v>1744</v>
      </c>
      <c r="O779" s="174" t="s">
        <v>3037</v>
      </c>
      <c r="P779" s="176" t="s">
        <v>3071</v>
      </c>
    </row>
    <row r="780" spans="1:16" ht="21" hidden="1" customHeight="1" x14ac:dyDescent="0.25">
      <c r="A780" s="154">
        <v>777</v>
      </c>
      <c r="B780" s="172" t="s">
        <v>1431</v>
      </c>
      <c r="C780" s="173">
        <v>446147</v>
      </c>
      <c r="D780" s="174" t="s">
        <v>3072</v>
      </c>
      <c r="E780" s="173" t="s">
        <v>640</v>
      </c>
      <c r="F780" s="173">
        <v>44</v>
      </c>
      <c r="G780" s="173">
        <v>16</v>
      </c>
      <c r="H780" s="173" t="s">
        <v>229</v>
      </c>
      <c r="I780" s="174" t="s">
        <v>3036</v>
      </c>
      <c r="J780" s="173">
        <v>17</v>
      </c>
      <c r="K780" s="173" t="s">
        <v>2121</v>
      </c>
      <c r="L780" s="174" t="s">
        <v>2122</v>
      </c>
      <c r="M780" s="174" t="s">
        <v>1620</v>
      </c>
      <c r="N780" s="174" t="s">
        <v>1744</v>
      </c>
      <c r="O780" s="174" t="s">
        <v>3037</v>
      </c>
      <c r="P780" s="176" t="s">
        <v>3073</v>
      </c>
    </row>
    <row r="781" spans="1:16" ht="21" hidden="1" customHeight="1" x14ac:dyDescent="0.25">
      <c r="A781" s="154">
        <v>778</v>
      </c>
      <c r="B781" s="172" t="s">
        <v>1431</v>
      </c>
      <c r="C781" s="173">
        <v>481436</v>
      </c>
      <c r="D781" s="174" t="s">
        <v>3074</v>
      </c>
      <c r="E781" s="173" t="s">
        <v>640</v>
      </c>
      <c r="F781" s="173">
        <v>50</v>
      </c>
      <c r="G781" s="173">
        <v>15</v>
      </c>
      <c r="H781" s="173" t="s">
        <v>229</v>
      </c>
      <c r="I781" s="174" t="s">
        <v>3075</v>
      </c>
      <c r="J781" s="173">
        <v>23</v>
      </c>
      <c r="K781" s="173" t="s">
        <v>1092</v>
      </c>
      <c r="L781" s="174" t="s">
        <v>1093</v>
      </c>
      <c r="M781" s="174" t="s">
        <v>1620</v>
      </c>
      <c r="N781" s="174" t="s">
        <v>3076</v>
      </c>
      <c r="O781" s="174" t="s">
        <v>2630</v>
      </c>
      <c r="P781" s="175" t="s">
        <v>656</v>
      </c>
    </row>
    <row r="782" spans="1:16" ht="21" hidden="1" customHeight="1" x14ac:dyDescent="0.25">
      <c r="A782" s="154">
        <v>779</v>
      </c>
      <c r="B782" s="172" t="s">
        <v>1431</v>
      </c>
      <c r="C782" s="173">
        <v>316039</v>
      </c>
      <c r="D782" s="174" t="s">
        <v>3077</v>
      </c>
      <c r="E782" s="173" t="s">
        <v>640</v>
      </c>
      <c r="F782" s="173">
        <v>47</v>
      </c>
      <c r="G782" s="173">
        <v>26</v>
      </c>
      <c r="H782" s="173" t="s">
        <v>229</v>
      </c>
      <c r="I782" s="174" t="s">
        <v>3078</v>
      </c>
      <c r="J782" s="173">
        <v>22</v>
      </c>
      <c r="K782" s="173" t="s">
        <v>3062</v>
      </c>
      <c r="L782" s="174" t="s">
        <v>3063</v>
      </c>
      <c r="M782" s="174" t="s">
        <v>1620</v>
      </c>
      <c r="N782" s="174" t="s">
        <v>1744</v>
      </c>
      <c r="O782" s="174" t="s">
        <v>3037</v>
      </c>
      <c r="P782" s="176" t="s">
        <v>3079</v>
      </c>
    </row>
    <row r="783" spans="1:16" ht="21" hidden="1" customHeight="1" x14ac:dyDescent="0.25">
      <c r="A783" s="154">
        <v>780</v>
      </c>
      <c r="B783" s="172" t="s">
        <v>1431</v>
      </c>
      <c r="C783" s="173">
        <v>370733</v>
      </c>
      <c r="D783" s="174" t="s">
        <v>3080</v>
      </c>
      <c r="E783" s="173" t="s">
        <v>741</v>
      </c>
      <c r="F783" s="173">
        <v>50</v>
      </c>
      <c r="G783" s="173">
        <v>20</v>
      </c>
      <c r="H783" s="173" t="s">
        <v>229</v>
      </c>
      <c r="I783" s="174" t="s">
        <v>3081</v>
      </c>
      <c r="J783" s="173">
        <v>35</v>
      </c>
      <c r="K783" s="173" t="s">
        <v>820</v>
      </c>
      <c r="L783" s="174" t="s">
        <v>821</v>
      </c>
      <c r="M783" s="174" t="s">
        <v>1620</v>
      </c>
      <c r="N783" s="174" t="s">
        <v>1744</v>
      </c>
      <c r="O783" s="174" t="s">
        <v>3033</v>
      </c>
      <c r="P783" s="176" t="s">
        <v>3082</v>
      </c>
    </row>
    <row r="784" spans="1:16" ht="21" hidden="1" customHeight="1" x14ac:dyDescent="0.25">
      <c r="A784" s="154">
        <v>781</v>
      </c>
      <c r="B784" s="172" t="s">
        <v>1431</v>
      </c>
      <c r="C784" s="173">
        <v>489671</v>
      </c>
      <c r="D784" s="174" t="s">
        <v>3083</v>
      </c>
      <c r="E784" s="173" t="s">
        <v>640</v>
      </c>
      <c r="F784" s="173">
        <v>39</v>
      </c>
      <c r="G784" s="173">
        <v>13</v>
      </c>
      <c r="H784" s="173" t="s">
        <v>229</v>
      </c>
      <c r="I784" s="174" t="s">
        <v>3078</v>
      </c>
      <c r="J784" s="173">
        <v>17</v>
      </c>
      <c r="K784" s="173" t="s">
        <v>3084</v>
      </c>
      <c r="L784" s="174" t="s">
        <v>3085</v>
      </c>
      <c r="M784" s="174" t="s">
        <v>1620</v>
      </c>
      <c r="N784" s="174" t="s">
        <v>1744</v>
      </c>
      <c r="O784" s="174" t="s">
        <v>3037</v>
      </c>
      <c r="P784" s="176" t="s">
        <v>3086</v>
      </c>
    </row>
    <row r="785" spans="1:16" ht="21" hidden="1" customHeight="1" x14ac:dyDescent="0.25">
      <c r="A785" s="154">
        <v>782</v>
      </c>
      <c r="B785" s="172" t="s">
        <v>1431</v>
      </c>
      <c r="C785" s="173">
        <v>508753</v>
      </c>
      <c r="D785" s="174" t="s">
        <v>3087</v>
      </c>
      <c r="E785" s="173" t="s">
        <v>640</v>
      </c>
      <c r="F785" s="173">
        <v>54</v>
      </c>
      <c r="G785" s="173">
        <v>12</v>
      </c>
      <c r="H785" s="173" t="s">
        <v>229</v>
      </c>
      <c r="I785" s="174" t="s">
        <v>3040</v>
      </c>
      <c r="J785" s="173">
        <v>23</v>
      </c>
      <c r="K785" s="173" t="s">
        <v>1092</v>
      </c>
      <c r="L785" s="174" t="s">
        <v>1093</v>
      </c>
      <c r="M785" s="174" t="s">
        <v>1620</v>
      </c>
      <c r="N785" s="174" t="s">
        <v>1744</v>
      </c>
      <c r="O785" s="174" t="s">
        <v>3033</v>
      </c>
      <c r="P785" s="176" t="s">
        <v>3088</v>
      </c>
    </row>
    <row r="786" spans="1:16" ht="21" hidden="1" customHeight="1" x14ac:dyDescent="0.25">
      <c r="A786" s="154">
        <v>783</v>
      </c>
      <c r="B786" s="172" t="s">
        <v>1431</v>
      </c>
      <c r="C786" s="173">
        <v>319158</v>
      </c>
      <c r="D786" s="174" t="s">
        <v>3089</v>
      </c>
      <c r="E786" s="173" t="s">
        <v>640</v>
      </c>
      <c r="F786" s="173">
        <v>61</v>
      </c>
      <c r="G786" s="173">
        <v>24</v>
      </c>
      <c r="H786" s="173" t="s">
        <v>229</v>
      </c>
      <c r="I786" s="174" t="s">
        <v>3036</v>
      </c>
      <c r="J786" s="173">
        <v>13</v>
      </c>
      <c r="K786" s="173" t="s">
        <v>3090</v>
      </c>
      <c r="L786" s="174" t="s">
        <v>3091</v>
      </c>
      <c r="M786" s="174" t="s">
        <v>1620</v>
      </c>
      <c r="N786" s="174" t="s">
        <v>1744</v>
      </c>
      <c r="O786" s="174" t="s">
        <v>3033</v>
      </c>
      <c r="P786" s="175" t="s">
        <v>656</v>
      </c>
    </row>
    <row r="787" spans="1:16" ht="21" hidden="1" customHeight="1" x14ac:dyDescent="0.25">
      <c r="A787" s="154">
        <v>784</v>
      </c>
      <c r="B787" s="172" t="s">
        <v>1431</v>
      </c>
      <c r="C787" s="173">
        <v>344726</v>
      </c>
      <c r="D787" s="174" t="s">
        <v>3092</v>
      </c>
      <c r="E787" s="173" t="s">
        <v>640</v>
      </c>
      <c r="F787" s="173">
        <v>42</v>
      </c>
      <c r="G787" s="173">
        <v>13</v>
      </c>
      <c r="H787" s="173" t="s">
        <v>229</v>
      </c>
      <c r="I787" s="174" t="s">
        <v>3036</v>
      </c>
      <c r="J787" s="173">
        <v>17</v>
      </c>
      <c r="K787" s="173" t="s">
        <v>2121</v>
      </c>
      <c r="L787" s="174" t="s">
        <v>2122</v>
      </c>
      <c r="M787" s="174" t="s">
        <v>1620</v>
      </c>
      <c r="N787" s="174" t="s">
        <v>1744</v>
      </c>
      <c r="O787" s="174" t="s">
        <v>3037</v>
      </c>
      <c r="P787" s="176" t="s">
        <v>3093</v>
      </c>
    </row>
    <row r="788" spans="1:16" ht="21" hidden="1" customHeight="1" x14ac:dyDescent="0.25">
      <c r="A788" s="154">
        <v>785</v>
      </c>
      <c r="B788" s="172" t="s">
        <v>1431</v>
      </c>
      <c r="C788" s="173">
        <v>415202</v>
      </c>
      <c r="D788" s="174" t="s">
        <v>3094</v>
      </c>
      <c r="E788" s="173" t="s">
        <v>640</v>
      </c>
      <c r="F788" s="173">
        <v>42</v>
      </c>
      <c r="G788" s="173">
        <v>16</v>
      </c>
      <c r="H788" s="173" t="s">
        <v>229</v>
      </c>
      <c r="I788" s="174" t="s">
        <v>3036</v>
      </c>
      <c r="J788" s="173">
        <v>11</v>
      </c>
      <c r="K788" s="173" t="s">
        <v>2126</v>
      </c>
      <c r="L788" s="174" t="s">
        <v>2127</v>
      </c>
      <c r="M788" s="174" t="s">
        <v>1620</v>
      </c>
      <c r="N788" s="174" t="s">
        <v>1744</v>
      </c>
      <c r="O788" s="174" t="s">
        <v>3037</v>
      </c>
      <c r="P788" s="176" t="s">
        <v>3095</v>
      </c>
    </row>
    <row r="789" spans="1:16" ht="21" hidden="1" customHeight="1" x14ac:dyDescent="0.25">
      <c r="A789" s="154">
        <v>786</v>
      </c>
      <c r="B789" s="172" t="s">
        <v>1431</v>
      </c>
      <c r="C789" s="173">
        <v>745854</v>
      </c>
      <c r="D789" s="174" t="s">
        <v>3096</v>
      </c>
      <c r="E789" s="173" t="s">
        <v>640</v>
      </c>
      <c r="F789" s="173">
        <v>56</v>
      </c>
      <c r="G789" s="173">
        <v>33</v>
      </c>
      <c r="H789" s="173" t="s">
        <v>229</v>
      </c>
      <c r="I789" s="174" t="s">
        <v>3097</v>
      </c>
      <c r="J789" s="173">
        <v>23</v>
      </c>
      <c r="K789" s="173" t="s">
        <v>3098</v>
      </c>
      <c r="L789" s="174" t="s">
        <v>3099</v>
      </c>
      <c r="M789" s="174" t="s">
        <v>1620</v>
      </c>
      <c r="N789" s="174" t="s">
        <v>1744</v>
      </c>
      <c r="O789" s="174" t="s">
        <v>54</v>
      </c>
      <c r="P789" s="176" t="s">
        <v>3100</v>
      </c>
    </row>
    <row r="790" spans="1:16" ht="21" hidden="1" customHeight="1" x14ac:dyDescent="0.25">
      <c r="A790" s="154">
        <v>787</v>
      </c>
      <c r="B790" s="172" t="s">
        <v>1431</v>
      </c>
      <c r="C790" s="173">
        <v>851403</v>
      </c>
      <c r="D790" s="174" t="s">
        <v>3101</v>
      </c>
      <c r="E790" s="173" t="s">
        <v>741</v>
      </c>
      <c r="F790" s="173">
        <v>54</v>
      </c>
      <c r="G790" s="173">
        <v>34</v>
      </c>
      <c r="H790" s="173" t="s">
        <v>229</v>
      </c>
      <c r="I790" s="174" t="s">
        <v>3036</v>
      </c>
      <c r="J790" s="173">
        <v>22</v>
      </c>
      <c r="K790" s="173" t="s">
        <v>2129</v>
      </c>
      <c r="L790" s="174" t="s">
        <v>2130</v>
      </c>
      <c r="M790" s="174" t="s">
        <v>1620</v>
      </c>
      <c r="N790" s="174" t="s">
        <v>1744</v>
      </c>
      <c r="O790" s="174" t="s">
        <v>3037</v>
      </c>
      <c r="P790" s="176" t="s">
        <v>3102</v>
      </c>
    </row>
    <row r="791" spans="1:16" ht="21" hidden="1" customHeight="1" x14ac:dyDescent="0.25">
      <c r="A791" s="154">
        <v>788</v>
      </c>
      <c r="B791" s="172" t="s">
        <v>1431</v>
      </c>
      <c r="C791" s="173">
        <v>389603</v>
      </c>
      <c r="D791" s="174" t="s">
        <v>3103</v>
      </c>
      <c r="E791" s="173" t="s">
        <v>640</v>
      </c>
      <c r="F791" s="173">
        <v>57</v>
      </c>
      <c r="G791" s="173">
        <v>19</v>
      </c>
      <c r="H791" s="173" t="s">
        <v>229</v>
      </c>
      <c r="I791" s="174" t="s">
        <v>2120</v>
      </c>
      <c r="J791" s="173">
        <v>17</v>
      </c>
      <c r="K791" s="173" t="s">
        <v>3084</v>
      </c>
      <c r="L791" s="174" t="s">
        <v>3085</v>
      </c>
      <c r="M791" s="174" t="s">
        <v>1620</v>
      </c>
      <c r="N791" s="174" t="s">
        <v>1744</v>
      </c>
      <c r="O791" s="174" t="s">
        <v>2359</v>
      </c>
      <c r="P791" s="176" t="s">
        <v>3104</v>
      </c>
    </row>
    <row r="792" spans="1:16" ht="21" hidden="1" customHeight="1" x14ac:dyDescent="0.25">
      <c r="A792" s="154">
        <v>789</v>
      </c>
      <c r="B792" s="172" t="s">
        <v>1431</v>
      </c>
      <c r="C792" s="173">
        <v>332880</v>
      </c>
      <c r="D792" s="174" t="s">
        <v>3105</v>
      </c>
      <c r="E792" s="173" t="s">
        <v>640</v>
      </c>
      <c r="F792" s="173">
        <v>41</v>
      </c>
      <c r="G792" s="173">
        <v>19</v>
      </c>
      <c r="H792" s="173" t="s">
        <v>672</v>
      </c>
      <c r="I792" s="174" t="s">
        <v>2842</v>
      </c>
      <c r="J792" s="173">
        <v>27</v>
      </c>
      <c r="K792" s="173" t="s">
        <v>2537</v>
      </c>
      <c r="L792" s="174" t="s">
        <v>2538</v>
      </c>
      <c r="M792" s="174" t="s">
        <v>736</v>
      </c>
      <c r="N792" s="174" t="s">
        <v>745</v>
      </c>
      <c r="O792" s="174" t="s">
        <v>2741</v>
      </c>
      <c r="P792" s="176" t="s">
        <v>3106</v>
      </c>
    </row>
    <row r="793" spans="1:16" ht="21" hidden="1" customHeight="1" x14ac:dyDescent="0.25">
      <c r="A793" s="154">
        <v>790</v>
      </c>
      <c r="B793" s="172" t="s">
        <v>1431</v>
      </c>
      <c r="C793" s="173">
        <v>436665</v>
      </c>
      <c r="D793" s="174" t="s">
        <v>3107</v>
      </c>
      <c r="E793" s="173" t="s">
        <v>640</v>
      </c>
      <c r="F793" s="173">
        <v>36</v>
      </c>
      <c r="G793" s="173">
        <v>13</v>
      </c>
      <c r="H793" s="173" t="s">
        <v>229</v>
      </c>
      <c r="I793" s="174" t="s">
        <v>3108</v>
      </c>
      <c r="J793" s="173">
        <v>28</v>
      </c>
      <c r="K793" s="173" t="s">
        <v>718</v>
      </c>
      <c r="L793" s="174" t="s">
        <v>719</v>
      </c>
      <c r="M793" s="174" t="s">
        <v>1620</v>
      </c>
      <c r="N793" s="174" t="s">
        <v>3109</v>
      </c>
      <c r="O793" s="174" t="s">
        <v>2630</v>
      </c>
      <c r="P793" s="176" t="s">
        <v>3110</v>
      </c>
    </row>
    <row r="794" spans="1:16" ht="21" hidden="1" customHeight="1" x14ac:dyDescent="0.25">
      <c r="A794" s="154">
        <v>791</v>
      </c>
      <c r="B794" s="172" t="s">
        <v>1431</v>
      </c>
      <c r="C794" s="173">
        <v>491914</v>
      </c>
      <c r="D794" s="174" t="s">
        <v>3111</v>
      </c>
      <c r="E794" s="173" t="s">
        <v>741</v>
      </c>
      <c r="F794" s="173">
        <v>43</v>
      </c>
      <c r="G794" s="173">
        <v>13</v>
      </c>
      <c r="H794" s="173" t="s">
        <v>229</v>
      </c>
      <c r="I794" s="174" t="s">
        <v>3112</v>
      </c>
      <c r="J794" s="173">
        <v>35</v>
      </c>
      <c r="K794" s="173" t="s">
        <v>820</v>
      </c>
      <c r="L794" s="174" t="s">
        <v>821</v>
      </c>
      <c r="M794" s="174" t="s">
        <v>1620</v>
      </c>
      <c r="N794" s="174" t="s">
        <v>2623</v>
      </c>
      <c r="O794" s="174">
        <v>0</v>
      </c>
      <c r="P794" s="176" t="s">
        <v>3113</v>
      </c>
    </row>
    <row r="795" spans="1:16" ht="21" hidden="1" customHeight="1" x14ac:dyDescent="0.25">
      <c r="A795" s="154">
        <v>792</v>
      </c>
      <c r="B795" s="172" t="s">
        <v>1431</v>
      </c>
      <c r="C795" s="173">
        <v>401263</v>
      </c>
      <c r="D795" s="174" t="s">
        <v>3114</v>
      </c>
      <c r="E795" s="173" t="s">
        <v>741</v>
      </c>
      <c r="F795" s="173">
        <v>46</v>
      </c>
      <c r="G795" s="173">
        <v>19</v>
      </c>
      <c r="H795" s="173" t="s">
        <v>280</v>
      </c>
      <c r="I795" s="174" t="s">
        <v>3115</v>
      </c>
      <c r="J795" s="173">
        <v>35</v>
      </c>
      <c r="K795" s="173" t="s">
        <v>820</v>
      </c>
      <c r="L795" s="174" t="s">
        <v>821</v>
      </c>
      <c r="M795" s="174" t="s">
        <v>653</v>
      </c>
      <c r="N795" s="174" t="s">
        <v>2682</v>
      </c>
      <c r="O795" s="174" t="s">
        <v>2886</v>
      </c>
      <c r="P795" s="176" t="s">
        <v>3116</v>
      </c>
    </row>
    <row r="796" spans="1:16" ht="21" hidden="1" customHeight="1" x14ac:dyDescent="0.25">
      <c r="A796" s="154">
        <v>793</v>
      </c>
      <c r="B796" s="172" t="s">
        <v>1431</v>
      </c>
      <c r="C796" s="173">
        <v>388749</v>
      </c>
      <c r="D796" s="174" t="s">
        <v>3117</v>
      </c>
      <c r="E796" s="173" t="s">
        <v>741</v>
      </c>
      <c r="F796" s="173">
        <v>45</v>
      </c>
      <c r="G796" s="173">
        <v>19</v>
      </c>
      <c r="H796" s="173" t="s">
        <v>280</v>
      </c>
      <c r="I796" s="174" t="s">
        <v>3118</v>
      </c>
      <c r="J796" s="173">
        <v>35</v>
      </c>
      <c r="K796" s="173" t="s">
        <v>820</v>
      </c>
      <c r="L796" s="174" t="s">
        <v>821</v>
      </c>
      <c r="M796" s="174" t="s">
        <v>653</v>
      </c>
      <c r="N796" s="174" t="s">
        <v>2682</v>
      </c>
      <c r="O796" s="174" t="s">
        <v>2886</v>
      </c>
      <c r="P796" s="176" t="s">
        <v>3119</v>
      </c>
    </row>
    <row r="797" spans="1:16" ht="21" hidden="1" customHeight="1" x14ac:dyDescent="0.25">
      <c r="A797" s="154">
        <v>794</v>
      </c>
      <c r="B797" s="172" t="s">
        <v>1431</v>
      </c>
      <c r="C797" s="173">
        <v>355059</v>
      </c>
      <c r="D797" s="174" t="s">
        <v>3120</v>
      </c>
      <c r="E797" s="173" t="s">
        <v>741</v>
      </c>
      <c r="F797" s="173">
        <v>48</v>
      </c>
      <c r="G797" s="173">
        <v>22</v>
      </c>
      <c r="H797" s="173" t="s">
        <v>280</v>
      </c>
      <c r="I797" s="174" t="s">
        <v>3115</v>
      </c>
      <c r="J797" s="173">
        <v>35</v>
      </c>
      <c r="K797" s="173" t="s">
        <v>820</v>
      </c>
      <c r="L797" s="174" t="s">
        <v>821</v>
      </c>
      <c r="M797" s="174" t="s">
        <v>653</v>
      </c>
      <c r="N797" s="174" t="s">
        <v>2682</v>
      </c>
      <c r="O797" s="174" t="s">
        <v>2886</v>
      </c>
      <c r="P797" s="176" t="s">
        <v>3121</v>
      </c>
    </row>
    <row r="798" spans="1:16" ht="21" hidden="1" customHeight="1" x14ac:dyDescent="0.25">
      <c r="A798" s="154">
        <v>795</v>
      </c>
      <c r="B798" s="172" t="s">
        <v>1431</v>
      </c>
      <c r="C798" s="173">
        <v>376970</v>
      </c>
      <c r="D798" s="174" t="s">
        <v>3122</v>
      </c>
      <c r="E798" s="173" t="s">
        <v>640</v>
      </c>
      <c r="F798" s="173">
        <v>45</v>
      </c>
      <c r="G798" s="173">
        <v>17</v>
      </c>
      <c r="H798" s="173" t="s">
        <v>672</v>
      </c>
      <c r="I798" s="174" t="s">
        <v>3123</v>
      </c>
      <c r="J798" s="173">
        <v>32</v>
      </c>
      <c r="K798" s="173" t="s">
        <v>1599</v>
      </c>
      <c r="L798" s="174" t="s">
        <v>1600</v>
      </c>
      <c r="M798" s="174" t="s">
        <v>736</v>
      </c>
      <c r="N798" s="174" t="s">
        <v>917</v>
      </c>
      <c r="O798" s="174" t="s">
        <v>918</v>
      </c>
      <c r="P798" s="176" t="s">
        <v>3124</v>
      </c>
    </row>
    <row r="799" spans="1:16" ht="21" hidden="1" customHeight="1" x14ac:dyDescent="0.25">
      <c r="A799" s="154">
        <v>796</v>
      </c>
      <c r="B799" s="172" t="s">
        <v>1431</v>
      </c>
      <c r="C799" s="173">
        <v>451401</v>
      </c>
      <c r="D799" s="174" t="s">
        <v>3125</v>
      </c>
      <c r="E799" s="173" t="s">
        <v>640</v>
      </c>
      <c r="F799" s="173">
        <v>42</v>
      </c>
      <c r="G799" s="173">
        <v>16</v>
      </c>
      <c r="H799" s="173" t="s">
        <v>672</v>
      </c>
      <c r="I799" s="174" t="s">
        <v>3123</v>
      </c>
      <c r="J799" s="173">
        <v>28</v>
      </c>
      <c r="K799" s="173" t="s">
        <v>3126</v>
      </c>
      <c r="L799" s="174" t="s">
        <v>3127</v>
      </c>
      <c r="M799" s="174" t="s">
        <v>736</v>
      </c>
      <c r="N799" s="174" t="s">
        <v>917</v>
      </c>
      <c r="O799" s="174" t="s">
        <v>918</v>
      </c>
      <c r="P799" s="176" t="s">
        <v>3128</v>
      </c>
    </row>
    <row r="800" spans="1:16" ht="21" hidden="1" customHeight="1" x14ac:dyDescent="0.25">
      <c r="A800" s="154">
        <v>797</v>
      </c>
      <c r="B800" s="172" t="s">
        <v>1431</v>
      </c>
      <c r="C800" s="173">
        <v>414869</v>
      </c>
      <c r="D800" s="174" t="s">
        <v>3129</v>
      </c>
      <c r="E800" s="173" t="s">
        <v>640</v>
      </c>
      <c r="F800" s="173">
        <v>49</v>
      </c>
      <c r="G800" s="173">
        <v>18</v>
      </c>
      <c r="H800" s="173" t="s">
        <v>229</v>
      </c>
      <c r="I800" s="174" t="s">
        <v>3130</v>
      </c>
      <c r="J800" s="173">
        <v>23</v>
      </c>
      <c r="K800" s="173" t="s">
        <v>2881</v>
      </c>
      <c r="L800" s="174" t="s">
        <v>2882</v>
      </c>
      <c r="M800" s="174" t="s">
        <v>1620</v>
      </c>
      <c r="N800" s="174" t="s">
        <v>3109</v>
      </c>
      <c r="O800" s="174">
        <v>0</v>
      </c>
      <c r="P800" s="175" t="s">
        <v>656</v>
      </c>
    </row>
    <row r="801" spans="1:16" ht="21" hidden="1" customHeight="1" x14ac:dyDescent="0.25">
      <c r="A801" s="154">
        <v>798</v>
      </c>
      <c r="B801" s="172" t="s">
        <v>1431</v>
      </c>
      <c r="C801" s="173">
        <v>325207</v>
      </c>
      <c r="D801" s="174" t="s">
        <v>3131</v>
      </c>
      <c r="E801" s="173" t="s">
        <v>640</v>
      </c>
      <c r="F801" s="173">
        <v>56</v>
      </c>
      <c r="G801" s="173">
        <v>23</v>
      </c>
      <c r="H801" s="173" t="s">
        <v>229</v>
      </c>
      <c r="I801" s="174" t="s">
        <v>2558</v>
      </c>
      <c r="J801" s="173">
        <v>20</v>
      </c>
      <c r="K801" s="173" t="s">
        <v>3132</v>
      </c>
      <c r="L801" s="174" t="s">
        <v>3133</v>
      </c>
      <c r="M801" s="174" t="s">
        <v>1620</v>
      </c>
      <c r="N801" s="174" t="s">
        <v>3109</v>
      </c>
      <c r="O801" s="174">
        <v>0</v>
      </c>
      <c r="P801" s="175" t="s">
        <v>656</v>
      </c>
    </row>
    <row r="802" spans="1:16" ht="21" hidden="1" customHeight="1" x14ac:dyDescent="0.25">
      <c r="A802" s="154">
        <v>799</v>
      </c>
      <c r="B802" s="172" t="s">
        <v>1431</v>
      </c>
      <c r="C802" s="173">
        <v>374733</v>
      </c>
      <c r="D802" s="174" t="s">
        <v>3134</v>
      </c>
      <c r="E802" s="173" t="s">
        <v>741</v>
      </c>
      <c r="F802" s="173">
        <v>45</v>
      </c>
      <c r="G802" s="173">
        <v>20</v>
      </c>
      <c r="H802" s="173" t="s">
        <v>229</v>
      </c>
      <c r="I802" s="174" t="s">
        <v>3135</v>
      </c>
      <c r="J802" s="173">
        <v>35</v>
      </c>
      <c r="K802" s="173" t="s">
        <v>820</v>
      </c>
      <c r="L802" s="174" t="s">
        <v>821</v>
      </c>
      <c r="M802" s="174" t="s">
        <v>1620</v>
      </c>
      <c r="N802" s="174" t="s">
        <v>3109</v>
      </c>
      <c r="O802" s="174">
        <v>0</v>
      </c>
      <c r="P802" s="175" t="s">
        <v>656</v>
      </c>
    </row>
    <row r="803" spans="1:16" ht="21" hidden="1" customHeight="1" x14ac:dyDescent="0.25">
      <c r="A803" s="154">
        <v>800</v>
      </c>
      <c r="B803" s="172" t="s">
        <v>1431</v>
      </c>
      <c r="C803" s="173">
        <v>202703</v>
      </c>
      <c r="D803" s="174" t="s">
        <v>3136</v>
      </c>
      <c r="E803" s="173" t="s">
        <v>640</v>
      </c>
      <c r="F803" s="173">
        <v>52</v>
      </c>
      <c r="G803" s="173">
        <v>32</v>
      </c>
      <c r="H803" s="173" t="s">
        <v>229</v>
      </c>
      <c r="I803" s="174" t="s">
        <v>3130</v>
      </c>
      <c r="J803" s="173">
        <v>31</v>
      </c>
      <c r="K803" s="173" t="s">
        <v>3137</v>
      </c>
      <c r="L803" s="174" t="s">
        <v>709</v>
      </c>
      <c r="M803" s="174" t="s">
        <v>1620</v>
      </c>
      <c r="N803" s="174" t="s">
        <v>3109</v>
      </c>
      <c r="O803" s="174">
        <v>0</v>
      </c>
      <c r="P803" s="176" t="s">
        <v>3138</v>
      </c>
    </row>
    <row r="804" spans="1:16" ht="21" hidden="1" customHeight="1" x14ac:dyDescent="0.25">
      <c r="A804" s="154">
        <v>801</v>
      </c>
      <c r="B804" s="172" t="s">
        <v>1431</v>
      </c>
      <c r="C804" s="173">
        <v>384145</v>
      </c>
      <c r="D804" s="174" t="s">
        <v>3139</v>
      </c>
      <c r="E804" s="173" t="s">
        <v>640</v>
      </c>
      <c r="F804" s="173">
        <v>54</v>
      </c>
      <c r="G804" s="173">
        <v>19</v>
      </c>
      <c r="H804" s="173" t="s">
        <v>229</v>
      </c>
      <c r="I804" s="174" t="s">
        <v>3140</v>
      </c>
      <c r="J804" s="173">
        <v>23</v>
      </c>
      <c r="K804" s="173" t="s">
        <v>1289</v>
      </c>
      <c r="L804" s="174" t="s">
        <v>1290</v>
      </c>
      <c r="M804" s="174" t="s">
        <v>1620</v>
      </c>
      <c r="N804" s="174" t="s">
        <v>3109</v>
      </c>
      <c r="O804" s="174">
        <v>0</v>
      </c>
      <c r="P804" s="176" t="s">
        <v>3141</v>
      </c>
    </row>
    <row r="805" spans="1:16" ht="21" hidden="1" customHeight="1" x14ac:dyDescent="0.25">
      <c r="A805" s="154">
        <v>802</v>
      </c>
      <c r="B805" s="172" t="s">
        <v>1431</v>
      </c>
      <c r="C805" s="173">
        <v>350390</v>
      </c>
      <c r="D805" s="174" t="s">
        <v>3142</v>
      </c>
      <c r="E805" s="173" t="s">
        <v>640</v>
      </c>
      <c r="F805" s="173">
        <v>52</v>
      </c>
      <c r="G805" s="173">
        <v>31</v>
      </c>
      <c r="H805" s="173" t="s">
        <v>229</v>
      </c>
      <c r="I805" s="174" t="s">
        <v>2558</v>
      </c>
      <c r="J805" s="173">
        <v>21</v>
      </c>
      <c r="K805" s="173" t="s">
        <v>2653</v>
      </c>
      <c r="L805" s="174" t="s">
        <v>1626</v>
      </c>
      <c r="M805" s="174" t="s">
        <v>1620</v>
      </c>
      <c r="N805" s="174" t="s">
        <v>3109</v>
      </c>
      <c r="O805" s="174">
        <v>0</v>
      </c>
      <c r="P805" s="175" t="s">
        <v>656</v>
      </c>
    </row>
    <row r="806" spans="1:16" ht="21" hidden="1" customHeight="1" x14ac:dyDescent="0.25">
      <c r="A806" s="154">
        <v>803</v>
      </c>
      <c r="B806" s="172" t="s">
        <v>1431</v>
      </c>
      <c r="C806" s="173">
        <v>346559</v>
      </c>
      <c r="D806" s="174" t="s">
        <v>3143</v>
      </c>
      <c r="E806" s="173" t="s">
        <v>640</v>
      </c>
      <c r="F806" s="173">
        <v>47</v>
      </c>
      <c r="G806" s="173">
        <v>22</v>
      </c>
      <c r="H806" s="173" t="s">
        <v>229</v>
      </c>
      <c r="I806" s="174" t="s">
        <v>3144</v>
      </c>
      <c r="J806" s="173">
        <v>21</v>
      </c>
      <c r="K806" s="173" t="s">
        <v>2653</v>
      </c>
      <c r="L806" s="174" t="s">
        <v>1626</v>
      </c>
      <c r="M806" s="174" t="s">
        <v>1620</v>
      </c>
      <c r="N806" s="174" t="s">
        <v>3109</v>
      </c>
      <c r="O806" s="174">
        <v>0</v>
      </c>
      <c r="P806" s="176" t="s">
        <v>3145</v>
      </c>
    </row>
    <row r="807" spans="1:16" ht="21" hidden="1" customHeight="1" x14ac:dyDescent="0.25">
      <c r="A807" s="154">
        <v>804</v>
      </c>
      <c r="B807" s="172" t="s">
        <v>1431</v>
      </c>
      <c r="C807" s="173">
        <v>329860</v>
      </c>
      <c r="D807" s="174" t="s">
        <v>3146</v>
      </c>
      <c r="E807" s="173" t="s">
        <v>640</v>
      </c>
      <c r="F807" s="173">
        <v>55</v>
      </c>
      <c r="G807" s="173">
        <v>33</v>
      </c>
      <c r="H807" s="173" t="s">
        <v>229</v>
      </c>
      <c r="I807" s="174" t="s">
        <v>3147</v>
      </c>
      <c r="J807" s="173">
        <v>31</v>
      </c>
      <c r="K807" s="173" t="s">
        <v>3137</v>
      </c>
      <c r="L807" s="174" t="s">
        <v>709</v>
      </c>
      <c r="M807" s="174" t="s">
        <v>1620</v>
      </c>
      <c r="N807" s="174" t="s">
        <v>3076</v>
      </c>
      <c r="O807" s="174">
        <v>0</v>
      </c>
      <c r="P807" s="176" t="s">
        <v>3148</v>
      </c>
    </row>
    <row r="808" spans="1:16" ht="21" hidden="1" customHeight="1" x14ac:dyDescent="0.25">
      <c r="A808" s="154">
        <v>805</v>
      </c>
      <c r="B808" s="172" t="s">
        <v>1431</v>
      </c>
      <c r="C808" s="173">
        <v>324603</v>
      </c>
      <c r="D808" s="174" t="s">
        <v>3149</v>
      </c>
      <c r="E808" s="173" t="s">
        <v>640</v>
      </c>
      <c r="F808" s="173">
        <v>45</v>
      </c>
      <c r="G808" s="173">
        <v>23</v>
      </c>
      <c r="H808" s="173" t="s">
        <v>229</v>
      </c>
      <c r="I808" s="174" t="s">
        <v>3150</v>
      </c>
      <c r="J808" s="173">
        <v>20</v>
      </c>
      <c r="K808" s="173" t="s">
        <v>3132</v>
      </c>
      <c r="L808" s="174" t="s">
        <v>3133</v>
      </c>
      <c r="M808" s="174" t="s">
        <v>1620</v>
      </c>
      <c r="N808" s="174" t="s">
        <v>3109</v>
      </c>
      <c r="O808" s="174">
        <v>0</v>
      </c>
      <c r="P808" s="176" t="s">
        <v>3151</v>
      </c>
    </row>
    <row r="809" spans="1:16" ht="21" hidden="1" customHeight="1" x14ac:dyDescent="0.25">
      <c r="A809" s="154">
        <v>806</v>
      </c>
      <c r="B809" s="172" t="s">
        <v>1431</v>
      </c>
      <c r="C809" s="173">
        <v>389297</v>
      </c>
      <c r="D809" s="174" t="s">
        <v>3152</v>
      </c>
      <c r="E809" s="173" t="s">
        <v>640</v>
      </c>
      <c r="F809" s="173">
        <v>49</v>
      </c>
      <c r="G809" s="173">
        <v>19</v>
      </c>
      <c r="H809" s="173" t="s">
        <v>229</v>
      </c>
      <c r="I809" s="174" t="s">
        <v>3153</v>
      </c>
      <c r="J809" s="173">
        <v>27</v>
      </c>
      <c r="K809" s="173" t="s">
        <v>3154</v>
      </c>
      <c r="L809" s="174" t="s">
        <v>3155</v>
      </c>
      <c r="M809" s="174" t="s">
        <v>1620</v>
      </c>
      <c r="N809" s="174" t="s">
        <v>2623</v>
      </c>
      <c r="O809" s="174" t="s">
        <v>3156</v>
      </c>
      <c r="P809" s="176" t="s">
        <v>3157</v>
      </c>
    </row>
    <row r="810" spans="1:16" ht="21" hidden="1" customHeight="1" x14ac:dyDescent="0.25">
      <c r="A810" s="154">
        <v>807</v>
      </c>
      <c r="B810" s="172" t="s">
        <v>1431</v>
      </c>
      <c r="C810" s="173">
        <v>381957</v>
      </c>
      <c r="D810" s="174" t="s">
        <v>3158</v>
      </c>
      <c r="E810" s="173" t="s">
        <v>640</v>
      </c>
      <c r="F810" s="173">
        <v>56</v>
      </c>
      <c r="G810" s="173">
        <v>20</v>
      </c>
      <c r="H810" s="173" t="s">
        <v>672</v>
      </c>
      <c r="I810" s="174" t="s">
        <v>3159</v>
      </c>
      <c r="J810" s="173">
        <v>24</v>
      </c>
      <c r="K810" s="173" t="s">
        <v>3160</v>
      </c>
      <c r="L810" s="174" t="s">
        <v>3161</v>
      </c>
      <c r="M810" s="174" t="s">
        <v>736</v>
      </c>
      <c r="N810" s="174" t="s">
        <v>882</v>
      </c>
      <c r="O810" s="174">
        <v>0</v>
      </c>
      <c r="P810" s="175" t="s">
        <v>656</v>
      </c>
    </row>
    <row r="811" spans="1:16" ht="21" hidden="1" customHeight="1" x14ac:dyDescent="0.25">
      <c r="A811" s="154">
        <v>808</v>
      </c>
      <c r="B811" s="172" t="s">
        <v>1431</v>
      </c>
      <c r="C811" s="173">
        <v>245434</v>
      </c>
      <c r="D811" s="174" t="s">
        <v>3162</v>
      </c>
      <c r="E811" s="173" t="s">
        <v>640</v>
      </c>
      <c r="F811" s="173">
        <v>55</v>
      </c>
      <c r="G811" s="173">
        <v>32</v>
      </c>
      <c r="H811" s="173" t="s">
        <v>280</v>
      </c>
      <c r="I811" s="174" t="s">
        <v>3163</v>
      </c>
      <c r="J811" s="173">
        <v>32</v>
      </c>
      <c r="K811" s="173" t="s">
        <v>3164</v>
      </c>
      <c r="L811" s="174" t="s">
        <v>3165</v>
      </c>
      <c r="M811" s="174" t="s">
        <v>653</v>
      </c>
      <c r="N811" s="174" t="s">
        <v>2682</v>
      </c>
      <c r="O811" s="174" t="s">
        <v>2886</v>
      </c>
      <c r="P811" s="176" t="s">
        <v>3166</v>
      </c>
    </row>
    <row r="812" spans="1:16" ht="21" hidden="1" customHeight="1" x14ac:dyDescent="0.25">
      <c r="A812" s="154">
        <v>809</v>
      </c>
      <c r="B812" s="172" t="s">
        <v>1431</v>
      </c>
      <c r="C812" s="173">
        <v>353590</v>
      </c>
      <c r="D812" s="174" t="s">
        <v>3167</v>
      </c>
      <c r="E812" s="173" t="s">
        <v>640</v>
      </c>
      <c r="F812" s="173">
        <v>63</v>
      </c>
      <c r="G812" s="173">
        <v>34</v>
      </c>
      <c r="H812" s="173" t="s">
        <v>229</v>
      </c>
      <c r="I812" s="174" t="s">
        <v>3168</v>
      </c>
      <c r="J812" s="173">
        <v>28</v>
      </c>
      <c r="K812" s="173" t="s">
        <v>3169</v>
      </c>
      <c r="L812" s="174" t="s">
        <v>3170</v>
      </c>
      <c r="M812" s="174" t="s">
        <v>1620</v>
      </c>
      <c r="N812" s="174" t="s">
        <v>3076</v>
      </c>
      <c r="O812" s="174">
        <v>0</v>
      </c>
      <c r="P812" s="176" t="s">
        <v>3171</v>
      </c>
    </row>
    <row r="813" spans="1:16" ht="21" hidden="1" customHeight="1" x14ac:dyDescent="0.25">
      <c r="A813" s="154">
        <v>810</v>
      </c>
      <c r="B813" s="172" t="s">
        <v>1431</v>
      </c>
      <c r="C813" s="173">
        <v>366800</v>
      </c>
      <c r="D813" s="174" t="s">
        <v>3172</v>
      </c>
      <c r="E813" s="173" t="s">
        <v>741</v>
      </c>
      <c r="F813" s="173">
        <v>47</v>
      </c>
      <c r="G813" s="173">
        <v>19</v>
      </c>
      <c r="H813" s="173" t="s">
        <v>229</v>
      </c>
      <c r="I813" s="174" t="s">
        <v>2986</v>
      </c>
      <c r="J813" s="173">
        <v>37</v>
      </c>
      <c r="K813" s="173" t="s">
        <v>1964</v>
      </c>
      <c r="L813" s="174" t="s">
        <v>1965</v>
      </c>
      <c r="M813" s="174" t="s">
        <v>1620</v>
      </c>
      <c r="N813" s="174" t="s">
        <v>2569</v>
      </c>
      <c r="O813" s="174" t="s">
        <v>2987</v>
      </c>
      <c r="P813" s="176" t="s">
        <v>3173</v>
      </c>
    </row>
    <row r="814" spans="1:16" ht="21" hidden="1" customHeight="1" x14ac:dyDescent="0.25">
      <c r="A814" s="154">
        <v>811</v>
      </c>
      <c r="B814" s="172" t="s">
        <v>1431</v>
      </c>
      <c r="C814" s="173">
        <v>397488</v>
      </c>
      <c r="D814" s="174" t="s">
        <v>3174</v>
      </c>
      <c r="E814" s="173" t="s">
        <v>741</v>
      </c>
      <c r="F814" s="173">
        <v>50</v>
      </c>
      <c r="G814" s="173">
        <v>19</v>
      </c>
      <c r="H814" s="173" t="s">
        <v>229</v>
      </c>
      <c r="I814" s="174" t="s">
        <v>2633</v>
      </c>
      <c r="J814" s="173">
        <v>35</v>
      </c>
      <c r="K814" s="173" t="s">
        <v>820</v>
      </c>
      <c r="L814" s="174" t="s">
        <v>821</v>
      </c>
      <c r="M814" s="174" t="s">
        <v>1620</v>
      </c>
      <c r="N814" s="174" t="s">
        <v>1744</v>
      </c>
      <c r="O814" s="174" t="s">
        <v>54</v>
      </c>
      <c r="P814" s="176" t="s">
        <v>3175</v>
      </c>
    </row>
    <row r="815" spans="1:16" ht="21" hidden="1" customHeight="1" x14ac:dyDescent="0.25">
      <c r="A815" s="154">
        <v>812</v>
      </c>
      <c r="B815" s="172" t="s">
        <v>1431</v>
      </c>
      <c r="C815" s="173">
        <v>429119</v>
      </c>
      <c r="D815" s="174" t="s">
        <v>3176</v>
      </c>
      <c r="E815" s="173" t="s">
        <v>640</v>
      </c>
      <c r="F815" s="173">
        <v>43</v>
      </c>
      <c r="G815" s="173">
        <v>18</v>
      </c>
      <c r="H815" s="173" t="s">
        <v>229</v>
      </c>
      <c r="I815" s="174" t="s">
        <v>3036</v>
      </c>
      <c r="J815" s="173">
        <v>21</v>
      </c>
      <c r="K815" s="173" t="s">
        <v>854</v>
      </c>
      <c r="L815" s="174" t="s">
        <v>855</v>
      </c>
      <c r="M815" s="174" t="s">
        <v>1620</v>
      </c>
      <c r="N815" s="174" t="s">
        <v>1744</v>
      </c>
      <c r="O815" s="174" t="s">
        <v>3037</v>
      </c>
      <c r="P815" s="176" t="s">
        <v>3177</v>
      </c>
    </row>
    <row r="816" spans="1:16" ht="21" hidden="1" customHeight="1" x14ac:dyDescent="0.25">
      <c r="A816" s="154">
        <v>813</v>
      </c>
      <c r="B816" s="172" t="s">
        <v>1431</v>
      </c>
      <c r="C816" s="173">
        <v>329947</v>
      </c>
      <c r="D816" s="174" t="s">
        <v>3178</v>
      </c>
      <c r="E816" s="173" t="s">
        <v>741</v>
      </c>
      <c r="F816" s="173">
        <v>56</v>
      </c>
      <c r="G816" s="173">
        <v>24</v>
      </c>
      <c r="H816" s="173" t="s">
        <v>229</v>
      </c>
      <c r="I816" s="174" t="s">
        <v>3179</v>
      </c>
      <c r="J816" s="173">
        <v>35</v>
      </c>
      <c r="K816" s="173" t="s">
        <v>820</v>
      </c>
      <c r="L816" s="174" t="s">
        <v>821</v>
      </c>
      <c r="M816" s="174" t="s">
        <v>1620</v>
      </c>
      <c r="N816" s="174" t="s">
        <v>1744</v>
      </c>
      <c r="O816" s="174" t="s">
        <v>3033</v>
      </c>
      <c r="P816" s="176" t="s">
        <v>3180</v>
      </c>
    </row>
    <row r="817" spans="1:16" ht="21" hidden="1" customHeight="1" x14ac:dyDescent="0.25">
      <c r="A817" s="154">
        <v>814</v>
      </c>
      <c r="B817" s="172" t="s">
        <v>1431</v>
      </c>
      <c r="C817" s="173">
        <v>421960</v>
      </c>
      <c r="D817" s="174" t="s">
        <v>3181</v>
      </c>
      <c r="E817" s="173" t="s">
        <v>640</v>
      </c>
      <c r="F817" s="173">
        <v>47</v>
      </c>
      <c r="G817" s="173">
        <v>18</v>
      </c>
      <c r="H817" s="173" t="s">
        <v>229</v>
      </c>
      <c r="I817" s="174" t="s">
        <v>3097</v>
      </c>
      <c r="J817" s="173">
        <v>24</v>
      </c>
      <c r="K817" s="173" t="s">
        <v>2116</v>
      </c>
      <c r="L817" s="174" t="s">
        <v>2117</v>
      </c>
      <c r="M817" s="174" t="s">
        <v>1620</v>
      </c>
      <c r="N817" s="174" t="s">
        <v>1744</v>
      </c>
      <c r="O817" s="174" t="s">
        <v>54</v>
      </c>
      <c r="P817" s="176" t="s">
        <v>3182</v>
      </c>
    </row>
    <row r="818" spans="1:16" ht="21" hidden="1" customHeight="1" x14ac:dyDescent="0.25">
      <c r="A818" s="154">
        <v>815</v>
      </c>
      <c r="B818" s="172" t="s">
        <v>1431</v>
      </c>
      <c r="C818" s="173">
        <v>410488</v>
      </c>
      <c r="D818" s="174" t="s">
        <v>3183</v>
      </c>
      <c r="E818" s="173" t="s">
        <v>640</v>
      </c>
      <c r="F818" s="173">
        <v>43</v>
      </c>
      <c r="G818" s="173">
        <v>18</v>
      </c>
      <c r="H818" s="173" t="s">
        <v>229</v>
      </c>
      <c r="I818" s="174" t="s">
        <v>3097</v>
      </c>
      <c r="J818" s="173">
        <v>29</v>
      </c>
      <c r="K818" s="173" t="s">
        <v>1861</v>
      </c>
      <c r="L818" s="174" t="s">
        <v>1862</v>
      </c>
      <c r="M818" s="174" t="s">
        <v>1620</v>
      </c>
      <c r="N818" s="174" t="s">
        <v>1744</v>
      </c>
      <c r="O818" s="174" t="s">
        <v>54</v>
      </c>
      <c r="P818" s="176" t="s">
        <v>3184</v>
      </c>
    </row>
    <row r="819" spans="1:16" ht="21" hidden="1" customHeight="1" x14ac:dyDescent="0.25">
      <c r="A819" s="154">
        <v>816</v>
      </c>
      <c r="B819" s="172" t="s">
        <v>1431</v>
      </c>
      <c r="C819" s="173">
        <v>432480</v>
      </c>
      <c r="D819" s="174" t="s">
        <v>3185</v>
      </c>
      <c r="E819" s="173" t="s">
        <v>640</v>
      </c>
      <c r="F819" s="173">
        <v>42</v>
      </c>
      <c r="G819" s="173">
        <v>17</v>
      </c>
      <c r="H819" s="173" t="s">
        <v>672</v>
      </c>
      <c r="I819" s="174" t="s">
        <v>3186</v>
      </c>
      <c r="J819" s="173">
        <v>23</v>
      </c>
      <c r="K819" s="173" t="s">
        <v>734</v>
      </c>
      <c r="L819" s="174" t="s">
        <v>735</v>
      </c>
      <c r="M819" s="174" t="s">
        <v>736</v>
      </c>
      <c r="N819" s="174" t="s">
        <v>737</v>
      </c>
      <c r="O819" s="174" t="s">
        <v>738</v>
      </c>
      <c r="P819" s="176" t="s">
        <v>3187</v>
      </c>
    </row>
    <row r="820" spans="1:16" ht="21" hidden="1" customHeight="1" x14ac:dyDescent="0.25">
      <c r="A820" s="154">
        <v>817</v>
      </c>
      <c r="B820" s="172" t="s">
        <v>1431</v>
      </c>
      <c r="C820" s="173">
        <v>587667</v>
      </c>
      <c r="D820" s="174" t="s">
        <v>3188</v>
      </c>
      <c r="E820" s="173" t="s">
        <v>741</v>
      </c>
      <c r="F820" s="173">
        <v>51</v>
      </c>
      <c r="G820" s="173">
        <v>24</v>
      </c>
      <c r="H820" s="173" t="s">
        <v>229</v>
      </c>
      <c r="I820" s="174" t="s">
        <v>2633</v>
      </c>
      <c r="J820" s="173">
        <v>35</v>
      </c>
      <c r="K820" s="173" t="s">
        <v>820</v>
      </c>
      <c r="L820" s="174" t="s">
        <v>821</v>
      </c>
      <c r="M820" s="174" t="s">
        <v>1620</v>
      </c>
      <c r="N820" s="174" t="s">
        <v>1744</v>
      </c>
      <c r="O820" s="174" t="s">
        <v>54</v>
      </c>
      <c r="P820" s="176" t="s">
        <v>3189</v>
      </c>
    </row>
    <row r="821" spans="1:16" ht="21" hidden="1" customHeight="1" x14ac:dyDescent="0.25">
      <c r="A821" s="154">
        <v>818</v>
      </c>
      <c r="B821" s="172" t="s">
        <v>1431</v>
      </c>
      <c r="C821" s="173">
        <v>381742</v>
      </c>
      <c r="D821" s="174" t="s">
        <v>3190</v>
      </c>
      <c r="E821" s="173" t="s">
        <v>640</v>
      </c>
      <c r="F821" s="173">
        <v>42</v>
      </c>
      <c r="G821" s="173">
        <v>20</v>
      </c>
      <c r="H821" s="173" t="s">
        <v>641</v>
      </c>
      <c r="I821" s="174" t="s">
        <v>3191</v>
      </c>
      <c r="J821" s="173">
        <v>29</v>
      </c>
      <c r="K821" s="173" t="s">
        <v>3192</v>
      </c>
      <c r="L821" s="174" t="s">
        <v>3193</v>
      </c>
      <c r="M821" s="174" t="s">
        <v>645</v>
      </c>
      <c r="N821" s="174" t="s">
        <v>760</v>
      </c>
      <c r="O821" s="174" t="s">
        <v>2911</v>
      </c>
      <c r="P821" s="176" t="s">
        <v>3194</v>
      </c>
    </row>
    <row r="822" spans="1:16" ht="21" hidden="1" customHeight="1" x14ac:dyDescent="0.25">
      <c r="A822" s="154">
        <v>819</v>
      </c>
      <c r="B822" s="172" t="s">
        <v>1431</v>
      </c>
      <c r="C822" s="173">
        <v>349612</v>
      </c>
      <c r="D822" s="174" t="s">
        <v>3195</v>
      </c>
      <c r="E822" s="173" t="s">
        <v>640</v>
      </c>
      <c r="F822" s="173">
        <v>45</v>
      </c>
      <c r="G822" s="173">
        <v>20</v>
      </c>
      <c r="H822" s="173" t="s">
        <v>641</v>
      </c>
      <c r="I822" s="174" t="s">
        <v>3196</v>
      </c>
      <c r="J822" s="173">
        <v>16</v>
      </c>
      <c r="K822" s="173" t="s">
        <v>880</v>
      </c>
      <c r="L822" s="174" t="s">
        <v>881</v>
      </c>
      <c r="M822" s="174" t="s">
        <v>645</v>
      </c>
      <c r="N822" s="174" t="s">
        <v>760</v>
      </c>
      <c r="O822" s="174">
        <v>0</v>
      </c>
      <c r="P822" s="176" t="s">
        <v>3197</v>
      </c>
    </row>
    <row r="823" spans="1:16" ht="21" hidden="1" customHeight="1" x14ac:dyDescent="0.25">
      <c r="A823" s="154">
        <v>820</v>
      </c>
      <c r="B823" s="172" t="s">
        <v>1431</v>
      </c>
      <c r="C823" s="173">
        <v>516897</v>
      </c>
      <c r="D823" s="174" t="s">
        <v>3198</v>
      </c>
      <c r="E823" s="173" t="s">
        <v>640</v>
      </c>
      <c r="F823" s="173">
        <v>33</v>
      </c>
      <c r="G823" s="173">
        <v>12</v>
      </c>
      <c r="H823" s="173" t="s">
        <v>641</v>
      </c>
      <c r="I823" s="174" t="s">
        <v>2717</v>
      </c>
      <c r="J823" s="173">
        <v>13</v>
      </c>
      <c r="K823" s="173" t="s">
        <v>907</v>
      </c>
      <c r="L823" s="174" t="s">
        <v>908</v>
      </c>
      <c r="M823" s="174" t="s">
        <v>645</v>
      </c>
      <c r="N823" s="174" t="s">
        <v>760</v>
      </c>
      <c r="O823" s="174">
        <v>0</v>
      </c>
      <c r="P823" s="176" t="s">
        <v>3199</v>
      </c>
    </row>
    <row r="824" spans="1:16" ht="21" hidden="1" customHeight="1" x14ac:dyDescent="0.25">
      <c r="A824" s="154">
        <v>821</v>
      </c>
      <c r="B824" s="172" t="s">
        <v>1431</v>
      </c>
      <c r="C824" s="173">
        <v>510936</v>
      </c>
      <c r="D824" s="174" t="s">
        <v>3200</v>
      </c>
      <c r="E824" s="173" t="s">
        <v>640</v>
      </c>
      <c r="F824" s="173">
        <v>36</v>
      </c>
      <c r="G824" s="173">
        <v>9</v>
      </c>
      <c r="H824" s="173" t="s">
        <v>641</v>
      </c>
      <c r="I824" s="174" t="s">
        <v>2775</v>
      </c>
      <c r="J824" s="173">
        <v>12</v>
      </c>
      <c r="K824" s="173" t="s">
        <v>1011</v>
      </c>
      <c r="L824" s="174" t="s">
        <v>1012</v>
      </c>
      <c r="M824" s="174" t="s">
        <v>645</v>
      </c>
      <c r="N824" s="174" t="s">
        <v>760</v>
      </c>
      <c r="O824" s="174">
        <v>0</v>
      </c>
      <c r="P824" s="176" t="s">
        <v>3201</v>
      </c>
    </row>
    <row r="825" spans="1:16" ht="21" hidden="1" customHeight="1" x14ac:dyDescent="0.25">
      <c r="A825" s="154">
        <v>822</v>
      </c>
      <c r="B825" s="172" t="s">
        <v>1431</v>
      </c>
      <c r="C825" s="173">
        <v>308159</v>
      </c>
      <c r="D825" s="174" t="s">
        <v>3202</v>
      </c>
      <c r="E825" s="173" t="s">
        <v>741</v>
      </c>
      <c r="F825" s="173">
        <v>50</v>
      </c>
      <c r="G825" s="173">
        <v>23</v>
      </c>
      <c r="H825" s="173" t="s">
        <v>229</v>
      </c>
      <c r="I825" s="174" t="s">
        <v>3203</v>
      </c>
      <c r="J825" s="173">
        <v>29</v>
      </c>
      <c r="K825" s="173" t="s">
        <v>2818</v>
      </c>
      <c r="L825" s="174" t="s">
        <v>2819</v>
      </c>
      <c r="M825" s="174" t="s">
        <v>1620</v>
      </c>
      <c r="N825" s="174" t="s">
        <v>1744</v>
      </c>
      <c r="O825" s="174" t="s">
        <v>2359</v>
      </c>
      <c r="P825" s="176" t="s">
        <v>3204</v>
      </c>
    </row>
    <row r="826" spans="1:16" ht="21" customHeight="1" x14ac:dyDescent="0.25">
      <c r="A826" s="154">
        <v>823</v>
      </c>
      <c r="B826" s="172" t="s">
        <v>1431</v>
      </c>
      <c r="C826" s="173">
        <v>242941</v>
      </c>
      <c r="D826" s="174" t="s">
        <v>3205</v>
      </c>
      <c r="E826" s="173" t="s">
        <v>741</v>
      </c>
      <c r="F826" s="173">
        <v>51</v>
      </c>
      <c r="G826" s="173">
        <v>29</v>
      </c>
      <c r="H826" s="173" t="s">
        <v>229</v>
      </c>
      <c r="I826" s="174" t="s">
        <v>2545</v>
      </c>
      <c r="J826" s="173">
        <v>32</v>
      </c>
      <c r="K826" s="173" t="s">
        <v>2976</v>
      </c>
      <c r="L826" s="174" t="s">
        <v>2977</v>
      </c>
      <c r="M826" s="174" t="s">
        <v>1620</v>
      </c>
      <c r="N826" s="174" t="s">
        <v>1621</v>
      </c>
      <c r="O826" s="174">
        <v>0</v>
      </c>
      <c r="P826" s="176" t="s">
        <v>3206</v>
      </c>
    </row>
    <row r="827" spans="1:16" ht="21" hidden="1" customHeight="1" x14ac:dyDescent="0.25">
      <c r="A827" s="154">
        <v>824</v>
      </c>
      <c r="B827" s="172" t="s">
        <v>1431</v>
      </c>
      <c r="C827" s="173">
        <v>510446</v>
      </c>
      <c r="D827" s="174" t="s">
        <v>3207</v>
      </c>
      <c r="E827" s="173" t="s">
        <v>640</v>
      </c>
      <c r="F827" s="173">
        <v>35</v>
      </c>
      <c r="G827" s="173">
        <v>12</v>
      </c>
      <c r="H827" s="173" t="s">
        <v>672</v>
      </c>
      <c r="I827" s="174" t="s">
        <v>2512</v>
      </c>
      <c r="J827" s="173">
        <v>17</v>
      </c>
      <c r="K827" s="173" t="s">
        <v>3208</v>
      </c>
      <c r="L827" s="174" t="s">
        <v>3209</v>
      </c>
      <c r="M827" s="174" t="s">
        <v>736</v>
      </c>
      <c r="N827" s="174" t="s">
        <v>917</v>
      </c>
      <c r="O827" s="174" t="s">
        <v>918</v>
      </c>
      <c r="P827" s="176" t="s">
        <v>3210</v>
      </c>
    </row>
    <row r="828" spans="1:16" ht="21" hidden="1" customHeight="1" x14ac:dyDescent="0.25">
      <c r="A828" s="154">
        <v>825</v>
      </c>
      <c r="B828" s="172" t="s">
        <v>1431</v>
      </c>
      <c r="C828" s="173">
        <v>333921</v>
      </c>
      <c r="D828" s="174" t="s">
        <v>3211</v>
      </c>
      <c r="E828" s="173" t="s">
        <v>640</v>
      </c>
      <c r="F828" s="173">
        <v>41</v>
      </c>
      <c r="G828" s="173">
        <v>18</v>
      </c>
      <c r="H828" s="173" t="s">
        <v>672</v>
      </c>
      <c r="I828" s="174" t="s">
        <v>2512</v>
      </c>
      <c r="J828" s="173">
        <v>15</v>
      </c>
      <c r="K828" s="173" t="s">
        <v>1142</v>
      </c>
      <c r="L828" s="174" t="s">
        <v>1143</v>
      </c>
      <c r="M828" s="174" t="s">
        <v>736</v>
      </c>
      <c r="N828" s="174" t="s">
        <v>917</v>
      </c>
      <c r="O828" s="174" t="s">
        <v>918</v>
      </c>
      <c r="P828" s="176" t="s">
        <v>3212</v>
      </c>
    </row>
    <row r="829" spans="1:16" ht="21" hidden="1" customHeight="1" x14ac:dyDescent="0.25">
      <c r="A829" s="154">
        <v>826</v>
      </c>
      <c r="B829" s="172" t="s">
        <v>1431</v>
      </c>
      <c r="C829" s="173">
        <v>561487</v>
      </c>
      <c r="D829" s="174" t="s">
        <v>3213</v>
      </c>
      <c r="E829" s="173" t="s">
        <v>640</v>
      </c>
      <c r="F829" s="173">
        <v>33</v>
      </c>
      <c r="G829" s="173">
        <v>9</v>
      </c>
      <c r="H829" s="173" t="s">
        <v>641</v>
      </c>
      <c r="I829" s="174" t="s">
        <v>2265</v>
      </c>
      <c r="J829" s="173">
        <v>21</v>
      </c>
      <c r="K829" s="173" t="s">
        <v>769</v>
      </c>
      <c r="L829" s="174" t="s">
        <v>770</v>
      </c>
      <c r="M829" s="174" t="s">
        <v>645</v>
      </c>
      <c r="N829" s="174" t="s">
        <v>760</v>
      </c>
      <c r="O829" s="174" t="s">
        <v>2260</v>
      </c>
      <c r="P829" s="176" t="s">
        <v>3214</v>
      </c>
    </row>
    <row r="830" spans="1:16" ht="21" hidden="1" customHeight="1" x14ac:dyDescent="0.25">
      <c r="A830" s="154">
        <v>827</v>
      </c>
      <c r="B830" s="172" t="s">
        <v>1431</v>
      </c>
      <c r="C830" s="173">
        <v>551435</v>
      </c>
      <c r="D830" s="174" t="s">
        <v>3215</v>
      </c>
      <c r="E830" s="173" t="s">
        <v>640</v>
      </c>
      <c r="F830" s="173">
        <v>30</v>
      </c>
      <c r="G830" s="173">
        <v>10</v>
      </c>
      <c r="H830" s="173" t="s">
        <v>641</v>
      </c>
      <c r="I830" s="174" t="s">
        <v>2325</v>
      </c>
      <c r="J830" s="173">
        <v>19</v>
      </c>
      <c r="K830" s="173" t="s">
        <v>815</v>
      </c>
      <c r="L830" s="174" t="s">
        <v>816</v>
      </c>
      <c r="M830" s="174" t="s">
        <v>645</v>
      </c>
      <c r="N830" s="174" t="s">
        <v>760</v>
      </c>
      <c r="O830" s="174" t="s">
        <v>2260</v>
      </c>
      <c r="P830" s="176" t="s">
        <v>3216</v>
      </c>
    </row>
    <row r="831" spans="1:16" ht="21" hidden="1" customHeight="1" x14ac:dyDescent="0.25">
      <c r="A831" s="154">
        <v>828</v>
      </c>
      <c r="B831" s="172" t="s">
        <v>1431</v>
      </c>
      <c r="C831" s="173">
        <v>509610</v>
      </c>
      <c r="D831" s="174" t="s">
        <v>3217</v>
      </c>
      <c r="E831" s="173" t="s">
        <v>640</v>
      </c>
      <c r="F831" s="173">
        <v>32</v>
      </c>
      <c r="G831" s="173">
        <v>12</v>
      </c>
      <c r="H831" s="173" t="s">
        <v>641</v>
      </c>
      <c r="I831" s="174" t="s">
        <v>2262</v>
      </c>
      <c r="J831" s="173">
        <v>26</v>
      </c>
      <c r="K831" s="173" t="s">
        <v>949</v>
      </c>
      <c r="L831" s="174" t="s">
        <v>950</v>
      </c>
      <c r="M831" s="174" t="s">
        <v>645</v>
      </c>
      <c r="N831" s="174" t="s">
        <v>760</v>
      </c>
      <c r="O831" s="174" t="s">
        <v>2260</v>
      </c>
      <c r="P831" s="176" t="s">
        <v>3218</v>
      </c>
    </row>
    <row r="832" spans="1:16" ht="21" hidden="1" customHeight="1" x14ac:dyDescent="0.25">
      <c r="A832" s="154">
        <v>829</v>
      </c>
      <c r="B832" s="172" t="s">
        <v>1431</v>
      </c>
      <c r="C832" s="173">
        <v>227047</v>
      </c>
      <c r="D832" s="174" t="s">
        <v>3219</v>
      </c>
      <c r="E832" s="173" t="s">
        <v>640</v>
      </c>
      <c r="F832" s="173">
        <v>54</v>
      </c>
      <c r="G832" s="173">
        <v>30</v>
      </c>
      <c r="H832" s="173" t="s">
        <v>641</v>
      </c>
      <c r="I832" s="174" t="s">
        <v>2355</v>
      </c>
      <c r="J832" s="173">
        <v>24</v>
      </c>
      <c r="K832" s="173" t="s">
        <v>1224</v>
      </c>
      <c r="L832" s="174" t="s">
        <v>1225</v>
      </c>
      <c r="M832" s="174" t="s">
        <v>645</v>
      </c>
      <c r="N832" s="174" t="s">
        <v>760</v>
      </c>
      <c r="O832" s="174" t="s">
        <v>2260</v>
      </c>
      <c r="P832" s="176" t="s">
        <v>3220</v>
      </c>
    </row>
    <row r="833" spans="1:16" ht="21" hidden="1" customHeight="1" x14ac:dyDescent="0.25">
      <c r="A833" s="154">
        <v>830</v>
      </c>
      <c r="B833" s="172" t="s">
        <v>1431</v>
      </c>
      <c r="C833" s="173">
        <v>329367</v>
      </c>
      <c r="D833" s="174" t="s">
        <v>3221</v>
      </c>
      <c r="E833" s="173" t="s">
        <v>640</v>
      </c>
      <c r="F833" s="173">
        <v>47</v>
      </c>
      <c r="G833" s="173">
        <v>23</v>
      </c>
      <c r="H833" s="173" t="s">
        <v>641</v>
      </c>
      <c r="I833" s="174" t="s">
        <v>2257</v>
      </c>
      <c r="J833" s="173">
        <v>26</v>
      </c>
      <c r="K833" s="173" t="s">
        <v>949</v>
      </c>
      <c r="L833" s="174" t="s">
        <v>950</v>
      </c>
      <c r="M833" s="174" t="s">
        <v>645</v>
      </c>
      <c r="N833" s="174" t="s">
        <v>760</v>
      </c>
      <c r="O833" s="174" t="s">
        <v>2260</v>
      </c>
      <c r="P833" s="176" t="s">
        <v>3222</v>
      </c>
    </row>
    <row r="834" spans="1:16" ht="21" hidden="1" customHeight="1" x14ac:dyDescent="0.25">
      <c r="A834" s="154">
        <v>831</v>
      </c>
      <c r="B834" s="172" t="s">
        <v>1431</v>
      </c>
      <c r="C834" s="173">
        <v>315359</v>
      </c>
      <c r="D834" s="174" t="s">
        <v>3223</v>
      </c>
      <c r="E834" s="173" t="s">
        <v>640</v>
      </c>
      <c r="F834" s="173">
        <v>54</v>
      </c>
      <c r="G834" s="173">
        <v>28</v>
      </c>
      <c r="H834" s="173" t="s">
        <v>641</v>
      </c>
      <c r="I834" s="174" t="s">
        <v>2291</v>
      </c>
      <c r="J834" s="173">
        <v>23</v>
      </c>
      <c r="K834" s="173" t="s">
        <v>929</v>
      </c>
      <c r="L834" s="174" t="s">
        <v>930</v>
      </c>
      <c r="M834" s="174" t="s">
        <v>645</v>
      </c>
      <c r="N834" s="174" t="s">
        <v>760</v>
      </c>
      <c r="O834" s="174" t="s">
        <v>2260</v>
      </c>
      <c r="P834" s="176" t="s">
        <v>3224</v>
      </c>
    </row>
    <row r="835" spans="1:16" ht="21" customHeight="1" x14ac:dyDescent="0.25">
      <c r="A835" s="154">
        <v>832</v>
      </c>
      <c r="B835" s="172" t="s">
        <v>1431</v>
      </c>
      <c r="C835" s="173">
        <v>315738</v>
      </c>
      <c r="D835" s="174" t="s">
        <v>3225</v>
      </c>
      <c r="E835" s="173" t="s">
        <v>741</v>
      </c>
      <c r="F835" s="173">
        <v>52</v>
      </c>
      <c r="G835" s="173">
        <v>28</v>
      </c>
      <c r="H835" s="173" t="s">
        <v>229</v>
      </c>
      <c r="I835" s="174" t="s">
        <v>2599</v>
      </c>
      <c r="J835" s="173">
        <v>37</v>
      </c>
      <c r="K835" s="173" t="s">
        <v>1964</v>
      </c>
      <c r="L835" s="174" t="s">
        <v>1965</v>
      </c>
      <c r="M835" s="174" t="s">
        <v>1620</v>
      </c>
      <c r="N835" s="174" t="s">
        <v>1621</v>
      </c>
      <c r="O835" s="174" t="s">
        <v>2600</v>
      </c>
      <c r="P835" s="176" t="s">
        <v>3226</v>
      </c>
    </row>
    <row r="836" spans="1:16" ht="21" customHeight="1" x14ac:dyDescent="0.25">
      <c r="A836" s="154">
        <v>833</v>
      </c>
      <c r="B836" s="172" t="s">
        <v>1431</v>
      </c>
      <c r="C836" s="173">
        <v>374123</v>
      </c>
      <c r="D836" s="174" t="s">
        <v>3227</v>
      </c>
      <c r="E836" s="173" t="s">
        <v>741</v>
      </c>
      <c r="F836" s="173">
        <v>57</v>
      </c>
      <c r="G836" s="173">
        <v>20</v>
      </c>
      <c r="H836" s="173" t="s">
        <v>229</v>
      </c>
      <c r="I836" s="174" t="s">
        <v>2599</v>
      </c>
      <c r="J836" s="173">
        <v>37</v>
      </c>
      <c r="K836" s="173" t="s">
        <v>1964</v>
      </c>
      <c r="L836" s="174" t="s">
        <v>1965</v>
      </c>
      <c r="M836" s="174" t="s">
        <v>1620</v>
      </c>
      <c r="N836" s="174" t="s">
        <v>1621</v>
      </c>
      <c r="O836" s="174" t="s">
        <v>2600</v>
      </c>
      <c r="P836" s="176" t="s">
        <v>3228</v>
      </c>
    </row>
    <row r="837" spans="1:16" ht="21" customHeight="1" x14ac:dyDescent="0.25">
      <c r="A837" s="154">
        <v>834</v>
      </c>
      <c r="B837" s="172" t="s">
        <v>1431</v>
      </c>
      <c r="C837" s="173">
        <v>333805</v>
      </c>
      <c r="D837" s="174" t="s">
        <v>3229</v>
      </c>
      <c r="E837" s="173" t="s">
        <v>741</v>
      </c>
      <c r="F837" s="173">
        <v>50</v>
      </c>
      <c r="G837" s="173">
        <v>24</v>
      </c>
      <c r="H837" s="173" t="s">
        <v>229</v>
      </c>
      <c r="I837" s="174" t="s">
        <v>2599</v>
      </c>
      <c r="J837" s="173">
        <v>37</v>
      </c>
      <c r="K837" s="173" t="s">
        <v>1964</v>
      </c>
      <c r="L837" s="174" t="s">
        <v>1965</v>
      </c>
      <c r="M837" s="174" t="s">
        <v>1620</v>
      </c>
      <c r="N837" s="174" t="s">
        <v>1621</v>
      </c>
      <c r="O837" s="174" t="s">
        <v>2600</v>
      </c>
      <c r="P837" s="176" t="s">
        <v>3230</v>
      </c>
    </row>
    <row r="838" spans="1:16" ht="21" hidden="1" customHeight="1" x14ac:dyDescent="0.25">
      <c r="A838" s="154">
        <v>835</v>
      </c>
      <c r="B838" s="172" t="s">
        <v>1431</v>
      </c>
      <c r="C838" s="173">
        <v>360135</v>
      </c>
      <c r="D838" s="174" t="s">
        <v>3231</v>
      </c>
      <c r="E838" s="173" t="s">
        <v>640</v>
      </c>
      <c r="F838" s="173">
        <v>54</v>
      </c>
      <c r="G838" s="173">
        <v>14</v>
      </c>
      <c r="H838" s="173" t="s">
        <v>641</v>
      </c>
      <c r="I838" s="174" t="s">
        <v>2392</v>
      </c>
      <c r="J838" s="173">
        <v>23</v>
      </c>
      <c r="K838" s="173" t="s">
        <v>929</v>
      </c>
      <c r="L838" s="174" t="s">
        <v>930</v>
      </c>
      <c r="M838" s="174" t="s">
        <v>645</v>
      </c>
      <c r="N838" s="174" t="s">
        <v>760</v>
      </c>
      <c r="O838" s="174" t="s">
        <v>2365</v>
      </c>
      <c r="P838" s="176" t="s">
        <v>3232</v>
      </c>
    </row>
    <row r="839" spans="1:16" ht="21" hidden="1" customHeight="1" x14ac:dyDescent="0.25">
      <c r="A839" s="154">
        <v>836</v>
      </c>
      <c r="B839" s="172" t="s">
        <v>1431</v>
      </c>
      <c r="C839" s="173">
        <v>581914</v>
      </c>
      <c r="D839" s="174" t="s">
        <v>3233</v>
      </c>
      <c r="E839" s="173" t="s">
        <v>640</v>
      </c>
      <c r="F839" s="173">
        <v>32</v>
      </c>
      <c r="G839" s="173">
        <v>8</v>
      </c>
      <c r="H839" s="173" t="s">
        <v>641</v>
      </c>
      <c r="I839" s="174" t="s">
        <v>2464</v>
      </c>
      <c r="J839" s="173">
        <v>13</v>
      </c>
      <c r="K839" s="173" t="s">
        <v>907</v>
      </c>
      <c r="L839" s="174" t="s">
        <v>908</v>
      </c>
      <c r="M839" s="174" t="s">
        <v>645</v>
      </c>
      <c r="N839" s="174" t="s">
        <v>760</v>
      </c>
      <c r="O839" s="174" t="s">
        <v>2365</v>
      </c>
      <c r="P839" s="176" t="s">
        <v>3234</v>
      </c>
    </row>
    <row r="840" spans="1:16" ht="21" hidden="1" customHeight="1" x14ac:dyDescent="0.25">
      <c r="A840" s="154">
        <v>837</v>
      </c>
      <c r="B840" s="172" t="s">
        <v>1431</v>
      </c>
      <c r="C840" s="173">
        <v>494571</v>
      </c>
      <c r="D840" s="174" t="s">
        <v>3235</v>
      </c>
      <c r="E840" s="173" t="s">
        <v>640</v>
      </c>
      <c r="F840" s="173">
        <v>43</v>
      </c>
      <c r="G840" s="173">
        <v>13</v>
      </c>
      <c r="H840" s="173" t="s">
        <v>672</v>
      </c>
      <c r="I840" s="174" t="s">
        <v>3186</v>
      </c>
      <c r="J840" s="173">
        <v>22</v>
      </c>
      <c r="K840" s="173" t="s">
        <v>1261</v>
      </c>
      <c r="L840" s="174" t="s">
        <v>1262</v>
      </c>
      <c r="M840" s="174" t="s">
        <v>736</v>
      </c>
      <c r="N840" s="174" t="s">
        <v>737</v>
      </c>
      <c r="O840" s="174" t="s">
        <v>738</v>
      </c>
      <c r="P840" s="176" t="s">
        <v>3236</v>
      </c>
    </row>
    <row r="841" spans="1:16" ht="21" hidden="1" customHeight="1" x14ac:dyDescent="0.25">
      <c r="A841" s="154">
        <v>838</v>
      </c>
      <c r="B841" s="172" t="s">
        <v>1431</v>
      </c>
      <c r="C841" s="173">
        <v>654483</v>
      </c>
      <c r="D841" s="174" t="s">
        <v>3237</v>
      </c>
      <c r="E841" s="173" t="s">
        <v>640</v>
      </c>
      <c r="F841" s="173">
        <v>53</v>
      </c>
      <c r="G841" s="173">
        <v>33</v>
      </c>
      <c r="H841" s="173" t="s">
        <v>229</v>
      </c>
      <c r="I841" s="174" t="s">
        <v>2112</v>
      </c>
      <c r="J841" s="173">
        <v>24</v>
      </c>
      <c r="K841" s="173" t="s">
        <v>2116</v>
      </c>
      <c r="L841" s="174" t="s">
        <v>2117</v>
      </c>
      <c r="M841" s="174" t="s">
        <v>1620</v>
      </c>
      <c r="N841" s="174" t="s">
        <v>1744</v>
      </c>
      <c r="O841" s="174" t="s">
        <v>54</v>
      </c>
      <c r="P841" s="176" t="s">
        <v>3238</v>
      </c>
    </row>
    <row r="842" spans="1:16" ht="21" hidden="1" customHeight="1" x14ac:dyDescent="0.25">
      <c r="A842" s="154">
        <v>839</v>
      </c>
      <c r="B842" s="172" t="s">
        <v>1431</v>
      </c>
      <c r="C842" s="173">
        <v>361065</v>
      </c>
      <c r="D842" s="174" t="s">
        <v>3239</v>
      </c>
      <c r="E842" s="173" t="s">
        <v>640</v>
      </c>
      <c r="F842" s="173">
        <v>44</v>
      </c>
      <c r="G842" s="173">
        <v>19</v>
      </c>
      <c r="H842" s="173" t="s">
        <v>641</v>
      </c>
      <c r="I842" s="174" t="s">
        <v>3240</v>
      </c>
      <c r="J842" s="173">
        <v>24</v>
      </c>
      <c r="K842" s="173" t="s">
        <v>811</v>
      </c>
      <c r="L842" s="174" t="s">
        <v>812</v>
      </c>
      <c r="M842" s="174" t="s">
        <v>645</v>
      </c>
      <c r="N842" s="174" t="s">
        <v>760</v>
      </c>
      <c r="O842" s="174">
        <v>0</v>
      </c>
      <c r="P842" s="176" t="s">
        <v>3241</v>
      </c>
    </row>
    <row r="843" spans="1:16" ht="21" hidden="1" customHeight="1" x14ac:dyDescent="0.25">
      <c r="A843" s="154">
        <v>840</v>
      </c>
      <c r="B843" s="172" t="s">
        <v>1431</v>
      </c>
      <c r="C843" s="173">
        <v>502288</v>
      </c>
      <c r="D843" s="174" t="s">
        <v>3242</v>
      </c>
      <c r="E843" s="173" t="s">
        <v>640</v>
      </c>
      <c r="F843" s="173">
        <v>40</v>
      </c>
      <c r="G843" s="173">
        <v>13</v>
      </c>
      <c r="H843" s="173" t="s">
        <v>641</v>
      </c>
      <c r="I843" s="174" t="s">
        <v>3012</v>
      </c>
      <c r="J843" s="173">
        <v>23</v>
      </c>
      <c r="K843" s="173" t="s">
        <v>1280</v>
      </c>
      <c r="L843" s="174" t="s">
        <v>1281</v>
      </c>
      <c r="M843" s="174" t="s">
        <v>645</v>
      </c>
      <c r="N843" s="174" t="s">
        <v>760</v>
      </c>
      <c r="O843" s="174">
        <v>0</v>
      </c>
      <c r="P843" s="176" t="s">
        <v>3243</v>
      </c>
    </row>
    <row r="844" spans="1:16" ht="21" hidden="1" customHeight="1" x14ac:dyDescent="0.25">
      <c r="A844" s="154">
        <v>841</v>
      </c>
      <c r="B844" s="172" t="s">
        <v>1431</v>
      </c>
      <c r="C844" s="173">
        <v>324534</v>
      </c>
      <c r="D844" s="174" t="s">
        <v>3244</v>
      </c>
      <c r="E844" s="173" t="s">
        <v>640</v>
      </c>
      <c r="F844" s="173">
        <v>48</v>
      </c>
      <c r="G844" s="173">
        <v>23</v>
      </c>
      <c r="H844" s="173" t="s">
        <v>641</v>
      </c>
      <c r="I844" s="174" t="s">
        <v>3012</v>
      </c>
      <c r="J844" s="173">
        <v>23</v>
      </c>
      <c r="K844" s="173" t="s">
        <v>1766</v>
      </c>
      <c r="L844" s="174" t="s">
        <v>1767</v>
      </c>
      <c r="M844" s="174" t="s">
        <v>645</v>
      </c>
      <c r="N844" s="174" t="s">
        <v>760</v>
      </c>
      <c r="O844" s="174">
        <v>0</v>
      </c>
      <c r="P844" s="176" t="s">
        <v>3245</v>
      </c>
    </row>
    <row r="845" spans="1:16" ht="21" hidden="1" customHeight="1" x14ac:dyDescent="0.25">
      <c r="A845" s="154">
        <v>842</v>
      </c>
      <c r="B845" s="172" t="s">
        <v>1431</v>
      </c>
      <c r="C845" s="173">
        <v>240613</v>
      </c>
      <c r="D845" s="174" t="s">
        <v>3246</v>
      </c>
      <c r="E845" s="173" t="s">
        <v>640</v>
      </c>
      <c r="F845" s="173">
        <v>55</v>
      </c>
      <c r="G845" s="173">
        <v>29</v>
      </c>
      <c r="H845" s="173" t="s">
        <v>672</v>
      </c>
      <c r="I845" s="174" t="s">
        <v>2708</v>
      </c>
      <c r="J845" s="173">
        <v>24</v>
      </c>
      <c r="K845" s="173" t="s">
        <v>2057</v>
      </c>
      <c r="L845" s="174" t="s">
        <v>2058</v>
      </c>
      <c r="M845" s="174" t="s">
        <v>676</v>
      </c>
      <c r="N845" s="174" t="s">
        <v>677</v>
      </c>
      <c r="O845" s="174">
        <v>0</v>
      </c>
      <c r="P845" s="176" t="s">
        <v>3247</v>
      </c>
    </row>
    <row r="846" spans="1:16" ht="21" hidden="1" customHeight="1" x14ac:dyDescent="0.25">
      <c r="A846" s="154">
        <v>843</v>
      </c>
      <c r="B846" s="172" t="s">
        <v>1431</v>
      </c>
      <c r="C846" s="173">
        <v>373645</v>
      </c>
      <c r="D846" s="174" t="s">
        <v>3248</v>
      </c>
      <c r="E846" s="173" t="s">
        <v>640</v>
      </c>
      <c r="F846" s="173">
        <v>45</v>
      </c>
      <c r="G846" s="173">
        <v>18</v>
      </c>
      <c r="H846" s="173" t="s">
        <v>672</v>
      </c>
      <c r="I846" s="174" t="s">
        <v>3249</v>
      </c>
      <c r="J846" s="173">
        <v>17</v>
      </c>
      <c r="K846" s="173" t="s">
        <v>3208</v>
      </c>
      <c r="L846" s="174" t="s">
        <v>3209</v>
      </c>
      <c r="M846" s="174" t="s">
        <v>736</v>
      </c>
      <c r="N846" s="174" t="s">
        <v>917</v>
      </c>
      <c r="O846" s="174" t="s">
        <v>918</v>
      </c>
      <c r="P846" s="176" t="s">
        <v>3250</v>
      </c>
    </row>
    <row r="847" spans="1:16" ht="21" hidden="1" customHeight="1" x14ac:dyDescent="0.25">
      <c r="A847" s="154">
        <v>844</v>
      </c>
      <c r="B847" s="172" t="s">
        <v>1431</v>
      </c>
      <c r="C847" s="173">
        <v>267366</v>
      </c>
      <c r="D847" s="174" t="s">
        <v>3251</v>
      </c>
      <c r="E847" s="173" t="s">
        <v>640</v>
      </c>
      <c r="F847" s="173">
        <v>54</v>
      </c>
      <c r="G847" s="173">
        <v>25</v>
      </c>
      <c r="H847" s="173" t="s">
        <v>229</v>
      </c>
      <c r="I847" s="174" t="s">
        <v>3036</v>
      </c>
      <c r="J847" s="173">
        <v>11</v>
      </c>
      <c r="K847" s="173" t="s">
        <v>2126</v>
      </c>
      <c r="L847" s="174" t="s">
        <v>2127</v>
      </c>
      <c r="M847" s="174" t="s">
        <v>1620</v>
      </c>
      <c r="N847" s="174" t="s">
        <v>1744</v>
      </c>
      <c r="O847" s="174" t="s">
        <v>3037</v>
      </c>
      <c r="P847" s="176" t="s">
        <v>3252</v>
      </c>
    </row>
    <row r="848" spans="1:16" ht="21" hidden="1" customHeight="1" x14ac:dyDescent="0.25">
      <c r="A848" s="154">
        <v>845</v>
      </c>
      <c r="B848" s="172" t="s">
        <v>1431</v>
      </c>
      <c r="C848" s="173">
        <v>432326</v>
      </c>
      <c r="D848" s="174" t="s">
        <v>3253</v>
      </c>
      <c r="E848" s="173" t="s">
        <v>640</v>
      </c>
      <c r="F848" s="173">
        <v>36</v>
      </c>
      <c r="G848" s="173">
        <v>14</v>
      </c>
      <c r="H848" s="173" t="s">
        <v>229</v>
      </c>
      <c r="I848" s="174" t="s">
        <v>3036</v>
      </c>
      <c r="J848" s="173">
        <v>11</v>
      </c>
      <c r="K848" s="173" t="s">
        <v>2126</v>
      </c>
      <c r="L848" s="174" t="s">
        <v>2127</v>
      </c>
      <c r="M848" s="174" t="s">
        <v>1620</v>
      </c>
      <c r="N848" s="174" t="s">
        <v>1744</v>
      </c>
      <c r="O848" s="174" t="s">
        <v>3037</v>
      </c>
      <c r="P848" s="176" t="s">
        <v>3254</v>
      </c>
    </row>
    <row r="849" spans="1:16" ht="21" customHeight="1" x14ac:dyDescent="0.25">
      <c r="A849" s="154">
        <v>846</v>
      </c>
      <c r="B849" s="172" t="s">
        <v>1759</v>
      </c>
      <c r="C849" s="173">
        <v>136596</v>
      </c>
      <c r="D849" s="174" t="s">
        <v>3255</v>
      </c>
      <c r="E849" s="173" t="s">
        <v>640</v>
      </c>
      <c r="F849" s="173">
        <v>55</v>
      </c>
      <c r="G849" s="173">
        <v>37</v>
      </c>
      <c r="H849" s="173" t="s">
        <v>229</v>
      </c>
      <c r="I849" s="174" t="s">
        <v>3256</v>
      </c>
      <c r="J849" s="173">
        <v>24</v>
      </c>
      <c r="K849" s="173" t="s">
        <v>1034</v>
      </c>
      <c r="L849" s="174" t="s">
        <v>1035</v>
      </c>
      <c r="M849" s="174" t="s">
        <v>1620</v>
      </c>
      <c r="N849" s="174" t="s">
        <v>1621</v>
      </c>
      <c r="O849" s="174">
        <v>0</v>
      </c>
      <c r="P849" s="176" t="s">
        <v>3257</v>
      </c>
    </row>
    <row r="850" spans="1:16" ht="21" hidden="1" customHeight="1" x14ac:dyDescent="0.25">
      <c r="A850" s="154">
        <v>847</v>
      </c>
      <c r="B850" s="172" t="s">
        <v>1759</v>
      </c>
      <c r="C850" s="173">
        <v>144890</v>
      </c>
      <c r="D850" s="174" t="s">
        <v>3258</v>
      </c>
      <c r="E850" s="173" t="s">
        <v>640</v>
      </c>
      <c r="F850" s="173">
        <v>51</v>
      </c>
      <c r="G850" s="173">
        <v>35</v>
      </c>
      <c r="H850" s="173" t="s">
        <v>672</v>
      </c>
      <c r="I850" s="174" t="s">
        <v>3259</v>
      </c>
      <c r="J850" s="173">
        <v>30</v>
      </c>
      <c r="K850" s="173" t="s">
        <v>2051</v>
      </c>
      <c r="L850" s="174" t="s">
        <v>2052</v>
      </c>
      <c r="M850" s="174" t="s">
        <v>736</v>
      </c>
      <c r="N850" s="174" t="s">
        <v>737</v>
      </c>
      <c r="O850" s="174" t="s">
        <v>738</v>
      </c>
      <c r="P850" s="176" t="s">
        <v>3260</v>
      </c>
    </row>
    <row r="851" spans="1:16" ht="21" hidden="1" customHeight="1" x14ac:dyDescent="0.25">
      <c r="A851" s="154">
        <v>848</v>
      </c>
      <c r="B851" s="172" t="s">
        <v>1759</v>
      </c>
      <c r="C851" s="173">
        <v>147188</v>
      </c>
      <c r="D851" s="174" t="s">
        <v>3261</v>
      </c>
      <c r="E851" s="173" t="s">
        <v>640</v>
      </c>
      <c r="F851" s="173">
        <v>54</v>
      </c>
      <c r="G851" s="173">
        <v>34</v>
      </c>
      <c r="H851" s="173" t="s">
        <v>672</v>
      </c>
      <c r="I851" s="174" t="s">
        <v>3262</v>
      </c>
      <c r="J851" s="173">
        <v>32</v>
      </c>
      <c r="K851" s="173" t="s">
        <v>2834</v>
      </c>
      <c r="L851" s="174" t="s">
        <v>2835</v>
      </c>
      <c r="M851" s="174" t="s">
        <v>736</v>
      </c>
      <c r="N851" s="174" t="s">
        <v>890</v>
      </c>
      <c r="O851" s="174" t="s">
        <v>891</v>
      </c>
      <c r="P851" s="176" t="s">
        <v>3263</v>
      </c>
    </row>
    <row r="852" spans="1:16" ht="21" hidden="1" customHeight="1" x14ac:dyDescent="0.25">
      <c r="A852" s="154">
        <v>849</v>
      </c>
      <c r="B852" s="172" t="s">
        <v>1759</v>
      </c>
      <c r="C852" s="173">
        <v>148986</v>
      </c>
      <c r="D852" s="174" t="s">
        <v>3264</v>
      </c>
      <c r="E852" s="173" t="s">
        <v>640</v>
      </c>
      <c r="F852" s="173">
        <v>50</v>
      </c>
      <c r="G852" s="173">
        <v>34</v>
      </c>
      <c r="H852" s="173" t="s">
        <v>672</v>
      </c>
      <c r="I852" s="174" t="s">
        <v>1028</v>
      </c>
      <c r="J852" s="173">
        <v>29</v>
      </c>
      <c r="K852" s="173" t="s">
        <v>753</v>
      </c>
      <c r="L852" s="174" t="s">
        <v>754</v>
      </c>
      <c r="M852" s="174" t="s">
        <v>736</v>
      </c>
      <c r="N852" s="174" t="s">
        <v>737</v>
      </c>
      <c r="O852" s="174" t="s">
        <v>738</v>
      </c>
      <c r="P852" s="176" t="s">
        <v>3265</v>
      </c>
    </row>
    <row r="853" spans="1:16" ht="21" hidden="1" customHeight="1" x14ac:dyDescent="0.25">
      <c r="A853" s="154">
        <v>850</v>
      </c>
      <c r="B853" s="172" t="s">
        <v>1759</v>
      </c>
      <c r="C853" s="173">
        <v>150515</v>
      </c>
      <c r="D853" s="174" t="s">
        <v>3266</v>
      </c>
      <c r="E853" s="173" t="s">
        <v>640</v>
      </c>
      <c r="F853" s="173">
        <v>55</v>
      </c>
      <c r="G853" s="173">
        <v>35</v>
      </c>
      <c r="H853" s="173" t="s">
        <v>229</v>
      </c>
      <c r="I853" s="174" t="s">
        <v>3267</v>
      </c>
      <c r="J853" s="173">
        <v>24</v>
      </c>
      <c r="K853" s="173" t="s">
        <v>1909</v>
      </c>
      <c r="L853" s="174" t="s">
        <v>1910</v>
      </c>
      <c r="M853" s="174" t="s">
        <v>1620</v>
      </c>
      <c r="N853" s="174" t="s">
        <v>2623</v>
      </c>
      <c r="O853" s="174" t="s">
        <v>2893</v>
      </c>
      <c r="P853" s="176" t="s">
        <v>3268</v>
      </c>
    </row>
    <row r="854" spans="1:16" ht="21" hidden="1" customHeight="1" x14ac:dyDescent="0.25">
      <c r="A854" s="154">
        <v>851</v>
      </c>
      <c r="B854" s="172" t="s">
        <v>1759</v>
      </c>
      <c r="C854" s="173">
        <v>152012</v>
      </c>
      <c r="D854" s="174" t="s">
        <v>3269</v>
      </c>
      <c r="E854" s="173" t="s">
        <v>640</v>
      </c>
      <c r="F854" s="173">
        <v>53</v>
      </c>
      <c r="G854" s="173">
        <v>36</v>
      </c>
      <c r="H854" s="173" t="s">
        <v>672</v>
      </c>
      <c r="I854" s="174" t="s">
        <v>3270</v>
      </c>
      <c r="J854" s="173">
        <v>17</v>
      </c>
      <c r="K854" s="173" t="s">
        <v>3208</v>
      </c>
      <c r="L854" s="174" t="s">
        <v>3209</v>
      </c>
      <c r="M854" s="174" t="s">
        <v>736</v>
      </c>
      <c r="N854" s="174" t="s">
        <v>917</v>
      </c>
      <c r="O854" s="174" t="s">
        <v>918</v>
      </c>
      <c r="P854" s="175" t="s">
        <v>656</v>
      </c>
    </row>
    <row r="855" spans="1:16" ht="21" hidden="1" customHeight="1" x14ac:dyDescent="0.25">
      <c r="A855" s="154">
        <v>852</v>
      </c>
      <c r="B855" s="172" t="s">
        <v>1759</v>
      </c>
      <c r="C855" s="173">
        <v>157845</v>
      </c>
      <c r="D855" s="174" t="s">
        <v>3271</v>
      </c>
      <c r="E855" s="173" t="s">
        <v>640</v>
      </c>
      <c r="F855" s="173">
        <v>53</v>
      </c>
      <c r="G855" s="173">
        <v>37</v>
      </c>
      <c r="H855" s="173" t="s">
        <v>641</v>
      </c>
      <c r="I855" s="174" t="s">
        <v>3272</v>
      </c>
      <c r="J855" s="173">
        <v>26</v>
      </c>
      <c r="K855" s="173" t="s">
        <v>949</v>
      </c>
      <c r="L855" s="174" t="s">
        <v>950</v>
      </c>
      <c r="M855" s="174" t="s">
        <v>645</v>
      </c>
      <c r="N855" s="174" t="s">
        <v>951</v>
      </c>
      <c r="O855" s="174" t="s">
        <v>3273</v>
      </c>
      <c r="P855" s="176" t="s">
        <v>3274</v>
      </c>
    </row>
    <row r="856" spans="1:16" ht="21" hidden="1" customHeight="1" x14ac:dyDescent="0.25">
      <c r="A856" s="154">
        <v>853</v>
      </c>
      <c r="B856" s="172" t="s">
        <v>1759</v>
      </c>
      <c r="C856" s="173">
        <v>157874</v>
      </c>
      <c r="D856" s="174" t="s">
        <v>3275</v>
      </c>
      <c r="E856" s="173" t="s">
        <v>640</v>
      </c>
      <c r="F856" s="173">
        <v>52</v>
      </c>
      <c r="G856" s="173">
        <v>35</v>
      </c>
      <c r="H856" s="173" t="s">
        <v>641</v>
      </c>
      <c r="I856" s="174" t="s">
        <v>3272</v>
      </c>
      <c r="J856" s="173">
        <v>26</v>
      </c>
      <c r="K856" s="173" t="s">
        <v>949</v>
      </c>
      <c r="L856" s="174" t="s">
        <v>950</v>
      </c>
      <c r="M856" s="174" t="s">
        <v>645</v>
      </c>
      <c r="N856" s="174" t="s">
        <v>951</v>
      </c>
      <c r="O856" s="174" t="s">
        <v>3273</v>
      </c>
      <c r="P856" s="176" t="s">
        <v>3276</v>
      </c>
    </row>
    <row r="857" spans="1:16" ht="21" hidden="1" customHeight="1" x14ac:dyDescent="0.25">
      <c r="A857" s="154">
        <v>854</v>
      </c>
      <c r="B857" s="172" t="s">
        <v>1759</v>
      </c>
      <c r="C857" s="173">
        <v>157904</v>
      </c>
      <c r="D857" s="174" t="s">
        <v>3277</v>
      </c>
      <c r="E857" s="173" t="s">
        <v>741</v>
      </c>
      <c r="F857" s="173">
        <v>56</v>
      </c>
      <c r="G857" s="173">
        <v>35</v>
      </c>
      <c r="H857" s="173" t="s">
        <v>672</v>
      </c>
      <c r="I857" s="174" t="s">
        <v>3278</v>
      </c>
      <c r="J857" s="173">
        <v>32</v>
      </c>
      <c r="K857" s="173" t="s">
        <v>1399</v>
      </c>
      <c r="L857" s="174" t="s">
        <v>1400</v>
      </c>
      <c r="M857" s="174" t="s">
        <v>736</v>
      </c>
      <c r="N857" s="174" t="s">
        <v>917</v>
      </c>
      <c r="O857" s="174" t="s">
        <v>918</v>
      </c>
      <c r="P857" s="176" t="s">
        <v>3279</v>
      </c>
    </row>
    <row r="858" spans="1:16" ht="21" hidden="1" customHeight="1" x14ac:dyDescent="0.25">
      <c r="A858" s="154">
        <v>855</v>
      </c>
      <c r="B858" s="172" t="s">
        <v>1759</v>
      </c>
      <c r="C858" s="173">
        <v>158523</v>
      </c>
      <c r="D858" s="174" t="s">
        <v>3280</v>
      </c>
      <c r="E858" s="173" t="s">
        <v>640</v>
      </c>
      <c r="F858" s="173">
        <v>52</v>
      </c>
      <c r="G858" s="173">
        <v>33</v>
      </c>
      <c r="H858" s="173" t="s">
        <v>641</v>
      </c>
      <c r="I858" s="174" t="s">
        <v>1148</v>
      </c>
      <c r="J858" s="173">
        <v>29</v>
      </c>
      <c r="K858" s="173" t="s">
        <v>3281</v>
      </c>
      <c r="L858" s="174" t="s">
        <v>3282</v>
      </c>
      <c r="M858" s="174" t="s">
        <v>645</v>
      </c>
      <c r="N858" s="174" t="s">
        <v>951</v>
      </c>
      <c r="O858" s="174" t="s">
        <v>3273</v>
      </c>
      <c r="P858" s="176" t="s">
        <v>3283</v>
      </c>
    </row>
    <row r="859" spans="1:16" ht="21" hidden="1" customHeight="1" x14ac:dyDescent="0.25">
      <c r="A859" s="154">
        <v>856</v>
      </c>
      <c r="B859" s="172" t="s">
        <v>1759</v>
      </c>
      <c r="C859" s="173">
        <v>166080</v>
      </c>
      <c r="D859" s="174" t="s">
        <v>3284</v>
      </c>
      <c r="E859" s="173" t="s">
        <v>640</v>
      </c>
      <c r="F859" s="173">
        <v>53</v>
      </c>
      <c r="G859" s="173">
        <v>33</v>
      </c>
      <c r="H859" s="173" t="s">
        <v>229</v>
      </c>
      <c r="I859" s="174" t="s">
        <v>3285</v>
      </c>
      <c r="J859" s="173">
        <v>27</v>
      </c>
      <c r="K859" s="173" t="s">
        <v>3286</v>
      </c>
      <c r="L859" s="174" t="s">
        <v>3287</v>
      </c>
      <c r="M859" s="174" t="s">
        <v>1620</v>
      </c>
      <c r="N859" s="174" t="s">
        <v>1627</v>
      </c>
      <c r="O859" s="174">
        <v>0</v>
      </c>
      <c r="P859" s="175" t="s">
        <v>656</v>
      </c>
    </row>
    <row r="860" spans="1:16" ht="21" hidden="1" customHeight="1" x14ac:dyDescent="0.25">
      <c r="A860" s="154">
        <v>857</v>
      </c>
      <c r="B860" s="172" t="s">
        <v>1759</v>
      </c>
      <c r="C860" s="173">
        <v>166127</v>
      </c>
      <c r="D860" s="174" t="s">
        <v>3288</v>
      </c>
      <c r="E860" s="173" t="s">
        <v>640</v>
      </c>
      <c r="F860" s="173">
        <v>53</v>
      </c>
      <c r="G860" s="173">
        <v>34</v>
      </c>
      <c r="H860" s="173" t="s">
        <v>229</v>
      </c>
      <c r="I860" s="174" t="s">
        <v>3289</v>
      </c>
      <c r="J860" s="173">
        <v>30</v>
      </c>
      <c r="K860" s="173" t="s">
        <v>1588</v>
      </c>
      <c r="L860" s="174" t="s">
        <v>1589</v>
      </c>
      <c r="M860" s="174" t="s">
        <v>1620</v>
      </c>
      <c r="N860" s="174" t="s">
        <v>1627</v>
      </c>
      <c r="O860" s="174">
        <v>0</v>
      </c>
      <c r="P860" s="176" t="s">
        <v>3290</v>
      </c>
    </row>
    <row r="861" spans="1:16" ht="21" hidden="1" customHeight="1" x14ac:dyDescent="0.25">
      <c r="A861" s="154">
        <v>858</v>
      </c>
      <c r="B861" s="172" t="s">
        <v>1759</v>
      </c>
      <c r="C861" s="173">
        <v>168935</v>
      </c>
      <c r="D861" s="174" t="s">
        <v>3291</v>
      </c>
      <c r="E861" s="173" t="s">
        <v>640</v>
      </c>
      <c r="F861" s="173">
        <v>53</v>
      </c>
      <c r="G861" s="173">
        <v>32</v>
      </c>
      <c r="H861" s="173" t="s">
        <v>672</v>
      </c>
      <c r="I861" s="174" t="s">
        <v>3292</v>
      </c>
      <c r="J861" s="173">
        <v>30</v>
      </c>
      <c r="K861" s="173" t="s">
        <v>1588</v>
      </c>
      <c r="L861" s="174" t="s">
        <v>1589</v>
      </c>
      <c r="M861" s="174" t="s">
        <v>736</v>
      </c>
      <c r="N861" s="174" t="s">
        <v>737</v>
      </c>
      <c r="O861" s="174" t="s">
        <v>1590</v>
      </c>
      <c r="P861" s="176" t="s">
        <v>3293</v>
      </c>
    </row>
    <row r="862" spans="1:16" ht="21" hidden="1" customHeight="1" x14ac:dyDescent="0.25">
      <c r="A862" s="154">
        <v>859</v>
      </c>
      <c r="B862" s="172" t="s">
        <v>1759</v>
      </c>
      <c r="C862" s="173">
        <v>170052</v>
      </c>
      <c r="D862" s="174" t="s">
        <v>3294</v>
      </c>
      <c r="E862" s="173" t="s">
        <v>741</v>
      </c>
      <c r="F862" s="173">
        <v>59</v>
      </c>
      <c r="G862" s="173">
        <v>37</v>
      </c>
      <c r="H862" s="173" t="s">
        <v>672</v>
      </c>
      <c r="I862" s="174" t="s">
        <v>3295</v>
      </c>
      <c r="J862" s="173">
        <v>37</v>
      </c>
      <c r="K862" s="173" t="s">
        <v>743</v>
      </c>
      <c r="L862" s="174" t="s">
        <v>744</v>
      </c>
      <c r="M862" s="174" t="s">
        <v>736</v>
      </c>
      <c r="N862" s="174">
        <v>0</v>
      </c>
      <c r="O862" s="174" t="s">
        <v>1504</v>
      </c>
      <c r="P862" s="176" t="s">
        <v>3296</v>
      </c>
    </row>
    <row r="863" spans="1:16" ht="21" hidden="1" customHeight="1" x14ac:dyDescent="0.25">
      <c r="A863" s="154">
        <v>860</v>
      </c>
      <c r="B863" s="172" t="s">
        <v>1759</v>
      </c>
      <c r="C863" s="173">
        <v>173080</v>
      </c>
      <c r="D863" s="174" t="s">
        <v>3297</v>
      </c>
      <c r="E863" s="173" t="s">
        <v>640</v>
      </c>
      <c r="F863" s="173">
        <v>55</v>
      </c>
      <c r="G863" s="173">
        <v>32</v>
      </c>
      <c r="H863" s="173" t="s">
        <v>229</v>
      </c>
      <c r="I863" s="174" t="s">
        <v>2644</v>
      </c>
      <c r="J863" s="173">
        <v>30</v>
      </c>
      <c r="K863" s="173" t="s">
        <v>3298</v>
      </c>
      <c r="L863" s="174" t="s">
        <v>3299</v>
      </c>
      <c r="M863" s="174" t="s">
        <v>1620</v>
      </c>
      <c r="N863" s="174" t="s">
        <v>1744</v>
      </c>
      <c r="O863" s="174" t="s">
        <v>54</v>
      </c>
      <c r="P863" s="176" t="s">
        <v>3300</v>
      </c>
    </row>
    <row r="864" spans="1:16" ht="21" hidden="1" customHeight="1" x14ac:dyDescent="0.25">
      <c r="A864" s="154">
        <v>861</v>
      </c>
      <c r="B864" s="172" t="s">
        <v>1759</v>
      </c>
      <c r="C864" s="173">
        <v>178175</v>
      </c>
      <c r="D864" s="174" t="s">
        <v>3301</v>
      </c>
      <c r="E864" s="173" t="s">
        <v>640</v>
      </c>
      <c r="F864" s="173">
        <v>52</v>
      </c>
      <c r="G864" s="173">
        <v>31</v>
      </c>
      <c r="H864" s="173" t="s">
        <v>672</v>
      </c>
      <c r="I864" s="174" t="s">
        <v>3302</v>
      </c>
      <c r="J864" s="173">
        <v>23</v>
      </c>
      <c r="K864" s="173" t="s">
        <v>929</v>
      </c>
      <c r="L864" s="174" t="s">
        <v>930</v>
      </c>
      <c r="M864" s="174" t="s">
        <v>736</v>
      </c>
      <c r="N864" s="174" t="s">
        <v>917</v>
      </c>
      <c r="O864" s="174" t="s">
        <v>918</v>
      </c>
      <c r="P864" s="176" t="s">
        <v>3303</v>
      </c>
    </row>
    <row r="865" spans="1:16" ht="21" hidden="1" customHeight="1" x14ac:dyDescent="0.25">
      <c r="A865" s="154">
        <v>862</v>
      </c>
      <c r="B865" s="172" t="s">
        <v>1759</v>
      </c>
      <c r="C865" s="173">
        <v>178243</v>
      </c>
      <c r="D865" s="174" t="s">
        <v>3304</v>
      </c>
      <c r="E865" s="173" t="s">
        <v>640</v>
      </c>
      <c r="F865" s="173">
        <v>55</v>
      </c>
      <c r="G865" s="173">
        <v>30</v>
      </c>
      <c r="H865" s="173" t="s">
        <v>229</v>
      </c>
      <c r="I865" s="174" t="s">
        <v>3285</v>
      </c>
      <c r="J865" s="173">
        <v>23</v>
      </c>
      <c r="K865" s="173" t="s">
        <v>1625</v>
      </c>
      <c r="L865" s="174" t="s">
        <v>1626</v>
      </c>
      <c r="M865" s="174" t="s">
        <v>1620</v>
      </c>
      <c r="N865" s="174" t="s">
        <v>1627</v>
      </c>
      <c r="O865" s="174">
        <v>0</v>
      </c>
      <c r="P865" s="176" t="s">
        <v>3305</v>
      </c>
    </row>
    <row r="866" spans="1:16" ht="21" hidden="1" customHeight="1" x14ac:dyDescent="0.25">
      <c r="A866" s="154">
        <v>863</v>
      </c>
      <c r="B866" s="172" t="s">
        <v>1759</v>
      </c>
      <c r="C866" s="173">
        <v>178376</v>
      </c>
      <c r="D866" s="174" t="s">
        <v>3306</v>
      </c>
      <c r="E866" s="173" t="s">
        <v>741</v>
      </c>
      <c r="F866" s="173">
        <v>53</v>
      </c>
      <c r="G866" s="173">
        <v>31</v>
      </c>
      <c r="H866" s="173" t="s">
        <v>641</v>
      </c>
      <c r="I866" s="174" t="s">
        <v>3307</v>
      </c>
      <c r="J866" s="173">
        <v>39</v>
      </c>
      <c r="K866" s="173" t="s">
        <v>2532</v>
      </c>
      <c r="L866" s="174" t="s">
        <v>2533</v>
      </c>
      <c r="M866" s="174" t="s">
        <v>645</v>
      </c>
      <c r="N866" s="174" t="s">
        <v>822</v>
      </c>
      <c r="O866" s="174" t="s">
        <v>1762</v>
      </c>
      <c r="P866" s="176" t="s">
        <v>3308</v>
      </c>
    </row>
    <row r="867" spans="1:16" ht="21" hidden="1" customHeight="1" x14ac:dyDescent="0.25">
      <c r="A867" s="154">
        <v>864</v>
      </c>
      <c r="B867" s="172" t="s">
        <v>1759</v>
      </c>
      <c r="C867" s="173">
        <v>178382</v>
      </c>
      <c r="D867" s="174" t="s">
        <v>3309</v>
      </c>
      <c r="E867" s="173" t="s">
        <v>640</v>
      </c>
      <c r="F867" s="173">
        <v>48</v>
      </c>
      <c r="G867" s="173">
        <v>31</v>
      </c>
      <c r="H867" s="173" t="s">
        <v>641</v>
      </c>
      <c r="I867" s="174" t="s">
        <v>993</v>
      </c>
      <c r="J867" s="173">
        <v>24</v>
      </c>
      <c r="K867" s="173" t="s">
        <v>1034</v>
      </c>
      <c r="L867" s="174" t="s">
        <v>1035</v>
      </c>
      <c r="M867" s="174" t="s">
        <v>645</v>
      </c>
      <c r="N867" s="174" t="s">
        <v>951</v>
      </c>
      <c r="O867" s="174" t="s">
        <v>3310</v>
      </c>
      <c r="P867" s="176" t="s">
        <v>3311</v>
      </c>
    </row>
    <row r="868" spans="1:16" ht="21" hidden="1" customHeight="1" x14ac:dyDescent="0.25">
      <c r="A868" s="154">
        <v>865</v>
      </c>
      <c r="B868" s="172" t="s">
        <v>1759</v>
      </c>
      <c r="C868" s="173">
        <v>181083</v>
      </c>
      <c r="D868" s="174" t="s">
        <v>3312</v>
      </c>
      <c r="E868" s="173" t="s">
        <v>741</v>
      </c>
      <c r="F868" s="173">
        <v>57</v>
      </c>
      <c r="G868" s="173">
        <v>31</v>
      </c>
      <c r="H868" s="173" t="s">
        <v>280</v>
      </c>
      <c r="I868" s="174" t="s">
        <v>3313</v>
      </c>
      <c r="J868" s="173">
        <v>37</v>
      </c>
      <c r="K868" s="173" t="s">
        <v>1964</v>
      </c>
      <c r="L868" s="174" t="s">
        <v>1965</v>
      </c>
      <c r="M868" s="174" t="s">
        <v>653</v>
      </c>
      <c r="N868" s="174" t="s">
        <v>2682</v>
      </c>
      <c r="O868" s="174" t="s">
        <v>3314</v>
      </c>
      <c r="P868" s="176" t="s">
        <v>3315</v>
      </c>
    </row>
    <row r="869" spans="1:16" ht="21" hidden="1" customHeight="1" x14ac:dyDescent="0.25">
      <c r="A869" s="154">
        <v>866</v>
      </c>
      <c r="B869" s="172" t="s">
        <v>1759</v>
      </c>
      <c r="C869" s="173">
        <v>184355</v>
      </c>
      <c r="D869" s="174" t="s">
        <v>3316</v>
      </c>
      <c r="E869" s="173" t="s">
        <v>640</v>
      </c>
      <c r="F869" s="173">
        <v>42</v>
      </c>
      <c r="G869" s="173">
        <v>28</v>
      </c>
      <c r="H869" s="173" t="s">
        <v>641</v>
      </c>
      <c r="I869" s="174" t="s">
        <v>3317</v>
      </c>
      <c r="J869" s="173">
        <v>21</v>
      </c>
      <c r="K869" s="173" t="s">
        <v>2764</v>
      </c>
      <c r="L869" s="174" t="s">
        <v>2765</v>
      </c>
      <c r="M869" s="174" t="s">
        <v>645</v>
      </c>
      <c r="N869" s="174" t="s">
        <v>951</v>
      </c>
      <c r="O869" s="174" t="s">
        <v>3273</v>
      </c>
      <c r="P869" s="176" t="s">
        <v>3318</v>
      </c>
    </row>
    <row r="870" spans="1:16" ht="21" hidden="1" customHeight="1" x14ac:dyDescent="0.25">
      <c r="A870" s="154">
        <v>867</v>
      </c>
      <c r="B870" s="172" t="s">
        <v>1759</v>
      </c>
      <c r="C870" s="173">
        <v>184402</v>
      </c>
      <c r="D870" s="174" t="s">
        <v>3319</v>
      </c>
      <c r="E870" s="173" t="s">
        <v>640</v>
      </c>
      <c r="F870" s="173">
        <v>53</v>
      </c>
      <c r="G870" s="173">
        <v>31</v>
      </c>
      <c r="H870" s="173" t="s">
        <v>641</v>
      </c>
      <c r="I870" s="174" t="s">
        <v>980</v>
      </c>
      <c r="J870" s="173">
        <v>21</v>
      </c>
      <c r="K870" s="173" t="s">
        <v>895</v>
      </c>
      <c r="L870" s="174" t="s">
        <v>896</v>
      </c>
      <c r="M870" s="174" t="s">
        <v>645</v>
      </c>
      <c r="N870" s="174" t="s">
        <v>951</v>
      </c>
      <c r="O870" s="174" t="s">
        <v>3273</v>
      </c>
      <c r="P870" s="175" t="s">
        <v>656</v>
      </c>
    </row>
    <row r="871" spans="1:16" ht="21" hidden="1" customHeight="1" x14ac:dyDescent="0.25">
      <c r="A871" s="154">
        <v>868</v>
      </c>
      <c r="B871" s="172" t="s">
        <v>1759</v>
      </c>
      <c r="C871" s="173">
        <v>184404</v>
      </c>
      <c r="D871" s="174" t="s">
        <v>3320</v>
      </c>
      <c r="E871" s="173" t="s">
        <v>640</v>
      </c>
      <c r="F871" s="173">
        <v>50</v>
      </c>
      <c r="G871" s="173">
        <v>32</v>
      </c>
      <c r="H871" s="173" t="s">
        <v>641</v>
      </c>
      <c r="I871" s="174" t="s">
        <v>3321</v>
      </c>
      <c r="J871" s="173">
        <v>32</v>
      </c>
      <c r="K871" s="173" t="s">
        <v>960</v>
      </c>
      <c r="L871" s="174" t="s">
        <v>961</v>
      </c>
      <c r="M871" s="174" t="s">
        <v>645</v>
      </c>
      <c r="N871" s="174" t="s">
        <v>951</v>
      </c>
      <c r="O871" s="174" t="s">
        <v>3273</v>
      </c>
      <c r="P871" s="175" t="s">
        <v>656</v>
      </c>
    </row>
    <row r="872" spans="1:16" ht="21" hidden="1" customHeight="1" x14ac:dyDescent="0.25">
      <c r="A872" s="154">
        <v>869</v>
      </c>
      <c r="B872" s="172" t="s">
        <v>1759</v>
      </c>
      <c r="C872" s="173">
        <v>184452</v>
      </c>
      <c r="D872" s="174" t="s">
        <v>3322</v>
      </c>
      <c r="E872" s="173" t="s">
        <v>640</v>
      </c>
      <c r="F872" s="173">
        <v>53</v>
      </c>
      <c r="G872" s="173">
        <v>33</v>
      </c>
      <c r="H872" s="173" t="s">
        <v>641</v>
      </c>
      <c r="I872" s="174" t="s">
        <v>3323</v>
      </c>
      <c r="J872" s="173">
        <v>30</v>
      </c>
      <c r="K872" s="173" t="s">
        <v>1588</v>
      </c>
      <c r="L872" s="174" t="s">
        <v>1589</v>
      </c>
      <c r="M872" s="174" t="s">
        <v>645</v>
      </c>
      <c r="N872" s="174" t="s">
        <v>951</v>
      </c>
      <c r="O872" s="174" t="s">
        <v>3273</v>
      </c>
      <c r="P872" s="176" t="s">
        <v>3324</v>
      </c>
    </row>
    <row r="873" spans="1:16" ht="21" hidden="1" customHeight="1" x14ac:dyDescent="0.25">
      <c r="A873" s="154">
        <v>870</v>
      </c>
      <c r="B873" s="172" t="s">
        <v>1759</v>
      </c>
      <c r="C873" s="173">
        <v>189225</v>
      </c>
      <c r="D873" s="174" t="s">
        <v>3325</v>
      </c>
      <c r="E873" s="173" t="s">
        <v>640</v>
      </c>
      <c r="F873" s="173">
        <v>49</v>
      </c>
      <c r="G873" s="173">
        <v>27</v>
      </c>
      <c r="H873" s="173" t="s">
        <v>672</v>
      </c>
      <c r="I873" s="174" t="s">
        <v>3326</v>
      </c>
      <c r="J873" s="173">
        <v>14</v>
      </c>
      <c r="K873" s="173" t="s">
        <v>3327</v>
      </c>
      <c r="L873" s="174" t="s">
        <v>3328</v>
      </c>
      <c r="M873" s="174" t="s">
        <v>736</v>
      </c>
      <c r="N873" s="174" t="s">
        <v>917</v>
      </c>
      <c r="O873" s="174" t="s">
        <v>918</v>
      </c>
      <c r="P873" s="176" t="s">
        <v>3329</v>
      </c>
    </row>
    <row r="874" spans="1:16" ht="21" hidden="1" customHeight="1" x14ac:dyDescent="0.25">
      <c r="A874" s="154">
        <v>871</v>
      </c>
      <c r="B874" s="172" t="s">
        <v>1759</v>
      </c>
      <c r="C874" s="173">
        <v>189250</v>
      </c>
      <c r="D874" s="174" t="s">
        <v>3330</v>
      </c>
      <c r="E874" s="173" t="s">
        <v>741</v>
      </c>
      <c r="F874" s="173">
        <v>51</v>
      </c>
      <c r="G874" s="173">
        <v>33</v>
      </c>
      <c r="H874" s="173" t="s">
        <v>672</v>
      </c>
      <c r="I874" s="174" t="s">
        <v>3278</v>
      </c>
      <c r="J874" s="173">
        <v>33</v>
      </c>
      <c r="K874" s="173" t="s">
        <v>3331</v>
      </c>
      <c r="L874" s="174" t="s">
        <v>3332</v>
      </c>
      <c r="M874" s="174" t="s">
        <v>736</v>
      </c>
      <c r="N874" s="174" t="s">
        <v>917</v>
      </c>
      <c r="O874" s="174" t="s">
        <v>918</v>
      </c>
      <c r="P874" s="176" t="s">
        <v>3333</v>
      </c>
    </row>
    <row r="875" spans="1:16" ht="21" customHeight="1" x14ac:dyDescent="0.25">
      <c r="A875" s="154">
        <v>872</v>
      </c>
      <c r="B875" s="172" t="s">
        <v>1759</v>
      </c>
      <c r="C875" s="173">
        <v>190707</v>
      </c>
      <c r="D875" s="174" t="s">
        <v>3334</v>
      </c>
      <c r="E875" s="173" t="s">
        <v>741</v>
      </c>
      <c r="F875" s="173">
        <v>49</v>
      </c>
      <c r="G875" s="173">
        <v>31</v>
      </c>
      <c r="H875" s="173" t="s">
        <v>229</v>
      </c>
      <c r="I875" s="174" t="s">
        <v>3029</v>
      </c>
      <c r="J875" s="173">
        <v>35</v>
      </c>
      <c r="K875" s="173" t="s">
        <v>820</v>
      </c>
      <c r="L875" s="174" t="s">
        <v>821</v>
      </c>
      <c r="M875" s="174" t="s">
        <v>1620</v>
      </c>
      <c r="N875" s="174" t="s">
        <v>1621</v>
      </c>
      <c r="O875" s="174">
        <v>0</v>
      </c>
      <c r="P875" s="176" t="s">
        <v>3335</v>
      </c>
    </row>
    <row r="876" spans="1:16" ht="21" hidden="1" customHeight="1" x14ac:dyDescent="0.25">
      <c r="A876" s="154">
        <v>873</v>
      </c>
      <c r="B876" s="172" t="s">
        <v>1759</v>
      </c>
      <c r="C876" s="173">
        <v>195335</v>
      </c>
      <c r="D876" s="174" t="s">
        <v>3336</v>
      </c>
      <c r="E876" s="173" t="s">
        <v>640</v>
      </c>
      <c r="F876" s="173">
        <v>56</v>
      </c>
      <c r="G876" s="173">
        <v>38</v>
      </c>
      <c r="H876" s="173" t="s">
        <v>641</v>
      </c>
      <c r="I876" s="174" t="s">
        <v>2932</v>
      </c>
      <c r="J876" s="173">
        <v>24</v>
      </c>
      <c r="K876" s="173" t="s">
        <v>778</v>
      </c>
      <c r="L876" s="174" t="s">
        <v>779</v>
      </c>
      <c r="M876" s="174" t="s">
        <v>645</v>
      </c>
      <c r="N876" s="174" t="s">
        <v>760</v>
      </c>
      <c r="O876" s="174">
        <v>0</v>
      </c>
      <c r="P876" s="176" t="s">
        <v>3337</v>
      </c>
    </row>
    <row r="877" spans="1:16" ht="21" hidden="1" customHeight="1" x14ac:dyDescent="0.25">
      <c r="A877" s="154">
        <v>874</v>
      </c>
      <c r="B877" s="172" t="s">
        <v>1759</v>
      </c>
      <c r="C877" s="173">
        <v>195392</v>
      </c>
      <c r="D877" s="174" t="s">
        <v>3338</v>
      </c>
      <c r="E877" s="173" t="s">
        <v>640</v>
      </c>
      <c r="F877" s="173">
        <v>52</v>
      </c>
      <c r="G877" s="173">
        <v>33</v>
      </c>
      <c r="H877" s="173" t="s">
        <v>229</v>
      </c>
      <c r="I877" s="174" t="s">
        <v>2828</v>
      </c>
      <c r="J877" s="173">
        <v>21</v>
      </c>
      <c r="K877" s="173" t="s">
        <v>773</v>
      </c>
      <c r="L877" s="174" t="s">
        <v>774</v>
      </c>
      <c r="M877" s="174" t="s">
        <v>1620</v>
      </c>
      <c r="N877" s="174" t="s">
        <v>1627</v>
      </c>
      <c r="O877" s="174" t="s">
        <v>2630</v>
      </c>
      <c r="P877" s="175" t="s">
        <v>656</v>
      </c>
    </row>
    <row r="878" spans="1:16" ht="21" hidden="1" customHeight="1" x14ac:dyDescent="0.25">
      <c r="A878" s="154">
        <v>875</v>
      </c>
      <c r="B878" s="172" t="s">
        <v>1759</v>
      </c>
      <c r="C878" s="173">
        <v>196157</v>
      </c>
      <c r="D878" s="174" t="s">
        <v>3339</v>
      </c>
      <c r="E878" s="173" t="s">
        <v>741</v>
      </c>
      <c r="F878" s="173">
        <v>53</v>
      </c>
      <c r="G878" s="173">
        <v>36</v>
      </c>
      <c r="H878" s="173" t="s">
        <v>229</v>
      </c>
      <c r="I878" s="174" t="s">
        <v>3340</v>
      </c>
      <c r="J878" s="173">
        <v>35</v>
      </c>
      <c r="K878" s="173" t="s">
        <v>820</v>
      </c>
      <c r="L878" s="174" t="s">
        <v>821</v>
      </c>
      <c r="M878" s="174" t="s">
        <v>1620</v>
      </c>
      <c r="N878" s="174" t="s">
        <v>1627</v>
      </c>
      <c r="O878" s="174">
        <v>0</v>
      </c>
      <c r="P878" s="176" t="s">
        <v>3341</v>
      </c>
    </row>
    <row r="879" spans="1:16" ht="21" customHeight="1" x14ac:dyDescent="0.25">
      <c r="A879" s="154">
        <v>876</v>
      </c>
      <c r="B879" s="172" t="s">
        <v>1759</v>
      </c>
      <c r="C879" s="173">
        <v>196853</v>
      </c>
      <c r="D879" s="174" t="s">
        <v>3342</v>
      </c>
      <c r="E879" s="173" t="s">
        <v>640</v>
      </c>
      <c r="F879" s="173">
        <v>52</v>
      </c>
      <c r="G879" s="173">
        <v>31</v>
      </c>
      <c r="H879" s="173" t="s">
        <v>229</v>
      </c>
      <c r="I879" s="174" t="s">
        <v>3343</v>
      </c>
      <c r="J879" s="173">
        <v>24</v>
      </c>
      <c r="K879" s="173" t="s">
        <v>1034</v>
      </c>
      <c r="L879" s="174" t="s">
        <v>1035</v>
      </c>
      <c r="M879" s="174" t="s">
        <v>1620</v>
      </c>
      <c r="N879" s="174" t="s">
        <v>1621</v>
      </c>
      <c r="O879" s="174">
        <v>0</v>
      </c>
      <c r="P879" s="176" t="s">
        <v>3344</v>
      </c>
    </row>
    <row r="880" spans="1:16" ht="21" hidden="1" customHeight="1" x14ac:dyDescent="0.25">
      <c r="A880" s="154">
        <v>877</v>
      </c>
      <c r="B880" s="172" t="s">
        <v>1759</v>
      </c>
      <c r="C880" s="173">
        <v>202190</v>
      </c>
      <c r="D880" s="174" t="s">
        <v>3345</v>
      </c>
      <c r="E880" s="173" t="s">
        <v>640</v>
      </c>
      <c r="F880" s="173">
        <v>57</v>
      </c>
      <c r="G880" s="173">
        <v>31</v>
      </c>
      <c r="H880" s="173" t="s">
        <v>672</v>
      </c>
      <c r="I880" s="174" t="s">
        <v>3346</v>
      </c>
      <c r="J880" s="173">
        <v>30</v>
      </c>
      <c r="K880" s="173" t="s">
        <v>1750</v>
      </c>
      <c r="L880" s="174" t="s">
        <v>1751</v>
      </c>
      <c r="M880" s="174" t="s">
        <v>736</v>
      </c>
      <c r="N880" s="174" t="s">
        <v>745</v>
      </c>
      <c r="O880" s="174" t="s">
        <v>3347</v>
      </c>
      <c r="P880" s="176" t="s">
        <v>3348</v>
      </c>
    </row>
    <row r="881" spans="1:16" ht="21" hidden="1" customHeight="1" x14ac:dyDescent="0.25">
      <c r="A881" s="154">
        <v>878</v>
      </c>
      <c r="B881" s="172" t="s">
        <v>1759</v>
      </c>
      <c r="C881" s="173">
        <v>204746</v>
      </c>
      <c r="D881" s="174" t="s">
        <v>3349</v>
      </c>
      <c r="E881" s="173" t="s">
        <v>741</v>
      </c>
      <c r="F881" s="173">
        <v>44</v>
      </c>
      <c r="G881" s="173">
        <v>24</v>
      </c>
      <c r="H881" s="173" t="s">
        <v>229</v>
      </c>
      <c r="I881" s="174" t="s">
        <v>3350</v>
      </c>
      <c r="J881" s="173">
        <v>35</v>
      </c>
      <c r="K881" s="173" t="s">
        <v>820</v>
      </c>
      <c r="L881" s="174" t="s">
        <v>821</v>
      </c>
      <c r="M881" s="174" t="s">
        <v>1620</v>
      </c>
      <c r="N881" s="174" t="s">
        <v>1744</v>
      </c>
      <c r="O881" s="174" t="s">
        <v>54</v>
      </c>
      <c r="P881" s="176" t="s">
        <v>3351</v>
      </c>
    </row>
    <row r="882" spans="1:16" ht="21" hidden="1" customHeight="1" x14ac:dyDescent="0.25">
      <c r="A882" s="154">
        <v>879</v>
      </c>
      <c r="B882" s="172" t="s">
        <v>1759</v>
      </c>
      <c r="C882" s="173">
        <v>206559</v>
      </c>
      <c r="D882" s="174" t="s">
        <v>3352</v>
      </c>
      <c r="E882" s="173" t="s">
        <v>640</v>
      </c>
      <c r="F882" s="173">
        <v>48</v>
      </c>
      <c r="G882" s="173">
        <v>30</v>
      </c>
      <c r="H882" s="173" t="s">
        <v>229</v>
      </c>
      <c r="I882" s="174" t="s">
        <v>3353</v>
      </c>
      <c r="J882" s="173">
        <v>31</v>
      </c>
      <c r="K882" s="173" t="s">
        <v>1063</v>
      </c>
      <c r="L882" s="174" t="s">
        <v>1064</v>
      </c>
      <c r="M882" s="174" t="s">
        <v>1620</v>
      </c>
      <c r="N882" s="174" t="s">
        <v>1627</v>
      </c>
      <c r="O882" s="174">
        <v>0</v>
      </c>
      <c r="P882" s="176" t="s">
        <v>3354</v>
      </c>
    </row>
    <row r="883" spans="1:16" ht="21" hidden="1" customHeight="1" x14ac:dyDescent="0.25">
      <c r="A883" s="154">
        <v>880</v>
      </c>
      <c r="B883" s="172" t="s">
        <v>1759</v>
      </c>
      <c r="C883" s="173">
        <v>207237</v>
      </c>
      <c r="D883" s="174" t="s">
        <v>3355</v>
      </c>
      <c r="E883" s="173" t="s">
        <v>640</v>
      </c>
      <c r="F883" s="173">
        <v>46</v>
      </c>
      <c r="G883" s="173">
        <v>26</v>
      </c>
      <c r="H883" s="173" t="s">
        <v>672</v>
      </c>
      <c r="I883" s="174" t="s">
        <v>3356</v>
      </c>
      <c r="J883" s="173">
        <v>31</v>
      </c>
      <c r="K883" s="173" t="s">
        <v>1063</v>
      </c>
      <c r="L883" s="174" t="s">
        <v>1064</v>
      </c>
      <c r="M883" s="174" t="s">
        <v>676</v>
      </c>
      <c r="N883" s="174" t="s">
        <v>677</v>
      </c>
      <c r="O883" s="174">
        <v>0</v>
      </c>
      <c r="P883" s="176" t="s">
        <v>3357</v>
      </c>
    </row>
    <row r="884" spans="1:16" ht="21" hidden="1" customHeight="1" x14ac:dyDescent="0.25">
      <c r="A884" s="154">
        <v>881</v>
      </c>
      <c r="B884" s="172" t="s">
        <v>1759</v>
      </c>
      <c r="C884" s="173">
        <v>207398</v>
      </c>
      <c r="D884" s="174" t="s">
        <v>3358</v>
      </c>
      <c r="E884" s="173" t="s">
        <v>640</v>
      </c>
      <c r="F884" s="173">
        <v>47</v>
      </c>
      <c r="G884" s="173">
        <v>25</v>
      </c>
      <c r="H884" s="173" t="s">
        <v>641</v>
      </c>
      <c r="I884" s="174" t="s">
        <v>3359</v>
      </c>
      <c r="J884" s="173">
        <v>32</v>
      </c>
      <c r="K884" s="173" t="s">
        <v>960</v>
      </c>
      <c r="L884" s="174" t="s">
        <v>961</v>
      </c>
      <c r="M884" s="174" t="s">
        <v>645</v>
      </c>
      <c r="N884" s="174" t="s">
        <v>951</v>
      </c>
      <c r="O884" s="174" t="s">
        <v>3273</v>
      </c>
      <c r="P884" s="176" t="s">
        <v>3360</v>
      </c>
    </row>
    <row r="885" spans="1:16" ht="21" hidden="1" customHeight="1" x14ac:dyDescent="0.25">
      <c r="A885" s="154">
        <v>882</v>
      </c>
      <c r="B885" s="172" t="s">
        <v>1759</v>
      </c>
      <c r="C885" s="173">
        <v>207717</v>
      </c>
      <c r="D885" s="174" t="s">
        <v>3361</v>
      </c>
      <c r="E885" s="173" t="s">
        <v>640</v>
      </c>
      <c r="F885" s="173">
        <v>47</v>
      </c>
      <c r="G885" s="173">
        <v>25</v>
      </c>
      <c r="H885" s="173" t="s">
        <v>641</v>
      </c>
      <c r="I885" s="174" t="s">
        <v>3362</v>
      </c>
      <c r="J885" s="173">
        <v>32</v>
      </c>
      <c r="K885" s="173" t="s">
        <v>1017</v>
      </c>
      <c r="L885" s="174" t="s">
        <v>1018</v>
      </c>
      <c r="M885" s="174" t="s">
        <v>645</v>
      </c>
      <c r="N885" s="174" t="s">
        <v>951</v>
      </c>
      <c r="O885" s="174" t="s">
        <v>3273</v>
      </c>
      <c r="P885" s="175" t="s">
        <v>656</v>
      </c>
    </row>
    <row r="886" spans="1:16" ht="21" hidden="1" customHeight="1" x14ac:dyDescent="0.25">
      <c r="A886" s="154">
        <v>883</v>
      </c>
      <c r="B886" s="172" t="s">
        <v>1759</v>
      </c>
      <c r="C886" s="173">
        <v>214350</v>
      </c>
      <c r="D886" s="174" t="s">
        <v>3363</v>
      </c>
      <c r="E886" s="173" t="s">
        <v>741</v>
      </c>
      <c r="F886" s="173">
        <v>47</v>
      </c>
      <c r="G886" s="173">
        <v>15</v>
      </c>
      <c r="H886" s="173" t="s">
        <v>229</v>
      </c>
      <c r="I886" s="174" t="s">
        <v>3350</v>
      </c>
      <c r="J886" s="173">
        <v>33</v>
      </c>
      <c r="K886" s="173" t="s">
        <v>1068</v>
      </c>
      <c r="L886" s="174" t="s">
        <v>1069</v>
      </c>
      <c r="M886" s="174" t="s">
        <v>1620</v>
      </c>
      <c r="N886" s="174" t="s">
        <v>1744</v>
      </c>
      <c r="O886" s="174" t="s">
        <v>54</v>
      </c>
      <c r="P886" s="176" t="s">
        <v>3364</v>
      </c>
    </row>
    <row r="887" spans="1:16" ht="21" hidden="1" customHeight="1" x14ac:dyDescent="0.25">
      <c r="A887" s="154">
        <v>884</v>
      </c>
      <c r="B887" s="172" t="s">
        <v>1759</v>
      </c>
      <c r="C887" s="173">
        <v>221318</v>
      </c>
      <c r="D887" s="174" t="s">
        <v>3365</v>
      </c>
      <c r="E887" s="173" t="s">
        <v>640</v>
      </c>
      <c r="F887" s="173">
        <v>46</v>
      </c>
      <c r="G887" s="173">
        <v>29</v>
      </c>
      <c r="H887" s="173" t="s">
        <v>641</v>
      </c>
      <c r="I887" s="174" t="s">
        <v>1208</v>
      </c>
      <c r="J887" s="173">
        <v>28</v>
      </c>
      <c r="K887" s="173" t="s">
        <v>1005</v>
      </c>
      <c r="L887" s="174" t="s">
        <v>1006</v>
      </c>
      <c r="M887" s="174" t="s">
        <v>645</v>
      </c>
      <c r="N887" s="174" t="s">
        <v>951</v>
      </c>
      <c r="O887" s="174" t="s">
        <v>3310</v>
      </c>
      <c r="P887" s="176" t="s">
        <v>3366</v>
      </c>
    </row>
    <row r="888" spans="1:16" ht="21" hidden="1" customHeight="1" x14ac:dyDescent="0.25">
      <c r="A888" s="154">
        <v>885</v>
      </c>
      <c r="B888" s="172" t="s">
        <v>1759</v>
      </c>
      <c r="C888" s="173">
        <v>222018</v>
      </c>
      <c r="D888" s="174" t="s">
        <v>3367</v>
      </c>
      <c r="E888" s="173" t="s">
        <v>640</v>
      </c>
      <c r="F888" s="173">
        <v>50</v>
      </c>
      <c r="G888" s="173">
        <v>31</v>
      </c>
      <c r="H888" s="173" t="s">
        <v>641</v>
      </c>
      <c r="I888" s="174" t="s">
        <v>3368</v>
      </c>
      <c r="J888" s="173">
        <v>28</v>
      </c>
      <c r="K888" s="173" t="s">
        <v>718</v>
      </c>
      <c r="L888" s="174" t="s">
        <v>719</v>
      </c>
      <c r="M888" s="174" t="s">
        <v>645</v>
      </c>
      <c r="N888" s="174" t="s">
        <v>951</v>
      </c>
      <c r="O888" s="174" t="s">
        <v>3310</v>
      </c>
      <c r="P888" s="176" t="s">
        <v>3369</v>
      </c>
    </row>
    <row r="889" spans="1:16" ht="21" hidden="1" customHeight="1" x14ac:dyDescent="0.25">
      <c r="A889" s="154">
        <v>886</v>
      </c>
      <c r="B889" s="172" t="s">
        <v>1759</v>
      </c>
      <c r="C889" s="173">
        <v>222023</v>
      </c>
      <c r="D889" s="174" t="s">
        <v>3370</v>
      </c>
      <c r="E889" s="173" t="s">
        <v>640</v>
      </c>
      <c r="F889" s="173">
        <v>47</v>
      </c>
      <c r="G889" s="173">
        <v>29</v>
      </c>
      <c r="H889" s="173" t="s">
        <v>641</v>
      </c>
      <c r="I889" s="174" t="s">
        <v>3371</v>
      </c>
      <c r="J889" s="173">
        <v>32</v>
      </c>
      <c r="K889" s="173" t="s">
        <v>960</v>
      </c>
      <c r="L889" s="174" t="s">
        <v>961</v>
      </c>
      <c r="M889" s="174" t="s">
        <v>645</v>
      </c>
      <c r="N889" s="174" t="s">
        <v>951</v>
      </c>
      <c r="O889" s="174" t="s">
        <v>3310</v>
      </c>
      <c r="P889" s="176" t="s">
        <v>3372</v>
      </c>
    </row>
    <row r="890" spans="1:16" ht="21" hidden="1" customHeight="1" x14ac:dyDescent="0.25">
      <c r="A890" s="154">
        <v>887</v>
      </c>
      <c r="B890" s="172" t="s">
        <v>1759</v>
      </c>
      <c r="C890" s="173">
        <v>222034</v>
      </c>
      <c r="D890" s="174" t="s">
        <v>3373</v>
      </c>
      <c r="E890" s="173" t="s">
        <v>640</v>
      </c>
      <c r="F890" s="173">
        <v>48</v>
      </c>
      <c r="G890" s="173">
        <v>30</v>
      </c>
      <c r="H890" s="173" t="s">
        <v>641</v>
      </c>
      <c r="I890" s="174" t="s">
        <v>3374</v>
      </c>
      <c r="J890" s="173">
        <v>32</v>
      </c>
      <c r="K890" s="173" t="s">
        <v>960</v>
      </c>
      <c r="L890" s="174" t="s">
        <v>961</v>
      </c>
      <c r="M890" s="174" t="s">
        <v>645</v>
      </c>
      <c r="N890" s="174" t="s">
        <v>951</v>
      </c>
      <c r="O890" s="174" t="s">
        <v>3273</v>
      </c>
      <c r="P890" s="176" t="s">
        <v>3375</v>
      </c>
    </row>
    <row r="891" spans="1:16" ht="21" hidden="1" customHeight="1" x14ac:dyDescent="0.25">
      <c r="A891" s="154">
        <v>888</v>
      </c>
      <c r="B891" s="172" t="s">
        <v>1759</v>
      </c>
      <c r="C891" s="173">
        <v>222377</v>
      </c>
      <c r="D891" s="174" t="s">
        <v>3376</v>
      </c>
      <c r="E891" s="173" t="s">
        <v>640</v>
      </c>
      <c r="F891" s="173">
        <v>51</v>
      </c>
      <c r="G891" s="173">
        <v>30</v>
      </c>
      <c r="H891" s="173" t="s">
        <v>672</v>
      </c>
      <c r="I891" s="174" t="s">
        <v>3377</v>
      </c>
      <c r="J891" s="173">
        <v>32</v>
      </c>
      <c r="K891" s="173" t="s">
        <v>3378</v>
      </c>
      <c r="L891" s="174" t="s">
        <v>3379</v>
      </c>
      <c r="M891" s="174" t="s">
        <v>676</v>
      </c>
      <c r="N891" s="174" t="s">
        <v>677</v>
      </c>
      <c r="O891" s="174">
        <v>0</v>
      </c>
      <c r="P891" s="176" t="s">
        <v>3380</v>
      </c>
    </row>
    <row r="892" spans="1:16" ht="21" hidden="1" customHeight="1" x14ac:dyDescent="0.25">
      <c r="A892" s="154">
        <v>889</v>
      </c>
      <c r="B892" s="172" t="s">
        <v>1759</v>
      </c>
      <c r="C892" s="173">
        <v>223207</v>
      </c>
      <c r="D892" s="174" t="s">
        <v>3381</v>
      </c>
      <c r="E892" s="173" t="s">
        <v>640</v>
      </c>
      <c r="F892" s="173">
        <v>52</v>
      </c>
      <c r="G892" s="173">
        <v>31</v>
      </c>
      <c r="H892" s="173" t="s">
        <v>641</v>
      </c>
      <c r="I892" s="174" t="s">
        <v>3382</v>
      </c>
      <c r="J892" s="173">
        <v>25</v>
      </c>
      <c r="K892" s="173" t="s">
        <v>3383</v>
      </c>
      <c r="L892" s="174" t="s">
        <v>3384</v>
      </c>
      <c r="M892" s="174" t="s">
        <v>645</v>
      </c>
      <c r="N892" s="174" t="s">
        <v>951</v>
      </c>
      <c r="O892" s="174" t="s">
        <v>3310</v>
      </c>
      <c r="P892" s="176" t="s">
        <v>3385</v>
      </c>
    </row>
    <row r="893" spans="1:16" ht="21" hidden="1" customHeight="1" x14ac:dyDescent="0.25">
      <c r="A893" s="154">
        <v>890</v>
      </c>
      <c r="B893" s="172" t="s">
        <v>1759</v>
      </c>
      <c r="C893" s="173">
        <v>223997</v>
      </c>
      <c r="D893" s="174" t="s">
        <v>3386</v>
      </c>
      <c r="E893" s="173" t="s">
        <v>640</v>
      </c>
      <c r="F893" s="173">
        <v>51</v>
      </c>
      <c r="G893" s="173">
        <v>28</v>
      </c>
      <c r="H893" s="173" t="s">
        <v>641</v>
      </c>
      <c r="I893" s="174" t="s">
        <v>3387</v>
      </c>
      <c r="J893" s="173">
        <v>23</v>
      </c>
      <c r="K893" s="173" t="s">
        <v>3388</v>
      </c>
      <c r="L893" s="174" t="s">
        <v>3389</v>
      </c>
      <c r="M893" s="174" t="s">
        <v>645</v>
      </c>
      <c r="N893" s="174" t="s">
        <v>646</v>
      </c>
      <c r="O893" s="174" t="s">
        <v>3390</v>
      </c>
      <c r="P893" s="176" t="s">
        <v>3391</v>
      </c>
    </row>
    <row r="894" spans="1:16" ht="21" hidden="1" customHeight="1" x14ac:dyDescent="0.25">
      <c r="A894" s="154">
        <v>891</v>
      </c>
      <c r="B894" s="172" t="s">
        <v>1759</v>
      </c>
      <c r="C894" s="173">
        <v>224411</v>
      </c>
      <c r="D894" s="174" t="s">
        <v>3392</v>
      </c>
      <c r="E894" s="173" t="s">
        <v>640</v>
      </c>
      <c r="F894" s="173">
        <v>45</v>
      </c>
      <c r="G894" s="173">
        <v>28</v>
      </c>
      <c r="H894" s="173" t="s">
        <v>641</v>
      </c>
      <c r="I894" s="174" t="s">
        <v>1208</v>
      </c>
      <c r="J894" s="173">
        <v>29</v>
      </c>
      <c r="K894" s="173" t="s">
        <v>3192</v>
      </c>
      <c r="L894" s="174" t="s">
        <v>3193</v>
      </c>
      <c r="M894" s="174" t="s">
        <v>645</v>
      </c>
      <c r="N894" s="174" t="s">
        <v>951</v>
      </c>
      <c r="O894" s="174" t="s">
        <v>3273</v>
      </c>
      <c r="P894" s="176" t="s">
        <v>3393</v>
      </c>
    </row>
    <row r="895" spans="1:16" ht="21" hidden="1" customHeight="1" x14ac:dyDescent="0.25">
      <c r="A895" s="154">
        <v>892</v>
      </c>
      <c r="B895" s="172" t="s">
        <v>1759</v>
      </c>
      <c r="C895" s="173">
        <v>224484</v>
      </c>
      <c r="D895" s="174" t="s">
        <v>3394</v>
      </c>
      <c r="E895" s="173" t="s">
        <v>640</v>
      </c>
      <c r="F895" s="173">
        <v>52</v>
      </c>
      <c r="G895" s="173">
        <v>27</v>
      </c>
      <c r="H895" s="173" t="s">
        <v>641</v>
      </c>
      <c r="I895" s="174" t="s">
        <v>1785</v>
      </c>
      <c r="J895" s="173">
        <v>23</v>
      </c>
      <c r="K895" s="173" t="s">
        <v>929</v>
      </c>
      <c r="L895" s="174" t="s">
        <v>930</v>
      </c>
      <c r="M895" s="174" t="s">
        <v>645</v>
      </c>
      <c r="N895" s="174" t="s">
        <v>951</v>
      </c>
      <c r="O895" s="174" t="s">
        <v>3310</v>
      </c>
      <c r="P895" s="176" t="s">
        <v>3395</v>
      </c>
    </row>
    <row r="896" spans="1:16" ht="21" hidden="1" customHeight="1" x14ac:dyDescent="0.25">
      <c r="A896" s="154">
        <v>893</v>
      </c>
      <c r="B896" s="172" t="s">
        <v>1759</v>
      </c>
      <c r="C896" s="173">
        <v>224767</v>
      </c>
      <c r="D896" s="174" t="s">
        <v>3396</v>
      </c>
      <c r="E896" s="173" t="s">
        <v>640</v>
      </c>
      <c r="F896" s="173">
        <v>51</v>
      </c>
      <c r="G896" s="173">
        <v>30</v>
      </c>
      <c r="H896" s="173" t="s">
        <v>641</v>
      </c>
      <c r="I896" s="174" t="s">
        <v>1072</v>
      </c>
      <c r="J896" s="173">
        <v>32</v>
      </c>
      <c r="K896" s="173" t="s">
        <v>960</v>
      </c>
      <c r="L896" s="174" t="s">
        <v>961</v>
      </c>
      <c r="M896" s="174" t="s">
        <v>645</v>
      </c>
      <c r="N896" s="174" t="s">
        <v>951</v>
      </c>
      <c r="O896" s="174" t="s">
        <v>3310</v>
      </c>
      <c r="P896" s="176" t="s">
        <v>3397</v>
      </c>
    </row>
    <row r="897" spans="1:16" ht="21" customHeight="1" x14ac:dyDescent="0.25">
      <c r="A897" s="154">
        <v>894</v>
      </c>
      <c r="B897" s="172" t="s">
        <v>1759</v>
      </c>
      <c r="C897" s="173">
        <v>225108</v>
      </c>
      <c r="D897" s="174" t="s">
        <v>3398</v>
      </c>
      <c r="E897" s="173" t="s">
        <v>640</v>
      </c>
      <c r="F897" s="173">
        <v>45</v>
      </c>
      <c r="G897" s="173">
        <v>22</v>
      </c>
      <c r="H897" s="173" t="s">
        <v>229</v>
      </c>
      <c r="I897" s="174" t="s">
        <v>3256</v>
      </c>
      <c r="J897" s="173">
        <v>22</v>
      </c>
      <c r="K897" s="173" t="s">
        <v>764</v>
      </c>
      <c r="L897" s="174" t="s">
        <v>765</v>
      </c>
      <c r="M897" s="174" t="s">
        <v>1620</v>
      </c>
      <c r="N897" s="174" t="s">
        <v>1621</v>
      </c>
      <c r="O897" s="174">
        <v>0</v>
      </c>
      <c r="P897" s="176" t="s">
        <v>3399</v>
      </c>
    </row>
    <row r="898" spans="1:16" ht="21" hidden="1" customHeight="1" x14ac:dyDescent="0.25">
      <c r="A898" s="154">
        <v>895</v>
      </c>
      <c r="B898" s="172" t="s">
        <v>1759</v>
      </c>
      <c r="C898" s="173">
        <v>226488</v>
      </c>
      <c r="D898" s="174" t="s">
        <v>3400</v>
      </c>
      <c r="E898" s="173" t="s">
        <v>741</v>
      </c>
      <c r="F898" s="173">
        <v>57</v>
      </c>
      <c r="G898" s="173">
        <v>30</v>
      </c>
      <c r="H898" s="173" t="s">
        <v>229</v>
      </c>
      <c r="I898" s="174" t="s">
        <v>3401</v>
      </c>
      <c r="J898" s="173">
        <v>37</v>
      </c>
      <c r="K898" s="173" t="s">
        <v>1964</v>
      </c>
      <c r="L898" s="174" t="s">
        <v>1965</v>
      </c>
      <c r="M898" s="174" t="s">
        <v>1620</v>
      </c>
      <c r="N898" s="174" t="s">
        <v>1627</v>
      </c>
      <c r="O898" s="174">
        <v>0</v>
      </c>
      <c r="P898" s="176" t="s">
        <v>3402</v>
      </c>
    </row>
    <row r="899" spans="1:16" ht="21" hidden="1" customHeight="1" x14ac:dyDescent="0.25">
      <c r="A899" s="154">
        <v>896</v>
      </c>
      <c r="B899" s="172" t="s">
        <v>1759</v>
      </c>
      <c r="C899" s="173">
        <v>226813</v>
      </c>
      <c r="D899" s="174" t="s">
        <v>3403</v>
      </c>
      <c r="E899" s="173" t="s">
        <v>640</v>
      </c>
      <c r="F899" s="173">
        <v>47</v>
      </c>
      <c r="G899" s="173">
        <v>27</v>
      </c>
      <c r="H899" s="173" t="s">
        <v>641</v>
      </c>
      <c r="I899" s="174" t="s">
        <v>2384</v>
      </c>
      <c r="J899" s="173">
        <v>23</v>
      </c>
      <c r="K899" s="173" t="s">
        <v>841</v>
      </c>
      <c r="L899" s="174" t="s">
        <v>842</v>
      </c>
      <c r="M899" s="174" t="s">
        <v>645</v>
      </c>
      <c r="N899" s="174" t="s">
        <v>760</v>
      </c>
      <c r="O899" s="174">
        <v>0</v>
      </c>
      <c r="P899" s="176" t="s">
        <v>3404</v>
      </c>
    </row>
    <row r="900" spans="1:16" ht="21" hidden="1" customHeight="1" x14ac:dyDescent="0.25">
      <c r="A900" s="154">
        <v>897</v>
      </c>
      <c r="B900" s="172" t="s">
        <v>1759</v>
      </c>
      <c r="C900" s="173">
        <v>227019</v>
      </c>
      <c r="D900" s="174" t="s">
        <v>3405</v>
      </c>
      <c r="E900" s="173" t="s">
        <v>640</v>
      </c>
      <c r="F900" s="173">
        <v>44</v>
      </c>
      <c r="G900" s="173">
        <v>26</v>
      </c>
      <c r="H900" s="173" t="s">
        <v>672</v>
      </c>
      <c r="I900" s="174" t="s">
        <v>3406</v>
      </c>
      <c r="J900" s="173">
        <v>24</v>
      </c>
      <c r="K900" s="173" t="s">
        <v>1646</v>
      </c>
      <c r="L900" s="174" t="s">
        <v>1647</v>
      </c>
      <c r="M900" s="174" t="s">
        <v>736</v>
      </c>
      <c r="N900" s="174">
        <v>0</v>
      </c>
      <c r="O900" s="174" t="s">
        <v>1504</v>
      </c>
      <c r="P900" s="176" t="s">
        <v>3407</v>
      </c>
    </row>
    <row r="901" spans="1:16" ht="21" customHeight="1" x14ac:dyDescent="0.25">
      <c r="A901" s="154">
        <v>898</v>
      </c>
      <c r="B901" s="172" t="s">
        <v>1759</v>
      </c>
      <c r="C901" s="173">
        <v>228333</v>
      </c>
      <c r="D901" s="174" t="s">
        <v>3408</v>
      </c>
      <c r="E901" s="173" t="s">
        <v>640</v>
      </c>
      <c r="F901" s="173">
        <v>49</v>
      </c>
      <c r="G901" s="173">
        <v>31</v>
      </c>
      <c r="H901" s="173" t="s">
        <v>229</v>
      </c>
      <c r="I901" s="174" t="s">
        <v>3256</v>
      </c>
      <c r="J901" s="173">
        <v>16</v>
      </c>
      <c r="K901" s="173" t="s">
        <v>1618</v>
      </c>
      <c r="L901" s="174" t="s">
        <v>1619</v>
      </c>
      <c r="M901" s="174" t="s">
        <v>1620</v>
      </c>
      <c r="N901" s="174" t="s">
        <v>1621</v>
      </c>
      <c r="O901" s="174">
        <v>0</v>
      </c>
      <c r="P901" s="176" t="s">
        <v>3409</v>
      </c>
    </row>
    <row r="902" spans="1:16" ht="21" customHeight="1" x14ac:dyDescent="0.25">
      <c r="A902" s="154">
        <v>899</v>
      </c>
      <c r="B902" s="172" t="s">
        <v>1759</v>
      </c>
      <c r="C902" s="173">
        <v>228486</v>
      </c>
      <c r="D902" s="174" t="s">
        <v>3410</v>
      </c>
      <c r="E902" s="173" t="s">
        <v>640</v>
      </c>
      <c r="F902" s="173">
        <v>53</v>
      </c>
      <c r="G902" s="173">
        <v>32</v>
      </c>
      <c r="H902" s="173" t="s">
        <v>229</v>
      </c>
      <c r="I902" s="174" t="s">
        <v>3256</v>
      </c>
      <c r="J902" s="173">
        <v>16</v>
      </c>
      <c r="K902" s="173" t="s">
        <v>1618</v>
      </c>
      <c r="L902" s="174" t="s">
        <v>1619</v>
      </c>
      <c r="M902" s="174" t="s">
        <v>1620</v>
      </c>
      <c r="N902" s="174" t="s">
        <v>1621</v>
      </c>
      <c r="O902" s="174">
        <v>0</v>
      </c>
      <c r="P902" s="175" t="s">
        <v>656</v>
      </c>
    </row>
    <row r="903" spans="1:16" ht="21" hidden="1" customHeight="1" x14ac:dyDescent="0.25">
      <c r="A903" s="154">
        <v>900</v>
      </c>
      <c r="B903" s="172" t="s">
        <v>1759</v>
      </c>
      <c r="C903" s="173">
        <v>235275</v>
      </c>
      <c r="D903" s="174" t="s">
        <v>3411</v>
      </c>
      <c r="E903" s="173" t="s">
        <v>640</v>
      </c>
      <c r="F903" s="173">
        <v>48</v>
      </c>
      <c r="G903" s="173">
        <v>32</v>
      </c>
      <c r="H903" s="173" t="s">
        <v>229</v>
      </c>
      <c r="I903" s="174" t="s">
        <v>3412</v>
      </c>
      <c r="J903" s="173">
        <v>17</v>
      </c>
      <c r="K903" s="173" t="s">
        <v>3413</v>
      </c>
      <c r="L903" s="174" t="s">
        <v>3414</v>
      </c>
      <c r="M903" s="174" t="s">
        <v>1620</v>
      </c>
      <c r="N903" s="174" t="s">
        <v>1627</v>
      </c>
      <c r="O903" s="174">
        <v>0</v>
      </c>
      <c r="P903" s="175" t="s">
        <v>656</v>
      </c>
    </row>
    <row r="904" spans="1:16" ht="21" hidden="1" customHeight="1" x14ac:dyDescent="0.25">
      <c r="A904" s="154">
        <v>901</v>
      </c>
      <c r="B904" s="172" t="s">
        <v>1759</v>
      </c>
      <c r="C904" s="173">
        <v>236896</v>
      </c>
      <c r="D904" s="174" t="s">
        <v>3415</v>
      </c>
      <c r="E904" s="173" t="s">
        <v>640</v>
      </c>
      <c r="F904" s="173">
        <v>58</v>
      </c>
      <c r="G904" s="173">
        <v>30</v>
      </c>
      <c r="H904" s="173" t="s">
        <v>672</v>
      </c>
      <c r="I904" s="174" t="s">
        <v>3416</v>
      </c>
      <c r="J904" s="173">
        <v>27</v>
      </c>
      <c r="K904" s="173" t="s">
        <v>2012</v>
      </c>
      <c r="L904" s="174" t="s">
        <v>2013</v>
      </c>
      <c r="M904" s="174" t="s">
        <v>736</v>
      </c>
      <c r="N904" s="174" t="s">
        <v>917</v>
      </c>
      <c r="O904" s="174" t="s">
        <v>918</v>
      </c>
      <c r="P904" s="175" t="s">
        <v>656</v>
      </c>
    </row>
    <row r="905" spans="1:16" ht="21" hidden="1" customHeight="1" x14ac:dyDescent="0.25">
      <c r="A905" s="154">
        <v>902</v>
      </c>
      <c r="B905" s="172" t="s">
        <v>1759</v>
      </c>
      <c r="C905" s="173">
        <v>237284</v>
      </c>
      <c r="D905" s="174" t="s">
        <v>3417</v>
      </c>
      <c r="E905" s="173" t="s">
        <v>741</v>
      </c>
      <c r="F905" s="173">
        <v>54</v>
      </c>
      <c r="G905" s="173">
        <v>33</v>
      </c>
      <c r="H905" s="173" t="s">
        <v>672</v>
      </c>
      <c r="I905" s="174" t="s">
        <v>3278</v>
      </c>
      <c r="J905" s="173">
        <v>33</v>
      </c>
      <c r="K905" s="173" t="s">
        <v>3418</v>
      </c>
      <c r="L905" s="174" t="s">
        <v>3419</v>
      </c>
      <c r="M905" s="174" t="s">
        <v>736</v>
      </c>
      <c r="N905" s="174" t="s">
        <v>917</v>
      </c>
      <c r="O905" s="174" t="s">
        <v>918</v>
      </c>
      <c r="P905" s="176" t="s">
        <v>3420</v>
      </c>
    </row>
    <row r="906" spans="1:16" ht="21" hidden="1" customHeight="1" x14ac:dyDescent="0.25">
      <c r="A906" s="154">
        <v>903</v>
      </c>
      <c r="B906" s="172" t="s">
        <v>1759</v>
      </c>
      <c r="C906" s="173">
        <v>239272</v>
      </c>
      <c r="D906" s="174" t="s">
        <v>3421</v>
      </c>
      <c r="E906" s="173" t="s">
        <v>741</v>
      </c>
      <c r="F906" s="173">
        <v>51</v>
      </c>
      <c r="G906" s="173">
        <v>27</v>
      </c>
      <c r="H906" s="173" t="s">
        <v>672</v>
      </c>
      <c r="I906" s="174" t="s">
        <v>3422</v>
      </c>
      <c r="J906" s="173">
        <v>33</v>
      </c>
      <c r="K906" s="173" t="s">
        <v>1370</v>
      </c>
      <c r="L906" s="174" t="s">
        <v>1371</v>
      </c>
      <c r="M906" s="174" t="s">
        <v>736</v>
      </c>
      <c r="N906" s="174" t="s">
        <v>745</v>
      </c>
      <c r="O906" s="174" t="s">
        <v>3347</v>
      </c>
      <c r="P906" s="176" t="s">
        <v>3423</v>
      </c>
    </row>
    <row r="907" spans="1:16" ht="21" hidden="1" customHeight="1" x14ac:dyDescent="0.25">
      <c r="A907" s="154">
        <v>904</v>
      </c>
      <c r="B907" s="172" t="s">
        <v>1759</v>
      </c>
      <c r="C907" s="173">
        <v>240298</v>
      </c>
      <c r="D907" s="174" t="s">
        <v>3424</v>
      </c>
      <c r="E907" s="173" t="s">
        <v>640</v>
      </c>
      <c r="F907" s="173">
        <v>49</v>
      </c>
      <c r="G907" s="173">
        <v>30</v>
      </c>
      <c r="H907" s="173" t="s">
        <v>280</v>
      </c>
      <c r="I907" s="174" t="s">
        <v>3425</v>
      </c>
      <c r="J907" s="173">
        <v>25</v>
      </c>
      <c r="K907" s="173" t="s">
        <v>651</v>
      </c>
      <c r="L907" s="174" t="s">
        <v>652</v>
      </c>
      <c r="M907" s="174" t="s">
        <v>653</v>
      </c>
      <c r="N907" s="174" t="s">
        <v>654</v>
      </c>
      <c r="O907" s="174" t="s">
        <v>3426</v>
      </c>
      <c r="P907" s="176" t="s">
        <v>3427</v>
      </c>
    </row>
    <row r="908" spans="1:16" ht="21" hidden="1" customHeight="1" x14ac:dyDescent="0.25">
      <c r="A908" s="154">
        <v>905</v>
      </c>
      <c r="B908" s="172" t="s">
        <v>1759</v>
      </c>
      <c r="C908" s="173">
        <v>240499</v>
      </c>
      <c r="D908" s="174" t="s">
        <v>3428</v>
      </c>
      <c r="E908" s="173" t="s">
        <v>640</v>
      </c>
      <c r="F908" s="173">
        <v>49</v>
      </c>
      <c r="G908" s="173">
        <v>29</v>
      </c>
      <c r="H908" s="173" t="s">
        <v>641</v>
      </c>
      <c r="I908" s="174" t="s">
        <v>3429</v>
      </c>
      <c r="J908" s="173">
        <v>32</v>
      </c>
      <c r="K908" s="173" t="s">
        <v>960</v>
      </c>
      <c r="L908" s="174" t="s">
        <v>961</v>
      </c>
      <c r="M908" s="174" t="s">
        <v>645</v>
      </c>
      <c r="N908" s="174" t="s">
        <v>951</v>
      </c>
      <c r="O908" s="174" t="s">
        <v>3310</v>
      </c>
      <c r="P908" s="176" t="s">
        <v>3430</v>
      </c>
    </row>
    <row r="909" spans="1:16" ht="21" hidden="1" customHeight="1" x14ac:dyDescent="0.25">
      <c r="A909" s="154">
        <v>906</v>
      </c>
      <c r="B909" s="172" t="s">
        <v>1759</v>
      </c>
      <c r="C909" s="173">
        <v>246227</v>
      </c>
      <c r="D909" s="174" t="s">
        <v>3431</v>
      </c>
      <c r="E909" s="173" t="s">
        <v>640</v>
      </c>
      <c r="F909" s="173">
        <v>52</v>
      </c>
      <c r="G909" s="173">
        <v>33</v>
      </c>
      <c r="H909" s="173" t="s">
        <v>641</v>
      </c>
      <c r="I909" s="174" t="s">
        <v>2392</v>
      </c>
      <c r="J909" s="173">
        <v>28</v>
      </c>
      <c r="K909" s="173" t="s">
        <v>3432</v>
      </c>
      <c r="L909" s="174" t="s">
        <v>3433</v>
      </c>
      <c r="M909" s="174" t="s">
        <v>645</v>
      </c>
      <c r="N909" s="174" t="s">
        <v>760</v>
      </c>
      <c r="O909" s="174">
        <v>0</v>
      </c>
      <c r="P909" s="176" t="s">
        <v>3434</v>
      </c>
    </row>
    <row r="910" spans="1:16" ht="21" hidden="1" customHeight="1" x14ac:dyDescent="0.25">
      <c r="A910" s="154">
        <v>907</v>
      </c>
      <c r="B910" s="172" t="s">
        <v>1759</v>
      </c>
      <c r="C910" s="173">
        <v>246344</v>
      </c>
      <c r="D910" s="174" t="s">
        <v>3435</v>
      </c>
      <c r="E910" s="173" t="s">
        <v>640</v>
      </c>
      <c r="F910" s="173">
        <v>54</v>
      </c>
      <c r="G910" s="173">
        <v>30</v>
      </c>
      <c r="H910" s="173" t="s">
        <v>641</v>
      </c>
      <c r="I910" s="174" t="s">
        <v>1111</v>
      </c>
      <c r="J910" s="173">
        <v>23</v>
      </c>
      <c r="K910" s="173" t="s">
        <v>1112</v>
      </c>
      <c r="L910" s="174" t="s">
        <v>1113</v>
      </c>
      <c r="M910" s="174" t="s">
        <v>645</v>
      </c>
      <c r="N910" s="174" t="s">
        <v>951</v>
      </c>
      <c r="O910" s="174" t="s">
        <v>3273</v>
      </c>
      <c r="P910" s="176" t="s">
        <v>3436</v>
      </c>
    </row>
    <row r="911" spans="1:16" ht="21" hidden="1" customHeight="1" x14ac:dyDescent="0.25">
      <c r="A911" s="154">
        <v>908</v>
      </c>
      <c r="B911" s="172" t="s">
        <v>1759</v>
      </c>
      <c r="C911" s="173">
        <v>246580</v>
      </c>
      <c r="D911" s="174" t="s">
        <v>3437</v>
      </c>
      <c r="E911" s="173" t="s">
        <v>640</v>
      </c>
      <c r="F911" s="173">
        <v>48</v>
      </c>
      <c r="G911" s="173">
        <v>29</v>
      </c>
      <c r="H911" s="173" t="s">
        <v>641</v>
      </c>
      <c r="I911" s="174" t="s">
        <v>3317</v>
      </c>
      <c r="J911" s="173">
        <v>26</v>
      </c>
      <c r="K911" s="173" t="s">
        <v>2665</v>
      </c>
      <c r="L911" s="174" t="s">
        <v>2666</v>
      </c>
      <c r="M911" s="174" t="s">
        <v>645</v>
      </c>
      <c r="N911" s="174" t="s">
        <v>951</v>
      </c>
      <c r="O911" s="174" t="s">
        <v>3310</v>
      </c>
      <c r="P911" s="176" t="s">
        <v>3438</v>
      </c>
    </row>
    <row r="912" spans="1:16" ht="21" hidden="1" customHeight="1" x14ac:dyDescent="0.25">
      <c r="A912" s="154">
        <v>909</v>
      </c>
      <c r="B912" s="172" t="s">
        <v>1759</v>
      </c>
      <c r="C912" s="173">
        <v>249002</v>
      </c>
      <c r="D912" s="174" t="s">
        <v>3439</v>
      </c>
      <c r="E912" s="173" t="s">
        <v>640</v>
      </c>
      <c r="F912" s="173">
        <v>46</v>
      </c>
      <c r="G912" s="173">
        <v>29</v>
      </c>
      <c r="H912" s="173" t="s">
        <v>672</v>
      </c>
      <c r="I912" s="174" t="s">
        <v>3270</v>
      </c>
      <c r="J912" s="173">
        <v>30</v>
      </c>
      <c r="K912" s="173" t="s">
        <v>2407</v>
      </c>
      <c r="L912" s="174" t="s">
        <v>2408</v>
      </c>
      <c r="M912" s="174" t="s">
        <v>736</v>
      </c>
      <c r="N912" s="174" t="s">
        <v>917</v>
      </c>
      <c r="O912" s="174" t="s">
        <v>918</v>
      </c>
      <c r="P912" s="175" t="s">
        <v>656</v>
      </c>
    </row>
    <row r="913" spans="1:16" ht="21" hidden="1" customHeight="1" x14ac:dyDescent="0.25">
      <c r="A913" s="154">
        <v>910</v>
      </c>
      <c r="B913" s="172" t="s">
        <v>1759</v>
      </c>
      <c r="C913" s="173">
        <v>251517</v>
      </c>
      <c r="D913" s="174" t="s">
        <v>3440</v>
      </c>
      <c r="E913" s="173" t="s">
        <v>640</v>
      </c>
      <c r="F913" s="173">
        <v>50</v>
      </c>
      <c r="G913" s="173">
        <v>25</v>
      </c>
      <c r="H913" s="173" t="s">
        <v>641</v>
      </c>
      <c r="I913" s="174" t="s">
        <v>3382</v>
      </c>
      <c r="J913" s="173">
        <v>21</v>
      </c>
      <c r="K913" s="173" t="s">
        <v>854</v>
      </c>
      <c r="L913" s="174" t="s">
        <v>855</v>
      </c>
      <c r="M913" s="174" t="s">
        <v>645</v>
      </c>
      <c r="N913" s="174" t="s">
        <v>951</v>
      </c>
      <c r="O913" s="174" t="s">
        <v>3273</v>
      </c>
      <c r="P913" s="175" t="s">
        <v>656</v>
      </c>
    </row>
    <row r="914" spans="1:16" ht="21" hidden="1" customHeight="1" x14ac:dyDescent="0.25">
      <c r="A914" s="154">
        <v>911</v>
      </c>
      <c r="B914" s="172" t="s">
        <v>1759</v>
      </c>
      <c r="C914" s="173">
        <v>251760</v>
      </c>
      <c r="D914" s="174" t="s">
        <v>3441</v>
      </c>
      <c r="E914" s="173" t="s">
        <v>640</v>
      </c>
      <c r="F914" s="173">
        <v>43</v>
      </c>
      <c r="G914" s="173">
        <v>23</v>
      </c>
      <c r="H914" s="173" t="s">
        <v>280</v>
      </c>
      <c r="I914" s="174" t="s">
        <v>3442</v>
      </c>
      <c r="J914" s="173">
        <v>25</v>
      </c>
      <c r="K914" s="173" t="s">
        <v>651</v>
      </c>
      <c r="L914" s="174" t="s">
        <v>652</v>
      </c>
      <c r="M914" s="174" t="s">
        <v>653</v>
      </c>
      <c r="N914" s="174" t="s">
        <v>654</v>
      </c>
      <c r="O914" s="174" t="s">
        <v>3426</v>
      </c>
      <c r="P914" s="176" t="s">
        <v>3443</v>
      </c>
    </row>
    <row r="915" spans="1:16" ht="21" hidden="1" customHeight="1" x14ac:dyDescent="0.25">
      <c r="A915" s="154">
        <v>912</v>
      </c>
      <c r="B915" s="172" t="s">
        <v>1759</v>
      </c>
      <c r="C915" s="173">
        <v>252712</v>
      </c>
      <c r="D915" s="174" t="s">
        <v>3444</v>
      </c>
      <c r="E915" s="173" t="s">
        <v>640</v>
      </c>
      <c r="F915" s="173">
        <v>50</v>
      </c>
      <c r="G915" s="173">
        <v>30</v>
      </c>
      <c r="H915" s="173" t="s">
        <v>229</v>
      </c>
      <c r="I915" s="174" t="s">
        <v>3445</v>
      </c>
      <c r="J915" s="173">
        <v>27</v>
      </c>
      <c r="K915" s="173" t="s">
        <v>3286</v>
      </c>
      <c r="L915" s="174" t="s">
        <v>3287</v>
      </c>
      <c r="M915" s="174" t="s">
        <v>1620</v>
      </c>
      <c r="N915" s="174" t="s">
        <v>1627</v>
      </c>
      <c r="O915" s="174">
        <v>0</v>
      </c>
      <c r="P915" s="176" t="s">
        <v>3446</v>
      </c>
    </row>
    <row r="916" spans="1:16" ht="21" hidden="1" customHeight="1" x14ac:dyDescent="0.25">
      <c r="A916" s="154">
        <v>913</v>
      </c>
      <c r="B916" s="172" t="s">
        <v>1759</v>
      </c>
      <c r="C916" s="173">
        <v>256007</v>
      </c>
      <c r="D916" s="174" t="s">
        <v>3447</v>
      </c>
      <c r="E916" s="173" t="s">
        <v>640</v>
      </c>
      <c r="F916" s="173">
        <v>48</v>
      </c>
      <c r="G916" s="173">
        <v>25</v>
      </c>
      <c r="H916" s="173" t="s">
        <v>229</v>
      </c>
      <c r="I916" s="174" t="s">
        <v>3285</v>
      </c>
      <c r="J916" s="173">
        <v>20</v>
      </c>
      <c r="K916" s="173" t="s">
        <v>1228</v>
      </c>
      <c r="L916" s="174" t="s">
        <v>1229</v>
      </c>
      <c r="M916" s="174" t="s">
        <v>1620</v>
      </c>
      <c r="N916" s="174" t="s">
        <v>1627</v>
      </c>
      <c r="O916" s="174">
        <v>0</v>
      </c>
      <c r="P916" s="175" t="s">
        <v>656</v>
      </c>
    </row>
    <row r="917" spans="1:16" ht="21" hidden="1" customHeight="1" x14ac:dyDescent="0.25">
      <c r="A917" s="154">
        <v>914</v>
      </c>
      <c r="B917" s="172" t="s">
        <v>1759</v>
      </c>
      <c r="C917" s="173">
        <v>258154</v>
      </c>
      <c r="D917" s="174" t="s">
        <v>3448</v>
      </c>
      <c r="E917" s="173" t="s">
        <v>640</v>
      </c>
      <c r="F917" s="173">
        <v>58</v>
      </c>
      <c r="G917" s="173">
        <v>23</v>
      </c>
      <c r="H917" s="173" t="s">
        <v>641</v>
      </c>
      <c r="I917" s="174" t="s">
        <v>3449</v>
      </c>
      <c r="J917" s="173">
        <v>22</v>
      </c>
      <c r="K917" s="173" t="s">
        <v>899</v>
      </c>
      <c r="L917" s="174" t="s">
        <v>900</v>
      </c>
      <c r="M917" s="174" t="s">
        <v>645</v>
      </c>
      <c r="N917" s="174" t="s">
        <v>951</v>
      </c>
      <c r="O917" s="174" t="s">
        <v>3273</v>
      </c>
      <c r="P917" s="176" t="s">
        <v>3450</v>
      </c>
    </row>
    <row r="918" spans="1:16" ht="21" hidden="1" customHeight="1" x14ac:dyDescent="0.25">
      <c r="A918" s="154">
        <v>915</v>
      </c>
      <c r="B918" s="172" t="s">
        <v>1759</v>
      </c>
      <c r="C918" s="173">
        <v>266491</v>
      </c>
      <c r="D918" s="174" t="s">
        <v>3451</v>
      </c>
      <c r="E918" s="173" t="s">
        <v>640</v>
      </c>
      <c r="F918" s="173">
        <v>54</v>
      </c>
      <c r="G918" s="173">
        <v>18</v>
      </c>
      <c r="H918" s="173" t="s">
        <v>641</v>
      </c>
      <c r="I918" s="174" t="s">
        <v>2268</v>
      </c>
      <c r="J918" s="173">
        <v>12</v>
      </c>
      <c r="K918" s="173" t="s">
        <v>1011</v>
      </c>
      <c r="L918" s="174" t="s">
        <v>1012</v>
      </c>
      <c r="M918" s="174" t="s">
        <v>645</v>
      </c>
      <c r="N918" s="174" t="s">
        <v>760</v>
      </c>
      <c r="O918" s="174">
        <v>0</v>
      </c>
      <c r="P918" s="176" t="s">
        <v>3452</v>
      </c>
    </row>
    <row r="919" spans="1:16" ht="21" hidden="1" customHeight="1" x14ac:dyDescent="0.25">
      <c r="A919" s="154">
        <v>916</v>
      </c>
      <c r="B919" s="172" t="s">
        <v>1759</v>
      </c>
      <c r="C919" s="173">
        <v>266493</v>
      </c>
      <c r="D919" s="174" t="s">
        <v>3453</v>
      </c>
      <c r="E919" s="173" t="s">
        <v>640</v>
      </c>
      <c r="F919" s="173">
        <v>47</v>
      </c>
      <c r="G919" s="173">
        <v>27</v>
      </c>
      <c r="H919" s="173" t="s">
        <v>280</v>
      </c>
      <c r="I919" s="174" t="s">
        <v>3454</v>
      </c>
      <c r="J919" s="173">
        <v>25</v>
      </c>
      <c r="K919" s="173" t="s">
        <v>651</v>
      </c>
      <c r="L919" s="174" t="s">
        <v>652</v>
      </c>
      <c r="M919" s="174" t="s">
        <v>653</v>
      </c>
      <c r="N919" s="174" t="s">
        <v>654</v>
      </c>
      <c r="O919" s="174" t="s">
        <v>3426</v>
      </c>
      <c r="P919" s="176" t="s">
        <v>3455</v>
      </c>
    </row>
    <row r="920" spans="1:16" ht="21" hidden="1" customHeight="1" x14ac:dyDescent="0.25">
      <c r="A920" s="154">
        <v>917</v>
      </c>
      <c r="B920" s="172" t="s">
        <v>1759</v>
      </c>
      <c r="C920" s="173">
        <v>266914</v>
      </c>
      <c r="D920" s="174" t="s">
        <v>3456</v>
      </c>
      <c r="E920" s="173" t="s">
        <v>640</v>
      </c>
      <c r="F920" s="173">
        <v>49</v>
      </c>
      <c r="G920" s="173">
        <v>28</v>
      </c>
      <c r="H920" s="173" t="s">
        <v>641</v>
      </c>
      <c r="I920" s="174" t="s">
        <v>1208</v>
      </c>
      <c r="J920" s="173">
        <v>21</v>
      </c>
      <c r="K920" s="173" t="s">
        <v>2467</v>
      </c>
      <c r="L920" s="174" t="s">
        <v>2468</v>
      </c>
      <c r="M920" s="174" t="s">
        <v>645</v>
      </c>
      <c r="N920" s="174" t="s">
        <v>951</v>
      </c>
      <c r="O920" s="174" t="s">
        <v>3273</v>
      </c>
      <c r="P920" s="176" t="s">
        <v>3457</v>
      </c>
    </row>
    <row r="921" spans="1:16" ht="21" hidden="1" customHeight="1" x14ac:dyDescent="0.25">
      <c r="A921" s="154">
        <v>918</v>
      </c>
      <c r="B921" s="172" t="s">
        <v>1759</v>
      </c>
      <c r="C921" s="173">
        <v>267069</v>
      </c>
      <c r="D921" s="174" t="s">
        <v>3458</v>
      </c>
      <c r="E921" s="173" t="s">
        <v>640</v>
      </c>
      <c r="F921" s="173">
        <v>47</v>
      </c>
      <c r="G921" s="173">
        <v>26</v>
      </c>
      <c r="H921" s="173" t="s">
        <v>641</v>
      </c>
      <c r="I921" s="174" t="s">
        <v>980</v>
      </c>
      <c r="J921" s="173">
        <v>21</v>
      </c>
      <c r="K921" s="173" t="s">
        <v>3459</v>
      </c>
      <c r="L921" s="174" t="s">
        <v>3460</v>
      </c>
      <c r="M921" s="174" t="s">
        <v>645</v>
      </c>
      <c r="N921" s="174" t="s">
        <v>951</v>
      </c>
      <c r="O921" s="174" t="s">
        <v>3310</v>
      </c>
      <c r="P921" s="175" t="s">
        <v>656</v>
      </c>
    </row>
    <row r="922" spans="1:16" ht="21" hidden="1" customHeight="1" x14ac:dyDescent="0.25">
      <c r="A922" s="154">
        <v>919</v>
      </c>
      <c r="B922" s="172" t="s">
        <v>1759</v>
      </c>
      <c r="C922" s="173">
        <v>267355</v>
      </c>
      <c r="D922" s="174" t="s">
        <v>3461</v>
      </c>
      <c r="E922" s="173" t="s">
        <v>640</v>
      </c>
      <c r="F922" s="173">
        <v>48</v>
      </c>
      <c r="G922" s="173">
        <v>27</v>
      </c>
      <c r="H922" s="173" t="s">
        <v>641</v>
      </c>
      <c r="I922" s="174" t="s">
        <v>3462</v>
      </c>
      <c r="J922" s="173">
        <v>26</v>
      </c>
      <c r="K922" s="173" t="s">
        <v>949</v>
      </c>
      <c r="L922" s="174" t="s">
        <v>950</v>
      </c>
      <c r="M922" s="174" t="s">
        <v>645</v>
      </c>
      <c r="N922" s="174" t="s">
        <v>951</v>
      </c>
      <c r="O922" s="174" t="s">
        <v>3273</v>
      </c>
      <c r="P922" s="175" t="s">
        <v>656</v>
      </c>
    </row>
    <row r="923" spans="1:16" ht="21" hidden="1" customHeight="1" x14ac:dyDescent="0.25">
      <c r="A923" s="154">
        <v>920</v>
      </c>
      <c r="B923" s="172" t="s">
        <v>1759</v>
      </c>
      <c r="C923" s="173">
        <v>278138</v>
      </c>
      <c r="D923" s="174" t="s">
        <v>3463</v>
      </c>
      <c r="E923" s="173" t="s">
        <v>640</v>
      </c>
      <c r="F923" s="173">
        <v>52</v>
      </c>
      <c r="G923" s="173">
        <v>26</v>
      </c>
      <c r="H923" s="173" t="s">
        <v>641</v>
      </c>
      <c r="I923" s="174" t="s">
        <v>3464</v>
      </c>
      <c r="J923" s="173">
        <v>32</v>
      </c>
      <c r="K923" s="173" t="s">
        <v>960</v>
      </c>
      <c r="L923" s="174" t="s">
        <v>961</v>
      </c>
      <c r="M923" s="174" t="s">
        <v>645</v>
      </c>
      <c r="N923" s="174" t="s">
        <v>951</v>
      </c>
      <c r="O923" s="174" t="s">
        <v>3273</v>
      </c>
      <c r="P923" s="176" t="s">
        <v>3465</v>
      </c>
    </row>
    <row r="924" spans="1:16" ht="21" hidden="1" customHeight="1" x14ac:dyDescent="0.25">
      <c r="A924" s="154">
        <v>921</v>
      </c>
      <c r="B924" s="172" t="s">
        <v>1759</v>
      </c>
      <c r="C924" s="173">
        <v>278645</v>
      </c>
      <c r="D924" s="174" t="s">
        <v>3466</v>
      </c>
      <c r="E924" s="173" t="s">
        <v>640</v>
      </c>
      <c r="F924" s="173">
        <v>53</v>
      </c>
      <c r="G924" s="173">
        <v>25</v>
      </c>
      <c r="H924" s="173" t="s">
        <v>641</v>
      </c>
      <c r="I924" s="174" t="s">
        <v>3467</v>
      </c>
      <c r="J924" s="173">
        <v>32</v>
      </c>
      <c r="K924" s="173" t="s">
        <v>960</v>
      </c>
      <c r="L924" s="174" t="s">
        <v>961</v>
      </c>
      <c r="M924" s="174" t="s">
        <v>645</v>
      </c>
      <c r="N924" s="174" t="s">
        <v>951</v>
      </c>
      <c r="O924" s="174" t="s">
        <v>3273</v>
      </c>
      <c r="P924" s="175" t="s">
        <v>656</v>
      </c>
    </row>
    <row r="925" spans="1:16" ht="21" hidden="1" customHeight="1" x14ac:dyDescent="0.25">
      <c r="A925" s="154">
        <v>922</v>
      </c>
      <c r="B925" s="172" t="s">
        <v>1759</v>
      </c>
      <c r="C925" s="173">
        <v>292103</v>
      </c>
      <c r="D925" s="174" t="s">
        <v>3468</v>
      </c>
      <c r="E925" s="173" t="s">
        <v>640</v>
      </c>
      <c r="F925" s="173">
        <v>57</v>
      </c>
      <c r="G925" s="173">
        <v>19</v>
      </c>
      <c r="H925" s="173" t="s">
        <v>672</v>
      </c>
      <c r="I925" s="174" t="s">
        <v>3326</v>
      </c>
      <c r="J925" s="173">
        <v>28</v>
      </c>
      <c r="K925" s="173" t="s">
        <v>3469</v>
      </c>
      <c r="L925" s="174" t="s">
        <v>3470</v>
      </c>
      <c r="M925" s="174" t="s">
        <v>736</v>
      </c>
      <c r="N925" s="174" t="s">
        <v>917</v>
      </c>
      <c r="O925" s="174" t="s">
        <v>918</v>
      </c>
      <c r="P925" s="175" t="s">
        <v>656</v>
      </c>
    </row>
    <row r="926" spans="1:16" ht="21" hidden="1" customHeight="1" x14ac:dyDescent="0.25">
      <c r="A926" s="154">
        <v>923</v>
      </c>
      <c r="B926" s="172" t="s">
        <v>1759</v>
      </c>
      <c r="C926" s="173">
        <v>294375</v>
      </c>
      <c r="D926" s="174" t="s">
        <v>3471</v>
      </c>
      <c r="E926" s="173" t="s">
        <v>640</v>
      </c>
      <c r="F926" s="173">
        <v>49</v>
      </c>
      <c r="G926" s="173">
        <v>24</v>
      </c>
      <c r="H926" s="173" t="s">
        <v>672</v>
      </c>
      <c r="I926" s="174" t="s">
        <v>3326</v>
      </c>
      <c r="J926" s="173">
        <v>12</v>
      </c>
      <c r="K926" s="173" t="s">
        <v>3472</v>
      </c>
      <c r="L926" s="174" t="s">
        <v>3473</v>
      </c>
      <c r="M926" s="174" t="s">
        <v>736</v>
      </c>
      <c r="N926" s="174" t="s">
        <v>917</v>
      </c>
      <c r="O926" s="174" t="s">
        <v>918</v>
      </c>
      <c r="P926" s="176" t="s">
        <v>3474</v>
      </c>
    </row>
    <row r="927" spans="1:16" ht="21" hidden="1" customHeight="1" x14ac:dyDescent="0.25">
      <c r="A927" s="154">
        <v>924</v>
      </c>
      <c r="B927" s="172" t="s">
        <v>1759</v>
      </c>
      <c r="C927" s="173">
        <v>303617</v>
      </c>
      <c r="D927" s="174" t="s">
        <v>3475</v>
      </c>
      <c r="E927" s="173" t="s">
        <v>640</v>
      </c>
      <c r="F927" s="173">
        <v>47</v>
      </c>
      <c r="G927" s="173">
        <v>23</v>
      </c>
      <c r="H927" s="173" t="s">
        <v>280</v>
      </c>
      <c r="I927" s="174" t="s">
        <v>3476</v>
      </c>
      <c r="J927" s="173">
        <v>23</v>
      </c>
      <c r="K927" s="173" t="s">
        <v>1092</v>
      </c>
      <c r="L927" s="174" t="s">
        <v>1093</v>
      </c>
      <c r="M927" s="174" t="s">
        <v>653</v>
      </c>
      <c r="N927" s="174" t="s">
        <v>663</v>
      </c>
      <c r="O927" s="174" t="s">
        <v>664</v>
      </c>
      <c r="P927" s="176" t="s">
        <v>3477</v>
      </c>
    </row>
    <row r="928" spans="1:16" ht="21" hidden="1" customHeight="1" x14ac:dyDescent="0.25">
      <c r="A928" s="154">
        <v>925</v>
      </c>
      <c r="B928" s="172" t="s">
        <v>1759</v>
      </c>
      <c r="C928" s="173">
        <v>303684</v>
      </c>
      <c r="D928" s="174" t="s">
        <v>3478</v>
      </c>
      <c r="E928" s="173" t="s">
        <v>640</v>
      </c>
      <c r="F928" s="173">
        <v>47</v>
      </c>
      <c r="G928" s="173">
        <v>25</v>
      </c>
      <c r="H928" s="173" t="s">
        <v>641</v>
      </c>
      <c r="I928" s="174" t="s">
        <v>2477</v>
      </c>
      <c r="J928" s="173">
        <v>30</v>
      </c>
      <c r="K928" s="173" t="s">
        <v>1588</v>
      </c>
      <c r="L928" s="174" t="s">
        <v>1589</v>
      </c>
      <c r="M928" s="174" t="s">
        <v>645</v>
      </c>
      <c r="N928" s="174" t="s">
        <v>760</v>
      </c>
      <c r="O928" s="174">
        <v>0</v>
      </c>
      <c r="P928" s="176" t="s">
        <v>3479</v>
      </c>
    </row>
    <row r="929" spans="1:16" ht="21" hidden="1" customHeight="1" x14ac:dyDescent="0.25">
      <c r="A929" s="154">
        <v>926</v>
      </c>
      <c r="B929" s="172" t="s">
        <v>1759</v>
      </c>
      <c r="C929" s="173">
        <v>303997</v>
      </c>
      <c r="D929" s="174" t="s">
        <v>3480</v>
      </c>
      <c r="E929" s="173" t="s">
        <v>640</v>
      </c>
      <c r="F929" s="173">
        <v>52</v>
      </c>
      <c r="G929" s="173">
        <v>30</v>
      </c>
      <c r="H929" s="173" t="s">
        <v>280</v>
      </c>
      <c r="I929" s="174" t="s">
        <v>3481</v>
      </c>
      <c r="J929" s="173">
        <v>25</v>
      </c>
      <c r="K929" s="173" t="s">
        <v>3482</v>
      </c>
      <c r="L929" s="174" t="s">
        <v>3483</v>
      </c>
      <c r="M929" s="174" t="s">
        <v>653</v>
      </c>
      <c r="N929" s="174" t="s">
        <v>663</v>
      </c>
      <c r="O929" s="174" t="s">
        <v>664</v>
      </c>
      <c r="P929" s="175" t="s">
        <v>656</v>
      </c>
    </row>
    <row r="930" spans="1:16" ht="21" hidden="1" customHeight="1" x14ac:dyDescent="0.25">
      <c r="A930" s="154">
        <v>927</v>
      </c>
      <c r="B930" s="172" t="s">
        <v>1759</v>
      </c>
      <c r="C930" s="173">
        <v>305757</v>
      </c>
      <c r="D930" s="174" t="s">
        <v>3484</v>
      </c>
      <c r="E930" s="173" t="s">
        <v>640</v>
      </c>
      <c r="F930" s="173">
        <v>45</v>
      </c>
      <c r="G930" s="173">
        <v>24</v>
      </c>
      <c r="H930" s="173" t="s">
        <v>641</v>
      </c>
      <c r="I930" s="174" t="s">
        <v>3485</v>
      </c>
      <c r="J930" s="173">
        <v>32</v>
      </c>
      <c r="K930" s="173" t="s">
        <v>960</v>
      </c>
      <c r="L930" s="174" t="s">
        <v>961</v>
      </c>
      <c r="M930" s="174" t="s">
        <v>645</v>
      </c>
      <c r="N930" s="174" t="s">
        <v>951</v>
      </c>
      <c r="O930" s="174" t="s">
        <v>3273</v>
      </c>
      <c r="P930" s="175" t="s">
        <v>656</v>
      </c>
    </row>
    <row r="931" spans="1:16" ht="21" hidden="1" customHeight="1" x14ac:dyDescent="0.25">
      <c r="A931" s="154">
        <v>928</v>
      </c>
      <c r="B931" s="172" t="s">
        <v>1759</v>
      </c>
      <c r="C931" s="173">
        <v>307150</v>
      </c>
      <c r="D931" s="174" t="s">
        <v>3486</v>
      </c>
      <c r="E931" s="173" t="s">
        <v>640</v>
      </c>
      <c r="F931" s="173">
        <v>47</v>
      </c>
      <c r="G931" s="173">
        <v>28</v>
      </c>
      <c r="H931" s="173" t="s">
        <v>641</v>
      </c>
      <c r="I931" s="174" t="s">
        <v>1736</v>
      </c>
      <c r="J931" s="173">
        <v>22</v>
      </c>
      <c r="K931" s="173" t="s">
        <v>764</v>
      </c>
      <c r="L931" s="174" t="s">
        <v>765</v>
      </c>
      <c r="M931" s="174" t="s">
        <v>645</v>
      </c>
      <c r="N931" s="174" t="s">
        <v>951</v>
      </c>
      <c r="O931" s="174" t="s">
        <v>3273</v>
      </c>
      <c r="P931" s="176" t="s">
        <v>3487</v>
      </c>
    </row>
    <row r="932" spans="1:16" ht="21" hidden="1" customHeight="1" x14ac:dyDescent="0.25">
      <c r="A932" s="154">
        <v>929</v>
      </c>
      <c r="B932" s="172" t="s">
        <v>1759</v>
      </c>
      <c r="C932" s="173">
        <v>307531</v>
      </c>
      <c r="D932" s="174" t="s">
        <v>3488</v>
      </c>
      <c r="E932" s="173" t="s">
        <v>741</v>
      </c>
      <c r="F932" s="173">
        <v>54</v>
      </c>
      <c r="G932" s="173">
        <v>15</v>
      </c>
      <c r="H932" s="173" t="s">
        <v>229</v>
      </c>
      <c r="I932" s="174" t="s">
        <v>3350</v>
      </c>
      <c r="J932" s="173">
        <v>39</v>
      </c>
      <c r="K932" s="173" t="s">
        <v>1333</v>
      </c>
      <c r="L932" s="174" t="s">
        <v>1334</v>
      </c>
      <c r="M932" s="174" t="s">
        <v>1620</v>
      </c>
      <c r="N932" s="174" t="s">
        <v>1744</v>
      </c>
      <c r="O932" s="174" t="s">
        <v>54</v>
      </c>
      <c r="P932" s="176" t="s">
        <v>3489</v>
      </c>
    </row>
    <row r="933" spans="1:16" ht="21" hidden="1" customHeight="1" x14ac:dyDescent="0.25">
      <c r="A933" s="154">
        <v>930</v>
      </c>
      <c r="B933" s="172" t="s">
        <v>1759</v>
      </c>
      <c r="C933" s="173">
        <v>307783</v>
      </c>
      <c r="D933" s="174" t="s">
        <v>3490</v>
      </c>
      <c r="E933" s="173" t="s">
        <v>640</v>
      </c>
      <c r="F933" s="173">
        <v>49</v>
      </c>
      <c r="G933" s="173">
        <v>29</v>
      </c>
      <c r="H933" s="173" t="s">
        <v>641</v>
      </c>
      <c r="I933" s="174" t="s">
        <v>3491</v>
      </c>
      <c r="J933" s="173">
        <v>25</v>
      </c>
      <c r="K933" s="173" t="s">
        <v>723</v>
      </c>
      <c r="L933" s="174" t="s">
        <v>724</v>
      </c>
      <c r="M933" s="174" t="s">
        <v>645</v>
      </c>
      <c r="N933" s="174" t="s">
        <v>951</v>
      </c>
      <c r="O933" s="174" t="s">
        <v>3273</v>
      </c>
      <c r="P933" s="176" t="s">
        <v>3492</v>
      </c>
    </row>
    <row r="934" spans="1:16" ht="21" hidden="1" customHeight="1" x14ac:dyDescent="0.25">
      <c r="A934" s="154">
        <v>931</v>
      </c>
      <c r="B934" s="172" t="s">
        <v>1759</v>
      </c>
      <c r="C934" s="173">
        <v>311130</v>
      </c>
      <c r="D934" s="174" t="s">
        <v>3493</v>
      </c>
      <c r="E934" s="173" t="s">
        <v>640</v>
      </c>
      <c r="F934" s="173">
        <v>45</v>
      </c>
      <c r="G934" s="173">
        <v>23</v>
      </c>
      <c r="H934" s="173" t="s">
        <v>641</v>
      </c>
      <c r="I934" s="174" t="s">
        <v>978</v>
      </c>
      <c r="J934" s="173">
        <v>32</v>
      </c>
      <c r="K934" s="173" t="s">
        <v>960</v>
      </c>
      <c r="L934" s="174" t="s">
        <v>961</v>
      </c>
      <c r="M934" s="174" t="s">
        <v>645</v>
      </c>
      <c r="N934" s="174" t="s">
        <v>951</v>
      </c>
      <c r="O934" s="174" t="s">
        <v>3310</v>
      </c>
      <c r="P934" s="176" t="s">
        <v>3494</v>
      </c>
    </row>
    <row r="935" spans="1:16" ht="21" hidden="1" customHeight="1" x14ac:dyDescent="0.25">
      <c r="A935" s="154">
        <v>932</v>
      </c>
      <c r="B935" s="172" t="s">
        <v>1759</v>
      </c>
      <c r="C935" s="173">
        <v>311134</v>
      </c>
      <c r="D935" s="174" t="s">
        <v>3495</v>
      </c>
      <c r="E935" s="173" t="s">
        <v>741</v>
      </c>
      <c r="F935" s="173">
        <v>46</v>
      </c>
      <c r="G935" s="173">
        <v>24</v>
      </c>
      <c r="H935" s="173" t="s">
        <v>641</v>
      </c>
      <c r="I935" s="174" t="s">
        <v>3496</v>
      </c>
      <c r="J935" s="173">
        <v>33</v>
      </c>
      <c r="K935" s="173" t="s">
        <v>1068</v>
      </c>
      <c r="L935" s="174" t="s">
        <v>1069</v>
      </c>
      <c r="M935" s="174" t="s">
        <v>645</v>
      </c>
      <c r="N935" s="174" t="s">
        <v>951</v>
      </c>
      <c r="O935" s="174" t="s">
        <v>3310</v>
      </c>
      <c r="P935" s="176" t="s">
        <v>3497</v>
      </c>
    </row>
    <row r="936" spans="1:16" ht="21" hidden="1" customHeight="1" x14ac:dyDescent="0.25">
      <c r="A936" s="154">
        <v>933</v>
      </c>
      <c r="B936" s="172" t="s">
        <v>1759</v>
      </c>
      <c r="C936" s="173">
        <v>312224</v>
      </c>
      <c r="D936" s="174" t="s">
        <v>3498</v>
      </c>
      <c r="E936" s="173" t="s">
        <v>640</v>
      </c>
      <c r="F936" s="173">
        <v>48</v>
      </c>
      <c r="G936" s="173">
        <v>17</v>
      </c>
      <c r="H936" s="173" t="s">
        <v>229</v>
      </c>
      <c r="I936" s="174" t="s">
        <v>3267</v>
      </c>
      <c r="J936" s="173">
        <v>17</v>
      </c>
      <c r="K936" s="173" t="s">
        <v>2432</v>
      </c>
      <c r="L936" s="174" t="s">
        <v>2433</v>
      </c>
      <c r="M936" s="174" t="s">
        <v>1620</v>
      </c>
      <c r="N936" s="174" t="s">
        <v>2623</v>
      </c>
      <c r="O936" s="174" t="s">
        <v>2893</v>
      </c>
      <c r="P936" s="176" t="s">
        <v>3499</v>
      </c>
    </row>
    <row r="937" spans="1:16" ht="21" hidden="1" customHeight="1" x14ac:dyDescent="0.25">
      <c r="A937" s="154">
        <v>934</v>
      </c>
      <c r="B937" s="172" t="s">
        <v>1759</v>
      </c>
      <c r="C937" s="173">
        <v>312681</v>
      </c>
      <c r="D937" s="174" t="s">
        <v>3500</v>
      </c>
      <c r="E937" s="173" t="s">
        <v>640</v>
      </c>
      <c r="F937" s="173">
        <v>45</v>
      </c>
      <c r="G937" s="173">
        <v>20</v>
      </c>
      <c r="H937" s="173" t="s">
        <v>672</v>
      </c>
      <c r="I937" s="174" t="s">
        <v>3501</v>
      </c>
      <c r="J937" s="173">
        <v>22</v>
      </c>
      <c r="K937" s="173" t="s">
        <v>1130</v>
      </c>
      <c r="L937" s="174" t="s">
        <v>1131</v>
      </c>
      <c r="M937" s="174" t="s">
        <v>736</v>
      </c>
      <c r="N937" s="174" t="s">
        <v>745</v>
      </c>
      <c r="O937" s="174" t="s">
        <v>3347</v>
      </c>
      <c r="P937" s="176" t="s">
        <v>3502</v>
      </c>
    </row>
    <row r="938" spans="1:16" ht="21" hidden="1" customHeight="1" x14ac:dyDescent="0.25">
      <c r="A938" s="154">
        <v>935</v>
      </c>
      <c r="B938" s="172" t="s">
        <v>1759</v>
      </c>
      <c r="C938" s="173">
        <v>313332</v>
      </c>
      <c r="D938" s="174" t="s">
        <v>3503</v>
      </c>
      <c r="E938" s="173" t="s">
        <v>640</v>
      </c>
      <c r="F938" s="173">
        <v>52</v>
      </c>
      <c r="G938" s="173">
        <v>28</v>
      </c>
      <c r="H938" s="173" t="s">
        <v>641</v>
      </c>
      <c r="I938" s="174" t="s">
        <v>1785</v>
      </c>
      <c r="J938" s="173">
        <v>24</v>
      </c>
      <c r="K938" s="173" t="s">
        <v>811</v>
      </c>
      <c r="L938" s="174" t="s">
        <v>812</v>
      </c>
      <c r="M938" s="174" t="s">
        <v>645</v>
      </c>
      <c r="N938" s="174" t="s">
        <v>951</v>
      </c>
      <c r="O938" s="174" t="s">
        <v>3310</v>
      </c>
      <c r="P938" s="176" t="s">
        <v>3504</v>
      </c>
    </row>
    <row r="939" spans="1:16" ht="21" hidden="1" customHeight="1" x14ac:dyDescent="0.25">
      <c r="A939" s="154">
        <v>936</v>
      </c>
      <c r="B939" s="172" t="s">
        <v>1759</v>
      </c>
      <c r="C939" s="173">
        <v>313439</v>
      </c>
      <c r="D939" s="174" t="s">
        <v>3505</v>
      </c>
      <c r="E939" s="173" t="s">
        <v>640</v>
      </c>
      <c r="F939" s="173">
        <v>50</v>
      </c>
      <c r="G939" s="173">
        <v>27</v>
      </c>
      <c r="H939" s="173" t="s">
        <v>641</v>
      </c>
      <c r="I939" s="174" t="s">
        <v>3449</v>
      </c>
      <c r="J939" s="173">
        <v>19</v>
      </c>
      <c r="K939" s="173" t="s">
        <v>815</v>
      </c>
      <c r="L939" s="174" t="s">
        <v>816</v>
      </c>
      <c r="M939" s="174" t="s">
        <v>645</v>
      </c>
      <c r="N939" s="174" t="s">
        <v>951</v>
      </c>
      <c r="O939" s="174" t="s">
        <v>3273</v>
      </c>
      <c r="P939" s="176" t="s">
        <v>3506</v>
      </c>
    </row>
    <row r="940" spans="1:16" ht="21" hidden="1" customHeight="1" x14ac:dyDescent="0.25">
      <c r="A940" s="154">
        <v>937</v>
      </c>
      <c r="B940" s="172" t="s">
        <v>1759</v>
      </c>
      <c r="C940" s="173">
        <v>313795</v>
      </c>
      <c r="D940" s="174" t="s">
        <v>3507</v>
      </c>
      <c r="E940" s="173" t="s">
        <v>640</v>
      </c>
      <c r="F940" s="173">
        <v>45</v>
      </c>
      <c r="G940" s="173">
        <v>26</v>
      </c>
      <c r="H940" s="173" t="s">
        <v>641</v>
      </c>
      <c r="I940" s="174" t="s">
        <v>3464</v>
      </c>
      <c r="J940" s="173">
        <v>32</v>
      </c>
      <c r="K940" s="173" t="s">
        <v>960</v>
      </c>
      <c r="L940" s="174" t="s">
        <v>961</v>
      </c>
      <c r="M940" s="174" t="s">
        <v>645</v>
      </c>
      <c r="N940" s="174" t="s">
        <v>951</v>
      </c>
      <c r="O940" s="174" t="s">
        <v>3310</v>
      </c>
      <c r="P940" s="176" t="s">
        <v>3508</v>
      </c>
    </row>
    <row r="941" spans="1:16" ht="21" hidden="1" customHeight="1" x14ac:dyDescent="0.25">
      <c r="A941" s="154">
        <v>938</v>
      </c>
      <c r="B941" s="172" t="s">
        <v>1759</v>
      </c>
      <c r="C941" s="173">
        <v>314360</v>
      </c>
      <c r="D941" s="174" t="s">
        <v>3509</v>
      </c>
      <c r="E941" s="173" t="s">
        <v>640</v>
      </c>
      <c r="F941" s="173">
        <v>55</v>
      </c>
      <c r="G941" s="173">
        <v>25</v>
      </c>
      <c r="H941" s="173" t="s">
        <v>672</v>
      </c>
      <c r="I941" s="174" t="s">
        <v>3326</v>
      </c>
      <c r="J941" s="173">
        <v>32</v>
      </c>
      <c r="K941" s="173" t="s">
        <v>1599</v>
      </c>
      <c r="L941" s="174" t="s">
        <v>1600</v>
      </c>
      <c r="M941" s="174" t="s">
        <v>736</v>
      </c>
      <c r="N941" s="174" t="s">
        <v>917</v>
      </c>
      <c r="O941" s="174" t="s">
        <v>918</v>
      </c>
      <c r="P941" s="176" t="s">
        <v>3510</v>
      </c>
    </row>
    <row r="942" spans="1:16" ht="21" hidden="1" customHeight="1" x14ac:dyDescent="0.25">
      <c r="A942" s="154">
        <v>939</v>
      </c>
      <c r="B942" s="172" t="s">
        <v>1759</v>
      </c>
      <c r="C942" s="173">
        <v>314674</v>
      </c>
      <c r="D942" s="174" t="s">
        <v>3511</v>
      </c>
      <c r="E942" s="173" t="s">
        <v>640</v>
      </c>
      <c r="F942" s="173">
        <v>47</v>
      </c>
      <c r="G942" s="173">
        <v>25</v>
      </c>
      <c r="H942" s="173" t="s">
        <v>641</v>
      </c>
      <c r="I942" s="174" t="s">
        <v>3512</v>
      </c>
      <c r="J942" s="173">
        <v>32</v>
      </c>
      <c r="K942" s="173" t="s">
        <v>960</v>
      </c>
      <c r="L942" s="174" t="s">
        <v>961</v>
      </c>
      <c r="M942" s="174" t="s">
        <v>645</v>
      </c>
      <c r="N942" s="174" t="s">
        <v>951</v>
      </c>
      <c r="O942" s="174" t="s">
        <v>3310</v>
      </c>
      <c r="P942" s="176" t="s">
        <v>3513</v>
      </c>
    </row>
    <row r="943" spans="1:16" ht="21" hidden="1" customHeight="1" x14ac:dyDescent="0.25">
      <c r="A943" s="154">
        <v>940</v>
      </c>
      <c r="B943" s="172" t="s">
        <v>1759</v>
      </c>
      <c r="C943" s="173">
        <v>315186</v>
      </c>
      <c r="D943" s="174" t="s">
        <v>3514</v>
      </c>
      <c r="E943" s="173" t="s">
        <v>741</v>
      </c>
      <c r="F943" s="173">
        <v>44</v>
      </c>
      <c r="G943" s="173">
        <v>23</v>
      </c>
      <c r="H943" s="173" t="s">
        <v>672</v>
      </c>
      <c r="I943" s="174" t="s">
        <v>3278</v>
      </c>
      <c r="J943" s="173">
        <v>30</v>
      </c>
      <c r="K943" s="173" t="s">
        <v>3515</v>
      </c>
      <c r="L943" s="174" t="s">
        <v>3516</v>
      </c>
      <c r="M943" s="174" t="s">
        <v>736</v>
      </c>
      <c r="N943" s="174" t="s">
        <v>917</v>
      </c>
      <c r="O943" s="174" t="s">
        <v>918</v>
      </c>
      <c r="P943" s="176" t="s">
        <v>3517</v>
      </c>
    </row>
    <row r="944" spans="1:16" ht="21" hidden="1" customHeight="1" x14ac:dyDescent="0.25">
      <c r="A944" s="154">
        <v>941</v>
      </c>
      <c r="B944" s="172" t="s">
        <v>1759</v>
      </c>
      <c r="C944" s="173">
        <v>315766</v>
      </c>
      <c r="D944" s="174" t="s">
        <v>3518</v>
      </c>
      <c r="E944" s="173" t="s">
        <v>640</v>
      </c>
      <c r="F944" s="173">
        <v>46</v>
      </c>
      <c r="G944" s="173">
        <v>21</v>
      </c>
      <c r="H944" s="173" t="s">
        <v>229</v>
      </c>
      <c r="I944" s="174" t="s">
        <v>3519</v>
      </c>
      <c r="J944" s="173">
        <v>21</v>
      </c>
      <c r="K944" s="173" t="s">
        <v>769</v>
      </c>
      <c r="L944" s="174" t="s">
        <v>770</v>
      </c>
      <c r="M944" s="174" t="s">
        <v>1620</v>
      </c>
      <c r="N944" s="174" t="s">
        <v>1627</v>
      </c>
      <c r="O944" s="174">
        <v>0</v>
      </c>
      <c r="P944" s="176" t="s">
        <v>3520</v>
      </c>
    </row>
    <row r="945" spans="1:16" ht="21" hidden="1" customHeight="1" x14ac:dyDescent="0.25">
      <c r="A945" s="154">
        <v>942</v>
      </c>
      <c r="B945" s="172" t="s">
        <v>1759</v>
      </c>
      <c r="C945" s="173">
        <v>316249</v>
      </c>
      <c r="D945" s="174" t="s">
        <v>3521</v>
      </c>
      <c r="E945" s="173" t="s">
        <v>640</v>
      </c>
      <c r="F945" s="173">
        <v>54</v>
      </c>
      <c r="G945" s="173">
        <v>20</v>
      </c>
      <c r="H945" s="173" t="s">
        <v>672</v>
      </c>
      <c r="I945" s="174" t="s">
        <v>3522</v>
      </c>
      <c r="J945" s="173">
        <v>23</v>
      </c>
      <c r="K945" s="173" t="s">
        <v>2843</v>
      </c>
      <c r="L945" s="174" t="s">
        <v>2844</v>
      </c>
      <c r="M945" s="174" t="s">
        <v>676</v>
      </c>
      <c r="N945" s="174" t="s">
        <v>677</v>
      </c>
      <c r="O945" s="174">
        <v>0</v>
      </c>
      <c r="P945" s="176" t="s">
        <v>3523</v>
      </c>
    </row>
    <row r="946" spans="1:16" ht="21" hidden="1" customHeight="1" x14ac:dyDescent="0.25">
      <c r="A946" s="154">
        <v>943</v>
      </c>
      <c r="B946" s="172" t="s">
        <v>1759</v>
      </c>
      <c r="C946" s="173">
        <v>316393</v>
      </c>
      <c r="D946" s="174" t="s">
        <v>3524</v>
      </c>
      <c r="E946" s="173" t="s">
        <v>640</v>
      </c>
      <c r="F946" s="173">
        <v>47</v>
      </c>
      <c r="G946" s="173">
        <v>27</v>
      </c>
      <c r="H946" s="173" t="s">
        <v>229</v>
      </c>
      <c r="I946" s="174" t="s">
        <v>2822</v>
      </c>
      <c r="J946" s="173">
        <v>23</v>
      </c>
      <c r="K946" s="173" t="s">
        <v>3525</v>
      </c>
      <c r="L946" s="174" t="s">
        <v>3526</v>
      </c>
      <c r="M946" s="174" t="s">
        <v>1620</v>
      </c>
      <c r="N946" s="174" t="s">
        <v>2623</v>
      </c>
      <c r="O946" s="174" t="s">
        <v>2893</v>
      </c>
      <c r="P946" s="175" t="s">
        <v>656</v>
      </c>
    </row>
    <row r="947" spans="1:16" ht="21" hidden="1" customHeight="1" x14ac:dyDescent="0.25">
      <c r="A947" s="154">
        <v>944</v>
      </c>
      <c r="B947" s="172" t="s">
        <v>1759</v>
      </c>
      <c r="C947" s="173">
        <v>317185</v>
      </c>
      <c r="D947" s="174" t="s">
        <v>3527</v>
      </c>
      <c r="E947" s="173" t="s">
        <v>640</v>
      </c>
      <c r="F947" s="173">
        <v>47</v>
      </c>
      <c r="G947" s="173">
        <v>24</v>
      </c>
      <c r="H947" s="173" t="s">
        <v>280</v>
      </c>
      <c r="I947" s="174" t="s">
        <v>3454</v>
      </c>
      <c r="J947" s="173">
        <v>25</v>
      </c>
      <c r="K947" s="173" t="s">
        <v>651</v>
      </c>
      <c r="L947" s="174" t="s">
        <v>652</v>
      </c>
      <c r="M947" s="174" t="s">
        <v>653</v>
      </c>
      <c r="N947" s="174" t="s">
        <v>654</v>
      </c>
      <c r="O947" s="174" t="s">
        <v>3426</v>
      </c>
      <c r="P947" s="176" t="s">
        <v>3528</v>
      </c>
    </row>
    <row r="948" spans="1:16" ht="21" hidden="1" customHeight="1" x14ac:dyDescent="0.25">
      <c r="A948" s="154">
        <v>945</v>
      </c>
      <c r="B948" s="172" t="s">
        <v>1759</v>
      </c>
      <c r="C948" s="173">
        <v>317251</v>
      </c>
      <c r="D948" s="174" t="s">
        <v>3529</v>
      </c>
      <c r="E948" s="173" t="s">
        <v>640</v>
      </c>
      <c r="F948" s="173">
        <v>45</v>
      </c>
      <c r="G948" s="173">
        <v>24</v>
      </c>
      <c r="H948" s="173" t="s">
        <v>229</v>
      </c>
      <c r="I948" s="174" t="s">
        <v>3530</v>
      </c>
      <c r="J948" s="173">
        <v>23</v>
      </c>
      <c r="K948" s="173" t="s">
        <v>2968</v>
      </c>
      <c r="L948" s="174" t="s">
        <v>2969</v>
      </c>
      <c r="M948" s="174" t="s">
        <v>1620</v>
      </c>
      <c r="N948" s="174" t="s">
        <v>1627</v>
      </c>
      <c r="O948" s="174">
        <v>0</v>
      </c>
      <c r="P948" s="176" t="s">
        <v>3531</v>
      </c>
    </row>
    <row r="949" spans="1:16" ht="21" hidden="1" customHeight="1" x14ac:dyDescent="0.25">
      <c r="A949" s="154">
        <v>946</v>
      </c>
      <c r="B949" s="172" t="s">
        <v>1759</v>
      </c>
      <c r="C949" s="173">
        <v>317657</v>
      </c>
      <c r="D949" s="174" t="s">
        <v>3532</v>
      </c>
      <c r="E949" s="173" t="s">
        <v>640</v>
      </c>
      <c r="F949" s="173">
        <v>43</v>
      </c>
      <c r="G949" s="173">
        <v>25</v>
      </c>
      <c r="H949" s="173" t="s">
        <v>641</v>
      </c>
      <c r="I949" s="174" t="s">
        <v>1046</v>
      </c>
      <c r="J949" s="173">
        <v>24</v>
      </c>
      <c r="K949" s="173" t="s">
        <v>1047</v>
      </c>
      <c r="L949" s="174" t="s">
        <v>1048</v>
      </c>
      <c r="M949" s="174" t="s">
        <v>645</v>
      </c>
      <c r="N949" s="174" t="s">
        <v>951</v>
      </c>
      <c r="O949" s="174" t="s">
        <v>3310</v>
      </c>
      <c r="P949" s="176" t="s">
        <v>3533</v>
      </c>
    </row>
    <row r="950" spans="1:16" ht="21" hidden="1" customHeight="1" x14ac:dyDescent="0.25">
      <c r="A950" s="154">
        <v>947</v>
      </c>
      <c r="B950" s="172" t="s">
        <v>1759</v>
      </c>
      <c r="C950" s="173">
        <v>317687</v>
      </c>
      <c r="D950" s="174" t="s">
        <v>3534</v>
      </c>
      <c r="E950" s="173" t="s">
        <v>640</v>
      </c>
      <c r="F950" s="173">
        <v>46</v>
      </c>
      <c r="G950" s="173">
        <v>19</v>
      </c>
      <c r="H950" s="173" t="s">
        <v>672</v>
      </c>
      <c r="I950" s="174" t="s">
        <v>3501</v>
      </c>
      <c r="J950" s="173">
        <v>22</v>
      </c>
      <c r="K950" s="173" t="s">
        <v>1130</v>
      </c>
      <c r="L950" s="174" t="s">
        <v>1131</v>
      </c>
      <c r="M950" s="174" t="s">
        <v>736</v>
      </c>
      <c r="N950" s="174" t="s">
        <v>745</v>
      </c>
      <c r="O950" s="174" t="s">
        <v>3347</v>
      </c>
      <c r="P950" s="176" t="s">
        <v>3535</v>
      </c>
    </row>
    <row r="951" spans="1:16" ht="21" hidden="1" customHeight="1" x14ac:dyDescent="0.25">
      <c r="A951" s="154">
        <v>948</v>
      </c>
      <c r="B951" s="172" t="s">
        <v>1759</v>
      </c>
      <c r="C951" s="173">
        <v>318175</v>
      </c>
      <c r="D951" s="174" t="s">
        <v>3536</v>
      </c>
      <c r="E951" s="173" t="s">
        <v>640</v>
      </c>
      <c r="F951" s="173">
        <v>43</v>
      </c>
      <c r="G951" s="173">
        <v>26</v>
      </c>
      <c r="H951" s="173" t="s">
        <v>641</v>
      </c>
      <c r="I951" s="174" t="s">
        <v>3371</v>
      </c>
      <c r="J951" s="173">
        <v>26</v>
      </c>
      <c r="K951" s="173" t="s">
        <v>949</v>
      </c>
      <c r="L951" s="174" t="s">
        <v>950</v>
      </c>
      <c r="M951" s="174" t="s">
        <v>645</v>
      </c>
      <c r="N951" s="174" t="s">
        <v>951</v>
      </c>
      <c r="O951" s="174" t="s">
        <v>3310</v>
      </c>
      <c r="P951" s="176" t="s">
        <v>3537</v>
      </c>
    </row>
    <row r="952" spans="1:16" ht="21" hidden="1" customHeight="1" x14ac:dyDescent="0.25">
      <c r="A952" s="154">
        <v>949</v>
      </c>
      <c r="B952" s="172" t="s">
        <v>1759</v>
      </c>
      <c r="C952" s="173">
        <v>318205</v>
      </c>
      <c r="D952" s="174" t="s">
        <v>3538</v>
      </c>
      <c r="E952" s="173" t="s">
        <v>640</v>
      </c>
      <c r="F952" s="173">
        <v>46</v>
      </c>
      <c r="G952" s="173">
        <v>27</v>
      </c>
      <c r="H952" s="173" t="s">
        <v>641</v>
      </c>
      <c r="I952" s="174" t="s">
        <v>1111</v>
      </c>
      <c r="J952" s="173">
        <v>27</v>
      </c>
      <c r="K952" s="173" t="s">
        <v>2399</v>
      </c>
      <c r="L952" s="174" t="s">
        <v>2400</v>
      </c>
      <c r="M952" s="174" t="s">
        <v>645</v>
      </c>
      <c r="N952" s="174" t="s">
        <v>951</v>
      </c>
      <c r="O952" s="174" t="s">
        <v>3310</v>
      </c>
      <c r="P952" s="176" t="s">
        <v>3539</v>
      </c>
    </row>
    <row r="953" spans="1:16" ht="21" hidden="1" customHeight="1" x14ac:dyDescent="0.25">
      <c r="A953" s="154">
        <v>950</v>
      </c>
      <c r="B953" s="172" t="s">
        <v>1759</v>
      </c>
      <c r="C953" s="173">
        <v>318470</v>
      </c>
      <c r="D953" s="174" t="s">
        <v>3540</v>
      </c>
      <c r="E953" s="173" t="s">
        <v>640</v>
      </c>
      <c r="F953" s="173">
        <v>44</v>
      </c>
      <c r="G953" s="173">
        <v>25</v>
      </c>
      <c r="H953" s="173" t="s">
        <v>672</v>
      </c>
      <c r="I953" s="174" t="s">
        <v>3541</v>
      </c>
      <c r="J953" s="173">
        <v>21</v>
      </c>
      <c r="K953" s="173" t="s">
        <v>850</v>
      </c>
      <c r="L953" s="174" t="s">
        <v>851</v>
      </c>
      <c r="M953" s="174" t="s">
        <v>736</v>
      </c>
      <c r="N953" s="174" t="s">
        <v>745</v>
      </c>
      <c r="O953" s="174" t="s">
        <v>3347</v>
      </c>
      <c r="P953" s="176" t="s">
        <v>3542</v>
      </c>
    </row>
    <row r="954" spans="1:16" ht="21" hidden="1" customHeight="1" x14ac:dyDescent="0.25">
      <c r="A954" s="154">
        <v>951</v>
      </c>
      <c r="B954" s="172" t="s">
        <v>1759</v>
      </c>
      <c r="C954" s="173">
        <v>319295</v>
      </c>
      <c r="D954" s="174" t="s">
        <v>3543</v>
      </c>
      <c r="E954" s="173" t="s">
        <v>640</v>
      </c>
      <c r="F954" s="173">
        <v>47</v>
      </c>
      <c r="G954" s="173">
        <v>27</v>
      </c>
      <c r="H954" s="173" t="s">
        <v>229</v>
      </c>
      <c r="I954" s="174" t="s">
        <v>3530</v>
      </c>
      <c r="J954" s="173">
        <v>23</v>
      </c>
      <c r="K954" s="173" t="s">
        <v>2968</v>
      </c>
      <c r="L954" s="174" t="s">
        <v>2969</v>
      </c>
      <c r="M954" s="174" t="s">
        <v>1620</v>
      </c>
      <c r="N954" s="174" t="s">
        <v>1627</v>
      </c>
      <c r="O954" s="174">
        <v>0</v>
      </c>
      <c r="P954" s="176" t="s">
        <v>3544</v>
      </c>
    </row>
    <row r="955" spans="1:16" ht="21" hidden="1" customHeight="1" x14ac:dyDescent="0.25">
      <c r="A955" s="154">
        <v>952</v>
      </c>
      <c r="B955" s="172" t="s">
        <v>1759</v>
      </c>
      <c r="C955" s="173">
        <v>319979</v>
      </c>
      <c r="D955" s="174" t="s">
        <v>3545</v>
      </c>
      <c r="E955" s="173" t="s">
        <v>640</v>
      </c>
      <c r="F955" s="173">
        <v>46</v>
      </c>
      <c r="G955" s="173">
        <v>21</v>
      </c>
      <c r="H955" s="173" t="s">
        <v>280</v>
      </c>
      <c r="I955" s="174" t="s">
        <v>1849</v>
      </c>
      <c r="J955" s="173">
        <v>24</v>
      </c>
      <c r="K955" s="173" t="s">
        <v>1909</v>
      </c>
      <c r="L955" s="174" t="s">
        <v>1910</v>
      </c>
      <c r="M955" s="174" t="s">
        <v>653</v>
      </c>
      <c r="N955" s="174" t="s">
        <v>654</v>
      </c>
      <c r="O955" s="174" t="s">
        <v>1170</v>
      </c>
      <c r="P955" s="175" t="s">
        <v>656</v>
      </c>
    </row>
    <row r="956" spans="1:16" ht="21" hidden="1" customHeight="1" x14ac:dyDescent="0.25">
      <c r="A956" s="154">
        <v>953</v>
      </c>
      <c r="B956" s="172" t="s">
        <v>1759</v>
      </c>
      <c r="C956" s="173">
        <v>319987</v>
      </c>
      <c r="D956" s="174" t="s">
        <v>3546</v>
      </c>
      <c r="E956" s="173" t="s">
        <v>640</v>
      </c>
      <c r="F956" s="173">
        <v>44</v>
      </c>
      <c r="G956" s="173">
        <v>23</v>
      </c>
      <c r="H956" s="173" t="s">
        <v>280</v>
      </c>
      <c r="I956" s="174" t="s">
        <v>3547</v>
      </c>
      <c r="J956" s="173">
        <v>28</v>
      </c>
      <c r="K956" s="173" t="s">
        <v>718</v>
      </c>
      <c r="L956" s="174" t="s">
        <v>719</v>
      </c>
      <c r="M956" s="174" t="s">
        <v>653</v>
      </c>
      <c r="N956" s="174" t="s">
        <v>654</v>
      </c>
      <c r="O956" s="174" t="s">
        <v>1170</v>
      </c>
      <c r="P956" s="175" t="s">
        <v>656</v>
      </c>
    </row>
    <row r="957" spans="1:16" ht="21" hidden="1" customHeight="1" x14ac:dyDescent="0.25">
      <c r="A957" s="154">
        <v>954</v>
      </c>
      <c r="B957" s="172" t="s">
        <v>1759</v>
      </c>
      <c r="C957" s="173">
        <v>322574</v>
      </c>
      <c r="D957" s="174" t="s">
        <v>3548</v>
      </c>
      <c r="E957" s="173" t="s">
        <v>640</v>
      </c>
      <c r="F957" s="173">
        <v>47</v>
      </c>
      <c r="G957" s="173">
        <v>25</v>
      </c>
      <c r="H957" s="173" t="s">
        <v>229</v>
      </c>
      <c r="I957" s="174" t="s">
        <v>3519</v>
      </c>
      <c r="J957" s="173">
        <v>24</v>
      </c>
      <c r="K957" s="173" t="s">
        <v>1224</v>
      </c>
      <c r="L957" s="174" t="s">
        <v>1225</v>
      </c>
      <c r="M957" s="174" t="s">
        <v>1620</v>
      </c>
      <c r="N957" s="174" t="s">
        <v>1627</v>
      </c>
      <c r="O957" s="174">
        <v>0</v>
      </c>
      <c r="P957" s="176" t="s">
        <v>3549</v>
      </c>
    </row>
    <row r="958" spans="1:16" ht="21" hidden="1" customHeight="1" x14ac:dyDescent="0.25">
      <c r="A958" s="154">
        <v>955</v>
      </c>
      <c r="B958" s="172" t="s">
        <v>1759</v>
      </c>
      <c r="C958" s="173">
        <v>322790</v>
      </c>
      <c r="D958" s="174" t="s">
        <v>3550</v>
      </c>
      <c r="E958" s="173" t="s">
        <v>640</v>
      </c>
      <c r="F958" s="173">
        <v>44</v>
      </c>
      <c r="G958" s="173">
        <v>18</v>
      </c>
      <c r="H958" s="173" t="s">
        <v>672</v>
      </c>
      <c r="I958" s="174" t="s">
        <v>3270</v>
      </c>
      <c r="J958" s="173">
        <v>21</v>
      </c>
      <c r="K958" s="173" t="s">
        <v>2179</v>
      </c>
      <c r="L958" s="174" t="s">
        <v>2180</v>
      </c>
      <c r="M958" s="174" t="s">
        <v>736</v>
      </c>
      <c r="N958" s="174" t="s">
        <v>917</v>
      </c>
      <c r="O958" s="174" t="s">
        <v>918</v>
      </c>
      <c r="P958" s="176" t="s">
        <v>3551</v>
      </c>
    </row>
    <row r="959" spans="1:16" ht="21" hidden="1" customHeight="1" x14ac:dyDescent="0.25">
      <c r="A959" s="154">
        <v>956</v>
      </c>
      <c r="B959" s="172" t="s">
        <v>1759</v>
      </c>
      <c r="C959" s="173">
        <v>323725</v>
      </c>
      <c r="D959" s="174" t="s">
        <v>3552</v>
      </c>
      <c r="E959" s="173" t="s">
        <v>640</v>
      </c>
      <c r="F959" s="173">
        <v>44</v>
      </c>
      <c r="G959" s="173">
        <v>24</v>
      </c>
      <c r="H959" s="173" t="s">
        <v>280</v>
      </c>
      <c r="I959" s="174" t="s">
        <v>3553</v>
      </c>
      <c r="J959" s="173">
        <v>23</v>
      </c>
      <c r="K959" s="173" t="s">
        <v>1092</v>
      </c>
      <c r="L959" s="174" t="s">
        <v>1093</v>
      </c>
      <c r="M959" s="174" t="s">
        <v>653</v>
      </c>
      <c r="N959" s="174" t="s">
        <v>654</v>
      </c>
      <c r="O959" s="174" t="s">
        <v>3426</v>
      </c>
      <c r="P959" s="175" t="s">
        <v>656</v>
      </c>
    </row>
    <row r="960" spans="1:16" ht="21" hidden="1" customHeight="1" x14ac:dyDescent="0.25">
      <c r="A960" s="154">
        <v>957</v>
      </c>
      <c r="B960" s="172" t="s">
        <v>1759</v>
      </c>
      <c r="C960" s="173">
        <v>324198</v>
      </c>
      <c r="D960" s="174" t="s">
        <v>3554</v>
      </c>
      <c r="E960" s="173" t="s">
        <v>741</v>
      </c>
      <c r="F960" s="173">
        <v>58</v>
      </c>
      <c r="G960" s="173">
        <v>27</v>
      </c>
      <c r="H960" s="173" t="s">
        <v>229</v>
      </c>
      <c r="I960" s="174" t="s">
        <v>3555</v>
      </c>
      <c r="J960" s="173">
        <v>35</v>
      </c>
      <c r="K960" s="173" t="s">
        <v>820</v>
      </c>
      <c r="L960" s="174" t="s">
        <v>821</v>
      </c>
      <c r="M960" s="174" t="s">
        <v>1620</v>
      </c>
      <c r="N960" s="174" t="s">
        <v>1744</v>
      </c>
      <c r="O960" s="174" t="s">
        <v>54</v>
      </c>
      <c r="P960" s="176" t="s">
        <v>3556</v>
      </c>
    </row>
    <row r="961" spans="1:16" ht="21" hidden="1" customHeight="1" x14ac:dyDescent="0.25">
      <c r="A961" s="154">
        <v>958</v>
      </c>
      <c r="B961" s="172" t="s">
        <v>1759</v>
      </c>
      <c r="C961" s="173">
        <v>324504</v>
      </c>
      <c r="D961" s="174" t="s">
        <v>3557</v>
      </c>
      <c r="E961" s="173" t="s">
        <v>640</v>
      </c>
      <c r="F961" s="173">
        <v>47</v>
      </c>
      <c r="G961" s="173">
        <v>24</v>
      </c>
      <c r="H961" s="173" t="s">
        <v>641</v>
      </c>
      <c r="I961" s="174" t="s">
        <v>3558</v>
      </c>
      <c r="J961" s="173">
        <v>26</v>
      </c>
      <c r="K961" s="173" t="s">
        <v>949</v>
      </c>
      <c r="L961" s="174" t="s">
        <v>950</v>
      </c>
      <c r="M961" s="174" t="s">
        <v>645</v>
      </c>
      <c r="N961" s="174" t="s">
        <v>951</v>
      </c>
      <c r="O961" s="174" t="s">
        <v>3310</v>
      </c>
      <c r="P961" s="175" t="s">
        <v>656</v>
      </c>
    </row>
    <row r="962" spans="1:16" ht="21" hidden="1" customHeight="1" x14ac:dyDescent="0.25">
      <c r="A962" s="154">
        <v>959</v>
      </c>
      <c r="B962" s="172" t="s">
        <v>1759</v>
      </c>
      <c r="C962" s="173">
        <v>326090</v>
      </c>
      <c r="D962" s="174" t="s">
        <v>3559</v>
      </c>
      <c r="E962" s="173" t="s">
        <v>741</v>
      </c>
      <c r="F962" s="173">
        <v>46</v>
      </c>
      <c r="G962" s="173">
        <v>25</v>
      </c>
      <c r="H962" s="173" t="s">
        <v>672</v>
      </c>
      <c r="I962" s="174" t="s">
        <v>3560</v>
      </c>
      <c r="J962" s="173">
        <v>37</v>
      </c>
      <c r="K962" s="173" t="s">
        <v>743</v>
      </c>
      <c r="L962" s="174" t="s">
        <v>744</v>
      </c>
      <c r="M962" s="174" t="s">
        <v>736</v>
      </c>
      <c r="N962" s="174" t="s">
        <v>745</v>
      </c>
      <c r="O962" s="174" t="s">
        <v>3347</v>
      </c>
      <c r="P962" s="176" t="s">
        <v>3561</v>
      </c>
    </row>
    <row r="963" spans="1:16" ht="21" customHeight="1" x14ac:dyDescent="0.25">
      <c r="A963" s="154">
        <v>960</v>
      </c>
      <c r="B963" s="172" t="s">
        <v>1759</v>
      </c>
      <c r="C963" s="173">
        <v>326240</v>
      </c>
      <c r="D963" s="174" t="s">
        <v>3562</v>
      </c>
      <c r="E963" s="173" t="s">
        <v>640</v>
      </c>
      <c r="F963" s="173">
        <v>42</v>
      </c>
      <c r="G963" s="173">
        <v>24</v>
      </c>
      <c r="H963" s="173" t="s">
        <v>229</v>
      </c>
      <c r="I963" s="174" t="s">
        <v>3343</v>
      </c>
      <c r="J963" s="173">
        <v>22</v>
      </c>
      <c r="K963" s="173" t="s">
        <v>764</v>
      </c>
      <c r="L963" s="174" t="s">
        <v>765</v>
      </c>
      <c r="M963" s="174" t="s">
        <v>1620</v>
      </c>
      <c r="N963" s="174" t="s">
        <v>1621</v>
      </c>
      <c r="O963" s="174">
        <v>0</v>
      </c>
      <c r="P963" s="176" t="s">
        <v>3563</v>
      </c>
    </row>
    <row r="964" spans="1:16" ht="21" hidden="1" customHeight="1" x14ac:dyDescent="0.25">
      <c r="A964" s="154">
        <v>961</v>
      </c>
      <c r="B964" s="172" t="s">
        <v>1759</v>
      </c>
      <c r="C964" s="173">
        <v>326543</v>
      </c>
      <c r="D964" s="174" t="s">
        <v>3564</v>
      </c>
      <c r="E964" s="173" t="s">
        <v>741</v>
      </c>
      <c r="F964" s="173">
        <v>50</v>
      </c>
      <c r="G964" s="173">
        <v>16</v>
      </c>
      <c r="H964" s="173" t="s">
        <v>229</v>
      </c>
      <c r="I964" s="174" t="s">
        <v>3565</v>
      </c>
      <c r="J964" s="173">
        <v>39</v>
      </c>
      <c r="K964" s="173" t="s">
        <v>1333</v>
      </c>
      <c r="L964" s="174" t="s">
        <v>1334</v>
      </c>
      <c r="M964" s="174" t="s">
        <v>1620</v>
      </c>
      <c r="N964" s="174" t="s">
        <v>1744</v>
      </c>
      <c r="O964" s="174" t="s">
        <v>2123</v>
      </c>
      <c r="P964" s="176" t="s">
        <v>3566</v>
      </c>
    </row>
    <row r="965" spans="1:16" ht="21" hidden="1" customHeight="1" x14ac:dyDescent="0.25">
      <c r="A965" s="154">
        <v>962</v>
      </c>
      <c r="B965" s="172" t="s">
        <v>1759</v>
      </c>
      <c r="C965" s="173">
        <v>327145</v>
      </c>
      <c r="D965" s="174" t="s">
        <v>3567</v>
      </c>
      <c r="E965" s="173" t="s">
        <v>640</v>
      </c>
      <c r="F965" s="173">
        <v>43</v>
      </c>
      <c r="G965" s="173">
        <v>22</v>
      </c>
      <c r="H965" s="173" t="s">
        <v>229</v>
      </c>
      <c r="I965" s="174" t="s">
        <v>3568</v>
      </c>
      <c r="J965" s="173">
        <v>31</v>
      </c>
      <c r="K965" s="173" t="s">
        <v>1063</v>
      </c>
      <c r="L965" s="174" t="s">
        <v>1064</v>
      </c>
      <c r="M965" s="174" t="s">
        <v>1620</v>
      </c>
      <c r="N965" s="174" t="s">
        <v>1627</v>
      </c>
      <c r="O965" s="174">
        <v>0</v>
      </c>
      <c r="P965" s="176" t="s">
        <v>3569</v>
      </c>
    </row>
    <row r="966" spans="1:16" ht="21" hidden="1" customHeight="1" x14ac:dyDescent="0.25">
      <c r="A966" s="154">
        <v>963</v>
      </c>
      <c r="B966" s="172" t="s">
        <v>1759</v>
      </c>
      <c r="C966" s="173">
        <v>327609</v>
      </c>
      <c r="D966" s="174" t="s">
        <v>3570</v>
      </c>
      <c r="E966" s="173" t="s">
        <v>640</v>
      </c>
      <c r="F966" s="173">
        <v>45</v>
      </c>
      <c r="G966" s="173">
        <v>24</v>
      </c>
      <c r="H966" s="173" t="s">
        <v>641</v>
      </c>
      <c r="I966" s="174" t="s">
        <v>1736</v>
      </c>
      <c r="J966" s="173">
        <v>22</v>
      </c>
      <c r="K966" s="173" t="s">
        <v>764</v>
      </c>
      <c r="L966" s="174" t="s">
        <v>765</v>
      </c>
      <c r="M966" s="174" t="s">
        <v>645</v>
      </c>
      <c r="N966" s="174" t="s">
        <v>951</v>
      </c>
      <c r="O966" s="174" t="s">
        <v>3273</v>
      </c>
      <c r="P966" s="176" t="s">
        <v>3571</v>
      </c>
    </row>
    <row r="967" spans="1:16" ht="21" hidden="1" customHeight="1" x14ac:dyDescent="0.25">
      <c r="A967" s="154">
        <v>964</v>
      </c>
      <c r="B967" s="172" t="s">
        <v>1759</v>
      </c>
      <c r="C967" s="173">
        <v>329104</v>
      </c>
      <c r="D967" s="174" t="s">
        <v>3572</v>
      </c>
      <c r="E967" s="173" t="s">
        <v>640</v>
      </c>
      <c r="F967" s="173">
        <v>45</v>
      </c>
      <c r="G967" s="173">
        <v>23</v>
      </c>
      <c r="H967" s="173" t="s">
        <v>641</v>
      </c>
      <c r="I967" s="174" t="s">
        <v>2268</v>
      </c>
      <c r="J967" s="173">
        <v>22</v>
      </c>
      <c r="K967" s="173" t="s">
        <v>764</v>
      </c>
      <c r="L967" s="174" t="s">
        <v>765</v>
      </c>
      <c r="M967" s="174" t="s">
        <v>645</v>
      </c>
      <c r="N967" s="174" t="s">
        <v>760</v>
      </c>
      <c r="O967" s="174">
        <v>0</v>
      </c>
      <c r="P967" s="176" t="s">
        <v>3573</v>
      </c>
    </row>
    <row r="968" spans="1:16" ht="21" hidden="1" customHeight="1" x14ac:dyDescent="0.25">
      <c r="A968" s="154">
        <v>965</v>
      </c>
      <c r="B968" s="172" t="s">
        <v>1759</v>
      </c>
      <c r="C968" s="173">
        <v>329427</v>
      </c>
      <c r="D968" s="174" t="s">
        <v>3574</v>
      </c>
      <c r="E968" s="173" t="s">
        <v>640</v>
      </c>
      <c r="F968" s="173">
        <v>50</v>
      </c>
      <c r="G968" s="173">
        <v>23</v>
      </c>
      <c r="H968" s="173" t="s">
        <v>641</v>
      </c>
      <c r="I968" s="174" t="s">
        <v>3575</v>
      </c>
      <c r="J968" s="173">
        <v>31</v>
      </c>
      <c r="K968" s="173" t="s">
        <v>2258</v>
      </c>
      <c r="L968" s="174" t="s">
        <v>2259</v>
      </c>
      <c r="M968" s="174" t="s">
        <v>645</v>
      </c>
      <c r="N968" s="174" t="s">
        <v>760</v>
      </c>
      <c r="O968" s="174">
        <v>0</v>
      </c>
      <c r="P968" s="176" t="s">
        <v>3576</v>
      </c>
    </row>
    <row r="969" spans="1:16" ht="21" hidden="1" customHeight="1" x14ac:dyDescent="0.25">
      <c r="A969" s="154">
        <v>966</v>
      </c>
      <c r="B969" s="172" t="s">
        <v>1759</v>
      </c>
      <c r="C969" s="173">
        <v>329866</v>
      </c>
      <c r="D969" s="174" t="s">
        <v>3577</v>
      </c>
      <c r="E969" s="173" t="s">
        <v>640</v>
      </c>
      <c r="F969" s="173">
        <v>54</v>
      </c>
      <c r="G969" s="173">
        <v>27</v>
      </c>
      <c r="H969" s="173" t="s">
        <v>229</v>
      </c>
      <c r="I969" s="174" t="s">
        <v>3353</v>
      </c>
      <c r="J969" s="173">
        <v>23</v>
      </c>
      <c r="K969" s="173" t="s">
        <v>750</v>
      </c>
      <c r="L969" s="174" t="s">
        <v>751</v>
      </c>
      <c r="M969" s="174" t="s">
        <v>1620</v>
      </c>
      <c r="N969" s="174" t="s">
        <v>1627</v>
      </c>
      <c r="O969" s="174">
        <v>0</v>
      </c>
      <c r="P969" s="175" t="s">
        <v>656</v>
      </c>
    </row>
    <row r="970" spans="1:16" ht="21" hidden="1" customHeight="1" x14ac:dyDescent="0.25">
      <c r="A970" s="154">
        <v>967</v>
      </c>
      <c r="B970" s="172" t="s">
        <v>1431</v>
      </c>
      <c r="C970" s="173">
        <v>331626</v>
      </c>
      <c r="D970" s="174" t="s">
        <v>3578</v>
      </c>
      <c r="E970" s="173" t="s">
        <v>640</v>
      </c>
      <c r="F970" s="173">
        <v>46</v>
      </c>
      <c r="G970" s="173">
        <v>20</v>
      </c>
      <c r="H970" s="173" t="s">
        <v>672</v>
      </c>
      <c r="I970" s="174" t="s">
        <v>3579</v>
      </c>
      <c r="J970" s="173">
        <v>29</v>
      </c>
      <c r="K970" s="173" t="s">
        <v>2818</v>
      </c>
      <c r="L970" s="174" t="s">
        <v>2819</v>
      </c>
      <c r="M970" s="174" t="s">
        <v>736</v>
      </c>
      <c r="N970" s="174" t="s">
        <v>890</v>
      </c>
      <c r="O970" s="174" t="s">
        <v>891</v>
      </c>
      <c r="P970" s="176" t="s">
        <v>3580</v>
      </c>
    </row>
    <row r="971" spans="1:16" ht="21" hidden="1" customHeight="1" x14ac:dyDescent="0.25">
      <c r="A971" s="154">
        <v>968</v>
      </c>
      <c r="B971" s="172" t="s">
        <v>1759</v>
      </c>
      <c r="C971" s="173">
        <v>333700</v>
      </c>
      <c r="D971" s="174" t="s">
        <v>3581</v>
      </c>
      <c r="E971" s="173" t="s">
        <v>640</v>
      </c>
      <c r="F971" s="173">
        <v>46</v>
      </c>
      <c r="G971" s="173">
        <v>23</v>
      </c>
      <c r="H971" s="173" t="s">
        <v>672</v>
      </c>
      <c r="I971" s="174" t="s">
        <v>3582</v>
      </c>
      <c r="J971" s="173">
        <v>28</v>
      </c>
      <c r="K971" s="173" t="s">
        <v>674</v>
      </c>
      <c r="L971" s="174" t="s">
        <v>675</v>
      </c>
      <c r="M971" s="174" t="s">
        <v>676</v>
      </c>
      <c r="N971" s="174" t="s">
        <v>677</v>
      </c>
      <c r="O971" s="174">
        <v>0</v>
      </c>
      <c r="P971" s="176" t="s">
        <v>3583</v>
      </c>
    </row>
    <row r="972" spans="1:16" ht="21" hidden="1" customHeight="1" x14ac:dyDescent="0.25">
      <c r="A972" s="154">
        <v>969</v>
      </c>
      <c r="B972" s="172" t="s">
        <v>1759</v>
      </c>
      <c r="C972" s="173">
        <v>334283</v>
      </c>
      <c r="D972" s="174" t="s">
        <v>3584</v>
      </c>
      <c r="E972" s="173" t="s">
        <v>640</v>
      </c>
      <c r="F972" s="173">
        <v>45</v>
      </c>
      <c r="G972" s="173">
        <v>23</v>
      </c>
      <c r="H972" s="173" t="s">
        <v>641</v>
      </c>
      <c r="I972" s="174" t="s">
        <v>2022</v>
      </c>
      <c r="J972" s="173">
        <v>25</v>
      </c>
      <c r="K972" s="173" t="s">
        <v>723</v>
      </c>
      <c r="L972" s="174" t="s">
        <v>724</v>
      </c>
      <c r="M972" s="174" t="s">
        <v>645</v>
      </c>
      <c r="N972" s="174" t="s">
        <v>951</v>
      </c>
      <c r="O972" s="174" t="s">
        <v>3310</v>
      </c>
      <c r="P972" s="176" t="s">
        <v>3585</v>
      </c>
    </row>
    <row r="973" spans="1:16" ht="21" hidden="1" customHeight="1" x14ac:dyDescent="0.25">
      <c r="A973" s="154">
        <v>970</v>
      </c>
      <c r="B973" s="172" t="s">
        <v>1759</v>
      </c>
      <c r="C973" s="173">
        <v>334297</v>
      </c>
      <c r="D973" s="174" t="s">
        <v>3586</v>
      </c>
      <c r="E973" s="173" t="s">
        <v>640</v>
      </c>
      <c r="F973" s="173">
        <v>45</v>
      </c>
      <c r="G973" s="173">
        <v>24</v>
      </c>
      <c r="H973" s="173" t="s">
        <v>641</v>
      </c>
      <c r="I973" s="174" t="s">
        <v>1024</v>
      </c>
      <c r="J973" s="173">
        <v>22</v>
      </c>
      <c r="K973" s="173" t="s">
        <v>899</v>
      </c>
      <c r="L973" s="174" t="s">
        <v>900</v>
      </c>
      <c r="M973" s="174" t="s">
        <v>645</v>
      </c>
      <c r="N973" s="174" t="s">
        <v>951</v>
      </c>
      <c r="O973" s="174" t="s">
        <v>3310</v>
      </c>
      <c r="P973" s="176" t="s">
        <v>3587</v>
      </c>
    </row>
    <row r="974" spans="1:16" ht="21" hidden="1" customHeight="1" x14ac:dyDescent="0.25">
      <c r="A974" s="154">
        <v>971</v>
      </c>
      <c r="B974" s="172" t="s">
        <v>1759</v>
      </c>
      <c r="C974" s="173">
        <v>334299</v>
      </c>
      <c r="D974" s="174" t="s">
        <v>3588</v>
      </c>
      <c r="E974" s="173" t="s">
        <v>640</v>
      </c>
      <c r="F974" s="173">
        <v>40</v>
      </c>
      <c r="G974" s="173">
        <v>21</v>
      </c>
      <c r="H974" s="173" t="s">
        <v>641</v>
      </c>
      <c r="I974" s="174" t="s">
        <v>978</v>
      </c>
      <c r="J974" s="173">
        <v>26</v>
      </c>
      <c r="K974" s="173" t="s">
        <v>949</v>
      </c>
      <c r="L974" s="174" t="s">
        <v>950</v>
      </c>
      <c r="M974" s="174" t="s">
        <v>645</v>
      </c>
      <c r="N974" s="174" t="s">
        <v>951</v>
      </c>
      <c r="O974" s="174" t="s">
        <v>3310</v>
      </c>
      <c r="P974" s="176" t="s">
        <v>3589</v>
      </c>
    </row>
    <row r="975" spans="1:16" ht="21" hidden="1" customHeight="1" x14ac:dyDescent="0.25">
      <c r="A975" s="154">
        <v>972</v>
      </c>
      <c r="B975" s="172" t="s">
        <v>1759</v>
      </c>
      <c r="C975" s="173">
        <v>334300</v>
      </c>
      <c r="D975" s="174" t="s">
        <v>3590</v>
      </c>
      <c r="E975" s="173" t="s">
        <v>640</v>
      </c>
      <c r="F975" s="173">
        <v>50</v>
      </c>
      <c r="G975" s="173">
        <v>24</v>
      </c>
      <c r="H975" s="173" t="s">
        <v>641</v>
      </c>
      <c r="I975" s="174" t="s">
        <v>3558</v>
      </c>
      <c r="J975" s="173">
        <v>32</v>
      </c>
      <c r="K975" s="173" t="s">
        <v>960</v>
      </c>
      <c r="L975" s="174" t="s">
        <v>961</v>
      </c>
      <c r="M975" s="174" t="s">
        <v>645</v>
      </c>
      <c r="N975" s="174" t="s">
        <v>951</v>
      </c>
      <c r="O975" s="174" t="s">
        <v>3310</v>
      </c>
      <c r="P975" s="176" t="s">
        <v>3591</v>
      </c>
    </row>
    <row r="976" spans="1:16" ht="21" hidden="1" customHeight="1" x14ac:dyDescent="0.25">
      <c r="A976" s="154">
        <v>973</v>
      </c>
      <c r="B976" s="172" t="s">
        <v>1759</v>
      </c>
      <c r="C976" s="173">
        <v>334306</v>
      </c>
      <c r="D976" s="174" t="s">
        <v>3592</v>
      </c>
      <c r="E976" s="173" t="s">
        <v>640</v>
      </c>
      <c r="F976" s="173">
        <v>48</v>
      </c>
      <c r="G976" s="173">
        <v>24</v>
      </c>
      <c r="H976" s="173" t="s">
        <v>641</v>
      </c>
      <c r="I976" s="174" t="s">
        <v>3429</v>
      </c>
      <c r="J976" s="173">
        <v>32</v>
      </c>
      <c r="K976" s="173" t="s">
        <v>960</v>
      </c>
      <c r="L976" s="174" t="s">
        <v>961</v>
      </c>
      <c r="M976" s="174" t="s">
        <v>645</v>
      </c>
      <c r="N976" s="174" t="s">
        <v>951</v>
      </c>
      <c r="O976" s="174" t="s">
        <v>3310</v>
      </c>
      <c r="P976" s="175" t="s">
        <v>656</v>
      </c>
    </row>
    <row r="977" spans="1:16" ht="21" hidden="1" customHeight="1" x14ac:dyDescent="0.25">
      <c r="A977" s="154">
        <v>974</v>
      </c>
      <c r="B977" s="172" t="s">
        <v>1759</v>
      </c>
      <c r="C977" s="173">
        <v>334387</v>
      </c>
      <c r="D977" s="174" t="s">
        <v>3593</v>
      </c>
      <c r="E977" s="173" t="s">
        <v>640</v>
      </c>
      <c r="F977" s="173">
        <v>47</v>
      </c>
      <c r="G977" s="173">
        <v>21</v>
      </c>
      <c r="H977" s="173" t="s">
        <v>672</v>
      </c>
      <c r="I977" s="174" t="s">
        <v>3326</v>
      </c>
      <c r="J977" s="173">
        <v>24</v>
      </c>
      <c r="K977" s="173" t="s">
        <v>1646</v>
      </c>
      <c r="L977" s="174" t="s">
        <v>1647</v>
      </c>
      <c r="M977" s="174" t="s">
        <v>736</v>
      </c>
      <c r="N977" s="174" t="s">
        <v>917</v>
      </c>
      <c r="O977" s="174" t="s">
        <v>918</v>
      </c>
      <c r="P977" s="176" t="s">
        <v>3594</v>
      </c>
    </row>
    <row r="978" spans="1:16" ht="21" hidden="1" customHeight="1" x14ac:dyDescent="0.25">
      <c r="A978" s="154">
        <v>975</v>
      </c>
      <c r="B978" s="172" t="s">
        <v>1759</v>
      </c>
      <c r="C978" s="173">
        <v>343036</v>
      </c>
      <c r="D978" s="174" t="s">
        <v>3595</v>
      </c>
      <c r="E978" s="173" t="s">
        <v>640</v>
      </c>
      <c r="F978" s="173">
        <v>46</v>
      </c>
      <c r="G978" s="173">
        <v>22</v>
      </c>
      <c r="H978" s="173" t="s">
        <v>229</v>
      </c>
      <c r="I978" s="174" t="s">
        <v>3596</v>
      </c>
      <c r="J978" s="173">
        <v>29</v>
      </c>
      <c r="K978" s="173" t="s">
        <v>888</v>
      </c>
      <c r="L978" s="174" t="s">
        <v>889</v>
      </c>
      <c r="M978" s="174" t="s">
        <v>1620</v>
      </c>
      <c r="N978" s="174" t="s">
        <v>1627</v>
      </c>
      <c r="O978" s="174">
        <v>0</v>
      </c>
      <c r="P978" s="176" t="s">
        <v>3597</v>
      </c>
    </row>
    <row r="979" spans="1:16" ht="21" hidden="1" customHeight="1" x14ac:dyDescent="0.25">
      <c r="A979" s="154">
        <v>976</v>
      </c>
      <c r="B979" s="172" t="s">
        <v>1759</v>
      </c>
      <c r="C979" s="173">
        <v>343092</v>
      </c>
      <c r="D979" s="174" t="s">
        <v>3598</v>
      </c>
      <c r="E979" s="173" t="s">
        <v>741</v>
      </c>
      <c r="F979" s="173">
        <v>43</v>
      </c>
      <c r="G979" s="173">
        <v>20</v>
      </c>
      <c r="H979" s="173" t="s">
        <v>280</v>
      </c>
      <c r="I979" s="174" t="s">
        <v>3599</v>
      </c>
      <c r="J979" s="173">
        <v>35</v>
      </c>
      <c r="K979" s="173" t="s">
        <v>820</v>
      </c>
      <c r="L979" s="174" t="s">
        <v>821</v>
      </c>
      <c r="M979" s="174" t="s">
        <v>653</v>
      </c>
      <c r="N979" s="174" t="s">
        <v>2682</v>
      </c>
      <c r="O979" s="174" t="s">
        <v>3314</v>
      </c>
      <c r="P979" s="176" t="s">
        <v>3600</v>
      </c>
    </row>
    <row r="980" spans="1:16" ht="21" hidden="1" customHeight="1" x14ac:dyDescent="0.25">
      <c r="A980" s="154">
        <v>977</v>
      </c>
      <c r="B980" s="172" t="s">
        <v>1759</v>
      </c>
      <c r="C980" s="173">
        <v>343647</v>
      </c>
      <c r="D980" s="174" t="s">
        <v>3601</v>
      </c>
      <c r="E980" s="173" t="s">
        <v>640</v>
      </c>
      <c r="F980" s="173">
        <v>42</v>
      </c>
      <c r="G980" s="173">
        <v>22</v>
      </c>
      <c r="H980" s="173" t="s">
        <v>641</v>
      </c>
      <c r="I980" s="174" t="s">
        <v>2268</v>
      </c>
      <c r="J980" s="173">
        <v>12</v>
      </c>
      <c r="K980" s="173" t="s">
        <v>1011</v>
      </c>
      <c r="L980" s="174" t="s">
        <v>1012</v>
      </c>
      <c r="M980" s="174" t="s">
        <v>645</v>
      </c>
      <c r="N980" s="174" t="s">
        <v>760</v>
      </c>
      <c r="O980" s="174">
        <v>0</v>
      </c>
      <c r="P980" s="175" t="s">
        <v>656</v>
      </c>
    </row>
    <row r="981" spans="1:16" ht="21" hidden="1" customHeight="1" x14ac:dyDescent="0.25">
      <c r="A981" s="154">
        <v>978</v>
      </c>
      <c r="B981" s="172" t="s">
        <v>1759</v>
      </c>
      <c r="C981" s="173">
        <v>343649</v>
      </c>
      <c r="D981" s="174" t="s">
        <v>3602</v>
      </c>
      <c r="E981" s="173" t="s">
        <v>640</v>
      </c>
      <c r="F981" s="173">
        <v>59</v>
      </c>
      <c r="G981" s="173">
        <v>29</v>
      </c>
      <c r="H981" s="173" t="s">
        <v>641</v>
      </c>
      <c r="I981" s="174" t="s">
        <v>3603</v>
      </c>
      <c r="J981" s="173">
        <v>32</v>
      </c>
      <c r="K981" s="173" t="s">
        <v>960</v>
      </c>
      <c r="L981" s="174" t="s">
        <v>961</v>
      </c>
      <c r="M981" s="174" t="s">
        <v>645</v>
      </c>
      <c r="N981" s="174" t="s">
        <v>760</v>
      </c>
      <c r="O981" s="174">
        <v>0</v>
      </c>
      <c r="P981" s="176" t="s">
        <v>3604</v>
      </c>
    </row>
    <row r="982" spans="1:16" ht="21" hidden="1" customHeight="1" x14ac:dyDescent="0.25">
      <c r="A982" s="154">
        <v>979</v>
      </c>
      <c r="B982" s="172" t="s">
        <v>1759</v>
      </c>
      <c r="C982" s="173">
        <v>343971</v>
      </c>
      <c r="D982" s="174" t="s">
        <v>3605</v>
      </c>
      <c r="E982" s="173" t="s">
        <v>640</v>
      </c>
      <c r="F982" s="173">
        <v>40</v>
      </c>
      <c r="G982" s="173">
        <v>20</v>
      </c>
      <c r="H982" s="173" t="s">
        <v>641</v>
      </c>
      <c r="I982" s="174" t="s">
        <v>1072</v>
      </c>
      <c r="J982" s="173">
        <v>26</v>
      </c>
      <c r="K982" s="173" t="s">
        <v>949</v>
      </c>
      <c r="L982" s="174" t="s">
        <v>950</v>
      </c>
      <c r="M982" s="174" t="s">
        <v>645</v>
      </c>
      <c r="N982" s="174" t="s">
        <v>951</v>
      </c>
      <c r="O982" s="174" t="s">
        <v>3310</v>
      </c>
      <c r="P982" s="175" t="s">
        <v>656</v>
      </c>
    </row>
    <row r="983" spans="1:16" ht="21" hidden="1" customHeight="1" x14ac:dyDescent="0.25">
      <c r="A983" s="154">
        <v>980</v>
      </c>
      <c r="B983" s="172" t="s">
        <v>1759</v>
      </c>
      <c r="C983" s="173">
        <v>344221</v>
      </c>
      <c r="D983" s="174" t="s">
        <v>3606</v>
      </c>
      <c r="E983" s="173" t="s">
        <v>640</v>
      </c>
      <c r="F983" s="173">
        <v>43</v>
      </c>
      <c r="G983" s="173">
        <v>15</v>
      </c>
      <c r="H983" s="173" t="s">
        <v>280</v>
      </c>
      <c r="I983" s="174" t="s">
        <v>3607</v>
      </c>
      <c r="J983" s="173">
        <v>22</v>
      </c>
      <c r="K983" s="173" t="s">
        <v>899</v>
      </c>
      <c r="L983" s="174" t="s">
        <v>900</v>
      </c>
      <c r="M983" s="174" t="s">
        <v>653</v>
      </c>
      <c r="N983" s="174" t="s">
        <v>654</v>
      </c>
      <c r="O983" s="174" t="s">
        <v>1170</v>
      </c>
      <c r="P983" s="176" t="s">
        <v>3608</v>
      </c>
    </row>
    <row r="984" spans="1:16" ht="21" hidden="1" customHeight="1" x14ac:dyDescent="0.25">
      <c r="A984" s="154">
        <v>981</v>
      </c>
      <c r="B984" s="172" t="s">
        <v>1759</v>
      </c>
      <c r="C984" s="173">
        <v>345213</v>
      </c>
      <c r="D984" s="174" t="s">
        <v>3609</v>
      </c>
      <c r="E984" s="173" t="s">
        <v>640</v>
      </c>
      <c r="F984" s="173">
        <v>49</v>
      </c>
      <c r="G984" s="173">
        <v>22</v>
      </c>
      <c r="H984" s="173" t="s">
        <v>229</v>
      </c>
      <c r="I984" s="174" t="s">
        <v>3610</v>
      </c>
      <c r="J984" s="173">
        <v>23</v>
      </c>
      <c r="K984" s="173" t="s">
        <v>2968</v>
      </c>
      <c r="L984" s="174" t="s">
        <v>2969</v>
      </c>
      <c r="M984" s="174" t="s">
        <v>1620</v>
      </c>
      <c r="N984" s="174" t="s">
        <v>194</v>
      </c>
      <c r="O984" s="174">
        <v>0</v>
      </c>
      <c r="P984" s="176" t="s">
        <v>3611</v>
      </c>
    </row>
    <row r="985" spans="1:16" ht="21" hidden="1" customHeight="1" x14ac:dyDescent="0.25">
      <c r="A985" s="154">
        <v>982</v>
      </c>
      <c r="B985" s="172" t="s">
        <v>1759</v>
      </c>
      <c r="C985" s="173">
        <v>345502</v>
      </c>
      <c r="D985" s="174" t="s">
        <v>3612</v>
      </c>
      <c r="E985" s="173" t="s">
        <v>640</v>
      </c>
      <c r="F985" s="173">
        <v>42</v>
      </c>
      <c r="G985" s="173">
        <v>22</v>
      </c>
      <c r="H985" s="173" t="s">
        <v>641</v>
      </c>
      <c r="I985" s="174" t="s">
        <v>1208</v>
      </c>
      <c r="J985" s="173">
        <v>28</v>
      </c>
      <c r="K985" s="173" t="s">
        <v>1005</v>
      </c>
      <c r="L985" s="174" t="s">
        <v>1006</v>
      </c>
      <c r="M985" s="174" t="s">
        <v>645</v>
      </c>
      <c r="N985" s="174" t="s">
        <v>951</v>
      </c>
      <c r="O985" s="174" t="s">
        <v>3310</v>
      </c>
      <c r="P985" s="176" t="s">
        <v>3613</v>
      </c>
    </row>
    <row r="986" spans="1:16" ht="21" hidden="1" customHeight="1" x14ac:dyDescent="0.25">
      <c r="A986" s="154">
        <v>983</v>
      </c>
      <c r="B986" s="172" t="s">
        <v>1759</v>
      </c>
      <c r="C986" s="173">
        <v>345666</v>
      </c>
      <c r="D986" s="174" t="s">
        <v>3614</v>
      </c>
      <c r="E986" s="173" t="s">
        <v>640</v>
      </c>
      <c r="F986" s="173">
        <v>47</v>
      </c>
      <c r="G986" s="173">
        <v>22</v>
      </c>
      <c r="H986" s="173" t="s">
        <v>672</v>
      </c>
      <c r="I986" s="174" t="s">
        <v>3582</v>
      </c>
      <c r="J986" s="173">
        <v>28</v>
      </c>
      <c r="K986" s="173" t="s">
        <v>674</v>
      </c>
      <c r="L986" s="174" t="s">
        <v>675</v>
      </c>
      <c r="M986" s="174" t="s">
        <v>676</v>
      </c>
      <c r="N986" s="174" t="s">
        <v>677</v>
      </c>
      <c r="O986" s="174">
        <v>0</v>
      </c>
      <c r="P986" s="176" t="s">
        <v>3615</v>
      </c>
    </row>
    <row r="987" spans="1:16" ht="21" hidden="1" customHeight="1" x14ac:dyDescent="0.25">
      <c r="A987" s="154">
        <v>984</v>
      </c>
      <c r="B987" s="172" t="s">
        <v>1759</v>
      </c>
      <c r="C987" s="173">
        <v>345816</v>
      </c>
      <c r="D987" s="174" t="s">
        <v>3616</v>
      </c>
      <c r="E987" s="173" t="s">
        <v>640</v>
      </c>
      <c r="F987" s="173">
        <v>49</v>
      </c>
      <c r="G987" s="173">
        <v>23</v>
      </c>
      <c r="H987" s="173" t="s">
        <v>641</v>
      </c>
      <c r="I987" s="174" t="s">
        <v>1208</v>
      </c>
      <c r="J987" s="173">
        <v>28</v>
      </c>
      <c r="K987" s="173" t="s">
        <v>1005</v>
      </c>
      <c r="L987" s="174" t="s">
        <v>1006</v>
      </c>
      <c r="M987" s="174" t="s">
        <v>645</v>
      </c>
      <c r="N987" s="174" t="s">
        <v>951</v>
      </c>
      <c r="O987" s="174" t="s">
        <v>3273</v>
      </c>
      <c r="P987" s="176" t="s">
        <v>3617</v>
      </c>
    </row>
    <row r="988" spans="1:16" ht="21" hidden="1" customHeight="1" x14ac:dyDescent="0.25">
      <c r="A988" s="154">
        <v>985</v>
      </c>
      <c r="B988" s="172" t="s">
        <v>1759</v>
      </c>
      <c r="C988" s="173">
        <v>345825</v>
      </c>
      <c r="D988" s="174" t="s">
        <v>3618</v>
      </c>
      <c r="E988" s="173" t="s">
        <v>640</v>
      </c>
      <c r="F988" s="173">
        <v>44</v>
      </c>
      <c r="G988" s="173">
        <v>22</v>
      </c>
      <c r="H988" s="173" t="s">
        <v>641</v>
      </c>
      <c r="I988" s="174" t="s">
        <v>3619</v>
      </c>
      <c r="J988" s="173">
        <v>24</v>
      </c>
      <c r="K988" s="173" t="s">
        <v>1909</v>
      </c>
      <c r="L988" s="174" t="s">
        <v>1910</v>
      </c>
      <c r="M988" s="174" t="s">
        <v>645</v>
      </c>
      <c r="N988" s="174" t="s">
        <v>951</v>
      </c>
      <c r="O988" s="174" t="s">
        <v>3273</v>
      </c>
      <c r="P988" s="176" t="s">
        <v>3620</v>
      </c>
    </row>
    <row r="989" spans="1:16" ht="21" hidden="1" customHeight="1" x14ac:dyDescent="0.25">
      <c r="A989" s="154">
        <v>986</v>
      </c>
      <c r="B989" s="172" t="s">
        <v>1759</v>
      </c>
      <c r="C989" s="173">
        <v>345928</v>
      </c>
      <c r="D989" s="174" t="s">
        <v>3621</v>
      </c>
      <c r="E989" s="173" t="s">
        <v>640</v>
      </c>
      <c r="F989" s="173">
        <v>41</v>
      </c>
      <c r="G989" s="173">
        <v>22</v>
      </c>
      <c r="H989" s="173" t="s">
        <v>641</v>
      </c>
      <c r="I989" s="174" t="s">
        <v>3558</v>
      </c>
      <c r="J989" s="173">
        <v>26</v>
      </c>
      <c r="K989" s="173" t="s">
        <v>949</v>
      </c>
      <c r="L989" s="174" t="s">
        <v>950</v>
      </c>
      <c r="M989" s="174" t="s">
        <v>645</v>
      </c>
      <c r="N989" s="174" t="s">
        <v>951</v>
      </c>
      <c r="O989" s="174" t="s">
        <v>3310</v>
      </c>
      <c r="P989" s="176" t="s">
        <v>3622</v>
      </c>
    </row>
    <row r="990" spans="1:16" ht="21" hidden="1" customHeight="1" x14ac:dyDescent="0.25">
      <c r="A990" s="154">
        <v>987</v>
      </c>
      <c r="B990" s="172" t="s">
        <v>1759</v>
      </c>
      <c r="C990" s="173">
        <v>346939</v>
      </c>
      <c r="D990" s="174" t="s">
        <v>3623</v>
      </c>
      <c r="E990" s="173" t="s">
        <v>640</v>
      </c>
      <c r="F990" s="173">
        <v>49</v>
      </c>
      <c r="G990" s="173">
        <v>22</v>
      </c>
      <c r="H990" s="173" t="s">
        <v>641</v>
      </c>
      <c r="I990" s="174" t="s">
        <v>2932</v>
      </c>
      <c r="J990" s="173">
        <v>21</v>
      </c>
      <c r="K990" s="173" t="s">
        <v>854</v>
      </c>
      <c r="L990" s="174" t="s">
        <v>855</v>
      </c>
      <c r="M990" s="174" t="s">
        <v>645</v>
      </c>
      <c r="N990" s="174" t="s">
        <v>760</v>
      </c>
      <c r="O990" s="174" t="s">
        <v>3624</v>
      </c>
      <c r="P990" s="176" t="s">
        <v>3625</v>
      </c>
    </row>
    <row r="991" spans="1:16" ht="21" customHeight="1" x14ac:dyDescent="0.25">
      <c r="A991" s="154">
        <v>988</v>
      </c>
      <c r="B991" s="172" t="s">
        <v>1759</v>
      </c>
      <c r="C991" s="173">
        <v>352720</v>
      </c>
      <c r="D991" s="174" t="s">
        <v>3626</v>
      </c>
      <c r="E991" s="173" t="s">
        <v>640</v>
      </c>
      <c r="F991" s="173">
        <v>56</v>
      </c>
      <c r="G991" s="173">
        <v>22</v>
      </c>
      <c r="H991" s="173" t="s">
        <v>229</v>
      </c>
      <c r="I991" s="174" t="s">
        <v>3256</v>
      </c>
      <c r="J991" s="173">
        <v>29</v>
      </c>
      <c r="K991" s="173" t="s">
        <v>2818</v>
      </c>
      <c r="L991" s="174" t="s">
        <v>2819</v>
      </c>
      <c r="M991" s="174" t="s">
        <v>1620</v>
      </c>
      <c r="N991" s="174" t="s">
        <v>1621</v>
      </c>
      <c r="O991" s="174">
        <v>0</v>
      </c>
      <c r="P991" s="176" t="s">
        <v>3627</v>
      </c>
    </row>
    <row r="992" spans="1:16" ht="21" hidden="1" customHeight="1" x14ac:dyDescent="0.25">
      <c r="A992" s="154">
        <v>989</v>
      </c>
      <c r="B992" s="172" t="s">
        <v>1759</v>
      </c>
      <c r="C992" s="173">
        <v>352833</v>
      </c>
      <c r="D992" s="174" t="s">
        <v>3628</v>
      </c>
      <c r="E992" s="173" t="s">
        <v>640</v>
      </c>
      <c r="F992" s="173">
        <v>43</v>
      </c>
      <c r="G992" s="173">
        <v>21</v>
      </c>
      <c r="H992" s="173" t="s">
        <v>672</v>
      </c>
      <c r="I992" s="174" t="s">
        <v>3629</v>
      </c>
      <c r="J992" s="173">
        <v>32</v>
      </c>
      <c r="K992" s="173" t="s">
        <v>2834</v>
      </c>
      <c r="L992" s="174" t="s">
        <v>2835</v>
      </c>
      <c r="M992" s="174" t="s">
        <v>736</v>
      </c>
      <c r="N992" s="174" t="s">
        <v>890</v>
      </c>
      <c r="O992" s="174" t="s">
        <v>891</v>
      </c>
      <c r="P992" s="176" t="s">
        <v>3630</v>
      </c>
    </row>
    <row r="993" spans="1:16" ht="21" hidden="1" customHeight="1" x14ac:dyDescent="0.25">
      <c r="A993" s="154">
        <v>990</v>
      </c>
      <c r="B993" s="172" t="s">
        <v>1759</v>
      </c>
      <c r="C993" s="173">
        <v>353355</v>
      </c>
      <c r="D993" s="174" t="s">
        <v>3631</v>
      </c>
      <c r="E993" s="173" t="s">
        <v>640</v>
      </c>
      <c r="F993" s="173">
        <v>40</v>
      </c>
      <c r="G993" s="173">
        <v>21</v>
      </c>
      <c r="H993" s="173" t="s">
        <v>641</v>
      </c>
      <c r="I993" s="174" t="s">
        <v>993</v>
      </c>
      <c r="J993" s="173">
        <v>24</v>
      </c>
      <c r="K993" s="173" t="s">
        <v>1034</v>
      </c>
      <c r="L993" s="174" t="s">
        <v>1035</v>
      </c>
      <c r="M993" s="174" t="s">
        <v>645</v>
      </c>
      <c r="N993" s="174" t="s">
        <v>951</v>
      </c>
      <c r="O993" s="174" t="s">
        <v>3310</v>
      </c>
      <c r="P993" s="176" t="s">
        <v>3632</v>
      </c>
    </row>
    <row r="994" spans="1:16" ht="21" hidden="1" customHeight="1" x14ac:dyDescent="0.25">
      <c r="A994" s="154">
        <v>991</v>
      </c>
      <c r="B994" s="172" t="s">
        <v>1759</v>
      </c>
      <c r="C994" s="173">
        <v>357145</v>
      </c>
      <c r="D994" s="174" t="s">
        <v>3633</v>
      </c>
      <c r="E994" s="173" t="s">
        <v>640</v>
      </c>
      <c r="F994" s="173">
        <v>41</v>
      </c>
      <c r="G994" s="173">
        <v>21</v>
      </c>
      <c r="H994" s="173" t="s">
        <v>672</v>
      </c>
      <c r="I994" s="174" t="s">
        <v>3634</v>
      </c>
      <c r="J994" s="173">
        <v>24</v>
      </c>
      <c r="K994" s="173" t="s">
        <v>2057</v>
      </c>
      <c r="L994" s="174" t="s">
        <v>2058</v>
      </c>
      <c r="M994" s="174" t="s">
        <v>676</v>
      </c>
      <c r="N994" s="174" t="s">
        <v>677</v>
      </c>
      <c r="O994" s="174">
        <v>0</v>
      </c>
      <c r="P994" s="176" t="s">
        <v>3635</v>
      </c>
    </row>
    <row r="995" spans="1:16" ht="21" hidden="1" customHeight="1" x14ac:dyDescent="0.25">
      <c r="A995" s="154">
        <v>992</v>
      </c>
      <c r="B995" s="172" t="s">
        <v>1759</v>
      </c>
      <c r="C995" s="173">
        <v>357209</v>
      </c>
      <c r="D995" s="174" t="s">
        <v>3636</v>
      </c>
      <c r="E995" s="173" t="s">
        <v>640</v>
      </c>
      <c r="F995" s="173">
        <v>38</v>
      </c>
      <c r="G995" s="173">
        <v>19</v>
      </c>
      <c r="H995" s="173" t="s">
        <v>672</v>
      </c>
      <c r="I995" s="174" t="s">
        <v>3541</v>
      </c>
      <c r="J995" s="173">
        <v>21</v>
      </c>
      <c r="K995" s="173" t="s">
        <v>850</v>
      </c>
      <c r="L995" s="174" t="s">
        <v>851</v>
      </c>
      <c r="M995" s="174" t="s">
        <v>736</v>
      </c>
      <c r="N995" s="174" t="s">
        <v>745</v>
      </c>
      <c r="O995" s="174" t="s">
        <v>3347</v>
      </c>
      <c r="P995" s="176" t="s">
        <v>3637</v>
      </c>
    </row>
    <row r="996" spans="1:16" ht="21" hidden="1" customHeight="1" x14ac:dyDescent="0.25">
      <c r="A996" s="154">
        <v>993</v>
      </c>
      <c r="B996" s="172" t="s">
        <v>1759</v>
      </c>
      <c r="C996" s="173">
        <v>357215</v>
      </c>
      <c r="D996" s="174" t="s">
        <v>3638</v>
      </c>
      <c r="E996" s="173" t="s">
        <v>640</v>
      </c>
      <c r="F996" s="173">
        <v>44</v>
      </c>
      <c r="G996" s="173">
        <v>19</v>
      </c>
      <c r="H996" s="173" t="s">
        <v>641</v>
      </c>
      <c r="I996" s="174" t="s">
        <v>993</v>
      </c>
      <c r="J996" s="173">
        <v>13</v>
      </c>
      <c r="K996" s="173" t="s">
        <v>907</v>
      </c>
      <c r="L996" s="174" t="s">
        <v>908</v>
      </c>
      <c r="M996" s="174" t="s">
        <v>645</v>
      </c>
      <c r="N996" s="174" t="s">
        <v>951</v>
      </c>
      <c r="O996" s="174" t="s">
        <v>3310</v>
      </c>
      <c r="P996" s="176" t="s">
        <v>3639</v>
      </c>
    </row>
    <row r="997" spans="1:16" ht="21" hidden="1" customHeight="1" x14ac:dyDescent="0.25">
      <c r="A997" s="154">
        <v>994</v>
      </c>
      <c r="B997" s="172" t="s">
        <v>1759</v>
      </c>
      <c r="C997" s="173">
        <v>357248</v>
      </c>
      <c r="D997" s="174" t="s">
        <v>3640</v>
      </c>
      <c r="E997" s="173" t="s">
        <v>741</v>
      </c>
      <c r="F997" s="173">
        <v>41</v>
      </c>
      <c r="G997" s="173">
        <v>19</v>
      </c>
      <c r="H997" s="173" t="s">
        <v>672</v>
      </c>
      <c r="I997" s="174" t="s">
        <v>3641</v>
      </c>
      <c r="J997" s="173">
        <v>37</v>
      </c>
      <c r="K997" s="173" t="s">
        <v>743</v>
      </c>
      <c r="L997" s="174" t="s">
        <v>744</v>
      </c>
      <c r="M997" s="174" t="s">
        <v>736</v>
      </c>
      <c r="N997" s="174" t="s">
        <v>745</v>
      </c>
      <c r="O997" s="174" t="s">
        <v>3347</v>
      </c>
      <c r="P997" s="176" t="s">
        <v>3642</v>
      </c>
    </row>
    <row r="998" spans="1:16" ht="21" hidden="1" customHeight="1" x14ac:dyDescent="0.25">
      <c r="A998" s="154">
        <v>995</v>
      </c>
      <c r="B998" s="172" t="s">
        <v>1759</v>
      </c>
      <c r="C998" s="173">
        <v>357302</v>
      </c>
      <c r="D998" s="174" t="s">
        <v>3643</v>
      </c>
      <c r="E998" s="173" t="s">
        <v>640</v>
      </c>
      <c r="F998" s="173">
        <v>40</v>
      </c>
      <c r="G998" s="173">
        <v>21</v>
      </c>
      <c r="H998" s="173" t="s">
        <v>641</v>
      </c>
      <c r="I998" s="174" t="s">
        <v>3644</v>
      </c>
      <c r="J998" s="173">
        <v>23</v>
      </c>
      <c r="K998" s="173" t="s">
        <v>1092</v>
      </c>
      <c r="L998" s="174" t="s">
        <v>1093</v>
      </c>
      <c r="M998" s="174" t="s">
        <v>645</v>
      </c>
      <c r="N998" s="174" t="s">
        <v>951</v>
      </c>
      <c r="O998" s="174" t="s">
        <v>3310</v>
      </c>
      <c r="P998" s="176" t="s">
        <v>3645</v>
      </c>
    </row>
    <row r="999" spans="1:16" ht="21" hidden="1" customHeight="1" x14ac:dyDescent="0.25">
      <c r="A999" s="154">
        <v>996</v>
      </c>
      <c r="B999" s="172" t="s">
        <v>1759</v>
      </c>
      <c r="C999" s="173">
        <v>359616</v>
      </c>
      <c r="D999" s="174" t="s">
        <v>3646</v>
      </c>
      <c r="E999" s="173" t="s">
        <v>741</v>
      </c>
      <c r="F999" s="173">
        <v>41</v>
      </c>
      <c r="G999" s="173">
        <v>20</v>
      </c>
      <c r="H999" s="173" t="s">
        <v>641</v>
      </c>
      <c r="I999" s="174" t="s">
        <v>781</v>
      </c>
      <c r="J999" s="173">
        <v>32</v>
      </c>
      <c r="K999" s="173" t="s">
        <v>3647</v>
      </c>
      <c r="L999" s="174" t="s">
        <v>3648</v>
      </c>
      <c r="M999" s="174" t="s">
        <v>645</v>
      </c>
      <c r="N999" s="174" t="s">
        <v>760</v>
      </c>
      <c r="O999" s="174">
        <v>0</v>
      </c>
      <c r="P999" s="176" t="s">
        <v>3649</v>
      </c>
    </row>
    <row r="1000" spans="1:16" ht="21" hidden="1" customHeight="1" x14ac:dyDescent="0.25">
      <c r="A1000" s="154">
        <v>997</v>
      </c>
      <c r="B1000" s="172" t="s">
        <v>1759</v>
      </c>
      <c r="C1000" s="173">
        <v>361054</v>
      </c>
      <c r="D1000" s="174" t="s">
        <v>3650</v>
      </c>
      <c r="E1000" s="173" t="s">
        <v>640</v>
      </c>
      <c r="F1000" s="173">
        <v>42</v>
      </c>
      <c r="G1000" s="173">
        <v>20</v>
      </c>
      <c r="H1000" s="173" t="s">
        <v>280</v>
      </c>
      <c r="I1000" s="174" t="s">
        <v>3481</v>
      </c>
      <c r="J1000" s="173">
        <v>19</v>
      </c>
      <c r="K1000" s="173" t="s">
        <v>3651</v>
      </c>
      <c r="L1000" s="174" t="s">
        <v>3652</v>
      </c>
      <c r="M1000" s="174" t="s">
        <v>653</v>
      </c>
      <c r="N1000" s="174" t="s">
        <v>663</v>
      </c>
      <c r="O1000" s="174" t="s">
        <v>664</v>
      </c>
      <c r="P1000" s="176" t="s">
        <v>3653</v>
      </c>
    </row>
    <row r="1001" spans="1:16" ht="21" hidden="1" customHeight="1" x14ac:dyDescent="0.25">
      <c r="A1001" s="154">
        <v>998</v>
      </c>
      <c r="B1001" s="172" t="s">
        <v>1759</v>
      </c>
      <c r="C1001" s="173">
        <v>361131</v>
      </c>
      <c r="D1001" s="174" t="s">
        <v>3654</v>
      </c>
      <c r="E1001" s="173" t="s">
        <v>640</v>
      </c>
      <c r="F1001" s="173">
        <v>48</v>
      </c>
      <c r="G1001" s="173">
        <v>21</v>
      </c>
      <c r="H1001" s="173" t="s">
        <v>641</v>
      </c>
      <c r="I1001" s="174" t="s">
        <v>3368</v>
      </c>
      <c r="J1001" s="173">
        <v>23</v>
      </c>
      <c r="K1001" s="173" t="s">
        <v>841</v>
      </c>
      <c r="L1001" s="174" t="s">
        <v>842</v>
      </c>
      <c r="M1001" s="174" t="s">
        <v>645</v>
      </c>
      <c r="N1001" s="174" t="s">
        <v>951</v>
      </c>
      <c r="O1001" s="174" t="s">
        <v>3310</v>
      </c>
      <c r="P1001" s="176" t="s">
        <v>3655</v>
      </c>
    </row>
    <row r="1002" spans="1:16" ht="21" customHeight="1" x14ac:dyDescent="0.25">
      <c r="A1002" s="154">
        <v>999</v>
      </c>
      <c r="B1002" s="172" t="s">
        <v>1431</v>
      </c>
      <c r="C1002" s="173">
        <v>361756</v>
      </c>
      <c r="D1002" s="174" t="s">
        <v>3656</v>
      </c>
      <c r="E1002" s="173" t="s">
        <v>741</v>
      </c>
      <c r="F1002" s="173">
        <v>47</v>
      </c>
      <c r="G1002" s="173">
        <v>21</v>
      </c>
      <c r="H1002" s="173" t="s">
        <v>229</v>
      </c>
      <c r="I1002" s="174" t="s">
        <v>2545</v>
      </c>
      <c r="J1002" s="173">
        <v>39</v>
      </c>
      <c r="K1002" s="173" t="s">
        <v>2532</v>
      </c>
      <c r="L1002" s="174" t="s">
        <v>2533</v>
      </c>
      <c r="M1002" s="174" t="s">
        <v>1620</v>
      </c>
      <c r="N1002" s="174" t="s">
        <v>1621</v>
      </c>
      <c r="O1002" s="174">
        <v>0</v>
      </c>
      <c r="P1002" s="176" t="s">
        <v>3657</v>
      </c>
    </row>
    <row r="1003" spans="1:16" ht="21" hidden="1" customHeight="1" x14ac:dyDescent="0.25">
      <c r="A1003" s="154">
        <v>1000</v>
      </c>
      <c r="B1003" s="172" t="s">
        <v>1759</v>
      </c>
      <c r="C1003" s="173">
        <v>363587</v>
      </c>
      <c r="D1003" s="174" t="s">
        <v>3658</v>
      </c>
      <c r="E1003" s="173" t="s">
        <v>640</v>
      </c>
      <c r="F1003" s="173">
        <v>39</v>
      </c>
      <c r="G1003" s="173">
        <v>21</v>
      </c>
      <c r="H1003" s="173" t="s">
        <v>641</v>
      </c>
      <c r="I1003" s="174" t="s">
        <v>1008</v>
      </c>
      <c r="J1003" s="173">
        <v>23</v>
      </c>
      <c r="K1003" s="173" t="s">
        <v>1286</v>
      </c>
      <c r="L1003" s="174" t="s">
        <v>1287</v>
      </c>
      <c r="M1003" s="174" t="s">
        <v>645</v>
      </c>
      <c r="N1003" s="174" t="s">
        <v>951</v>
      </c>
      <c r="O1003" s="174" t="s">
        <v>3310</v>
      </c>
      <c r="P1003" s="176" t="s">
        <v>3659</v>
      </c>
    </row>
    <row r="1004" spans="1:16" ht="21" hidden="1" customHeight="1" x14ac:dyDescent="0.25">
      <c r="A1004" s="154">
        <v>1001</v>
      </c>
      <c r="B1004" s="172" t="s">
        <v>1759</v>
      </c>
      <c r="C1004" s="173">
        <v>363791</v>
      </c>
      <c r="D1004" s="174" t="s">
        <v>3660</v>
      </c>
      <c r="E1004" s="173" t="s">
        <v>640</v>
      </c>
      <c r="F1004" s="173">
        <v>39</v>
      </c>
      <c r="G1004" s="173">
        <v>17</v>
      </c>
      <c r="H1004" s="173" t="s">
        <v>641</v>
      </c>
      <c r="I1004" s="174" t="s">
        <v>1072</v>
      </c>
      <c r="J1004" s="173">
        <v>26</v>
      </c>
      <c r="K1004" s="173" t="s">
        <v>949</v>
      </c>
      <c r="L1004" s="174" t="s">
        <v>950</v>
      </c>
      <c r="M1004" s="174" t="s">
        <v>645</v>
      </c>
      <c r="N1004" s="174" t="s">
        <v>951</v>
      </c>
      <c r="O1004" s="174" t="s">
        <v>3310</v>
      </c>
      <c r="P1004" s="176" t="s">
        <v>3661</v>
      </c>
    </row>
    <row r="1005" spans="1:16" ht="21" hidden="1" customHeight="1" x14ac:dyDescent="0.25">
      <c r="A1005" s="154">
        <v>1002</v>
      </c>
      <c r="B1005" s="172" t="s">
        <v>1759</v>
      </c>
      <c r="C1005" s="173">
        <v>367842</v>
      </c>
      <c r="D1005" s="174" t="s">
        <v>3662</v>
      </c>
      <c r="E1005" s="173" t="s">
        <v>640</v>
      </c>
      <c r="F1005" s="173">
        <v>39</v>
      </c>
      <c r="G1005" s="173">
        <v>18</v>
      </c>
      <c r="H1005" s="173" t="s">
        <v>641</v>
      </c>
      <c r="I1005" s="174" t="s">
        <v>2284</v>
      </c>
      <c r="J1005" s="173">
        <v>25</v>
      </c>
      <c r="K1005" s="173" t="s">
        <v>723</v>
      </c>
      <c r="L1005" s="174" t="s">
        <v>724</v>
      </c>
      <c r="M1005" s="174" t="s">
        <v>645</v>
      </c>
      <c r="N1005" s="174" t="s">
        <v>760</v>
      </c>
      <c r="O1005" s="174" t="s">
        <v>3624</v>
      </c>
      <c r="P1005" s="176" t="s">
        <v>3663</v>
      </c>
    </row>
    <row r="1006" spans="1:16" ht="21" customHeight="1" x14ac:dyDescent="0.25">
      <c r="A1006" s="154">
        <v>1003</v>
      </c>
      <c r="B1006" s="172" t="s">
        <v>1759</v>
      </c>
      <c r="C1006" s="173">
        <v>372624</v>
      </c>
      <c r="D1006" s="174" t="s">
        <v>3664</v>
      </c>
      <c r="E1006" s="173" t="s">
        <v>640</v>
      </c>
      <c r="F1006" s="173">
        <v>45</v>
      </c>
      <c r="G1006" s="173">
        <v>20</v>
      </c>
      <c r="H1006" s="173" t="s">
        <v>229</v>
      </c>
      <c r="I1006" s="174" t="s">
        <v>3343</v>
      </c>
      <c r="J1006" s="173">
        <v>22</v>
      </c>
      <c r="K1006" s="173" t="s">
        <v>764</v>
      </c>
      <c r="L1006" s="174" t="s">
        <v>765</v>
      </c>
      <c r="M1006" s="174" t="s">
        <v>1620</v>
      </c>
      <c r="N1006" s="174" t="s">
        <v>1621</v>
      </c>
      <c r="O1006" s="174">
        <v>0</v>
      </c>
      <c r="P1006" s="176" t="s">
        <v>3665</v>
      </c>
    </row>
    <row r="1007" spans="1:16" ht="21" hidden="1" customHeight="1" x14ac:dyDescent="0.25">
      <c r="A1007" s="154">
        <v>1004</v>
      </c>
      <c r="B1007" s="172" t="s">
        <v>1759</v>
      </c>
      <c r="C1007" s="173">
        <v>373842</v>
      </c>
      <c r="D1007" s="174" t="s">
        <v>3666</v>
      </c>
      <c r="E1007" s="173" t="s">
        <v>640</v>
      </c>
      <c r="F1007" s="173">
        <v>38</v>
      </c>
      <c r="G1007" s="173">
        <v>20</v>
      </c>
      <c r="H1007" s="173" t="s">
        <v>672</v>
      </c>
      <c r="I1007" s="174" t="s">
        <v>3667</v>
      </c>
      <c r="J1007" s="173">
        <v>28</v>
      </c>
      <c r="K1007" s="173" t="s">
        <v>3668</v>
      </c>
      <c r="L1007" s="174" t="s">
        <v>3669</v>
      </c>
      <c r="M1007" s="174" t="s">
        <v>736</v>
      </c>
      <c r="N1007" s="174" t="s">
        <v>737</v>
      </c>
      <c r="O1007" s="174" t="s">
        <v>738</v>
      </c>
      <c r="P1007" s="176" t="s">
        <v>3670</v>
      </c>
    </row>
    <row r="1008" spans="1:16" ht="21" hidden="1" customHeight="1" x14ac:dyDescent="0.25">
      <c r="A1008" s="154">
        <v>1005</v>
      </c>
      <c r="B1008" s="172" t="s">
        <v>1759</v>
      </c>
      <c r="C1008" s="173">
        <v>375188</v>
      </c>
      <c r="D1008" s="174" t="s">
        <v>3671</v>
      </c>
      <c r="E1008" s="173" t="s">
        <v>640</v>
      </c>
      <c r="F1008" s="173">
        <v>55</v>
      </c>
      <c r="G1008" s="173">
        <v>20</v>
      </c>
      <c r="H1008" s="173" t="s">
        <v>229</v>
      </c>
      <c r="I1008" s="174" t="s">
        <v>3285</v>
      </c>
      <c r="J1008" s="173">
        <v>29</v>
      </c>
      <c r="K1008" s="173" t="s">
        <v>1732</v>
      </c>
      <c r="L1008" s="174" t="s">
        <v>1733</v>
      </c>
      <c r="M1008" s="174" t="s">
        <v>1620</v>
      </c>
      <c r="N1008" s="174" t="s">
        <v>1627</v>
      </c>
      <c r="O1008" s="174">
        <v>0</v>
      </c>
      <c r="P1008" s="176" t="s">
        <v>3672</v>
      </c>
    </row>
    <row r="1009" spans="1:16" ht="21" customHeight="1" x14ac:dyDescent="0.25">
      <c r="A1009" s="154">
        <v>1006</v>
      </c>
      <c r="B1009" s="172" t="s">
        <v>1759</v>
      </c>
      <c r="C1009" s="173">
        <v>378579</v>
      </c>
      <c r="D1009" s="174" t="s">
        <v>3673</v>
      </c>
      <c r="E1009" s="173" t="s">
        <v>640</v>
      </c>
      <c r="F1009" s="173">
        <v>39</v>
      </c>
      <c r="G1009" s="173">
        <v>20</v>
      </c>
      <c r="H1009" s="173" t="s">
        <v>229</v>
      </c>
      <c r="I1009" s="174" t="s">
        <v>3256</v>
      </c>
      <c r="J1009" s="173">
        <v>29</v>
      </c>
      <c r="K1009" s="173" t="s">
        <v>3674</v>
      </c>
      <c r="L1009" s="174" t="s">
        <v>3675</v>
      </c>
      <c r="M1009" s="174" t="s">
        <v>1620</v>
      </c>
      <c r="N1009" s="174" t="s">
        <v>1621</v>
      </c>
      <c r="O1009" s="174">
        <v>0</v>
      </c>
      <c r="P1009" s="176" t="s">
        <v>3676</v>
      </c>
    </row>
    <row r="1010" spans="1:16" ht="21" hidden="1" customHeight="1" x14ac:dyDescent="0.25">
      <c r="A1010" s="154">
        <v>1007</v>
      </c>
      <c r="B1010" s="172" t="s">
        <v>1759</v>
      </c>
      <c r="C1010" s="173">
        <v>379425</v>
      </c>
      <c r="D1010" s="174" t="s">
        <v>3677</v>
      </c>
      <c r="E1010" s="173" t="s">
        <v>741</v>
      </c>
      <c r="F1010" s="173">
        <v>51</v>
      </c>
      <c r="G1010" s="173">
        <v>19</v>
      </c>
      <c r="H1010" s="173" t="s">
        <v>672</v>
      </c>
      <c r="I1010" s="174" t="s">
        <v>3278</v>
      </c>
      <c r="J1010" s="173">
        <v>36</v>
      </c>
      <c r="K1010" s="173" t="s">
        <v>3678</v>
      </c>
      <c r="L1010" s="174" t="s">
        <v>3679</v>
      </c>
      <c r="M1010" s="174" t="s">
        <v>736</v>
      </c>
      <c r="N1010" s="174" t="s">
        <v>917</v>
      </c>
      <c r="O1010" s="174" t="s">
        <v>918</v>
      </c>
      <c r="P1010" s="176" t="s">
        <v>3680</v>
      </c>
    </row>
    <row r="1011" spans="1:16" ht="21" hidden="1" customHeight="1" x14ac:dyDescent="0.25">
      <c r="A1011" s="154">
        <v>1008</v>
      </c>
      <c r="B1011" s="172" t="s">
        <v>1759</v>
      </c>
      <c r="C1011" s="173">
        <v>383446</v>
      </c>
      <c r="D1011" s="174" t="s">
        <v>3681</v>
      </c>
      <c r="E1011" s="173" t="s">
        <v>640</v>
      </c>
      <c r="F1011" s="173">
        <v>44</v>
      </c>
      <c r="G1011" s="173">
        <v>19</v>
      </c>
      <c r="H1011" s="173" t="s">
        <v>641</v>
      </c>
      <c r="I1011" s="174" t="s">
        <v>3467</v>
      </c>
      <c r="J1011" s="173">
        <v>32</v>
      </c>
      <c r="K1011" s="173" t="s">
        <v>960</v>
      </c>
      <c r="L1011" s="174" t="s">
        <v>961</v>
      </c>
      <c r="M1011" s="174" t="s">
        <v>645</v>
      </c>
      <c r="N1011" s="174" t="s">
        <v>951</v>
      </c>
      <c r="O1011" s="174" t="s">
        <v>3273</v>
      </c>
      <c r="P1011" s="176" t="s">
        <v>3682</v>
      </c>
    </row>
    <row r="1012" spans="1:16" ht="21" hidden="1" customHeight="1" x14ac:dyDescent="0.25">
      <c r="A1012" s="154">
        <v>1009</v>
      </c>
      <c r="B1012" s="172" t="s">
        <v>1759</v>
      </c>
      <c r="C1012" s="173">
        <v>383707</v>
      </c>
      <c r="D1012" s="174" t="s">
        <v>3683</v>
      </c>
      <c r="E1012" s="173" t="s">
        <v>640</v>
      </c>
      <c r="F1012" s="173">
        <v>38</v>
      </c>
      <c r="G1012" s="173">
        <v>15</v>
      </c>
      <c r="H1012" s="173" t="s">
        <v>672</v>
      </c>
      <c r="I1012" s="174" t="s">
        <v>3684</v>
      </c>
      <c r="J1012" s="173">
        <v>16</v>
      </c>
      <c r="K1012" s="173" t="s">
        <v>880</v>
      </c>
      <c r="L1012" s="174" t="s">
        <v>881</v>
      </c>
      <c r="M1012" s="174" t="s">
        <v>736</v>
      </c>
      <c r="N1012" s="174" t="s">
        <v>882</v>
      </c>
      <c r="O1012" s="174" t="s">
        <v>1899</v>
      </c>
      <c r="P1012" s="176" t="s">
        <v>3685</v>
      </c>
    </row>
    <row r="1013" spans="1:16" ht="21" hidden="1" customHeight="1" x14ac:dyDescent="0.25">
      <c r="A1013" s="154">
        <v>1010</v>
      </c>
      <c r="B1013" s="172" t="s">
        <v>1759</v>
      </c>
      <c r="C1013" s="173">
        <v>384782</v>
      </c>
      <c r="D1013" s="174" t="s">
        <v>3686</v>
      </c>
      <c r="E1013" s="173" t="s">
        <v>640</v>
      </c>
      <c r="F1013" s="173">
        <v>62</v>
      </c>
      <c r="G1013" s="173">
        <v>20</v>
      </c>
      <c r="H1013" s="173" t="s">
        <v>672</v>
      </c>
      <c r="I1013" s="174" t="s">
        <v>3501</v>
      </c>
      <c r="J1013" s="173">
        <v>16</v>
      </c>
      <c r="K1013" s="173" t="s">
        <v>880</v>
      </c>
      <c r="L1013" s="174" t="s">
        <v>881</v>
      </c>
      <c r="M1013" s="174" t="s">
        <v>736</v>
      </c>
      <c r="N1013" s="174" t="s">
        <v>745</v>
      </c>
      <c r="O1013" s="174" t="s">
        <v>3347</v>
      </c>
      <c r="P1013" s="176" t="s">
        <v>3687</v>
      </c>
    </row>
    <row r="1014" spans="1:16" ht="21" hidden="1" customHeight="1" x14ac:dyDescent="0.25">
      <c r="A1014" s="154">
        <v>1011</v>
      </c>
      <c r="B1014" s="172" t="s">
        <v>1759</v>
      </c>
      <c r="C1014" s="173">
        <v>385931</v>
      </c>
      <c r="D1014" s="174" t="s">
        <v>3688</v>
      </c>
      <c r="E1014" s="173" t="s">
        <v>640</v>
      </c>
      <c r="F1014" s="173">
        <v>49</v>
      </c>
      <c r="G1014" s="173">
        <v>17</v>
      </c>
      <c r="H1014" s="173" t="s">
        <v>672</v>
      </c>
      <c r="I1014" s="174" t="s">
        <v>3292</v>
      </c>
      <c r="J1014" s="173">
        <v>28</v>
      </c>
      <c r="K1014" s="173" t="s">
        <v>3668</v>
      </c>
      <c r="L1014" s="174" t="s">
        <v>3669</v>
      </c>
      <c r="M1014" s="174" t="s">
        <v>736</v>
      </c>
      <c r="N1014" s="174" t="s">
        <v>737</v>
      </c>
      <c r="O1014" s="174" t="s">
        <v>1590</v>
      </c>
      <c r="P1014" s="176" t="s">
        <v>3689</v>
      </c>
    </row>
    <row r="1015" spans="1:16" ht="21" hidden="1" customHeight="1" x14ac:dyDescent="0.25">
      <c r="A1015" s="154">
        <v>1012</v>
      </c>
      <c r="B1015" s="172" t="s">
        <v>1759</v>
      </c>
      <c r="C1015" s="173">
        <v>386246</v>
      </c>
      <c r="D1015" s="174" t="s">
        <v>3690</v>
      </c>
      <c r="E1015" s="173" t="s">
        <v>640</v>
      </c>
      <c r="F1015" s="173">
        <v>46</v>
      </c>
      <c r="G1015" s="173">
        <v>17</v>
      </c>
      <c r="H1015" s="173" t="s">
        <v>641</v>
      </c>
      <c r="I1015" s="174" t="s">
        <v>1154</v>
      </c>
      <c r="J1015" s="173">
        <v>23</v>
      </c>
      <c r="K1015" s="173" t="s">
        <v>1219</v>
      </c>
      <c r="L1015" s="174" t="s">
        <v>1220</v>
      </c>
      <c r="M1015" s="174" t="s">
        <v>645</v>
      </c>
      <c r="N1015" s="174" t="s">
        <v>951</v>
      </c>
      <c r="O1015" s="174" t="s">
        <v>3310</v>
      </c>
      <c r="P1015" s="176" t="s">
        <v>3691</v>
      </c>
    </row>
    <row r="1016" spans="1:16" ht="21" hidden="1" customHeight="1" x14ac:dyDescent="0.25">
      <c r="A1016" s="154">
        <v>1013</v>
      </c>
      <c r="B1016" s="172" t="s">
        <v>1759</v>
      </c>
      <c r="C1016" s="173">
        <v>386803</v>
      </c>
      <c r="D1016" s="174" t="s">
        <v>3692</v>
      </c>
      <c r="E1016" s="173" t="s">
        <v>640</v>
      </c>
      <c r="F1016" s="173">
        <v>46</v>
      </c>
      <c r="G1016" s="173">
        <v>19</v>
      </c>
      <c r="H1016" s="173" t="s">
        <v>641</v>
      </c>
      <c r="I1016" s="174" t="s">
        <v>3575</v>
      </c>
      <c r="J1016" s="173">
        <v>31</v>
      </c>
      <c r="K1016" s="173" t="s">
        <v>2258</v>
      </c>
      <c r="L1016" s="174" t="s">
        <v>2259</v>
      </c>
      <c r="M1016" s="174" t="s">
        <v>645</v>
      </c>
      <c r="N1016" s="174" t="s">
        <v>760</v>
      </c>
      <c r="O1016" s="174">
        <v>0</v>
      </c>
      <c r="P1016" s="176" t="s">
        <v>3693</v>
      </c>
    </row>
    <row r="1017" spans="1:16" ht="21" hidden="1" customHeight="1" x14ac:dyDescent="0.25">
      <c r="A1017" s="154">
        <v>1014</v>
      </c>
      <c r="B1017" s="172" t="s">
        <v>1759</v>
      </c>
      <c r="C1017" s="173">
        <v>387101</v>
      </c>
      <c r="D1017" s="174" t="s">
        <v>3694</v>
      </c>
      <c r="E1017" s="173" t="s">
        <v>640</v>
      </c>
      <c r="F1017" s="173">
        <v>38</v>
      </c>
      <c r="G1017" s="173">
        <v>19</v>
      </c>
      <c r="H1017" s="173" t="s">
        <v>641</v>
      </c>
      <c r="I1017" s="174" t="s">
        <v>993</v>
      </c>
      <c r="J1017" s="173">
        <v>22</v>
      </c>
      <c r="K1017" s="173" t="s">
        <v>764</v>
      </c>
      <c r="L1017" s="174" t="s">
        <v>765</v>
      </c>
      <c r="M1017" s="174" t="s">
        <v>645</v>
      </c>
      <c r="N1017" s="174" t="s">
        <v>951</v>
      </c>
      <c r="O1017" s="174" t="s">
        <v>3310</v>
      </c>
      <c r="P1017" s="176" t="s">
        <v>3695</v>
      </c>
    </row>
    <row r="1018" spans="1:16" ht="21" hidden="1" customHeight="1" x14ac:dyDescent="0.25">
      <c r="A1018" s="154">
        <v>1015</v>
      </c>
      <c r="B1018" s="172" t="s">
        <v>1759</v>
      </c>
      <c r="C1018" s="173">
        <v>387858</v>
      </c>
      <c r="D1018" s="174" t="s">
        <v>3696</v>
      </c>
      <c r="E1018" s="173" t="s">
        <v>640</v>
      </c>
      <c r="F1018" s="173">
        <v>41</v>
      </c>
      <c r="G1018" s="173">
        <v>16</v>
      </c>
      <c r="H1018" s="173" t="s">
        <v>641</v>
      </c>
      <c r="I1018" s="174" t="s">
        <v>3697</v>
      </c>
      <c r="J1018" s="173">
        <v>18</v>
      </c>
      <c r="K1018" s="173" t="s">
        <v>2490</v>
      </c>
      <c r="L1018" s="174" t="s">
        <v>2491</v>
      </c>
      <c r="M1018" s="174" t="s">
        <v>645</v>
      </c>
      <c r="N1018" s="174" t="s">
        <v>760</v>
      </c>
      <c r="O1018" s="174">
        <v>0</v>
      </c>
      <c r="P1018" s="176" t="s">
        <v>3698</v>
      </c>
    </row>
    <row r="1019" spans="1:16" ht="21" hidden="1" customHeight="1" x14ac:dyDescent="0.25">
      <c r="A1019" s="154">
        <v>1016</v>
      </c>
      <c r="B1019" s="172" t="s">
        <v>1759</v>
      </c>
      <c r="C1019" s="173">
        <v>389151</v>
      </c>
      <c r="D1019" s="174" t="s">
        <v>3699</v>
      </c>
      <c r="E1019" s="173" t="s">
        <v>640</v>
      </c>
      <c r="F1019" s="173">
        <v>37</v>
      </c>
      <c r="G1019" s="173">
        <v>19</v>
      </c>
      <c r="H1019" s="173" t="s">
        <v>641</v>
      </c>
      <c r="I1019" s="174" t="s">
        <v>3700</v>
      </c>
      <c r="J1019" s="173">
        <v>32</v>
      </c>
      <c r="K1019" s="173" t="s">
        <v>960</v>
      </c>
      <c r="L1019" s="174" t="s">
        <v>961</v>
      </c>
      <c r="M1019" s="174" t="s">
        <v>645</v>
      </c>
      <c r="N1019" s="174" t="s">
        <v>951</v>
      </c>
      <c r="O1019" s="174" t="s">
        <v>3273</v>
      </c>
      <c r="P1019" s="176" t="s">
        <v>3701</v>
      </c>
    </row>
    <row r="1020" spans="1:16" ht="21" hidden="1" customHeight="1" x14ac:dyDescent="0.25">
      <c r="A1020" s="154">
        <v>1017</v>
      </c>
      <c r="B1020" s="172" t="s">
        <v>1759</v>
      </c>
      <c r="C1020" s="173">
        <v>389447</v>
      </c>
      <c r="D1020" s="174" t="s">
        <v>3702</v>
      </c>
      <c r="E1020" s="173" t="s">
        <v>640</v>
      </c>
      <c r="F1020" s="173">
        <v>37</v>
      </c>
      <c r="G1020" s="173">
        <v>15</v>
      </c>
      <c r="H1020" s="173" t="s">
        <v>672</v>
      </c>
      <c r="I1020" s="174" t="s">
        <v>3270</v>
      </c>
      <c r="J1020" s="173">
        <v>24</v>
      </c>
      <c r="K1020" s="173" t="s">
        <v>2549</v>
      </c>
      <c r="L1020" s="174" t="s">
        <v>2550</v>
      </c>
      <c r="M1020" s="174" t="s">
        <v>736</v>
      </c>
      <c r="N1020" s="174" t="s">
        <v>917</v>
      </c>
      <c r="O1020" s="174" t="s">
        <v>918</v>
      </c>
      <c r="P1020" s="176" t="s">
        <v>3703</v>
      </c>
    </row>
    <row r="1021" spans="1:16" ht="21" hidden="1" customHeight="1" x14ac:dyDescent="0.25">
      <c r="A1021" s="154">
        <v>1018</v>
      </c>
      <c r="B1021" s="172" t="s">
        <v>1759</v>
      </c>
      <c r="C1021" s="173">
        <v>389913</v>
      </c>
      <c r="D1021" s="174" t="s">
        <v>3704</v>
      </c>
      <c r="E1021" s="173" t="s">
        <v>640</v>
      </c>
      <c r="F1021" s="173">
        <v>38</v>
      </c>
      <c r="G1021" s="173">
        <v>17</v>
      </c>
      <c r="H1021" s="173" t="s">
        <v>280</v>
      </c>
      <c r="I1021" s="174" t="s">
        <v>3705</v>
      </c>
      <c r="J1021" s="173">
        <v>29</v>
      </c>
      <c r="K1021" s="173" t="s">
        <v>3706</v>
      </c>
      <c r="L1021" s="174" t="s">
        <v>3707</v>
      </c>
      <c r="M1021" s="174" t="s">
        <v>653</v>
      </c>
      <c r="N1021" s="174" t="s">
        <v>654</v>
      </c>
      <c r="O1021" s="174" t="s">
        <v>1170</v>
      </c>
      <c r="P1021" s="176" t="s">
        <v>3708</v>
      </c>
    </row>
    <row r="1022" spans="1:16" ht="21" hidden="1" customHeight="1" x14ac:dyDescent="0.25">
      <c r="A1022" s="154">
        <v>1019</v>
      </c>
      <c r="B1022" s="172" t="s">
        <v>1759</v>
      </c>
      <c r="C1022" s="173">
        <v>391934</v>
      </c>
      <c r="D1022" s="174" t="s">
        <v>3709</v>
      </c>
      <c r="E1022" s="173" t="s">
        <v>741</v>
      </c>
      <c r="F1022" s="173">
        <v>46</v>
      </c>
      <c r="G1022" s="173">
        <v>19</v>
      </c>
      <c r="H1022" s="173" t="s">
        <v>672</v>
      </c>
      <c r="I1022" s="174" t="s">
        <v>3710</v>
      </c>
      <c r="J1022" s="173">
        <v>37</v>
      </c>
      <c r="K1022" s="173" t="s">
        <v>743</v>
      </c>
      <c r="L1022" s="174" t="s">
        <v>744</v>
      </c>
      <c r="M1022" s="174" t="s">
        <v>736</v>
      </c>
      <c r="N1022" s="174" t="s">
        <v>745</v>
      </c>
      <c r="O1022" s="174" t="s">
        <v>3347</v>
      </c>
      <c r="P1022" s="176" t="s">
        <v>3711</v>
      </c>
    </row>
    <row r="1023" spans="1:16" ht="21" hidden="1" customHeight="1" x14ac:dyDescent="0.25">
      <c r="A1023" s="154">
        <v>1020</v>
      </c>
      <c r="B1023" s="172" t="s">
        <v>1759</v>
      </c>
      <c r="C1023" s="173">
        <v>393163</v>
      </c>
      <c r="D1023" s="174" t="s">
        <v>3712</v>
      </c>
      <c r="E1023" s="173" t="s">
        <v>741</v>
      </c>
      <c r="F1023" s="173">
        <v>59</v>
      </c>
      <c r="G1023" s="173">
        <v>19</v>
      </c>
      <c r="H1023" s="173" t="s">
        <v>672</v>
      </c>
      <c r="I1023" s="174" t="s">
        <v>3713</v>
      </c>
      <c r="J1023" s="173">
        <v>33</v>
      </c>
      <c r="K1023" s="173" t="s">
        <v>1344</v>
      </c>
      <c r="L1023" s="174" t="s">
        <v>1345</v>
      </c>
      <c r="M1023" s="174" t="s">
        <v>736</v>
      </c>
      <c r="N1023" s="174" t="s">
        <v>745</v>
      </c>
      <c r="O1023" s="174" t="s">
        <v>3347</v>
      </c>
      <c r="P1023" s="176" t="s">
        <v>3714</v>
      </c>
    </row>
    <row r="1024" spans="1:16" ht="21" hidden="1" customHeight="1" x14ac:dyDescent="0.25">
      <c r="A1024" s="154">
        <v>1021</v>
      </c>
      <c r="B1024" s="172" t="s">
        <v>1759</v>
      </c>
      <c r="C1024" s="173">
        <v>395314</v>
      </c>
      <c r="D1024" s="174" t="s">
        <v>3715</v>
      </c>
      <c r="E1024" s="173" t="s">
        <v>640</v>
      </c>
      <c r="F1024" s="173">
        <v>53</v>
      </c>
      <c r="G1024" s="173">
        <v>19</v>
      </c>
      <c r="H1024" s="173" t="s">
        <v>641</v>
      </c>
      <c r="I1024" s="174" t="s">
        <v>1024</v>
      </c>
      <c r="J1024" s="173">
        <v>22</v>
      </c>
      <c r="K1024" s="173" t="s">
        <v>899</v>
      </c>
      <c r="L1024" s="174" t="s">
        <v>900</v>
      </c>
      <c r="M1024" s="174" t="s">
        <v>645</v>
      </c>
      <c r="N1024" s="174" t="s">
        <v>951</v>
      </c>
      <c r="O1024" s="174" t="s">
        <v>3310</v>
      </c>
      <c r="P1024" s="176" t="s">
        <v>3716</v>
      </c>
    </row>
    <row r="1025" spans="1:16" ht="21" hidden="1" customHeight="1" x14ac:dyDescent="0.25">
      <c r="A1025" s="154">
        <v>1022</v>
      </c>
      <c r="B1025" s="172" t="s">
        <v>1759</v>
      </c>
      <c r="C1025" s="173">
        <v>396482</v>
      </c>
      <c r="D1025" s="174" t="s">
        <v>3717</v>
      </c>
      <c r="E1025" s="173" t="s">
        <v>741</v>
      </c>
      <c r="F1025" s="173">
        <v>45</v>
      </c>
      <c r="G1025" s="173">
        <v>18</v>
      </c>
      <c r="H1025" s="173" t="s">
        <v>229</v>
      </c>
      <c r="I1025" s="174" t="s">
        <v>3718</v>
      </c>
      <c r="J1025" s="173">
        <v>23</v>
      </c>
      <c r="K1025" s="173" t="s">
        <v>929</v>
      </c>
      <c r="L1025" s="174" t="s">
        <v>930</v>
      </c>
      <c r="M1025" s="174" t="s">
        <v>1620</v>
      </c>
      <c r="N1025" s="174" t="s">
        <v>1744</v>
      </c>
      <c r="O1025" s="174" t="s">
        <v>3033</v>
      </c>
      <c r="P1025" s="176" t="s">
        <v>3719</v>
      </c>
    </row>
    <row r="1026" spans="1:16" ht="21" hidden="1" customHeight="1" x14ac:dyDescent="0.25">
      <c r="A1026" s="154">
        <v>1023</v>
      </c>
      <c r="B1026" s="172" t="s">
        <v>1759</v>
      </c>
      <c r="C1026" s="173">
        <v>396513</v>
      </c>
      <c r="D1026" s="174" t="s">
        <v>3720</v>
      </c>
      <c r="E1026" s="173" t="s">
        <v>640</v>
      </c>
      <c r="F1026" s="173">
        <v>42</v>
      </c>
      <c r="G1026" s="173">
        <v>18</v>
      </c>
      <c r="H1026" s="173" t="s">
        <v>641</v>
      </c>
      <c r="I1026" s="174" t="s">
        <v>3721</v>
      </c>
      <c r="J1026" s="173">
        <v>24</v>
      </c>
      <c r="K1026" s="173" t="s">
        <v>1909</v>
      </c>
      <c r="L1026" s="174" t="s">
        <v>1910</v>
      </c>
      <c r="M1026" s="174" t="s">
        <v>645</v>
      </c>
      <c r="N1026" s="174" t="s">
        <v>760</v>
      </c>
      <c r="O1026" s="174">
        <v>0</v>
      </c>
      <c r="P1026" s="176" t="s">
        <v>3722</v>
      </c>
    </row>
    <row r="1027" spans="1:16" ht="21" hidden="1" customHeight="1" x14ac:dyDescent="0.25">
      <c r="A1027" s="154">
        <v>1024</v>
      </c>
      <c r="B1027" s="172" t="s">
        <v>1759</v>
      </c>
      <c r="C1027" s="173">
        <v>396693</v>
      </c>
      <c r="D1027" s="174" t="s">
        <v>3723</v>
      </c>
      <c r="E1027" s="173" t="s">
        <v>640</v>
      </c>
      <c r="F1027" s="173">
        <v>39</v>
      </c>
      <c r="G1027" s="173">
        <v>19</v>
      </c>
      <c r="H1027" s="173" t="s">
        <v>641</v>
      </c>
      <c r="I1027" s="174" t="s">
        <v>1208</v>
      </c>
      <c r="J1027" s="173">
        <v>16</v>
      </c>
      <c r="K1027" s="173" t="s">
        <v>3724</v>
      </c>
      <c r="L1027" s="174" t="s">
        <v>3725</v>
      </c>
      <c r="M1027" s="174" t="s">
        <v>645</v>
      </c>
      <c r="N1027" s="174" t="s">
        <v>951</v>
      </c>
      <c r="O1027" s="174" t="s">
        <v>3273</v>
      </c>
      <c r="P1027" s="176" t="s">
        <v>3726</v>
      </c>
    </row>
    <row r="1028" spans="1:16" ht="21" hidden="1" customHeight="1" x14ac:dyDescent="0.25">
      <c r="A1028" s="154">
        <v>1025</v>
      </c>
      <c r="B1028" s="172" t="s">
        <v>1759</v>
      </c>
      <c r="C1028" s="173">
        <v>396926</v>
      </c>
      <c r="D1028" s="174" t="s">
        <v>3727</v>
      </c>
      <c r="E1028" s="173" t="s">
        <v>640</v>
      </c>
      <c r="F1028" s="173">
        <v>38</v>
      </c>
      <c r="G1028" s="173">
        <v>19</v>
      </c>
      <c r="H1028" s="173" t="s">
        <v>641</v>
      </c>
      <c r="I1028" s="174" t="s">
        <v>3728</v>
      </c>
      <c r="J1028" s="173">
        <v>32</v>
      </c>
      <c r="K1028" s="173" t="s">
        <v>960</v>
      </c>
      <c r="L1028" s="174" t="s">
        <v>961</v>
      </c>
      <c r="M1028" s="174" t="s">
        <v>645</v>
      </c>
      <c r="N1028" s="174" t="s">
        <v>951</v>
      </c>
      <c r="O1028" s="174" t="s">
        <v>3273</v>
      </c>
      <c r="P1028" s="175" t="s">
        <v>656</v>
      </c>
    </row>
    <row r="1029" spans="1:16" ht="21" hidden="1" customHeight="1" x14ac:dyDescent="0.25">
      <c r="A1029" s="154">
        <v>1026</v>
      </c>
      <c r="B1029" s="172" t="s">
        <v>1759</v>
      </c>
      <c r="C1029" s="173">
        <v>399277</v>
      </c>
      <c r="D1029" s="174" t="s">
        <v>3729</v>
      </c>
      <c r="E1029" s="173" t="s">
        <v>741</v>
      </c>
      <c r="F1029" s="173">
        <v>40</v>
      </c>
      <c r="G1029" s="173">
        <v>19</v>
      </c>
      <c r="H1029" s="173" t="s">
        <v>229</v>
      </c>
      <c r="I1029" s="174" t="s">
        <v>3340</v>
      </c>
      <c r="J1029" s="173">
        <v>35</v>
      </c>
      <c r="K1029" s="173" t="s">
        <v>820</v>
      </c>
      <c r="L1029" s="174" t="s">
        <v>821</v>
      </c>
      <c r="M1029" s="174" t="s">
        <v>1620</v>
      </c>
      <c r="N1029" s="174" t="s">
        <v>1627</v>
      </c>
      <c r="O1029" s="174">
        <v>0</v>
      </c>
      <c r="P1029" s="176" t="s">
        <v>3730</v>
      </c>
    </row>
    <row r="1030" spans="1:16" ht="21" hidden="1" customHeight="1" x14ac:dyDescent="0.25">
      <c r="A1030" s="154">
        <v>1027</v>
      </c>
      <c r="B1030" s="172" t="s">
        <v>1759</v>
      </c>
      <c r="C1030" s="173">
        <v>400108</v>
      </c>
      <c r="D1030" s="174" t="s">
        <v>3731</v>
      </c>
      <c r="E1030" s="173" t="s">
        <v>640</v>
      </c>
      <c r="F1030" s="173">
        <v>35</v>
      </c>
      <c r="G1030" s="173">
        <v>15</v>
      </c>
      <c r="H1030" s="173" t="s">
        <v>672</v>
      </c>
      <c r="I1030" s="174" t="s">
        <v>3346</v>
      </c>
      <c r="J1030" s="173">
        <v>23</v>
      </c>
      <c r="K1030" s="173" t="s">
        <v>2968</v>
      </c>
      <c r="L1030" s="174" t="s">
        <v>2969</v>
      </c>
      <c r="M1030" s="174" t="s">
        <v>736</v>
      </c>
      <c r="N1030" s="174" t="s">
        <v>917</v>
      </c>
      <c r="O1030" s="174" t="s">
        <v>918</v>
      </c>
      <c r="P1030" s="175" t="s">
        <v>656</v>
      </c>
    </row>
    <row r="1031" spans="1:16" ht="21" hidden="1" customHeight="1" x14ac:dyDescent="0.25">
      <c r="A1031" s="154">
        <v>1028</v>
      </c>
      <c r="B1031" s="172" t="s">
        <v>1759</v>
      </c>
      <c r="C1031" s="173">
        <v>401341</v>
      </c>
      <c r="D1031" s="174" t="s">
        <v>3732</v>
      </c>
      <c r="E1031" s="173" t="s">
        <v>640</v>
      </c>
      <c r="F1031" s="173">
        <v>38</v>
      </c>
      <c r="G1031" s="173">
        <v>19</v>
      </c>
      <c r="H1031" s="173" t="s">
        <v>641</v>
      </c>
      <c r="I1031" s="174" t="s">
        <v>1747</v>
      </c>
      <c r="J1031" s="173">
        <v>26</v>
      </c>
      <c r="K1031" s="173" t="s">
        <v>949</v>
      </c>
      <c r="L1031" s="174" t="s">
        <v>950</v>
      </c>
      <c r="M1031" s="174" t="s">
        <v>645</v>
      </c>
      <c r="N1031" s="174" t="s">
        <v>951</v>
      </c>
      <c r="O1031" s="174" t="s">
        <v>3310</v>
      </c>
      <c r="P1031" s="176" t="s">
        <v>3733</v>
      </c>
    </row>
    <row r="1032" spans="1:16" ht="21" hidden="1" customHeight="1" x14ac:dyDescent="0.25">
      <c r="A1032" s="154">
        <v>1029</v>
      </c>
      <c r="B1032" s="172" t="s">
        <v>1759</v>
      </c>
      <c r="C1032" s="173">
        <v>408659</v>
      </c>
      <c r="D1032" s="174" t="s">
        <v>3734</v>
      </c>
      <c r="E1032" s="173" t="s">
        <v>640</v>
      </c>
      <c r="F1032" s="173">
        <v>55</v>
      </c>
      <c r="G1032" s="173">
        <v>26</v>
      </c>
      <c r="H1032" s="173" t="s">
        <v>229</v>
      </c>
      <c r="I1032" s="174" t="s">
        <v>3735</v>
      </c>
      <c r="J1032" s="173">
        <v>15</v>
      </c>
      <c r="K1032" s="173" t="s">
        <v>874</v>
      </c>
      <c r="L1032" s="174" t="s">
        <v>875</v>
      </c>
      <c r="M1032" s="174" t="s">
        <v>1620</v>
      </c>
      <c r="N1032" s="174" t="s">
        <v>2623</v>
      </c>
      <c r="O1032" s="174" t="s">
        <v>2893</v>
      </c>
      <c r="P1032" s="176" t="s">
        <v>3736</v>
      </c>
    </row>
    <row r="1033" spans="1:16" ht="21" hidden="1" customHeight="1" x14ac:dyDescent="0.25">
      <c r="A1033" s="154">
        <v>1030</v>
      </c>
      <c r="B1033" s="172" t="s">
        <v>1759</v>
      </c>
      <c r="C1033" s="173">
        <v>409156</v>
      </c>
      <c r="D1033" s="174" t="s">
        <v>3737</v>
      </c>
      <c r="E1033" s="173" t="s">
        <v>640</v>
      </c>
      <c r="F1033" s="173">
        <v>54</v>
      </c>
      <c r="G1033" s="173">
        <v>17</v>
      </c>
      <c r="H1033" s="173" t="s">
        <v>280</v>
      </c>
      <c r="I1033" s="174" t="s">
        <v>3738</v>
      </c>
      <c r="J1033" s="173">
        <v>13</v>
      </c>
      <c r="K1033" s="173" t="s">
        <v>907</v>
      </c>
      <c r="L1033" s="174" t="s">
        <v>908</v>
      </c>
      <c r="M1033" s="174" t="s">
        <v>653</v>
      </c>
      <c r="N1033" s="174">
        <v>0</v>
      </c>
      <c r="O1033" s="174" t="s">
        <v>698</v>
      </c>
      <c r="P1033" s="176" t="s">
        <v>3739</v>
      </c>
    </row>
    <row r="1034" spans="1:16" ht="21" hidden="1" customHeight="1" x14ac:dyDescent="0.25">
      <c r="A1034" s="154">
        <v>1031</v>
      </c>
      <c r="B1034" s="172" t="s">
        <v>1759</v>
      </c>
      <c r="C1034" s="173">
        <v>409472</v>
      </c>
      <c r="D1034" s="174" t="s">
        <v>3740</v>
      </c>
      <c r="E1034" s="173" t="s">
        <v>640</v>
      </c>
      <c r="F1034" s="173">
        <v>51</v>
      </c>
      <c r="G1034" s="173">
        <v>13</v>
      </c>
      <c r="H1034" s="173" t="s">
        <v>672</v>
      </c>
      <c r="I1034" s="174" t="s">
        <v>3270</v>
      </c>
      <c r="J1034" s="173">
        <v>22</v>
      </c>
      <c r="K1034" s="173" t="s">
        <v>3741</v>
      </c>
      <c r="L1034" s="174" t="s">
        <v>3742</v>
      </c>
      <c r="M1034" s="174" t="s">
        <v>736</v>
      </c>
      <c r="N1034" s="174" t="s">
        <v>917</v>
      </c>
      <c r="O1034" s="174" t="s">
        <v>918</v>
      </c>
      <c r="P1034" s="176" t="s">
        <v>3743</v>
      </c>
    </row>
    <row r="1035" spans="1:16" ht="21" hidden="1" customHeight="1" x14ac:dyDescent="0.25">
      <c r="A1035" s="154">
        <v>1032</v>
      </c>
      <c r="B1035" s="172" t="s">
        <v>1759</v>
      </c>
      <c r="C1035" s="173">
        <v>410626</v>
      </c>
      <c r="D1035" s="174" t="s">
        <v>3744</v>
      </c>
      <c r="E1035" s="173" t="s">
        <v>640</v>
      </c>
      <c r="F1035" s="173">
        <v>40</v>
      </c>
      <c r="G1035" s="173">
        <v>16</v>
      </c>
      <c r="H1035" s="173" t="s">
        <v>672</v>
      </c>
      <c r="I1035" s="174" t="s">
        <v>3501</v>
      </c>
      <c r="J1035" s="173">
        <v>21</v>
      </c>
      <c r="K1035" s="173" t="s">
        <v>850</v>
      </c>
      <c r="L1035" s="174" t="s">
        <v>851</v>
      </c>
      <c r="M1035" s="174" t="s">
        <v>736</v>
      </c>
      <c r="N1035" s="174" t="s">
        <v>745</v>
      </c>
      <c r="O1035" s="174" t="s">
        <v>3347</v>
      </c>
      <c r="P1035" s="176" t="s">
        <v>3745</v>
      </c>
    </row>
    <row r="1036" spans="1:16" ht="21" hidden="1" customHeight="1" x14ac:dyDescent="0.25">
      <c r="A1036" s="154">
        <v>1033</v>
      </c>
      <c r="B1036" s="172" t="s">
        <v>1759</v>
      </c>
      <c r="C1036" s="173">
        <v>411185</v>
      </c>
      <c r="D1036" s="174" t="s">
        <v>3746</v>
      </c>
      <c r="E1036" s="173" t="s">
        <v>640</v>
      </c>
      <c r="F1036" s="173">
        <v>43</v>
      </c>
      <c r="G1036" s="173">
        <v>16</v>
      </c>
      <c r="H1036" s="173" t="s">
        <v>672</v>
      </c>
      <c r="I1036" s="174" t="s">
        <v>3326</v>
      </c>
      <c r="J1036" s="173">
        <v>22</v>
      </c>
      <c r="K1036" s="173" t="s">
        <v>902</v>
      </c>
      <c r="L1036" s="174" t="s">
        <v>903</v>
      </c>
      <c r="M1036" s="174" t="s">
        <v>736</v>
      </c>
      <c r="N1036" s="174" t="s">
        <v>917</v>
      </c>
      <c r="O1036" s="174" t="s">
        <v>918</v>
      </c>
      <c r="P1036" s="176" t="s">
        <v>3747</v>
      </c>
    </row>
    <row r="1037" spans="1:16" ht="21" hidden="1" customHeight="1" x14ac:dyDescent="0.25">
      <c r="A1037" s="154">
        <v>1034</v>
      </c>
      <c r="B1037" s="172" t="s">
        <v>1759</v>
      </c>
      <c r="C1037" s="173">
        <v>411642</v>
      </c>
      <c r="D1037" s="174" t="s">
        <v>3748</v>
      </c>
      <c r="E1037" s="173" t="s">
        <v>640</v>
      </c>
      <c r="F1037" s="173">
        <v>49</v>
      </c>
      <c r="G1037" s="173">
        <v>19</v>
      </c>
      <c r="H1037" s="173" t="s">
        <v>641</v>
      </c>
      <c r="I1037" s="174" t="s">
        <v>2443</v>
      </c>
      <c r="J1037" s="173">
        <v>23</v>
      </c>
      <c r="K1037" s="173" t="s">
        <v>1766</v>
      </c>
      <c r="L1037" s="174" t="s">
        <v>1767</v>
      </c>
      <c r="M1037" s="174" t="s">
        <v>645</v>
      </c>
      <c r="N1037" s="174" t="s">
        <v>760</v>
      </c>
      <c r="O1037" s="174" t="s">
        <v>3624</v>
      </c>
      <c r="P1037" s="176" t="s">
        <v>3749</v>
      </c>
    </row>
    <row r="1038" spans="1:16" ht="21" hidden="1" customHeight="1" x14ac:dyDescent="0.25">
      <c r="A1038" s="154">
        <v>1035</v>
      </c>
      <c r="B1038" s="172" t="s">
        <v>1759</v>
      </c>
      <c r="C1038" s="173">
        <v>417470</v>
      </c>
      <c r="D1038" s="174" t="s">
        <v>3750</v>
      </c>
      <c r="E1038" s="173" t="s">
        <v>741</v>
      </c>
      <c r="F1038" s="173">
        <v>52</v>
      </c>
      <c r="G1038" s="173">
        <v>28</v>
      </c>
      <c r="H1038" s="173" t="s">
        <v>229</v>
      </c>
      <c r="I1038" s="174" t="s">
        <v>3751</v>
      </c>
      <c r="J1038" s="173">
        <v>30</v>
      </c>
      <c r="K1038" s="173" t="s">
        <v>3752</v>
      </c>
      <c r="L1038" s="174" t="s">
        <v>3753</v>
      </c>
      <c r="M1038" s="174" t="s">
        <v>1620</v>
      </c>
      <c r="N1038" s="174" t="s">
        <v>1744</v>
      </c>
      <c r="O1038" s="174">
        <v>0</v>
      </c>
      <c r="P1038" s="176" t="s">
        <v>3754</v>
      </c>
    </row>
    <row r="1039" spans="1:16" ht="21" hidden="1" customHeight="1" x14ac:dyDescent="0.25">
      <c r="A1039" s="154">
        <v>1036</v>
      </c>
      <c r="B1039" s="172" t="s">
        <v>1759</v>
      </c>
      <c r="C1039" s="173">
        <v>419481</v>
      </c>
      <c r="D1039" s="174" t="s">
        <v>3755</v>
      </c>
      <c r="E1039" s="173" t="s">
        <v>640</v>
      </c>
      <c r="F1039" s="173">
        <v>47</v>
      </c>
      <c r="G1039" s="173">
        <v>19</v>
      </c>
      <c r="H1039" s="173" t="s">
        <v>641</v>
      </c>
      <c r="I1039" s="174" t="s">
        <v>1016</v>
      </c>
      <c r="J1039" s="173">
        <v>26</v>
      </c>
      <c r="K1039" s="173" t="s">
        <v>1957</v>
      </c>
      <c r="L1039" s="174" t="s">
        <v>1958</v>
      </c>
      <c r="M1039" s="174" t="s">
        <v>645</v>
      </c>
      <c r="N1039" s="174" t="s">
        <v>951</v>
      </c>
      <c r="O1039" s="174" t="s">
        <v>3310</v>
      </c>
      <c r="P1039" s="176" t="s">
        <v>3756</v>
      </c>
    </row>
    <row r="1040" spans="1:16" ht="21" hidden="1" customHeight="1" x14ac:dyDescent="0.25">
      <c r="A1040" s="154">
        <v>1037</v>
      </c>
      <c r="B1040" s="172" t="s">
        <v>1759</v>
      </c>
      <c r="C1040" s="173">
        <v>420339</v>
      </c>
      <c r="D1040" s="174" t="s">
        <v>3757</v>
      </c>
      <c r="E1040" s="173" t="s">
        <v>640</v>
      </c>
      <c r="F1040" s="173">
        <v>34</v>
      </c>
      <c r="G1040" s="173">
        <v>18</v>
      </c>
      <c r="H1040" s="173" t="s">
        <v>641</v>
      </c>
      <c r="I1040" s="174" t="s">
        <v>2335</v>
      </c>
      <c r="J1040" s="173">
        <v>26</v>
      </c>
      <c r="K1040" s="173" t="s">
        <v>2448</v>
      </c>
      <c r="L1040" s="174" t="s">
        <v>2449</v>
      </c>
      <c r="M1040" s="174" t="s">
        <v>645</v>
      </c>
      <c r="N1040" s="174" t="s">
        <v>760</v>
      </c>
      <c r="O1040" s="174" t="s">
        <v>3624</v>
      </c>
      <c r="P1040" s="176" t="s">
        <v>3758</v>
      </c>
    </row>
    <row r="1041" spans="1:16" ht="21" hidden="1" customHeight="1" x14ac:dyDescent="0.25">
      <c r="A1041" s="154">
        <v>1038</v>
      </c>
      <c r="B1041" s="172" t="s">
        <v>1759</v>
      </c>
      <c r="C1041" s="173">
        <v>426073</v>
      </c>
      <c r="D1041" s="174" t="s">
        <v>3759</v>
      </c>
      <c r="E1041" s="173" t="s">
        <v>741</v>
      </c>
      <c r="F1041" s="173">
        <v>39</v>
      </c>
      <c r="G1041" s="173">
        <v>15</v>
      </c>
      <c r="H1041" s="173" t="s">
        <v>672</v>
      </c>
      <c r="I1041" s="174" t="s">
        <v>3760</v>
      </c>
      <c r="J1041" s="173">
        <v>22</v>
      </c>
      <c r="K1041" s="173" t="s">
        <v>3741</v>
      </c>
      <c r="L1041" s="174" t="s">
        <v>3742</v>
      </c>
      <c r="M1041" s="174" t="s">
        <v>736</v>
      </c>
      <c r="N1041" s="174" t="s">
        <v>890</v>
      </c>
      <c r="O1041" s="174" t="s">
        <v>891</v>
      </c>
      <c r="P1041" s="176" t="s">
        <v>3761</v>
      </c>
    </row>
    <row r="1042" spans="1:16" ht="21" hidden="1" customHeight="1" x14ac:dyDescent="0.25">
      <c r="A1042" s="154">
        <v>1039</v>
      </c>
      <c r="B1042" s="172" t="s">
        <v>1759</v>
      </c>
      <c r="C1042" s="173">
        <v>429766</v>
      </c>
      <c r="D1042" s="174" t="s">
        <v>3762</v>
      </c>
      <c r="E1042" s="173" t="s">
        <v>640</v>
      </c>
      <c r="F1042" s="173">
        <v>43</v>
      </c>
      <c r="G1042" s="173">
        <v>14</v>
      </c>
      <c r="H1042" s="173" t="s">
        <v>672</v>
      </c>
      <c r="I1042" s="174" t="s">
        <v>3326</v>
      </c>
      <c r="J1042" s="173">
        <v>21</v>
      </c>
      <c r="K1042" s="173" t="s">
        <v>850</v>
      </c>
      <c r="L1042" s="174" t="s">
        <v>851</v>
      </c>
      <c r="M1042" s="174" t="s">
        <v>736</v>
      </c>
      <c r="N1042" s="174" t="s">
        <v>917</v>
      </c>
      <c r="O1042" s="174" t="s">
        <v>918</v>
      </c>
      <c r="P1042" s="176" t="s">
        <v>3763</v>
      </c>
    </row>
    <row r="1043" spans="1:16" ht="21" hidden="1" customHeight="1" x14ac:dyDescent="0.25">
      <c r="A1043" s="154">
        <v>1040</v>
      </c>
      <c r="B1043" s="172" t="s">
        <v>1759</v>
      </c>
      <c r="C1043" s="173">
        <v>429837</v>
      </c>
      <c r="D1043" s="174" t="s">
        <v>3764</v>
      </c>
      <c r="E1043" s="173" t="s">
        <v>640</v>
      </c>
      <c r="F1043" s="173">
        <v>39</v>
      </c>
      <c r="G1043" s="173">
        <v>18</v>
      </c>
      <c r="H1043" s="173" t="s">
        <v>641</v>
      </c>
      <c r="I1043" s="174" t="s">
        <v>2392</v>
      </c>
      <c r="J1043" s="173">
        <v>25</v>
      </c>
      <c r="K1043" s="173" t="s">
        <v>3765</v>
      </c>
      <c r="L1043" s="174" t="s">
        <v>3766</v>
      </c>
      <c r="M1043" s="174" t="s">
        <v>645</v>
      </c>
      <c r="N1043" s="174" t="s">
        <v>760</v>
      </c>
      <c r="O1043" s="174">
        <v>0</v>
      </c>
      <c r="P1043" s="176" t="s">
        <v>3767</v>
      </c>
    </row>
    <row r="1044" spans="1:16" ht="21" hidden="1" customHeight="1" x14ac:dyDescent="0.25">
      <c r="A1044" s="154">
        <v>1041</v>
      </c>
      <c r="B1044" s="172" t="s">
        <v>1759</v>
      </c>
      <c r="C1044" s="173">
        <v>436593</v>
      </c>
      <c r="D1044" s="174" t="s">
        <v>3768</v>
      </c>
      <c r="E1044" s="173" t="s">
        <v>640</v>
      </c>
      <c r="F1044" s="173">
        <v>34</v>
      </c>
      <c r="G1044" s="173">
        <v>11</v>
      </c>
      <c r="H1044" s="173" t="s">
        <v>672</v>
      </c>
      <c r="I1044" s="174" t="s">
        <v>3346</v>
      </c>
      <c r="J1044" s="173">
        <v>27</v>
      </c>
      <c r="K1044" s="173" t="s">
        <v>2012</v>
      </c>
      <c r="L1044" s="174" t="s">
        <v>2013</v>
      </c>
      <c r="M1044" s="174" t="s">
        <v>736</v>
      </c>
      <c r="N1044" s="174" t="s">
        <v>917</v>
      </c>
      <c r="O1044" s="174" t="s">
        <v>918</v>
      </c>
      <c r="P1044" s="175" t="s">
        <v>656</v>
      </c>
    </row>
    <row r="1045" spans="1:16" ht="21" hidden="1" customHeight="1" x14ac:dyDescent="0.25">
      <c r="A1045" s="154">
        <v>1042</v>
      </c>
      <c r="B1045" s="172" t="s">
        <v>638</v>
      </c>
      <c r="C1045" s="173">
        <v>436662</v>
      </c>
      <c r="D1045" s="174" t="s">
        <v>3769</v>
      </c>
      <c r="E1045" s="173" t="s">
        <v>741</v>
      </c>
      <c r="F1045" s="173">
        <v>35</v>
      </c>
      <c r="G1045" s="173">
        <v>14</v>
      </c>
      <c r="H1045" s="173" t="s">
        <v>280</v>
      </c>
      <c r="I1045" s="174" t="s">
        <v>2241</v>
      </c>
      <c r="J1045" s="173">
        <v>37</v>
      </c>
      <c r="K1045" s="173" t="s">
        <v>1964</v>
      </c>
      <c r="L1045" s="174" t="s">
        <v>1965</v>
      </c>
      <c r="M1045" s="174" t="s">
        <v>653</v>
      </c>
      <c r="N1045" s="174">
        <v>0</v>
      </c>
      <c r="O1045" s="174" t="s">
        <v>2242</v>
      </c>
      <c r="P1045" s="176" t="s">
        <v>3770</v>
      </c>
    </row>
    <row r="1046" spans="1:16" ht="21" hidden="1" customHeight="1" x14ac:dyDescent="0.25">
      <c r="A1046" s="154">
        <v>1043</v>
      </c>
      <c r="B1046" s="172" t="s">
        <v>1759</v>
      </c>
      <c r="C1046" s="173">
        <v>436809</v>
      </c>
      <c r="D1046" s="174" t="s">
        <v>3771</v>
      </c>
      <c r="E1046" s="173" t="s">
        <v>640</v>
      </c>
      <c r="F1046" s="173">
        <v>35</v>
      </c>
      <c r="G1046" s="173">
        <v>13</v>
      </c>
      <c r="H1046" s="173" t="s">
        <v>280</v>
      </c>
      <c r="I1046" s="174" t="s">
        <v>3772</v>
      </c>
      <c r="J1046" s="173">
        <v>11</v>
      </c>
      <c r="K1046" s="173" t="s">
        <v>1115</v>
      </c>
      <c r="L1046" s="174" t="s">
        <v>1116</v>
      </c>
      <c r="M1046" s="174" t="s">
        <v>653</v>
      </c>
      <c r="N1046" s="174" t="s">
        <v>663</v>
      </c>
      <c r="O1046" s="174" t="s">
        <v>664</v>
      </c>
      <c r="P1046" s="176" t="s">
        <v>3773</v>
      </c>
    </row>
    <row r="1047" spans="1:16" ht="21" hidden="1" customHeight="1" x14ac:dyDescent="0.25">
      <c r="A1047" s="154">
        <v>1044</v>
      </c>
      <c r="B1047" s="172" t="s">
        <v>1759</v>
      </c>
      <c r="C1047" s="173">
        <v>438429</v>
      </c>
      <c r="D1047" s="174" t="s">
        <v>3774</v>
      </c>
      <c r="E1047" s="173" t="s">
        <v>741</v>
      </c>
      <c r="F1047" s="173">
        <v>46</v>
      </c>
      <c r="G1047" s="173">
        <v>16</v>
      </c>
      <c r="H1047" s="173" t="s">
        <v>672</v>
      </c>
      <c r="I1047" s="174" t="s">
        <v>3775</v>
      </c>
      <c r="J1047" s="173">
        <v>33</v>
      </c>
      <c r="K1047" s="173" t="s">
        <v>2237</v>
      </c>
      <c r="L1047" s="174" t="s">
        <v>2238</v>
      </c>
      <c r="M1047" s="174" t="s">
        <v>736</v>
      </c>
      <c r="N1047" s="174" t="s">
        <v>917</v>
      </c>
      <c r="O1047" s="174" t="s">
        <v>918</v>
      </c>
      <c r="P1047" s="176" t="s">
        <v>3776</v>
      </c>
    </row>
    <row r="1048" spans="1:16" ht="21" hidden="1" customHeight="1" x14ac:dyDescent="0.25">
      <c r="A1048" s="154">
        <v>1045</v>
      </c>
      <c r="B1048" s="172" t="s">
        <v>1759</v>
      </c>
      <c r="C1048" s="173">
        <v>441570</v>
      </c>
      <c r="D1048" s="174" t="s">
        <v>3777</v>
      </c>
      <c r="E1048" s="173" t="s">
        <v>640</v>
      </c>
      <c r="F1048" s="173">
        <v>54</v>
      </c>
      <c r="G1048" s="173">
        <v>26</v>
      </c>
      <c r="H1048" s="173" t="s">
        <v>672</v>
      </c>
      <c r="I1048" s="174" t="s">
        <v>3778</v>
      </c>
      <c r="J1048" s="173">
        <v>25</v>
      </c>
      <c r="K1048" s="173" t="s">
        <v>3779</v>
      </c>
      <c r="L1048" s="174" t="s">
        <v>3780</v>
      </c>
      <c r="M1048" s="174" t="s">
        <v>736</v>
      </c>
      <c r="N1048" s="174" t="s">
        <v>882</v>
      </c>
      <c r="O1048" s="174">
        <v>0</v>
      </c>
      <c r="P1048" s="176" t="s">
        <v>3781</v>
      </c>
    </row>
    <row r="1049" spans="1:16" ht="21" hidden="1" customHeight="1" x14ac:dyDescent="0.25">
      <c r="A1049" s="154">
        <v>1046</v>
      </c>
      <c r="B1049" s="172" t="s">
        <v>1759</v>
      </c>
      <c r="C1049" s="173">
        <v>446139</v>
      </c>
      <c r="D1049" s="174" t="s">
        <v>3782</v>
      </c>
      <c r="E1049" s="173" t="s">
        <v>640</v>
      </c>
      <c r="F1049" s="173">
        <v>41</v>
      </c>
      <c r="G1049" s="173">
        <v>12</v>
      </c>
      <c r="H1049" s="173" t="s">
        <v>672</v>
      </c>
      <c r="I1049" s="174" t="s">
        <v>3346</v>
      </c>
      <c r="J1049" s="173">
        <v>22</v>
      </c>
      <c r="K1049" s="173" t="s">
        <v>1130</v>
      </c>
      <c r="L1049" s="174" t="s">
        <v>1131</v>
      </c>
      <c r="M1049" s="174" t="s">
        <v>736</v>
      </c>
      <c r="N1049" s="174" t="s">
        <v>745</v>
      </c>
      <c r="O1049" s="174" t="s">
        <v>3347</v>
      </c>
      <c r="P1049" s="176" t="s">
        <v>3783</v>
      </c>
    </row>
    <row r="1050" spans="1:16" ht="21" hidden="1" customHeight="1" x14ac:dyDescent="0.25">
      <c r="A1050" s="154">
        <v>1047</v>
      </c>
      <c r="B1050" s="172" t="s">
        <v>1759</v>
      </c>
      <c r="C1050" s="173">
        <v>447368</v>
      </c>
      <c r="D1050" s="174" t="s">
        <v>3784</v>
      </c>
      <c r="E1050" s="173" t="s">
        <v>640</v>
      </c>
      <c r="F1050" s="173">
        <v>39</v>
      </c>
      <c r="G1050" s="173">
        <v>16</v>
      </c>
      <c r="H1050" s="173" t="s">
        <v>641</v>
      </c>
      <c r="I1050" s="174" t="s">
        <v>2335</v>
      </c>
      <c r="J1050" s="173">
        <v>27</v>
      </c>
      <c r="K1050" s="173" t="s">
        <v>2399</v>
      </c>
      <c r="L1050" s="174" t="s">
        <v>2400</v>
      </c>
      <c r="M1050" s="174" t="s">
        <v>645</v>
      </c>
      <c r="N1050" s="174" t="s">
        <v>760</v>
      </c>
      <c r="O1050" s="174" t="s">
        <v>3624</v>
      </c>
      <c r="P1050" s="176" t="s">
        <v>3785</v>
      </c>
    </row>
    <row r="1051" spans="1:16" ht="21" hidden="1" customHeight="1" x14ac:dyDescent="0.25">
      <c r="A1051" s="154">
        <v>1048</v>
      </c>
      <c r="B1051" s="172" t="s">
        <v>1759</v>
      </c>
      <c r="C1051" s="173">
        <v>447991</v>
      </c>
      <c r="D1051" s="174" t="s">
        <v>3786</v>
      </c>
      <c r="E1051" s="173" t="s">
        <v>741</v>
      </c>
      <c r="F1051" s="173">
        <v>35</v>
      </c>
      <c r="G1051" s="173">
        <v>13</v>
      </c>
      <c r="H1051" s="173" t="s">
        <v>672</v>
      </c>
      <c r="I1051" s="174" t="s">
        <v>3787</v>
      </c>
      <c r="J1051" s="173">
        <v>33</v>
      </c>
      <c r="K1051" s="173" t="s">
        <v>1370</v>
      </c>
      <c r="L1051" s="174" t="s">
        <v>1371</v>
      </c>
      <c r="M1051" s="174" t="s">
        <v>736</v>
      </c>
      <c r="N1051" s="174" t="s">
        <v>882</v>
      </c>
      <c r="O1051" s="174">
        <v>0</v>
      </c>
      <c r="P1051" s="176" t="s">
        <v>3788</v>
      </c>
    </row>
    <row r="1052" spans="1:16" ht="21" hidden="1" customHeight="1" x14ac:dyDescent="0.25">
      <c r="A1052" s="154">
        <v>1049</v>
      </c>
      <c r="B1052" s="172" t="s">
        <v>1759</v>
      </c>
      <c r="C1052" s="173">
        <v>448829</v>
      </c>
      <c r="D1052" s="174" t="s">
        <v>3789</v>
      </c>
      <c r="E1052" s="173" t="s">
        <v>640</v>
      </c>
      <c r="F1052" s="173">
        <v>53</v>
      </c>
      <c r="G1052" s="173">
        <v>16</v>
      </c>
      <c r="H1052" s="173" t="s">
        <v>641</v>
      </c>
      <c r="I1052" s="174" t="s">
        <v>2392</v>
      </c>
      <c r="J1052" s="173">
        <v>23</v>
      </c>
      <c r="K1052" s="173" t="s">
        <v>929</v>
      </c>
      <c r="L1052" s="174" t="s">
        <v>930</v>
      </c>
      <c r="M1052" s="174" t="s">
        <v>645</v>
      </c>
      <c r="N1052" s="174" t="s">
        <v>760</v>
      </c>
      <c r="O1052" s="174" t="s">
        <v>3624</v>
      </c>
      <c r="P1052" s="176" t="s">
        <v>3790</v>
      </c>
    </row>
    <row r="1053" spans="1:16" ht="21" hidden="1" customHeight="1" x14ac:dyDescent="0.25">
      <c r="A1053" s="154">
        <v>1050</v>
      </c>
      <c r="B1053" s="172" t="s">
        <v>1759</v>
      </c>
      <c r="C1053" s="173">
        <v>448926</v>
      </c>
      <c r="D1053" s="174" t="s">
        <v>3791</v>
      </c>
      <c r="E1053" s="173" t="s">
        <v>640</v>
      </c>
      <c r="F1053" s="173">
        <v>44</v>
      </c>
      <c r="G1053" s="173">
        <v>16</v>
      </c>
      <c r="H1053" s="173" t="s">
        <v>280</v>
      </c>
      <c r="I1053" s="174" t="s">
        <v>3792</v>
      </c>
      <c r="J1053" s="173">
        <v>26</v>
      </c>
      <c r="K1053" s="173" t="s">
        <v>3793</v>
      </c>
      <c r="L1053" s="174" t="s">
        <v>3794</v>
      </c>
      <c r="M1053" s="174" t="s">
        <v>653</v>
      </c>
      <c r="N1053" s="174" t="s">
        <v>654</v>
      </c>
      <c r="O1053" s="174" t="s">
        <v>3426</v>
      </c>
      <c r="P1053" s="176" t="s">
        <v>3795</v>
      </c>
    </row>
    <row r="1054" spans="1:16" ht="21" hidden="1" customHeight="1" x14ac:dyDescent="0.25">
      <c r="A1054" s="154">
        <v>1051</v>
      </c>
      <c r="B1054" s="172" t="s">
        <v>1759</v>
      </c>
      <c r="C1054" s="173">
        <v>449433</v>
      </c>
      <c r="D1054" s="174" t="s">
        <v>3796</v>
      </c>
      <c r="E1054" s="173" t="s">
        <v>640</v>
      </c>
      <c r="F1054" s="173">
        <v>39</v>
      </c>
      <c r="G1054" s="173">
        <v>14</v>
      </c>
      <c r="H1054" s="173" t="s">
        <v>672</v>
      </c>
      <c r="I1054" s="174" t="s">
        <v>3797</v>
      </c>
      <c r="J1054" s="173">
        <v>20</v>
      </c>
      <c r="K1054" s="173" t="s">
        <v>1029</v>
      </c>
      <c r="L1054" s="174" t="s">
        <v>1030</v>
      </c>
      <c r="M1054" s="174" t="s">
        <v>736</v>
      </c>
      <c r="N1054" s="174" t="s">
        <v>737</v>
      </c>
      <c r="O1054" s="174" t="s">
        <v>738</v>
      </c>
      <c r="P1054" s="176" t="s">
        <v>3798</v>
      </c>
    </row>
    <row r="1055" spans="1:16" ht="21" hidden="1" customHeight="1" x14ac:dyDescent="0.25">
      <c r="A1055" s="154">
        <v>1052</v>
      </c>
      <c r="B1055" s="172" t="s">
        <v>1759</v>
      </c>
      <c r="C1055" s="173">
        <v>449899</v>
      </c>
      <c r="D1055" s="174" t="s">
        <v>3799</v>
      </c>
      <c r="E1055" s="173" t="s">
        <v>640</v>
      </c>
      <c r="F1055" s="173">
        <v>41</v>
      </c>
      <c r="G1055" s="173">
        <v>16</v>
      </c>
      <c r="H1055" s="173" t="s">
        <v>229</v>
      </c>
      <c r="I1055" s="174" t="s">
        <v>2822</v>
      </c>
      <c r="J1055" s="173">
        <v>23</v>
      </c>
      <c r="K1055" s="173" t="s">
        <v>1286</v>
      </c>
      <c r="L1055" s="174" t="s">
        <v>1287</v>
      </c>
      <c r="M1055" s="174" t="s">
        <v>1620</v>
      </c>
      <c r="N1055" s="174" t="s">
        <v>2623</v>
      </c>
      <c r="O1055" s="174" t="s">
        <v>2624</v>
      </c>
      <c r="P1055" s="175" t="s">
        <v>656</v>
      </c>
    </row>
    <row r="1056" spans="1:16" ht="21" hidden="1" customHeight="1" x14ac:dyDescent="0.25">
      <c r="A1056" s="154">
        <v>1053</v>
      </c>
      <c r="B1056" s="172" t="s">
        <v>1759</v>
      </c>
      <c r="C1056" s="173">
        <v>454958</v>
      </c>
      <c r="D1056" s="174" t="s">
        <v>3800</v>
      </c>
      <c r="E1056" s="173" t="s">
        <v>741</v>
      </c>
      <c r="F1056" s="173">
        <v>47</v>
      </c>
      <c r="G1056" s="173">
        <v>13</v>
      </c>
      <c r="H1056" s="173" t="s">
        <v>641</v>
      </c>
      <c r="I1056" s="174" t="s">
        <v>3801</v>
      </c>
      <c r="J1056" s="173">
        <v>32</v>
      </c>
      <c r="K1056" s="173" t="s">
        <v>3647</v>
      </c>
      <c r="L1056" s="174" t="s">
        <v>3648</v>
      </c>
      <c r="M1056" s="174" t="s">
        <v>645</v>
      </c>
      <c r="N1056" s="174" t="s">
        <v>760</v>
      </c>
      <c r="O1056" s="174">
        <v>0</v>
      </c>
      <c r="P1056" s="176" t="s">
        <v>3802</v>
      </c>
    </row>
    <row r="1057" spans="1:16" ht="21" hidden="1" customHeight="1" x14ac:dyDescent="0.25">
      <c r="A1057" s="154">
        <v>1054</v>
      </c>
      <c r="B1057" s="172" t="s">
        <v>1759</v>
      </c>
      <c r="C1057" s="173">
        <v>455484</v>
      </c>
      <c r="D1057" s="174" t="s">
        <v>3803</v>
      </c>
      <c r="E1057" s="173" t="s">
        <v>640</v>
      </c>
      <c r="F1057" s="173">
        <v>40</v>
      </c>
      <c r="G1057" s="173">
        <v>15</v>
      </c>
      <c r="H1057" s="173" t="s">
        <v>229</v>
      </c>
      <c r="I1057" s="174" t="s">
        <v>3285</v>
      </c>
      <c r="J1057" s="173">
        <v>17</v>
      </c>
      <c r="K1057" s="173" t="s">
        <v>3413</v>
      </c>
      <c r="L1057" s="174" t="s">
        <v>3414</v>
      </c>
      <c r="M1057" s="174" t="s">
        <v>1620</v>
      </c>
      <c r="N1057" s="174" t="s">
        <v>1627</v>
      </c>
      <c r="O1057" s="174">
        <v>0</v>
      </c>
      <c r="P1057" s="176" t="s">
        <v>3804</v>
      </c>
    </row>
    <row r="1058" spans="1:16" ht="21" hidden="1" customHeight="1" x14ac:dyDescent="0.25">
      <c r="A1058" s="154">
        <v>1055</v>
      </c>
      <c r="B1058" s="172" t="s">
        <v>1759</v>
      </c>
      <c r="C1058" s="173">
        <v>457409</v>
      </c>
      <c r="D1058" s="174" t="s">
        <v>3805</v>
      </c>
      <c r="E1058" s="173" t="s">
        <v>640</v>
      </c>
      <c r="F1058" s="173">
        <v>64</v>
      </c>
      <c r="G1058" s="173">
        <v>14</v>
      </c>
      <c r="H1058" s="173" t="s">
        <v>672</v>
      </c>
      <c r="I1058" s="174" t="s">
        <v>3501</v>
      </c>
      <c r="J1058" s="173">
        <v>21</v>
      </c>
      <c r="K1058" s="173" t="s">
        <v>850</v>
      </c>
      <c r="L1058" s="174" t="s">
        <v>851</v>
      </c>
      <c r="M1058" s="174" t="s">
        <v>736</v>
      </c>
      <c r="N1058" s="174" t="s">
        <v>745</v>
      </c>
      <c r="O1058" s="174" t="s">
        <v>3347</v>
      </c>
      <c r="P1058" s="176" t="s">
        <v>3806</v>
      </c>
    </row>
    <row r="1059" spans="1:16" ht="21" hidden="1" customHeight="1" x14ac:dyDescent="0.25">
      <c r="A1059" s="154">
        <v>1056</v>
      </c>
      <c r="B1059" s="172" t="s">
        <v>1759</v>
      </c>
      <c r="C1059" s="173">
        <v>461729</v>
      </c>
      <c r="D1059" s="174" t="s">
        <v>3807</v>
      </c>
      <c r="E1059" s="173" t="s">
        <v>640</v>
      </c>
      <c r="F1059" s="173">
        <v>31</v>
      </c>
      <c r="G1059" s="173">
        <v>14</v>
      </c>
      <c r="H1059" s="173" t="s">
        <v>280</v>
      </c>
      <c r="I1059" s="174" t="s">
        <v>3522</v>
      </c>
      <c r="J1059" s="173">
        <v>22</v>
      </c>
      <c r="K1059" s="173" t="s">
        <v>1130</v>
      </c>
      <c r="L1059" s="174" t="s">
        <v>1131</v>
      </c>
      <c r="M1059" s="174" t="s">
        <v>653</v>
      </c>
      <c r="N1059" s="174" t="s">
        <v>2682</v>
      </c>
      <c r="O1059" s="174" t="s">
        <v>3314</v>
      </c>
      <c r="P1059" s="176" t="s">
        <v>3808</v>
      </c>
    </row>
    <row r="1060" spans="1:16" ht="21" hidden="1" customHeight="1" x14ac:dyDescent="0.25">
      <c r="A1060" s="154">
        <v>1057</v>
      </c>
      <c r="B1060" s="172" t="s">
        <v>1759</v>
      </c>
      <c r="C1060" s="173">
        <v>464622</v>
      </c>
      <c r="D1060" s="174" t="s">
        <v>3809</v>
      </c>
      <c r="E1060" s="173" t="s">
        <v>640</v>
      </c>
      <c r="F1060" s="173">
        <v>59</v>
      </c>
      <c r="G1060" s="173">
        <v>25</v>
      </c>
      <c r="H1060" s="173" t="s">
        <v>229</v>
      </c>
      <c r="I1060" s="174" t="s">
        <v>3596</v>
      </c>
      <c r="J1060" s="173">
        <v>26</v>
      </c>
      <c r="K1060" s="173" t="s">
        <v>1714</v>
      </c>
      <c r="L1060" s="174" t="s">
        <v>1715</v>
      </c>
      <c r="M1060" s="174" t="s">
        <v>1620</v>
      </c>
      <c r="N1060" s="174" t="s">
        <v>1627</v>
      </c>
      <c r="O1060" s="174">
        <v>0</v>
      </c>
      <c r="P1060" s="175" t="s">
        <v>656</v>
      </c>
    </row>
    <row r="1061" spans="1:16" ht="21" hidden="1" customHeight="1" x14ac:dyDescent="0.25">
      <c r="A1061" s="154">
        <v>1058</v>
      </c>
      <c r="B1061" s="172" t="s">
        <v>1759</v>
      </c>
      <c r="C1061" s="173">
        <v>465277</v>
      </c>
      <c r="D1061" s="174" t="s">
        <v>3810</v>
      </c>
      <c r="E1061" s="173" t="s">
        <v>640</v>
      </c>
      <c r="F1061" s="173">
        <v>37</v>
      </c>
      <c r="G1061" s="173">
        <v>12</v>
      </c>
      <c r="H1061" s="173" t="s">
        <v>672</v>
      </c>
      <c r="I1061" s="174" t="s">
        <v>3270</v>
      </c>
      <c r="J1061" s="173">
        <v>16</v>
      </c>
      <c r="K1061" s="173" t="s">
        <v>2810</v>
      </c>
      <c r="L1061" s="174" t="s">
        <v>2811</v>
      </c>
      <c r="M1061" s="174" t="s">
        <v>736</v>
      </c>
      <c r="N1061" s="174" t="s">
        <v>917</v>
      </c>
      <c r="O1061" s="174" t="s">
        <v>918</v>
      </c>
      <c r="P1061" s="175" t="s">
        <v>656</v>
      </c>
    </row>
    <row r="1062" spans="1:16" ht="21" hidden="1" customHeight="1" x14ac:dyDescent="0.25">
      <c r="A1062" s="154">
        <v>1059</v>
      </c>
      <c r="B1062" s="172" t="s">
        <v>1759</v>
      </c>
      <c r="C1062" s="173">
        <v>465588</v>
      </c>
      <c r="D1062" s="174" t="s">
        <v>3811</v>
      </c>
      <c r="E1062" s="173" t="s">
        <v>640</v>
      </c>
      <c r="F1062" s="173">
        <v>39</v>
      </c>
      <c r="G1062" s="173">
        <v>14</v>
      </c>
      <c r="H1062" s="173" t="s">
        <v>641</v>
      </c>
      <c r="I1062" s="174" t="s">
        <v>3812</v>
      </c>
      <c r="J1062" s="173">
        <v>26</v>
      </c>
      <c r="K1062" s="173" t="s">
        <v>949</v>
      </c>
      <c r="L1062" s="174" t="s">
        <v>950</v>
      </c>
      <c r="M1062" s="174" t="s">
        <v>645</v>
      </c>
      <c r="N1062" s="174" t="s">
        <v>760</v>
      </c>
      <c r="O1062" s="174">
        <v>0</v>
      </c>
      <c r="P1062" s="176" t="s">
        <v>3813</v>
      </c>
    </row>
    <row r="1063" spans="1:16" ht="21" hidden="1" customHeight="1" x14ac:dyDescent="0.25">
      <c r="A1063" s="154">
        <v>1060</v>
      </c>
      <c r="B1063" s="172" t="s">
        <v>1759</v>
      </c>
      <c r="C1063" s="173">
        <v>466091</v>
      </c>
      <c r="D1063" s="174" t="s">
        <v>3814</v>
      </c>
      <c r="E1063" s="173" t="s">
        <v>640</v>
      </c>
      <c r="F1063" s="173">
        <v>34</v>
      </c>
      <c r="G1063" s="173">
        <v>12</v>
      </c>
      <c r="H1063" s="173" t="s">
        <v>280</v>
      </c>
      <c r="I1063" s="174" t="s">
        <v>3481</v>
      </c>
      <c r="J1063" s="173">
        <v>12</v>
      </c>
      <c r="K1063" s="173" t="s">
        <v>1828</v>
      </c>
      <c r="L1063" s="174" t="s">
        <v>1829</v>
      </c>
      <c r="M1063" s="174" t="s">
        <v>653</v>
      </c>
      <c r="N1063" s="174" t="s">
        <v>663</v>
      </c>
      <c r="O1063" s="174" t="s">
        <v>664</v>
      </c>
      <c r="P1063" s="176" t="s">
        <v>3815</v>
      </c>
    </row>
    <row r="1064" spans="1:16" ht="21" hidden="1" customHeight="1" x14ac:dyDescent="0.25">
      <c r="A1064" s="154">
        <v>1061</v>
      </c>
      <c r="B1064" s="172" t="s">
        <v>1759</v>
      </c>
      <c r="C1064" s="173">
        <v>469168</v>
      </c>
      <c r="D1064" s="174" t="s">
        <v>3816</v>
      </c>
      <c r="E1064" s="173" t="s">
        <v>640</v>
      </c>
      <c r="F1064" s="173">
        <v>51</v>
      </c>
      <c r="G1064" s="173">
        <v>32</v>
      </c>
      <c r="H1064" s="173" t="s">
        <v>641</v>
      </c>
      <c r="I1064" s="174" t="s">
        <v>1008</v>
      </c>
      <c r="J1064" s="173">
        <v>23</v>
      </c>
      <c r="K1064" s="173" t="s">
        <v>1289</v>
      </c>
      <c r="L1064" s="174" t="s">
        <v>1290</v>
      </c>
      <c r="M1064" s="174" t="s">
        <v>645</v>
      </c>
      <c r="N1064" s="174" t="s">
        <v>951</v>
      </c>
      <c r="O1064" s="174" t="s">
        <v>3310</v>
      </c>
      <c r="P1064" s="176" t="s">
        <v>3817</v>
      </c>
    </row>
    <row r="1065" spans="1:16" ht="21" hidden="1" customHeight="1" x14ac:dyDescent="0.25">
      <c r="A1065" s="154">
        <v>1062</v>
      </c>
      <c r="B1065" s="172" t="s">
        <v>1759</v>
      </c>
      <c r="C1065" s="173">
        <v>469837</v>
      </c>
      <c r="D1065" s="174" t="s">
        <v>3818</v>
      </c>
      <c r="E1065" s="173" t="s">
        <v>640</v>
      </c>
      <c r="F1065" s="173">
        <v>39</v>
      </c>
      <c r="G1065" s="173">
        <v>15</v>
      </c>
      <c r="H1065" s="173" t="s">
        <v>229</v>
      </c>
      <c r="I1065" s="174" t="s">
        <v>3285</v>
      </c>
      <c r="J1065" s="173">
        <v>17</v>
      </c>
      <c r="K1065" s="173" t="s">
        <v>3413</v>
      </c>
      <c r="L1065" s="174" t="s">
        <v>3414</v>
      </c>
      <c r="M1065" s="174" t="s">
        <v>1620</v>
      </c>
      <c r="N1065" s="174" t="s">
        <v>1627</v>
      </c>
      <c r="O1065" s="174">
        <v>0</v>
      </c>
      <c r="P1065" s="176" t="s">
        <v>3819</v>
      </c>
    </row>
    <row r="1066" spans="1:16" ht="21" hidden="1" customHeight="1" x14ac:dyDescent="0.25">
      <c r="A1066" s="154">
        <v>1063</v>
      </c>
      <c r="B1066" s="172" t="s">
        <v>1759</v>
      </c>
      <c r="C1066" s="173">
        <v>471578</v>
      </c>
      <c r="D1066" s="174" t="s">
        <v>3820</v>
      </c>
      <c r="E1066" s="173" t="s">
        <v>640</v>
      </c>
      <c r="F1066" s="173">
        <v>47</v>
      </c>
      <c r="G1066" s="173">
        <v>25</v>
      </c>
      <c r="H1066" s="173" t="s">
        <v>672</v>
      </c>
      <c r="I1066" s="174" t="s">
        <v>3634</v>
      </c>
      <c r="J1066" s="173">
        <v>24</v>
      </c>
      <c r="K1066" s="173" t="s">
        <v>2057</v>
      </c>
      <c r="L1066" s="174" t="s">
        <v>2058</v>
      </c>
      <c r="M1066" s="174" t="s">
        <v>736</v>
      </c>
      <c r="N1066" s="174" t="s">
        <v>745</v>
      </c>
      <c r="O1066" s="174" t="s">
        <v>3347</v>
      </c>
      <c r="P1066" s="176" t="s">
        <v>3821</v>
      </c>
    </row>
    <row r="1067" spans="1:16" ht="21" hidden="1" customHeight="1" x14ac:dyDescent="0.25">
      <c r="A1067" s="154">
        <v>1064</v>
      </c>
      <c r="B1067" s="172" t="s">
        <v>1759</v>
      </c>
      <c r="C1067" s="173">
        <v>480784</v>
      </c>
      <c r="D1067" s="174" t="s">
        <v>3822</v>
      </c>
      <c r="E1067" s="173" t="s">
        <v>741</v>
      </c>
      <c r="F1067" s="173">
        <v>45</v>
      </c>
      <c r="G1067" s="173">
        <v>15</v>
      </c>
      <c r="H1067" s="173" t="s">
        <v>672</v>
      </c>
      <c r="I1067" s="174" t="s">
        <v>3775</v>
      </c>
      <c r="J1067" s="173">
        <v>36</v>
      </c>
      <c r="K1067" s="173" t="s">
        <v>3678</v>
      </c>
      <c r="L1067" s="174" t="s">
        <v>3679</v>
      </c>
      <c r="M1067" s="174" t="s">
        <v>736</v>
      </c>
      <c r="N1067" s="174" t="s">
        <v>917</v>
      </c>
      <c r="O1067" s="174" t="s">
        <v>918</v>
      </c>
      <c r="P1067" s="176" t="s">
        <v>3823</v>
      </c>
    </row>
    <row r="1068" spans="1:16" ht="21" hidden="1" customHeight="1" x14ac:dyDescent="0.25">
      <c r="A1068" s="154">
        <v>1065</v>
      </c>
      <c r="B1068" s="172" t="s">
        <v>1759</v>
      </c>
      <c r="C1068" s="173">
        <v>485925</v>
      </c>
      <c r="D1068" s="174" t="s">
        <v>3824</v>
      </c>
      <c r="E1068" s="173" t="s">
        <v>640</v>
      </c>
      <c r="F1068" s="173">
        <v>55</v>
      </c>
      <c r="G1068" s="173">
        <v>34</v>
      </c>
      <c r="H1068" s="173" t="s">
        <v>641</v>
      </c>
      <c r="I1068" s="174" t="s">
        <v>2284</v>
      </c>
      <c r="J1068" s="173">
        <v>25</v>
      </c>
      <c r="K1068" s="173" t="s">
        <v>723</v>
      </c>
      <c r="L1068" s="174" t="s">
        <v>724</v>
      </c>
      <c r="M1068" s="174" t="s">
        <v>645</v>
      </c>
      <c r="N1068" s="174" t="s">
        <v>760</v>
      </c>
      <c r="O1068" s="174">
        <v>0</v>
      </c>
      <c r="P1068" s="176" t="s">
        <v>3825</v>
      </c>
    </row>
    <row r="1069" spans="1:16" ht="21" hidden="1" customHeight="1" x14ac:dyDescent="0.25">
      <c r="A1069" s="154">
        <v>1066</v>
      </c>
      <c r="B1069" s="172" t="s">
        <v>1759</v>
      </c>
      <c r="C1069" s="173">
        <v>487754</v>
      </c>
      <c r="D1069" s="174" t="s">
        <v>3826</v>
      </c>
      <c r="E1069" s="173" t="s">
        <v>640</v>
      </c>
      <c r="F1069" s="173">
        <v>54</v>
      </c>
      <c r="G1069" s="173">
        <v>32</v>
      </c>
      <c r="H1069" s="173" t="s">
        <v>229</v>
      </c>
      <c r="I1069" s="174" t="s">
        <v>3827</v>
      </c>
      <c r="J1069" s="173">
        <v>23</v>
      </c>
      <c r="K1069" s="173" t="s">
        <v>3525</v>
      </c>
      <c r="L1069" s="174" t="s">
        <v>3526</v>
      </c>
      <c r="M1069" s="174" t="s">
        <v>1620</v>
      </c>
      <c r="N1069" s="174" t="s">
        <v>2623</v>
      </c>
      <c r="O1069" s="174" t="s">
        <v>2893</v>
      </c>
      <c r="P1069" s="176" t="s">
        <v>3828</v>
      </c>
    </row>
    <row r="1070" spans="1:16" ht="21" hidden="1" customHeight="1" x14ac:dyDescent="0.25">
      <c r="A1070" s="154">
        <v>1067</v>
      </c>
      <c r="B1070" s="172" t="s">
        <v>1759</v>
      </c>
      <c r="C1070" s="173">
        <v>488982</v>
      </c>
      <c r="D1070" s="174" t="s">
        <v>3829</v>
      </c>
      <c r="E1070" s="173" t="s">
        <v>640</v>
      </c>
      <c r="F1070" s="173">
        <v>38</v>
      </c>
      <c r="G1070" s="173">
        <v>14</v>
      </c>
      <c r="H1070" s="173" t="s">
        <v>672</v>
      </c>
      <c r="I1070" s="174" t="s">
        <v>3541</v>
      </c>
      <c r="J1070" s="173">
        <v>21</v>
      </c>
      <c r="K1070" s="173" t="s">
        <v>850</v>
      </c>
      <c r="L1070" s="174" t="s">
        <v>851</v>
      </c>
      <c r="M1070" s="174" t="s">
        <v>736</v>
      </c>
      <c r="N1070" s="174" t="s">
        <v>745</v>
      </c>
      <c r="O1070" s="174" t="s">
        <v>3347</v>
      </c>
      <c r="P1070" s="176" t="s">
        <v>3830</v>
      </c>
    </row>
    <row r="1071" spans="1:16" ht="21" hidden="1" customHeight="1" x14ac:dyDescent="0.25">
      <c r="A1071" s="154">
        <v>1068</v>
      </c>
      <c r="B1071" s="172" t="s">
        <v>1759</v>
      </c>
      <c r="C1071" s="173">
        <v>489378</v>
      </c>
      <c r="D1071" s="174" t="s">
        <v>3831</v>
      </c>
      <c r="E1071" s="173" t="s">
        <v>640</v>
      </c>
      <c r="F1071" s="173">
        <v>36</v>
      </c>
      <c r="G1071" s="173">
        <v>13</v>
      </c>
      <c r="H1071" s="173" t="s">
        <v>280</v>
      </c>
      <c r="I1071" s="174" t="s">
        <v>3772</v>
      </c>
      <c r="J1071" s="173">
        <v>13</v>
      </c>
      <c r="K1071" s="173" t="s">
        <v>907</v>
      </c>
      <c r="L1071" s="174" t="s">
        <v>908</v>
      </c>
      <c r="M1071" s="174" t="s">
        <v>653</v>
      </c>
      <c r="N1071" s="174" t="s">
        <v>663</v>
      </c>
      <c r="O1071" s="174" t="s">
        <v>664</v>
      </c>
      <c r="P1071" s="176" t="s">
        <v>3832</v>
      </c>
    </row>
    <row r="1072" spans="1:16" ht="21" hidden="1" customHeight="1" x14ac:dyDescent="0.25">
      <c r="A1072" s="154">
        <v>1069</v>
      </c>
      <c r="B1072" s="172" t="s">
        <v>1759</v>
      </c>
      <c r="C1072" s="173">
        <v>489548</v>
      </c>
      <c r="D1072" s="174" t="s">
        <v>3833</v>
      </c>
      <c r="E1072" s="173" t="s">
        <v>640</v>
      </c>
      <c r="F1072" s="173">
        <v>40</v>
      </c>
      <c r="G1072" s="173">
        <v>14</v>
      </c>
      <c r="H1072" s="173" t="s">
        <v>672</v>
      </c>
      <c r="I1072" s="174" t="s">
        <v>3834</v>
      </c>
      <c r="J1072" s="173">
        <v>27</v>
      </c>
      <c r="K1072" s="173" t="s">
        <v>3835</v>
      </c>
      <c r="L1072" s="174" t="s">
        <v>2538</v>
      </c>
      <c r="M1072" s="174" t="s">
        <v>736</v>
      </c>
      <c r="N1072" s="174" t="s">
        <v>745</v>
      </c>
      <c r="O1072" s="174" t="s">
        <v>3347</v>
      </c>
      <c r="P1072" s="176" t="s">
        <v>3836</v>
      </c>
    </row>
    <row r="1073" spans="1:16" ht="21" hidden="1" customHeight="1" x14ac:dyDescent="0.25">
      <c r="A1073" s="154">
        <v>1070</v>
      </c>
      <c r="B1073" s="172" t="s">
        <v>1759</v>
      </c>
      <c r="C1073" s="173">
        <v>492891</v>
      </c>
      <c r="D1073" s="174" t="s">
        <v>3837</v>
      </c>
      <c r="E1073" s="173" t="s">
        <v>640</v>
      </c>
      <c r="F1073" s="173">
        <v>30</v>
      </c>
      <c r="G1073" s="173">
        <v>13</v>
      </c>
      <c r="H1073" s="173" t="s">
        <v>672</v>
      </c>
      <c r="I1073" s="174" t="s">
        <v>3838</v>
      </c>
      <c r="J1073" s="173">
        <v>17</v>
      </c>
      <c r="K1073" s="173" t="s">
        <v>3208</v>
      </c>
      <c r="L1073" s="174" t="s">
        <v>3209</v>
      </c>
      <c r="M1073" s="174" t="s">
        <v>736</v>
      </c>
      <c r="N1073" s="174" t="s">
        <v>917</v>
      </c>
      <c r="O1073" s="174" t="s">
        <v>918</v>
      </c>
      <c r="P1073" s="175" t="s">
        <v>656</v>
      </c>
    </row>
    <row r="1074" spans="1:16" ht="21" hidden="1" customHeight="1" x14ac:dyDescent="0.25">
      <c r="A1074" s="154">
        <v>1071</v>
      </c>
      <c r="B1074" s="172" t="s">
        <v>1759</v>
      </c>
      <c r="C1074" s="173">
        <v>497128</v>
      </c>
      <c r="D1074" s="174" t="s">
        <v>3839</v>
      </c>
      <c r="E1074" s="173" t="s">
        <v>741</v>
      </c>
      <c r="F1074" s="173">
        <v>44</v>
      </c>
      <c r="G1074" s="173">
        <v>13</v>
      </c>
      <c r="H1074" s="173" t="s">
        <v>672</v>
      </c>
      <c r="I1074" s="174" t="s">
        <v>3840</v>
      </c>
      <c r="J1074" s="173">
        <v>33</v>
      </c>
      <c r="K1074" s="173" t="s">
        <v>2237</v>
      </c>
      <c r="L1074" s="174" t="s">
        <v>2238</v>
      </c>
      <c r="M1074" s="174" t="s">
        <v>736</v>
      </c>
      <c r="N1074" s="174" t="s">
        <v>917</v>
      </c>
      <c r="O1074" s="174" t="s">
        <v>918</v>
      </c>
      <c r="P1074" s="176" t="s">
        <v>3841</v>
      </c>
    </row>
    <row r="1075" spans="1:16" ht="21" hidden="1" customHeight="1" x14ac:dyDescent="0.25">
      <c r="A1075" s="154">
        <v>1072</v>
      </c>
      <c r="B1075" s="172" t="s">
        <v>1759</v>
      </c>
      <c r="C1075" s="173">
        <v>498006</v>
      </c>
      <c r="D1075" s="174" t="s">
        <v>3842</v>
      </c>
      <c r="E1075" s="173" t="s">
        <v>640</v>
      </c>
      <c r="F1075" s="173">
        <v>45</v>
      </c>
      <c r="G1075" s="173">
        <v>13</v>
      </c>
      <c r="H1075" s="173" t="s">
        <v>641</v>
      </c>
      <c r="I1075" s="174" t="s">
        <v>1037</v>
      </c>
      <c r="J1075" s="173">
        <v>20</v>
      </c>
      <c r="K1075" s="173" t="s">
        <v>2211</v>
      </c>
      <c r="L1075" s="174" t="s">
        <v>2212</v>
      </c>
      <c r="M1075" s="174" t="s">
        <v>645</v>
      </c>
      <c r="N1075" s="174" t="s">
        <v>951</v>
      </c>
      <c r="O1075" s="174" t="s">
        <v>3273</v>
      </c>
      <c r="P1075" s="176" t="s">
        <v>3843</v>
      </c>
    </row>
    <row r="1076" spans="1:16" ht="21" hidden="1" customHeight="1" x14ac:dyDescent="0.25">
      <c r="A1076" s="154">
        <v>1073</v>
      </c>
      <c r="B1076" s="172" t="s">
        <v>1759</v>
      </c>
      <c r="C1076" s="173">
        <v>499876</v>
      </c>
      <c r="D1076" s="174" t="s">
        <v>3844</v>
      </c>
      <c r="E1076" s="173" t="s">
        <v>640</v>
      </c>
      <c r="F1076" s="173">
        <v>35</v>
      </c>
      <c r="G1076" s="173">
        <v>12</v>
      </c>
      <c r="H1076" s="173" t="s">
        <v>229</v>
      </c>
      <c r="I1076" s="174" t="s">
        <v>3827</v>
      </c>
      <c r="J1076" s="173">
        <v>23</v>
      </c>
      <c r="K1076" s="173" t="s">
        <v>1092</v>
      </c>
      <c r="L1076" s="174" t="s">
        <v>1093</v>
      </c>
      <c r="M1076" s="174" t="s">
        <v>1620</v>
      </c>
      <c r="N1076" s="174" t="s">
        <v>1627</v>
      </c>
      <c r="O1076" s="174" t="s">
        <v>2630</v>
      </c>
      <c r="P1076" s="176" t="s">
        <v>3845</v>
      </c>
    </row>
    <row r="1077" spans="1:16" ht="21" hidden="1" customHeight="1" x14ac:dyDescent="0.25">
      <c r="A1077" s="154">
        <v>1074</v>
      </c>
      <c r="B1077" s="172" t="s">
        <v>1759</v>
      </c>
      <c r="C1077" s="173">
        <v>502110</v>
      </c>
      <c r="D1077" s="174" t="s">
        <v>3846</v>
      </c>
      <c r="E1077" s="173" t="s">
        <v>640</v>
      </c>
      <c r="F1077" s="173">
        <v>32</v>
      </c>
      <c r="G1077" s="173">
        <v>10</v>
      </c>
      <c r="H1077" s="173" t="s">
        <v>641</v>
      </c>
      <c r="I1077" s="174" t="s">
        <v>2440</v>
      </c>
      <c r="J1077" s="173">
        <v>21</v>
      </c>
      <c r="K1077" s="173" t="s">
        <v>3847</v>
      </c>
      <c r="L1077" s="174" t="s">
        <v>3848</v>
      </c>
      <c r="M1077" s="174" t="s">
        <v>645</v>
      </c>
      <c r="N1077" s="174" t="s">
        <v>760</v>
      </c>
      <c r="O1077" s="174">
        <v>0</v>
      </c>
      <c r="P1077" s="176" t="s">
        <v>3849</v>
      </c>
    </row>
    <row r="1078" spans="1:16" ht="21" hidden="1" customHeight="1" x14ac:dyDescent="0.25">
      <c r="A1078" s="154">
        <v>1075</v>
      </c>
      <c r="B1078" s="172" t="s">
        <v>1759</v>
      </c>
      <c r="C1078" s="173">
        <v>502895</v>
      </c>
      <c r="D1078" s="174" t="s">
        <v>3850</v>
      </c>
      <c r="E1078" s="173" t="s">
        <v>640</v>
      </c>
      <c r="F1078" s="173">
        <v>40</v>
      </c>
      <c r="G1078" s="173">
        <v>13</v>
      </c>
      <c r="H1078" s="173" t="s">
        <v>641</v>
      </c>
      <c r="I1078" s="174" t="s">
        <v>3603</v>
      </c>
      <c r="J1078" s="173">
        <v>26</v>
      </c>
      <c r="K1078" s="173" t="s">
        <v>949</v>
      </c>
      <c r="L1078" s="174" t="s">
        <v>950</v>
      </c>
      <c r="M1078" s="174" t="s">
        <v>645</v>
      </c>
      <c r="N1078" s="174" t="s">
        <v>760</v>
      </c>
      <c r="O1078" s="174">
        <v>0</v>
      </c>
      <c r="P1078" s="175" t="s">
        <v>656</v>
      </c>
    </row>
    <row r="1079" spans="1:16" ht="21" hidden="1" customHeight="1" x14ac:dyDescent="0.25">
      <c r="A1079" s="154">
        <v>1076</v>
      </c>
      <c r="B1079" s="172" t="s">
        <v>1759</v>
      </c>
      <c r="C1079" s="173">
        <v>503436</v>
      </c>
      <c r="D1079" s="174" t="s">
        <v>3851</v>
      </c>
      <c r="E1079" s="173" t="s">
        <v>640</v>
      </c>
      <c r="F1079" s="173">
        <v>58</v>
      </c>
      <c r="G1079" s="173">
        <v>12</v>
      </c>
      <c r="H1079" s="173" t="s">
        <v>672</v>
      </c>
      <c r="I1079" s="174" t="s">
        <v>3797</v>
      </c>
      <c r="J1079" s="173">
        <v>20</v>
      </c>
      <c r="K1079" s="173" t="s">
        <v>1029</v>
      </c>
      <c r="L1079" s="174" t="s">
        <v>1030</v>
      </c>
      <c r="M1079" s="174" t="s">
        <v>736</v>
      </c>
      <c r="N1079" s="174" t="s">
        <v>737</v>
      </c>
      <c r="O1079" s="174" t="s">
        <v>738</v>
      </c>
      <c r="P1079" s="176" t="s">
        <v>3852</v>
      </c>
    </row>
    <row r="1080" spans="1:16" ht="21" hidden="1" customHeight="1" x14ac:dyDescent="0.25">
      <c r="A1080" s="154">
        <v>1077</v>
      </c>
      <c r="B1080" s="172" t="s">
        <v>1759</v>
      </c>
      <c r="C1080" s="173">
        <v>506433</v>
      </c>
      <c r="D1080" s="174" t="s">
        <v>3853</v>
      </c>
      <c r="E1080" s="173" t="s">
        <v>741</v>
      </c>
      <c r="F1080" s="173">
        <v>41</v>
      </c>
      <c r="G1080" s="173">
        <v>12</v>
      </c>
      <c r="H1080" s="173" t="s">
        <v>641</v>
      </c>
      <c r="I1080" s="174" t="s">
        <v>3854</v>
      </c>
      <c r="J1080" s="173">
        <v>31</v>
      </c>
      <c r="K1080" s="173" t="s">
        <v>3855</v>
      </c>
      <c r="L1080" s="174" t="s">
        <v>3856</v>
      </c>
      <c r="M1080" s="174" t="s">
        <v>645</v>
      </c>
      <c r="N1080" s="174" t="s">
        <v>760</v>
      </c>
      <c r="O1080" s="174" t="s">
        <v>3624</v>
      </c>
      <c r="P1080" s="176" t="s">
        <v>3857</v>
      </c>
    </row>
    <row r="1081" spans="1:16" ht="21" hidden="1" customHeight="1" x14ac:dyDescent="0.25">
      <c r="A1081" s="154">
        <v>1078</v>
      </c>
      <c r="B1081" s="172" t="s">
        <v>1759</v>
      </c>
      <c r="C1081" s="173">
        <v>507523</v>
      </c>
      <c r="D1081" s="174" t="s">
        <v>3858</v>
      </c>
      <c r="E1081" s="173" t="s">
        <v>640</v>
      </c>
      <c r="F1081" s="173">
        <v>37</v>
      </c>
      <c r="G1081" s="173">
        <v>12</v>
      </c>
      <c r="H1081" s="173" t="s">
        <v>641</v>
      </c>
      <c r="I1081" s="174" t="s">
        <v>3491</v>
      </c>
      <c r="J1081" s="173">
        <v>13</v>
      </c>
      <c r="K1081" s="173" t="s">
        <v>845</v>
      </c>
      <c r="L1081" s="174" t="s">
        <v>846</v>
      </c>
      <c r="M1081" s="174" t="s">
        <v>645</v>
      </c>
      <c r="N1081" s="174" t="s">
        <v>951</v>
      </c>
      <c r="O1081" s="174" t="s">
        <v>3273</v>
      </c>
      <c r="P1081" s="175" t="s">
        <v>656</v>
      </c>
    </row>
    <row r="1082" spans="1:16" ht="21" hidden="1" customHeight="1" x14ac:dyDescent="0.25">
      <c r="A1082" s="154">
        <v>1079</v>
      </c>
      <c r="B1082" s="172" t="s">
        <v>638</v>
      </c>
      <c r="C1082" s="173">
        <v>514143</v>
      </c>
      <c r="D1082" s="174" t="s">
        <v>3859</v>
      </c>
      <c r="E1082" s="173" t="s">
        <v>741</v>
      </c>
      <c r="F1082" s="173">
        <v>49</v>
      </c>
      <c r="G1082" s="173">
        <v>12</v>
      </c>
      <c r="H1082" s="173" t="s">
        <v>672</v>
      </c>
      <c r="I1082" s="174" t="s">
        <v>3860</v>
      </c>
      <c r="J1082" s="173">
        <v>37</v>
      </c>
      <c r="K1082" s="173" t="s">
        <v>743</v>
      </c>
      <c r="L1082" s="174" t="s">
        <v>744</v>
      </c>
      <c r="M1082" s="174" t="s">
        <v>736</v>
      </c>
      <c r="N1082" s="174" t="s">
        <v>917</v>
      </c>
      <c r="O1082" s="174" t="s">
        <v>1391</v>
      </c>
      <c r="P1082" s="176" t="s">
        <v>3861</v>
      </c>
    </row>
    <row r="1083" spans="1:16" ht="21" hidden="1" customHeight="1" x14ac:dyDescent="0.25">
      <c r="A1083" s="154">
        <v>1080</v>
      </c>
      <c r="B1083" s="172" t="s">
        <v>1759</v>
      </c>
      <c r="C1083" s="173">
        <v>514348</v>
      </c>
      <c r="D1083" s="174" t="s">
        <v>3862</v>
      </c>
      <c r="E1083" s="173" t="s">
        <v>640</v>
      </c>
      <c r="F1083" s="173">
        <v>54</v>
      </c>
      <c r="G1083" s="173">
        <v>29</v>
      </c>
      <c r="H1083" s="173" t="s">
        <v>229</v>
      </c>
      <c r="I1083" s="174" t="s">
        <v>3285</v>
      </c>
      <c r="J1083" s="173">
        <v>20</v>
      </c>
      <c r="K1083" s="173" t="s">
        <v>2142</v>
      </c>
      <c r="L1083" s="174" t="s">
        <v>2143</v>
      </c>
      <c r="M1083" s="174" t="s">
        <v>1620</v>
      </c>
      <c r="N1083" s="174" t="s">
        <v>1627</v>
      </c>
      <c r="O1083" s="174">
        <v>0</v>
      </c>
      <c r="P1083" s="175" t="s">
        <v>656</v>
      </c>
    </row>
    <row r="1084" spans="1:16" ht="21" hidden="1" customHeight="1" x14ac:dyDescent="0.25">
      <c r="A1084" s="154">
        <v>1081</v>
      </c>
      <c r="B1084" s="172" t="s">
        <v>1759</v>
      </c>
      <c r="C1084" s="173">
        <v>520356</v>
      </c>
      <c r="D1084" s="174" t="s">
        <v>3863</v>
      </c>
      <c r="E1084" s="173" t="s">
        <v>741</v>
      </c>
      <c r="F1084" s="173">
        <v>43</v>
      </c>
      <c r="G1084" s="173">
        <v>12</v>
      </c>
      <c r="H1084" s="173" t="s">
        <v>229</v>
      </c>
      <c r="I1084" s="174" t="s">
        <v>3864</v>
      </c>
      <c r="J1084" s="173">
        <v>35</v>
      </c>
      <c r="K1084" s="173" t="s">
        <v>820</v>
      </c>
      <c r="L1084" s="174" t="s">
        <v>821</v>
      </c>
      <c r="M1084" s="174" t="s">
        <v>1620</v>
      </c>
      <c r="N1084" s="174" t="s">
        <v>1744</v>
      </c>
      <c r="O1084" s="174" t="s">
        <v>3033</v>
      </c>
      <c r="P1084" s="176" t="s">
        <v>3865</v>
      </c>
    </row>
    <row r="1085" spans="1:16" ht="21" hidden="1" customHeight="1" x14ac:dyDescent="0.25">
      <c r="A1085" s="154">
        <v>1082</v>
      </c>
      <c r="B1085" s="172" t="s">
        <v>1759</v>
      </c>
      <c r="C1085" s="173">
        <v>520848</v>
      </c>
      <c r="D1085" s="174" t="s">
        <v>3866</v>
      </c>
      <c r="E1085" s="173" t="s">
        <v>640</v>
      </c>
      <c r="F1085" s="173">
        <v>34</v>
      </c>
      <c r="G1085" s="173">
        <v>11</v>
      </c>
      <c r="H1085" s="173" t="s">
        <v>672</v>
      </c>
      <c r="I1085" s="174" t="s">
        <v>3270</v>
      </c>
      <c r="J1085" s="173">
        <v>15</v>
      </c>
      <c r="K1085" s="173" t="s">
        <v>874</v>
      </c>
      <c r="L1085" s="174" t="s">
        <v>875</v>
      </c>
      <c r="M1085" s="174" t="s">
        <v>736</v>
      </c>
      <c r="N1085" s="174" t="s">
        <v>917</v>
      </c>
      <c r="O1085" s="174" t="s">
        <v>918</v>
      </c>
      <c r="P1085" s="176" t="s">
        <v>3867</v>
      </c>
    </row>
    <row r="1086" spans="1:16" ht="21" hidden="1" customHeight="1" x14ac:dyDescent="0.25">
      <c r="A1086" s="154">
        <v>1083</v>
      </c>
      <c r="B1086" s="172" t="s">
        <v>1759</v>
      </c>
      <c r="C1086" s="173">
        <v>520919</v>
      </c>
      <c r="D1086" s="174" t="s">
        <v>3868</v>
      </c>
      <c r="E1086" s="173" t="s">
        <v>640</v>
      </c>
      <c r="F1086" s="173">
        <v>47</v>
      </c>
      <c r="G1086" s="173">
        <v>12</v>
      </c>
      <c r="H1086" s="173" t="s">
        <v>229</v>
      </c>
      <c r="I1086" s="174" t="s">
        <v>2112</v>
      </c>
      <c r="J1086" s="173">
        <v>23</v>
      </c>
      <c r="K1086" s="173" t="s">
        <v>750</v>
      </c>
      <c r="L1086" s="174" t="s">
        <v>751</v>
      </c>
      <c r="M1086" s="174" t="s">
        <v>1620</v>
      </c>
      <c r="N1086" s="174" t="s">
        <v>1744</v>
      </c>
      <c r="O1086" s="174" t="s">
        <v>54</v>
      </c>
      <c r="P1086" s="176" t="s">
        <v>3869</v>
      </c>
    </row>
    <row r="1087" spans="1:16" ht="21" hidden="1" customHeight="1" x14ac:dyDescent="0.25">
      <c r="A1087" s="154">
        <v>1084</v>
      </c>
      <c r="B1087" s="172" t="s">
        <v>1759</v>
      </c>
      <c r="C1087" s="173">
        <v>522988</v>
      </c>
      <c r="D1087" s="174" t="s">
        <v>3870</v>
      </c>
      <c r="E1087" s="173" t="s">
        <v>640</v>
      </c>
      <c r="F1087" s="173">
        <v>47</v>
      </c>
      <c r="G1087" s="173">
        <v>11</v>
      </c>
      <c r="H1087" s="173" t="s">
        <v>672</v>
      </c>
      <c r="I1087" s="174" t="s">
        <v>3838</v>
      </c>
      <c r="J1087" s="173">
        <v>23</v>
      </c>
      <c r="K1087" s="173" t="s">
        <v>1188</v>
      </c>
      <c r="L1087" s="174" t="s">
        <v>1189</v>
      </c>
      <c r="M1087" s="174" t="s">
        <v>736</v>
      </c>
      <c r="N1087" s="174" t="s">
        <v>917</v>
      </c>
      <c r="O1087" s="174" t="s">
        <v>918</v>
      </c>
      <c r="P1087" s="176" t="s">
        <v>3871</v>
      </c>
    </row>
    <row r="1088" spans="1:16" ht="21" hidden="1" customHeight="1" x14ac:dyDescent="0.25">
      <c r="A1088" s="154">
        <v>1085</v>
      </c>
      <c r="B1088" s="172" t="s">
        <v>1759</v>
      </c>
      <c r="C1088" s="173">
        <v>522989</v>
      </c>
      <c r="D1088" s="174" t="s">
        <v>3872</v>
      </c>
      <c r="E1088" s="173" t="s">
        <v>640</v>
      </c>
      <c r="F1088" s="173">
        <v>39</v>
      </c>
      <c r="G1088" s="173">
        <v>12</v>
      </c>
      <c r="H1088" s="173" t="s">
        <v>229</v>
      </c>
      <c r="I1088" s="174" t="s">
        <v>3285</v>
      </c>
      <c r="J1088" s="173">
        <v>11</v>
      </c>
      <c r="K1088" s="173" t="s">
        <v>2113</v>
      </c>
      <c r="L1088" s="174" t="s">
        <v>2114</v>
      </c>
      <c r="M1088" s="174" t="s">
        <v>1620</v>
      </c>
      <c r="N1088" s="174" t="s">
        <v>1627</v>
      </c>
      <c r="O1088" s="174">
        <v>0</v>
      </c>
      <c r="P1088" s="175" t="s">
        <v>656</v>
      </c>
    </row>
    <row r="1089" spans="1:16" ht="21" hidden="1" customHeight="1" x14ac:dyDescent="0.25">
      <c r="A1089" s="154">
        <v>1086</v>
      </c>
      <c r="B1089" s="172" t="s">
        <v>1759</v>
      </c>
      <c r="C1089" s="173">
        <v>527487</v>
      </c>
      <c r="D1089" s="174" t="s">
        <v>3873</v>
      </c>
      <c r="E1089" s="173" t="s">
        <v>741</v>
      </c>
      <c r="F1089" s="173">
        <v>34</v>
      </c>
      <c r="G1089" s="173">
        <v>11</v>
      </c>
      <c r="H1089" s="173" t="s">
        <v>641</v>
      </c>
      <c r="I1089" s="174" t="s">
        <v>1008</v>
      </c>
      <c r="J1089" s="173">
        <v>24</v>
      </c>
      <c r="K1089" s="173" t="s">
        <v>778</v>
      </c>
      <c r="L1089" s="174" t="s">
        <v>779</v>
      </c>
      <c r="M1089" s="174" t="s">
        <v>645</v>
      </c>
      <c r="N1089" s="174" t="s">
        <v>951</v>
      </c>
      <c r="O1089" s="174" t="s">
        <v>3310</v>
      </c>
      <c r="P1089" s="176" t="s">
        <v>3874</v>
      </c>
    </row>
    <row r="1090" spans="1:16" ht="21" hidden="1" customHeight="1" x14ac:dyDescent="0.25">
      <c r="A1090" s="154">
        <v>1087</v>
      </c>
      <c r="B1090" s="172" t="s">
        <v>1759</v>
      </c>
      <c r="C1090" s="173">
        <v>539842</v>
      </c>
      <c r="D1090" s="174" t="s">
        <v>3875</v>
      </c>
      <c r="E1090" s="173" t="s">
        <v>640</v>
      </c>
      <c r="F1090" s="173">
        <v>40</v>
      </c>
      <c r="G1090" s="173">
        <v>10</v>
      </c>
      <c r="H1090" s="173" t="s">
        <v>641</v>
      </c>
      <c r="I1090" s="174" t="s">
        <v>3429</v>
      </c>
      <c r="J1090" s="173">
        <v>26</v>
      </c>
      <c r="K1090" s="173" t="s">
        <v>949</v>
      </c>
      <c r="L1090" s="174" t="s">
        <v>950</v>
      </c>
      <c r="M1090" s="174" t="s">
        <v>645</v>
      </c>
      <c r="N1090" s="174" t="s">
        <v>951</v>
      </c>
      <c r="O1090" s="174" t="s">
        <v>3310</v>
      </c>
      <c r="P1090" s="176" t="s">
        <v>3876</v>
      </c>
    </row>
    <row r="1091" spans="1:16" ht="21" hidden="1" customHeight="1" x14ac:dyDescent="0.25">
      <c r="A1091" s="154">
        <v>1088</v>
      </c>
      <c r="B1091" s="172" t="s">
        <v>1759</v>
      </c>
      <c r="C1091" s="173">
        <v>541025</v>
      </c>
      <c r="D1091" s="174" t="s">
        <v>3877</v>
      </c>
      <c r="E1091" s="173" t="s">
        <v>640</v>
      </c>
      <c r="F1091" s="173">
        <v>31</v>
      </c>
      <c r="G1091" s="173">
        <v>9</v>
      </c>
      <c r="H1091" s="173" t="s">
        <v>672</v>
      </c>
      <c r="I1091" s="174" t="s">
        <v>3270</v>
      </c>
      <c r="J1091" s="173">
        <v>27</v>
      </c>
      <c r="K1091" s="173" t="s">
        <v>2012</v>
      </c>
      <c r="L1091" s="174" t="s">
        <v>2013</v>
      </c>
      <c r="M1091" s="174" t="s">
        <v>736</v>
      </c>
      <c r="N1091" s="174" t="s">
        <v>917</v>
      </c>
      <c r="O1091" s="174" t="s">
        <v>918</v>
      </c>
      <c r="P1091" s="176" t="s">
        <v>3878</v>
      </c>
    </row>
    <row r="1092" spans="1:16" ht="21" hidden="1" customHeight="1" x14ac:dyDescent="0.25">
      <c r="A1092" s="154">
        <v>1089</v>
      </c>
      <c r="B1092" s="172" t="s">
        <v>1759</v>
      </c>
      <c r="C1092" s="173">
        <v>553334</v>
      </c>
      <c r="D1092" s="174" t="s">
        <v>3879</v>
      </c>
      <c r="E1092" s="173" t="s">
        <v>640</v>
      </c>
      <c r="F1092" s="173">
        <v>30</v>
      </c>
      <c r="G1092" s="173">
        <v>9</v>
      </c>
      <c r="H1092" s="173" t="s">
        <v>229</v>
      </c>
      <c r="I1092" s="174" t="s">
        <v>3285</v>
      </c>
      <c r="J1092" s="173">
        <v>23</v>
      </c>
      <c r="K1092" s="173" t="s">
        <v>1625</v>
      </c>
      <c r="L1092" s="174" t="s">
        <v>1626</v>
      </c>
      <c r="M1092" s="174" t="s">
        <v>1620</v>
      </c>
      <c r="N1092" s="174" t="s">
        <v>1627</v>
      </c>
      <c r="O1092" s="174">
        <v>0</v>
      </c>
      <c r="P1092" s="176" t="s">
        <v>3880</v>
      </c>
    </row>
    <row r="1093" spans="1:16" ht="21" hidden="1" customHeight="1" x14ac:dyDescent="0.25">
      <c r="A1093" s="154">
        <v>1090</v>
      </c>
      <c r="B1093" s="172" t="s">
        <v>1759</v>
      </c>
      <c r="C1093" s="173">
        <v>553911</v>
      </c>
      <c r="D1093" s="174" t="s">
        <v>3881</v>
      </c>
      <c r="E1093" s="173" t="s">
        <v>640</v>
      </c>
      <c r="F1093" s="173">
        <v>49</v>
      </c>
      <c r="G1093" s="173">
        <v>23</v>
      </c>
      <c r="H1093" s="173" t="s">
        <v>641</v>
      </c>
      <c r="I1093" s="174" t="s">
        <v>2268</v>
      </c>
      <c r="J1093" s="173">
        <v>22</v>
      </c>
      <c r="K1093" s="173" t="s">
        <v>764</v>
      </c>
      <c r="L1093" s="174" t="s">
        <v>765</v>
      </c>
      <c r="M1093" s="174" t="s">
        <v>645</v>
      </c>
      <c r="N1093" s="174" t="s">
        <v>760</v>
      </c>
      <c r="O1093" s="174" t="s">
        <v>3624</v>
      </c>
      <c r="P1093" s="175" t="s">
        <v>656</v>
      </c>
    </row>
    <row r="1094" spans="1:16" ht="21" hidden="1" customHeight="1" x14ac:dyDescent="0.25">
      <c r="A1094" s="154">
        <v>1091</v>
      </c>
      <c r="B1094" s="172" t="s">
        <v>638</v>
      </c>
      <c r="C1094" s="173">
        <v>556789</v>
      </c>
      <c r="D1094" s="174" t="s">
        <v>3882</v>
      </c>
      <c r="E1094" s="173" t="s">
        <v>741</v>
      </c>
      <c r="F1094" s="173">
        <v>40</v>
      </c>
      <c r="G1094" s="173">
        <v>10</v>
      </c>
      <c r="H1094" s="173" t="s">
        <v>672</v>
      </c>
      <c r="I1094" s="174" t="s">
        <v>3883</v>
      </c>
      <c r="J1094" s="173">
        <v>36</v>
      </c>
      <c r="K1094" s="173" t="s">
        <v>3678</v>
      </c>
      <c r="L1094" s="174" t="s">
        <v>3679</v>
      </c>
      <c r="M1094" s="174" t="s">
        <v>736</v>
      </c>
      <c r="N1094" s="174" t="s">
        <v>917</v>
      </c>
      <c r="O1094" s="174" t="s">
        <v>918</v>
      </c>
      <c r="P1094" s="176" t="s">
        <v>3884</v>
      </c>
    </row>
    <row r="1095" spans="1:16" ht="21" hidden="1" customHeight="1" x14ac:dyDescent="0.25">
      <c r="A1095" s="154">
        <v>1092</v>
      </c>
      <c r="B1095" s="172" t="s">
        <v>1759</v>
      </c>
      <c r="C1095" s="173">
        <v>556969</v>
      </c>
      <c r="D1095" s="174" t="s">
        <v>3885</v>
      </c>
      <c r="E1095" s="173" t="s">
        <v>741</v>
      </c>
      <c r="F1095" s="173">
        <v>44</v>
      </c>
      <c r="G1095" s="173">
        <v>9</v>
      </c>
      <c r="H1095" s="173" t="s">
        <v>672</v>
      </c>
      <c r="I1095" s="174" t="s">
        <v>3278</v>
      </c>
      <c r="J1095" s="173">
        <v>35</v>
      </c>
      <c r="K1095" s="173" t="s">
        <v>1574</v>
      </c>
      <c r="L1095" s="174" t="s">
        <v>1575</v>
      </c>
      <c r="M1095" s="174" t="s">
        <v>736</v>
      </c>
      <c r="N1095" s="174" t="s">
        <v>917</v>
      </c>
      <c r="O1095" s="174" t="s">
        <v>918</v>
      </c>
      <c r="P1095" s="176" t="s">
        <v>3886</v>
      </c>
    </row>
    <row r="1096" spans="1:16" ht="21" hidden="1" customHeight="1" x14ac:dyDescent="0.25">
      <c r="A1096" s="154">
        <v>1093</v>
      </c>
      <c r="B1096" s="172" t="s">
        <v>1759</v>
      </c>
      <c r="C1096" s="173">
        <v>558922</v>
      </c>
      <c r="D1096" s="174" t="s">
        <v>3887</v>
      </c>
      <c r="E1096" s="173" t="s">
        <v>640</v>
      </c>
      <c r="F1096" s="173">
        <v>36</v>
      </c>
      <c r="G1096" s="173">
        <v>9</v>
      </c>
      <c r="H1096" s="173" t="s">
        <v>641</v>
      </c>
      <c r="I1096" s="174" t="s">
        <v>993</v>
      </c>
      <c r="J1096" s="173">
        <v>13</v>
      </c>
      <c r="K1096" s="173" t="s">
        <v>907</v>
      </c>
      <c r="L1096" s="174" t="s">
        <v>908</v>
      </c>
      <c r="M1096" s="174" t="s">
        <v>645</v>
      </c>
      <c r="N1096" s="174" t="s">
        <v>951</v>
      </c>
      <c r="O1096" s="174" t="s">
        <v>3310</v>
      </c>
      <c r="P1096" s="176" t="s">
        <v>3888</v>
      </c>
    </row>
    <row r="1097" spans="1:16" ht="21" hidden="1" customHeight="1" x14ac:dyDescent="0.25">
      <c r="A1097" s="154">
        <v>1094</v>
      </c>
      <c r="B1097" s="172" t="s">
        <v>1759</v>
      </c>
      <c r="C1097" s="173">
        <v>561197</v>
      </c>
      <c r="D1097" s="174" t="s">
        <v>3889</v>
      </c>
      <c r="E1097" s="173" t="s">
        <v>640</v>
      </c>
      <c r="F1097" s="173">
        <v>52</v>
      </c>
      <c r="G1097" s="173">
        <v>29</v>
      </c>
      <c r="H1097" s="173" t="s">
        <v>641</v>
      </c>
      <c r="I1097" s="174" t="s">
        <v>980</v>
      </c>
      <c r="J1097" s="173">
        <v>23</v>
      </c>
      <c r="K1097" s="173" t="s">
        <v>1766</v>
      </c>
      <c r="L1097" s="174" t="s">
        <v>1767</v>
      </c>
      <c r="M1097" s="174" t="s">
        <v>645</v>
      </c>
      <c r="N1097" s="174" t="s">
        <v>951</v>
      </c>
      <c r="O1097" s="174" t="s">
        <v>3310</v>
      </c>
      <c r="P1097" s="176" t="s">
        <v>3890</v>
      </c>
    </row>
    <row r="1098" spans="1:16" ht="21" hidden="1" customHeight="1" x14ac:dyDescent="0.25">
      <c r="A1098" s="154">
        <v>1095</v>
      </c>
      <c r="B1098" s="172" t="s">
        <v>1759</v>
      </c>
      <c r="C1098" s="173">
        <v>571189</v>
      </c>
      <c r="D1098" s="174" t="s">
        <v>3891</v>
      </c>
      <c r="E1098" s="173" t="s">
        <v>741</v>
      </c>
      <c r="F1098" s="173">
        <v>41</v>
      </c>
      <c r="G1098" s="173">
        <v>8</v>
      </c>
      <c r="H1098" s="173" t="s">
        <v>672</v>
      </c>
      <c r="I1098" s="174" t="s">
        <v>3278</v>
      </c>
      <c r="J1098" s="173">
        <v>33</v>
      </c>
      <c r="K1098" s="173" t="s">
        <v>2237</v>
      </c>
      <c r="L1098" s="174" t="s">
        <v>2238</v>
      </c>
      <c r="M1098" s="174" t="s">
        <v>736</v>
      </c>
      <c r="N1098" s="174" t="s">
        <v>917</v>
      </c>
      <c r="O1098" s="174" t="s">
        <v>918</v>
      </c>
      <c r="P1098" s="175" t="s">
        <v>656</v>
      </c>
    </row>
    <row r="1099" spans="1:16" ht="21" hidden="1" customHeight="1" x14ac:dyDescent="0.25">
      <c r="A1099" s="154">
        <v>1096</v>
      </c>
      <c r="B1099" s="172" t="s">
        <v>1759</v>
      </c>
      <c r="C1099" s="173">
        <v>631956</v>
      </c>
      <c r="D1099" s="174" t="s">
        <v>3892</v>
      </c>
      <c r="E1099" s="173" t="s">
        <v>640</v>
      </c>
      <c r="F1099" s="173">
        <v>49</v>
      </c>
      <c r="G1099" s="173">
        <v>23</v>
      </c>
      <c r="H1099" s="173" t="s">
        <v>280</v>
      </c>
      <c r="I1099" s="174" t="s">
        <v>3893</v>
      </c>
      <c r="J1099" s="173">
        <v>24</v>
      </c>
      <c r="K1099" s="173" t="s">
        <v>3894</v>
      </c>
      <c r="L1099" s="174" t="s">
        <v>3895</v>
      </c>
      <c r="M1099" s="174" t="s">
        <v>653</v>
      </c>
      <c r="N1099" s="174" t="s">
        <v>654</v>
      </c>
      <c r="O1099" s="174" t="s">
        <v>1170</v>
      </c>
      <c r="P1099" s="176" t="s">
        <v>3896</v>
      </c>
    </row>
    <row r="1100" spans="1:16" ht="21" hidden="1" customHeight="1" x14ac:dyDescent="0.25">
      <c r="A1100" s="154">
        <v>1097</v>
      </c>
      <c r="B1100" s="172" t="s">
        <v>1759</v>
      </c>
      <c r="C1100" s="173">
        <v>637872</v>
      </c>
      <c r="D1100" s="174" t="s">
        <v>3897</v>
      </c>
      <c r="E1100" s="173" t="s">
        <v>640</v>
      </c>
      <c r="F1100" s="173">
        <v>53</v>
      </c>
      <c r="G1100" s="173">
        <v>32</v>
      </c>
      <c r="H1100" s="173" t="s">
        <v>229</v>
      </c>
      <c r="I1100" s="174" t="s">
        <v>3898</v>
      </c>
      <c r="J1100" s="173">
        <v>23</v>
      </c>
      <c r="K1100" s="173" t="s">
        <v>929</v>
      </c>
      <c r="L1100" s="174" t="s">
        <v>930</v>
      </c>
      <c r="M1100" s="174" t="s">
        <v>1620</v>
      </c>
      <c r="N1100" s="174" t="s">
        <v>2623</v>
      </c>
      <c r="O1100" s="174" t="s">
        <v>2624</v>
      </c>
      <c r="P1100" s="176" t="s">
        <v>3899</v>
      </c>
    </row>
    <row r="1101" spans="1:16" ht="21" hidden="1" customHeight="1" x14ac:dyDescent="0.25">
      <c r="A1101" s="154">
        <v>1098</v>
      </c>
      <c r="B1101" s="172" t="s">
        <v>1759</v>
      </c>
      <c r="C1101" s="173">
        <v>642511</v>
      </c>
      <c r="D1101" s="174" t="s">
        <v>3900</v>
      </c>
      <c r="E1101" s="173" t="s">
        <v>640</v>
      </c>
      <c r="F1101" s="173">
        <v>49</v>
      </c>
      <c r="G1101" s="173">
        <v>22</v>
      </c>
      <c r="H1101" s="173" t="s">
        <v>641</v>
      </c>
      <c r="I1101" s="174" t="s">
        <v>3901</v>
      </c>
      <c r="J1101" s="173">
        <v>18</v>
      </c>
      <c r="K1101" s="173" t="s">
        <v>2490</v>
      </c>
      <c r="L1101" s="174" t="s">
        <v>2491</v>
      </c>
      <c r="M1101" s="174" t="s">
        <v>645</v>
      </c>
      <c r="N1101" s="174" t="s">
        <v>951</v>
      </c>
      <c r="O1101" s="174" t="s">
        <v>3273</v>
      </c>
      <c r="P1101" s="175" t="s">
        <v>656</v>
      </c>
    </row>
    <row r="1102" spans="1:16" ht="21" hidden="1" customHeight="1" x14ac:dyDescent="0.25">
      <c r="A1102" s="154">
        <v>1099</v>
      </c>
      <c r="B1102" s="172" t="s">
        <v>1759</v>
      </c>
      <c r="C1102" s="173">
        <v>659865</v>
      </c>
      <c r="D1102" s="174" t="s">
        <v>3902</v>
      </c>
      <c r="E1102" s="173" t="s">
        <v>640</v>
      </c>
      <c r="F1102" s="173">
        <v>49</v>
      </c>
      <c r="G1102" s="173">
        <v>30</v>
      </c>
      <c r="H1102" s="173" t="s">
        <v>641</v>
      </c>
      <c r="I1102" s="174" t="s">
        <v>3491</v>
      </c>
      <c r="J1102" s="173">
        <v>27</v>
      </c>
      <c r="K1102" s="173" t="s">
        <v>1710</v>
      </c>
      <c r="L1102" s="174" t="s">
        <v>1711</v>
      </c>
      <c r="M1102" s="174" t="s">
        <v>645</v>
      </c>
      <c r="N1102" s="174" t="s">
        <v>951</v>
      </c>
      <c r="O1102" s="174" t="s">
        <v>3273</v>
      </c>
      <c r="P1102" s="176" t="s">
        <v>3903</v>
      </c>
    </row>
    <row r="1103" spans="1:16" ht="21" hidden="1" customHeight="1" x14ac:dyDescent="0.25">
      <c r="A1103" s="154">
        <v>1100</v>
      </c>
      <c r="B1103" s="172" t="s">
        <v>1759</v>
      </c>
      <c r="C1103" s="173">
        <v>674426</v>
      </c>
      <c r="D1103" s="174" t="s">
        <v>3904</v>
      </c>
      <c r="E1103" s="173" t="s">
        <v>640</v>
      </c>
      <c r="F1103" s="173">
        <v>49</v>
      </c>
      <c r="G1103" s="173">
        <v>30</v>
      </c>
      <c r="H1103" s="173" t="s">
        <v>672</v>
      </c>
      <c r="I1103" s="174" t="s">
        <v>3416</v>
      </c>
      <c r="J1103" s="173">
        <v>24</v>
      </c>
      <c r="K1103" s="173" t="s">
        <v>1646</v>
      </c>
      <c r="L1103" s="174" t="s">
        <v>1647</v>
      </c>
      <c r="M1103" s="174" t="s">
        <v>736</v>
      </c>
      <c r="N1103" s="174" t="s">
        <v>917</v>
      </c>
      <c r="O1103" s="174" t="s">
        <v>918</v>
      </c>
      <c r="P1103" s="176" t="s">
        <v>3905</v>
      </c>
    </row>
    <row r="1104" spans="1:16" ht="21" hidden="1" customHeight="1" x14ac:dyDescent="0.25">
      <c r="A1104" s="154">
        <v>1101</v>
      </c>
      <c r="B1104" s="172" t="s">
        <v>1759</v>
      </c>
      <c r="C1104" s="173">
        <v>686135</v>
      </c>
      <c r="D1104" s="174" t="s">
        <v>3906</v>
      </c>
      <c r="E1104" s="173" t="s">
        <v>640</v>
      </c>
      <c r="F1104" s="173">
        <v>54</v>
      </c>
      <c r="G1104" s="173">
        <v>26</v>
      </c>
      <c r="H1104" s="173" t="s">
        <v>229</v>
      </c>
      <c r="I1104" s="174" t="s">
        <v>2112</v>
      </c>
      <c r="J1104" s="173">
        <v>23</v>
      </c>
      <c r="K1104" s="173" t="s">
        <v>2881</v>
      </c>
      <c r="L1104" s="174" t="s">
        <v>2882</v>
      </c>
      <c r="M1104" s="174" t="s">
        <v>1620</v>
      </c>
      <c r="N1104" s="174" t="s">
        <v>1744</v>
      </c>
      <c r="O1104" s="174" t="s">
        <v>54</v>
      </c>
      <c r="P1104" s="175" t="s">
        <v>656</v>
      </c>
    </row>
    <row r="1105" spans="1:16" ht="21" hidden="1" customHeight="1" x14ac:dyDescent="0.25">
      <c r="A1105" s="154">
        <v>1102</v>
      </c>
      <c r="B1105" s="172" t="s">
        <v>1759</v>
      </c>
      <c r="C1105" s="173">
        <v>727614</v>
      </c>
      <c r="D1105" s="174" t="s">
        <v>3907</v>
      </c>
      <c r="E1105" s="173" t="s">
        <v>640</v>
      </c>
      <c r="F1105" s="173">
        <v>49</v>
      </c>
      <c r="G1105" s="173">
        <v>27</v>
      </c>
      <c r="H1105" s="173" t="s">
        <v>280</v>
      </c>
      <c r="I1105" s="174" t="s">
        <v>3908</v>
      </c>
      <c r="J1105" s="173">
        <v>25</v>
      </c>
      <c r="K1105" s="173" t="s">
        <v>651</v>
      </c>
      <c r="L1105" s="174" t="s">
        <v>652</v>
      </c>
      <c r="M1105" s="174" t="s">
        <v>653</v>
      </c>
      <c r="N1105" s="174" t="s">
        <v>654</v>
      </c>
      <c r="O1105" s="174" t="s">
        <v>3426</v>
      </c>
      <c r="P1105" s="176" t="s">
        <v>3909</v>
      </c>
    </row>
    <row r="1106" spans="1:16" ht="21" hidden="1" customHeight="1" x14ac:dyDescent="0.25">
      <c r="A1106" s="154">
        <v>1103</v>
      </c>
      <c r="B1106" s="172" t="s">
        <v>1759</v>
      </c>
      <c r="C1106" s="173">
        <v>727825</v>
      </c>
      <c r="D1106" s="174" t="s">
        <v>3910</v>
      </c>
      <c r="E1106" s="173" t="s">
        <v>640</v>
      </c>
      <c r="F1106" s="173">
        <v>49</v>
      </c>
      <c r="G1106" s="173">
        <v>28</v>
      </c>
      <c r="H1106" s="173" t="s">
        <v>280</v>
      </c>
      <c r="I1106" s="174" t="s">
        <v>3908</v>
      </c>
      <c r="J1106" s="173">
        <v>25</v>
      </c>
      <c r="K1106" s="173" t="s">
        <v>651</v>
      </c>
      <c r="L1106" s="174" t="s">
        <v>652</v>
      </c>
      <c r="M1106" s="174" t="s">
        <v>653</v>
      </c>
      <c r="N1106" s="174" t="s">
        <v>654</v>
      </c>
      <c r="O1106" s="174" t="s">
        <v>3426</v>
      </c>
      <c r="P1106" s="176" t="s">
        <v>3911</v>
      </c>
    </row>
    <row r="1107" spans="1:16" ht="21" hidden="1" customHeight="1" x14ac:dyDescent="0.25">
      <c r="A1107" s="154">
        <v>1104</v>
      </c>
      <c r="B1107" s="172" t="s">
        <v>1759</v>
      </c>
      <c r="C1107" s="173">
        <v>744272</v>
      </c>
      <c r="D1107" s="174" t="s">
        <v>3912</v>
      </c>
      <c r="E1107" s="173" t="s">
        <v>640</v>
      </c>
      <c r="F1107" s="173">
        <v>50</v>
      </c>
      <c r="G1107" s="173">
        <v>31</v>
      </c>
      <c r="H1107" s="173" t="s">
        <v>280</v>
      </c>
      <c r="I1107" s="174" t="s">
        <v>2233</v>
      </c>
      <c r="J1107" s="173">
        <v>24</v>
      </c>
      <c r="K1107" s="173" t="s">
        <v>1909</v>
      </c>
      <c r="L1107" s="174" t="s">
        <v>1910</v>
      </c>
      <c r="M1107" s="174" t="s">
        <v>653</v>
      </c>
      <c r="N1107" s="174" t="s">
        <v>663</v>
      </c>
      <c r="O1107" s="174" t="s">
        <v>664</v>
      </c>
      <c r="P1107" s="176" t="s">
        <v>3913</v>
      </c>
    </row>
    <row r="1108" spans="1:16" ht="21" hidden="1" customHeight="1" x14ac:dyDescent="0.25">
      <c r="A1108" s="154">
        <v>1105</v>
      </c>
      <c r="B1108" s="172" t="s">
        <v>1759</v>
      </c>
      <c r="C1108" s="173">
        <v>769636</v>
      </c>
      <c r="D1108" s="174" t="s">
        <v>3914</v>
      </c>
      <c r="E1108" s="173" t="s">
        <v>640</v>
      </c>
      <c r="F1108" s="173">
        <v>48</v>
      </c>
      <c r="G1108" s="173">
        <v>25</v>
      </c>
      <c r="H1108" s="173" t="s">
        <v>641</v>
      </c>
      <c r="I1108" s="174" t="s">
        <v>3915</v>
      </c>
      <c r="J1108" s="173">
        <v>26</v>
      </c>
      <c r="K1108" s="173" t="s">
        <v>949</v>
      </c>
      <c r="L1108" s="174" t="s">
        <v>950</v>
      </c>
      <c r="M1108" s="174" t="s">
        <v>645</v>
      </c>
      <c r="N1108" s="174" t="s">
        <v>951</v>
      </c>
      <c r="O1108" s="174" t="s">
        <v>3310</v>
      </c>
      <c r="P1108" s="176" t="s">
        <v>3916</v>
      </c>
    </row>
    <row r="1109" spans="1:16" ht="21" hidden="1" customHeight="1" x14ac:dyDescent="0.25">
      <c r="A1109" s="154">
        <v>1106</v>
      </c>
      <c r="B1109" s="172" t="s">
        <v>1759</v>
      </c>
      <c r="C1109" s="173">
        <v>771348</v>
      </c>
      <c r="D1109" s="174" t="s">
        <v>3917</v>
      </c>
      <c r="E1109" s="173" t="s">
        <v>640</v>
      </c>
      <c r="F1109" s="173">
        <v>53</v>
      </c>
      <c r="G1109" s="173">
        <v>27</v>
      </c>
      <c r="H1109" s="173" t="s">
        <v>641</v>
      </c>
      <c r="I1109" s="174" t="s">
        <v>3918</v>
      </c>
      <c r="J1109" s="173">
        <v>32</v>
      </c>
      <c r="K1109" s="173" t="s">
        <v>960</v>
      </c>
      <c r="L1109" s="174" t="s">
        <v>961</v>
      </c>
      <c r="M1109" s="174" t="s">
        <v>645</v>
      </c>
      <c r="N1109" s="174" t="s">
        <v>951</v>
      </c>
      <c r="O1109" s="174" t="s">
        <v>3310</v>
      </c>
      <c r="P1109" s="176" t="s">
        <v>3919</v>
      </c>
    </row>
    <row r="1110" spans="1:16" ht="21" hidden="1" customHeight="1" x14ac:dyDescent="0.25">
      <c r="A1110" s="154">
        <v>1107</v>
      </c>
      <c r="B1110" s="172" t="s">
        <v>1759</v>
      </c>
      <c r="C1110" s="173">
        <v>797330</v>
      </c>
      <c r="D1110" s="174" t="s">
        <v>3920</v>
      </c>
      <c r="E1110" s="173" t="s">
        <v>640</v>
      </c>
      <c r="F1110" s="173">
        <v>54</v>
      </c>
      <c r="G1110" s="173">
        <v>31</v>
      </c>
      <c r="H1110" s="173" t="s">
        <v>280</v>
      </c>
      <c r="I1110" s="174" t="s">
        <v>3921</v>
      </c>
      <c r="J1110" s="173">
        <v>26</v>
      </c>
      <c r="K1110" s="173" t="s">
        <v>2448</v>
      </c>
      <c r="L1110" s="174" t="s">
        <v>2449</v>
      </c>
      <c r="M1110" s="174" t="s">
        <v>653</v>
      </c>
      <c r="N1110" s="174" t="s">
        <v>654</v>
      </c>
      <c r="O1110" s="174" t="s">
        <v>1170</v>
      </c>
      <c r="P1110" s="176" t="s">
        <v>3922</v>
      </c>
    </row>
    <row r="1111" spans="1:16" ht="21" hidden="1" customHeight="1" x14ac:dyDescent="0.25">
      <c r="A1111" s="154">
        <v>1108</v>
      </c>
      <c r="B1111" s="172" t="s">
        <v>1759</v>
      </c>
      <c r="C1111" s="173">
        <v>811898</v>
      </c>
      <c r="D1111" s="174" t="s">
        <v>3923</v>
      </c>
      <c r="E1111" s="173" t="s">
        <v>741</v>
      </c>
      <c r="F1111" s="173">
        <v>60</v>
      </c>
      <c r="G1111" s="173">
        <v>23</v>
      </c>
      <c r="H1111" s="173" t="s">
        <v>672</v>
      </c>
      <c r="I1111" s="174" t="s">
        <v>3924</v>
      </c>
      <c r="J1111" s="173">
        <v>36</v>
      </c>
      <c r="K1111" s="173" t="s">
        <v>3678</v>
      </c>
      <c r="L1111" s="174" t="s">
        <v>3679</v>
      </c>
      <c r="M1111" s="174" t="s">
        <v>736</v>
      </c>
      <c r="N1111" s="174" t="s">
        <v>917</v>
      </c>
      <c r="O1111" s="174" t="s">
        <v>918</v>
      </c>
      <c r="P1111" s="176" t="s">
        <v>3925</v>
      </c>
    </row>
    <row r="1112" spans="1:16" ht="21" hidden="1" customHeight="1" x14ac:dyDescent="0.25">
      <c r="A1112" s="154">
        <v>1109</v>
      </c>
      <c r="B1112" s="172" t="s">
        <v>1759</v>
      </c>
      <c r="C1112" s="173">
        <v>812416</v>
      </c>
      <c r="D1112" s="174" t="s">
        <v>3926</v>
      </c>
      <c r="E1112" s="173" t="s">
        <v>640</v>
      </c>
      <c r="F1112" s="173">
        <v>49</v>
      </c>
      <c r="G1112" s="173">
        <v>30</v>
      </c>
      <c r="H1112" s="173" t="s">
        <v>229</v>
      </c>
      <c r="I1112" s="174" t="s">
        <v>3285</v>
      </c>
      <c r="J1112" s="173">
        <v>29</v>
      </c>
      <c r="K1112" s="173" t="s">
        <v>1732</v>
      </c>
      <c r="L1112" s="174" t="s">
        <v>1733</v>
      </c>
      <c r="M1112" s="174" t="s">
        <v>1620</v>
      </c>
      <c r="N1112" s="174" t="s">
        <v>1627</v>
      </c>
      <c r="O1112" s="174">
        <v>0</v>
      </c>
      <c r="P1112" s="175" t="s">
        <v>656</v>
      </c>
    </row>
    <row r="1113" spans="1:16" ht="21" hidden="1" customHeight="1" x14ac:dyDescent="0.25">
      <c r="A1113" s="154">
        <v>1110</v>
      </c>
      <c r="B1113" s="172" t="s">
        <v>1759</v>
      </c>
      <c r="C1113" s="173">
        <v>821334</v>
      </c>
      <c r="D1113" s="174" t="s">
        <v>3927</v>
      </c>
      <c r="E1113" s="173" t="s">
        <v>640</v>
      </c>
      <c r="F1113" s="173">
        <v>48</v>
      </c>
      <c r="G1113" s="173">
        <v>29</v>
      </c>
      <c r="H1113" s="173" t="s">
        <v>641</v>
      </c>
      <c r="I1113" s="174" t="s">
        <v>988</v>
      </c>
      <c r="J1113" s="173">
        <v>27</v>
      </c>
      <c r="K1113" s="173" t="s">
        <v>3928</v>
      </c>
      <c r="L1113" s="174" t="s">
        <v>3929</v>
      </c>
      <c r="M1113" s="174" t="s">
        <v>645</v>
      </c>
      <c r="N1113" s="174" t="s">
        <v>951</v>
      </c>
      <c r="O1113" s="174" t="s">
        <v>3310</v>
      </c>
      <c r="P1113" s="176" t="s">
        <v>3930</v>
      </c>
    </row>
    <row r="1114" spans="1:16" ht="21" hidden="1" customHeight="1" x14ac:dyDescent="0.25">
      <c r="A1114" s="154">
        <v>1111</v>
      </c>
      <c r="B1114" s="172" t="s">
        <v>1759</v>
      </c>
      <c r="C1114" s="173">
        <v>821430</v>
      </c>
      <c r="D1114" s="174" t="s">
        <v>3931</v>
      </c>
      <c r="E1114" s="173" t="s">
        <v>640</v>
      </c>
      <c r="F1114" s="173">
        <v>48</v>
      </c>
      <c r="G1114" s="173">
        <v>29</v>
      </c>
      <c r="H1114" s="173" t="s">
        <v>641</v>
      </c>
      <c r="I1114" s="174" t="s">
        <v>1008</v>
      </c>
      <c r="J1114" s="173">
        <v>29</v>
      </c>
      <c r="K1114" s="173" t="s">
        <v>1861</v>
      </c>
      <c r="L1114" s="174" t="s">
        <v>1862</v>
      </c>
      <c r="M1114" s="174" t="s">
        <v>645</v>
      </c>
      <c r="N1114" s="174" t="s">
        <v>951</v>
      </c>
      <c r="O1114" s="174" t="s">
        <v>3310</v>
      </c>
      <c r="P1114" s="176" t="s">
        <v>3932</v>
      </c>
    </row>
    <row r="1115" spans="1:16" ht="21" hidden="1" customHeight="1" x14ac:dyDescent="0.25">
      <c r="A1115" s="154">
        <v>1112</v>
      </c>
      <c r="B1115" s="172" t="s">
        <v>1759</v>
      </c>
      <c r="C1115" s="173">
        <v>827346</v>
      </c>
      <c r="D1115" s="174" t="s">
        <v>3933</v>
      </c>
      <c r="E1115" s="173" t="s">
        <v>640</v>
      </c>
      <c r="F1115" s="173">
        <v>47</v>
      </c>
      <c r="G1115" s="173">
        <v>28</v>
      </c>
      <c r="H1115" s="173" t="s">
        <v>280</v>
      </c>
      <c r="I1115" s="174" t="s">
        <v>3934</v>
      </c>
      <c r="J1115" s="173">
        <v>27</v>
      </c>
      <c r="K1115" s="173" t="s">
        <v>1991</v>
      </c>
      <c r="L1115" s="174" t="s">
        <v>1992</v>
      </c>
      <c r="M1115" s="174" t="s">
        <v>653</v>
      </c>
      <c r="N1115" s="174" t="s">
        <v>654</v>
      </c>
      <c r="O1115" s="174" t="s">
        <v>3426</v>
      </c>
      <c r="P1115" s="176" t="s">
        <v>3935</v>
      </c>
    </row>
    <row r="1116" spans="1:16" ht="21" hidden="1" customHeight="1" x14ac:dyDescent="0.25">
      <c r="A1116" s="154">
        <v>1113</v>
      </c>
      <c r="B1116" s="172" t="s">
        <v>1759</v>
      </c>
      <c r="C1116" s="173">
        <v>851179</v>
      </c>
      <c r="D1116" s="174" t="s">
        <v>3936</v>
      </c>
      <c r="E1116" s="173" t="s">
        <v>640</v>
      </c>
      <c r="F1116" s="173">
        <v>49</v>
      </c>
      <c r="G1116" s="173">
        <v>15</v>
      </c>
      <c r="H1116" s="173" t="s">
        <v>672</v>
      </c>
      <c r="I1116" s="174" t="s">
        <v>3270</v>
      </c>
      <c r="J1116" s="173">
        <v>25</v>
      </c>
      <c r="K1116" s="173" t="s">
        <v>1558</v>
      </c>
      <c r="L1116" s="174" t="s">
        <v>1559</v>
      </c>
      <c r="M1116" s="174" t="s">
        <v>736</v>
      </c>
      <c r="N1116" s="174" t="s">
        <v>917</v>
      </c>
      <c r="O1116" s="174" t="s">
        <v>918</v>
      </c>
      <c r="P1116" s="175" t="s">
        <v>656</v>
      </c>
    </row>
    <row r="1117" spans="1:16" ht="21" hidden="1" customHeight="1" x14ac:dyDescent="0.25">
      <c r="A1117" s="154">
        <v>1114</v>
      </c>
      <c r="B1117" s="172" t="s">
        <v>1759</v>
      </c>
      <c r="C1117" s="173">
        <v>867891</v>
      </c>
      <c r="D1117" s="174" t="s">
        <v>3937</v>
      </c>
      <c r="E1117" s="173" t="s">
        <v>640</v>
      </c>
      <c r="F1117" s="173">
        <v>55</v>
      </c>
      <c r="G1117" s="173">
        <v>19</v>
      </c>
      <c r="H1117" s="173" t="s">
        <v>641</v>
      </c>
      <c r="I1117" s="174" t="s">
        <v>3619</v>
      </c>
      <c r="J1117" s="173">
        <v>24</v>
      </c>
      <c r="K1117" s="173" t="s">
        <v>1909</v>
      </c>
      <c r="L1117" s="174" t="s">
        <v>1910</v>
      </c>
      <c r="M1117" s="174" t="s">
        <v>645</v>
      </c>
      <c r="N1117" s="174" t="s">
        <v>951</v>
      </c>
      <c r="O1117" s="174" t="s">
        <v>3273</v>
      </c>
      <c r="P1117" s="176" t="s">
        <v>3938</v>
      </c>
    </row>
    <row r="1118" spans="1:16" ht="21" hidden="1" customHeight="1" x14ac:dyDescent="0.25">
      <c r="A1118" s="154">
        <v>1115</v>
      </c>
      <c r="B1118" s="172" t="s">
        <v>1759</v>
      </c>
      <c r="C1118" s="173">
        <v>886307</v>
      </c>
      <c r="D1118" s="174" t="s">
        <v>3939</v>
      </c>
      <c r="E1118" s="173" t="s">
        <v>640</v>
      </c>
      <c r="F1118" s="173">
        <v>54</v>
      </c>
      <c r="G1118" s="173">
        <v>30</v>
      </c>
      <c r="H1118" s="173" t="s">
        <v>641</v>
      </c>
      <c r="I1118" s="174" t="s">
        <v>3512</v>
      </c>
      <c r="J1118" s="173">
        <v>32</v>
      </c>
      <c r="K1118" s="173" t="s">
        <v>960</v>
      </c>
      <c r="L1118" s="174" t="s">
        <v>961</v>
      </c>
      <c r="M1118" s="174" t="s">
        <v>645</v>
      </c>
      <c r="N1118" s="174" t="s">
        <v>951</v>
      </c>
      <c r="O1118" s="174" t="s">
        <v>3310</v>
      </c>
      <c r="P1118" s="176" t="s">
        <v>3940</v>
      </c>
    </row>
    <row r="1119" spans="1:16" ht="21" hidden="1" customHeight="1" x14ac:dyDescent="0.25">
      <c r="A1119" s="154">
        <v>1116</v>
      </c>
      <c r="B1119" s="172" t="s">
        <v>1759</v>
      </c>
      <c r="C1119" s="173">
        <v>888982</v>
      </c>
      <c r="D1119" s="174" t="s">
        <v>3941</v>
      </c>
      <c r="E1119" s="173" t="s">
        <v>741</v>
      </c>
      <c r="F1119" s="173">
        <v>54</v>
      </c>
      <c r="G1119" s="173">
        <v>29</v>
      </c>
      <c r="H1119" s="173" t="s">
        <v>641</v>
      </c>
      <c r="I1119" s="174" t="s">
        <v>3942</v>
      </c>
      <c r="J1119" s="173">
        <v>35</v>
      </c>
      <c r="K1119" s="173" t="s">
        <v>820</v>
      </c>
      <c r="L1119" s="174" t="s">
        <v>821</v>
      </c>
      <c r="M1119" s="174" t="s">
        <v>645</v>
      </c>
      <c r="N1119" s="174" t="s">
        <v>951</v>
      </c>
      <c r="O1119" s="174" t="s">
        <v>3310</v>
      </c>
      <c r="P1119" s="176" t="s">
        <v>3943</v>
      </c>
    </row>
    <row r="1120" spans="1:16" ht="21" hidden="1" customHeight="1" x14ac:dyDescent="0.25">
      <c r="A1120" s="154">
        <v>1117</v>
      </c>
      <c r="B1120" s="172" t="s">
        <v>1759</v>
      </c>
      <c r="C1120" s="173">
        <v>889030</v>
      </c>
      <c r="D1120" s="174" t="s">
        <v>3944</v>
      </c>
      <c r="E1120" s="173" t="s">
        <v>640</v>
      </c>
      <c r="F1120" s="173">
        <v>54</v>
      </c>
      <c r="G1120" s="173">
        <v>29</v>
      </c>
      <c r="H1120" s="173" t="s">
        <v>672</v>
      </c>
      <c r="I1120" s="174" t="s">
        <v>3270</v>
      </c>
      <c r="J1120" s="173">
        <v>28</v>
      </c>
      <c r="K1120" s="173" t="s">
        <v>3126</v>
      </c>
      <c r="L1120" s="174" t="s">
        <v>3127</v>
      </c>
      <c r="M1120" s="174" t="s">
        <v>736</v>
      </c>
      <c r="N1120" s="174" t="s">
        <v>917</v>
      </c>
      <c r="O1120" s="174" t="s">
        <v>918</v>
      </c>
      <c r="P1120" s="176" t="s">
        <v>3945</v>
      </c>
    </row>
    <row r="1121" spans="1:16" ht="21" hidden="1" customHeight="1" x14ac:dyDescent="0.25">
      <c r="A1121" s="154">
        <v>1118</v>
      </c>
      <c r="B1121" s="172" t="s">
        <v>1759</v>
      </c>
      <c r="C1121" s="173">
        <v>944998</v>
      </c>
      <c r="D1121" s="174" t="s">
        <v>3946</v>
      </c>
      <c r="E1121" s="173" t="s">
        <v>640</v>
      </c>
      <c r="F1121" s="173">
        <v>48</v>
      </c>
      <c r="G1121" s="173">
        <v>30</v>
      </c>
      <c r="H1121" s="173" t="s">
        <v>641</v>
      </c>
      <c r="I1121" s="174" t="s">
        <v>3371</v>
      </c>
      <c r="J1121" s="173">
        <v>26</v>
      </c>
      <c r="K1121" s="173" t="s">
        <v>949</v>
      </c>
      <c r="L1121" s="174" t="s">
        <v>950</v>
      </c>
      <c r="M1121" s="174" t="s">
        <v>645</v>
      </c>
      <c r="N1121" s="174" t="s">
        <v>951</v>
      </c>
      <c r="O1121" s="174" t="s">
        <v>3310</v>
      </c>
      <c r="P1121" s="176" t="s">
        <v>3947</v>
      </c>
    </row>
    <row r="1122" spans="1:16" ht="21" hidden="1" customHeight="1" x14ac:dyDescent="0.25">
      <c r="A1122" s="154">
        <v>1119</v>
      </c>
      <c r="B1122" s="172" t="s">
        <v>1759</v>
      </c>
      <c r="C1122" s="173">
        <v>325122</v>
      </c>
      <c r="D1122" s="174" t="s">
        <v>3948</v>
      </c>
      <c r="E1122" s="173" t="s">
        <v>741</v>
      </c>
      <c r="F1122" s="173">
        <v>59</v>
      </c>
      <c r="G1122" s="173">
        <v>22</v>
      </c>
      <c r="H1122" s="173" t="s">
        <v>229</v>
      </c>
      <c r="I1122" s="174" t="s">
        <v>3203</v>
      </c>
      <c r="J1122" s="173">
        <v>8</v>
      </c>
      <c r="K1122" s="173" t="s">
        <v>2305</v>
      </c>
      <c r="L1122" s="174" t="s">
        <v>2306</v>
      </c>
      <c r="M1122" s="174" t="s">
        <v>1620</v>
      </c>
      <c r="N1122" s="174" t="s">
        <v>1744</v>
      </c>
      <c r="O1122" s="174" t="s">
        <v>3033</v>
      </c>
      <c r="P1122" s="176" t="s">
        <v>3949</v>
      </c>
    </row>
    <row r="1123" spans="1:16" ht="21" hidden="1" customHeight="1" x14ac:dyDescent="0.25">
      <c r="A1123" s="154">
        <v>1120</v>
      </c>
      <c r="B1123" s="172" t="s">
        <v>1759</v>
      </c>
      <c r="C1123" s="173">
        <v>920691</v>
      </c>
      <c r="D1123" s="174" t="s">
        <v>3950</v>
      </c>
      <c r="E1123" s="173" t="s">
        <v>640</v>
      </c>
      <c r="F1123" s="173">
        <v>50</v>
      </c>
      <c r="G1123" s="173">
        <v>31</v>
      </c>
      <c r="H1123" s="173" t="s">
        <v>229</v>
      </c>
      <c r="I1123" s="174" t="s">
        <v>3718</v>
      </c>
      <c r="J1123" s="173">
        <v>29</v>
      </c>
      <c r="K1123" s="173" t="s">
        <v>3706</v>
      </c>
      <c r="L1123" s="174" t="s">
        <v>3707</v>
      </c>
      <c r="M1123" s="174" t="s">
        <v>1620</v>
      </c>
      <c r="N1123" s="174" t="s">
        <v>1744</v>
      </c>
      <c r="O1123" s="174" t="s">
        <v>3033</v>
      </c>
      <c r="P1123" s="176" t="s">
        <v>3951</v>
      </c>
    </row>
    <row r="1124" spans="1:16" ht="21" hidden="1" customHeight="1" x14ac:dyDescent="0.25">
      <c r="A1124" s="154">
        <v>1121</v>
      </c>
      <c r="B1124" s="172" t="s">
        <v>1759</v>
      </c>
      <c r="C1124" s="173">
        <v>230852</v>
      </c>
      <c r="D1124" s="174" t="s">
        <v>3952</v>
      </c>
      <c r="E1124" s="173" t="s">
        <v>640</v>
      </c>
      <c r="F1124" s="173">
        <v>51</v>
      </c>
      <c r="G1124" s="173">
        <v>31</v>
      </c>
      <c r="H1124" s="173" t="s">
        <v>672</v>
      </c>
      <c r="I1124" s="174" t="s">
        <v>3501</v>
      </c>
      <c r="J1124" s="173">
        <v>23</v>
      </c>
      <c r="K1124" s="173" t="s">
        <v>2843</v>
      </c>
      <c r="L1124" s="174" t="s">
        <v>2844</v>
      </c>
      <c r="M1124" s="174" t="s">
        <v>736</v>
      </c>
      <c r="N1124" s="174" t="s">
        <v>745</v>
      </c>
      <c r="O1124" s="174" t="s">
        <v>3347</v>
      </c>
      <c r="P1124" s="175" t="s">
        <v>656</v>
      </c>
    </row>
    <row r="1125" spans="1:16" ht="21" hidden="1" customHeight="1" x14ac:dyDescent="0.25">
      <c r="A1125" s="154">
        <v>1122</v>
      </c>
      <c r="B1125" s="172" t="s">
        <v>1759</v>
      </c>
      <c r="C1125" s="173">
        <v>419510</v>
      </c>
      <c r="D1125" s="174" t="s">
        <v>3953</v>
      </c>
      <c r="E1125" s="173" t="s">
        <v>640</v>
      </c>
      <c r="F1125" s="173">
        <v>41</v>
      </c>
      <c r="G1125" s="173">
        <v>8</v>
      </c>
      <c r="H1125" s="173" t="s">
        <v>280</v>
      </c>
      <c r="I1125" s="174" t="s">
        <v>3954</v>
      </c>
      <c r="J1125" s="173">
        <v>15</v>
      </c>
      <c r="K1125" s="173" t="s">
        <v>3955</v>
      </c>
      <c r="L1125" s="174" t="s">
        <v>3956</v>
      </c>
      <c r="M1125" s="174" t="s">
        <v>653</v>
      </c>
      <c r="N1125" s="174" t="s">
        <v>654</v>
      </c>
      <c r="O1125" s="174" t="s">
        <v>1170</v>
      </c>
      <c r="P1125" s="176" t="s">
        <v>3957</v>
      </c>
    </row>
    <row r="1126" spans="1:16" ht="21" hidden="1" customHeight="1" x14ac:dyDescent="0.25">
      <c r="A1126" s="154">
        <v>1123</v>
      </c>
      <c r="B1126" s="172" t="s">
        <v>1759</v>
      </c>
      <c r="C1126" s="173">
        <v>366355</v>
      </c>
      <c r="D1126" s="174" t="s">
        <v>3958</v>
      </c>
      <c r="E1126" s="173" t="s">
        <v>640</v>
      </c>
      <c r="F1126" s="173">
        <v>44</v>
      </c>
      <c r="G1126" s="173">
        <v>21</v>
      </c>
      <c r="H1126" s="173" t="s">
        <v>672</v>
      </c>
      <c r="I1126" s="174" t="s">
        <v>2050</v>
      </c>
      <c r="J1126" s="173">
        <v>29</v>
      </c>
      <c r="K1126" s="173" t="s">
        <v>753</v>
      </c>
      <c r="L1126" s="174" t="s">
        <v>754</v>
      </c>
      <c r="M1126" s="174" t="s">
        <v>736</v>
      </c>
      <c r="N1126" s="174" t="s">
        <v>737</v>
      </c>
      <c r="O1126" s="174" t="s">
        <v>738</v>
      </c>
      <c r="P1126" s="176" t="s">
        <v>3959</v>
      </c>
    </row>
    <row r="1127" spans="1:16" ht="21" hidden="1" customHeight="1" x14ac:dyDescent="0.25">
      <c r="A1127" s="154">
        <v>1124</v>
      </c>
      <c r="B1127" s="172" t="s">
        <v>1759</v>
      </c>
      <c r="C1127" s="173">
        <v>264004</v>
      </c>
      <c r="D1127" s="174" t="s">
        <v>3960</v>
      </c>
      <c r="E1127" s="173" t="s">
        <v>640</v>
      </c>
      <c r="F1127" s="173">
        <v>51</v>
      </c>
      <c r="G1127" s="173">
        <v>31</v>
      </c>
      <c r="H1127" s="173" t="s">
        <v>641</v>
      </c>
      <c r="I1127" s="174" t="s">
        <v>3961</v>
      </c>
      <c r="J1127" s="173">
        <v>26</v>
      </c>
      <c r="K1127" s="173" t="s">
        <v>949</v>
      </c>
      <c r="L1127" s="174" t="s">
        <v>950</v>
      </c>
      <c r="M1127" s="174" t="s">
        <v>645</v>
      </c>
      <c r="N1127" s="174" t="s">
        <v>951</v>
      </c>
      <c r="O1127" s="174" t="s">
        <v>3273</v>
      </c>
      <c r="P1127" s="176" t="s">
        <v>3962</v>
      </c>
    </row>
    <row r="1128" spans="1:16" ht="21" hidden="1" customHeight="1" x14ac:dyDescent="0.25">
      <c r="A1128" s="154">
        <v>1125</v>
      </c>
      <c r="B1128" s="172" t="s">
        <v>1759</v>
      </c>
      <c r="C1128" s="173">
        <v>552619</v>
      </c>
      <c r="D1128" s="174" t="s">
        <v>3963</v>
      </c>
      <c r="E1128" s="173" t="s">
        <v>640</v>
      </c>
      <c r="F1128" s="173">
        <v>51</v>
      </c>
      <c r="G1128" s="173">
        <v>29</v>
      </c>
      <c r="H1128" s="173" t="s">
        <v>641</v>
      </c>
      <c r="I1128" s="174" t="s">
        <v>3964</v>
      </c>
      <c r="J1128" s="173">
        <v>26</v>
      </c>
      <c r="K1128" s="173" t="s">
        <v>949</v>
      </c>
      <c r="L1128" s="174" t="s">
        <v>950</v>
      </c>
      <c r="M1128" s="174" t="s">
        <v>645</v>
      </c>
      <c r="N1128" s="174" t="s">
        <v>951</v>
      </c>
      <c r="O1128" s="174" t="s">
        <v>3273</v>
      </c>
      <c r="P1128" s="176" t="s">
        <v>3965</v>
      </c>
    </row>
    <row r="1129" spans="1:16" ht="21" hidden="1" customHeight="1" x14ac:dyDescent="0.25">
      <c r="A1129" s="154">
        <v>1126</v>
      </c>
      <c r="B1129" s="172" t="s">
        <v>1759</v>
      </c>
      <c r="C1129" s="173">
        <v>224847</v>
      </c>
      <c r="D1129" s="174" t="s">
        <v>3966</v>
      </c>
      <c r="E1129" s="173" t="s">
        <v>640</v>
      </c>
      <c r="F1129" s="173">
        <v>45</v>
      </c>
      <c r="G1129" s="173">
        <v>27</v>
      </c>
      <c r="H1129" s="173" t="s">
        <v>641</v>
      </c>
      <c r="I1129" s="174" t="s">
        <v>1008</v>
      </c>
      <c r="J1129" s="173">
        <v>24</v>
      </c>
      <c r="K1129" s="173" t="s">
        <v>778</v>
      </c>
      <c r="L1129" s="174" t="s">
        <v>779</v>
      </c>
      <c r="M1129" s="174" t="s">
        <v>645</v>
      </c>
      <c r="N1129" s="174" t="s">
        <v>951</v>
      </c>
      <c r="O1129" s="174" t="s">
        <v>3273</v>
      </c>
      <c r="P1129" s="175" t="s">
        <v>656</v>
      </c>
    </row>
    <row r="1130" spans="1:16" ht="21" hidden="1" customHeight="1" x14ac:dyDescent="0.25">
      <c r="A1130" s="154">
        <v>1127</v>
      </c>
      <c r="B1130" s="172" t="s">
        <v>1759</v>
      </c>
      <c r="C1130" s="173">
        <v>220641</v>
      </c>
      <c r="D1130" s="174" t="s">
        <v>3967</v>
      </c>
      <c r="E1130" s="173" t="s">
        <v>640</v>
      </c>
      <c r="F1130" s="173">
        <v>50</v>
      </c>
      <c r="G1130" s="173">
        <v>31</v>
      </c>
      <c r="H1130" s="173" t="s">
        <v>641</v>
      </c>
      <c r="I1130" s="174" t="s">
        <v>3644</v>
      </c>
      <c r="J1130" s="173">
        <v>24</v>
      </c>
      <c r="K1130" s="173" t="s">
        <v>778</v>
      </c>
      <c r="L1130" s="174" t="s">
        <v>779</v>
      </c>
      <c r="M1130" s="174" t="s">
        <v>645</v>
      </c>
      <c r="N1130" s="174" t="s">
        <v>951</v>
      </c>
      <c r="O1130" s="174" t="s">
        <v>3273</v>
      </c>
      <c r="P1130" s="175" t="s">
        <v>656</v>
      </c>
    </row>
    <row r="1131" spans="1:16" ht="21" hidden="1" customHeight="1" x14ac:dyDescent="0.25">
      <c r="A1131" s="154">
        <v>1128</v>
      </c>
      <c r="B1131" s="172" t="s">
        <v>1759</v>
      </c>
      <c r="C1131" s="173">
        <v>524851</v>
      </c>
      <c r="D1131" s="174" t="s">
        <v>3968</v>
      </c>
      <c r="E1131" s="173" t="s">
        <v>640</v>
      </c>
      <c r="F1131" s="173">
        <v>31</v>
      </c>
      <c r="G1131" s="173">
        <v>9</v>
      </c>
      <c r="H1131" s="173" t="s">
        <v>641</v>
      </c>
      <c r="I1131" s="174" t="s">
        <v>1010</v>
      </c>
      <c r="J1131" s="173">
        <v>11</v>
      </c>
      <c r="K1131" s="173" t="s">
        <v>1115</v>
      </c>
      <c r="L1131" s="174" t="s">
        <v>1116</v>
      </c>
      <c r="M1131" s="174" t="s">
        <v>645</v>
      </c>
      <c r="N1131" s="174" t="s">
        <v>951</v>
      </c>
      <c r="O1131" s="174" t="s">
        <v>3273</v>
      </c>
      <c r="P1131" s="175" t="s">
        <v>656</v>
      </c>
    </row>
    <row r="1132" spans="1:16" ht="21" hidden="1" customHeight="1" x14ac:dyDescent="0.25">
      <c r="A1132" s="154">
        <v>1129</v>
      </c>
      <c r="B1132" s="172" t="s">
        <v>1759</v>
      </c>
      <c r="C1132" s="173">
        <v>293084</v>
      </c>
      <c r="D1132" s="174" t="s">
        <v>3969</v>
      </c>
      <c r="E1132" s="173" t="s">
        <v>640</v>
      </c>
      <c r="F1132" s="173">
        <v>54</v>
      </c>
      <c r="G1132" s="173">
        <v>18</v>
      </c>
      <c r="H1132" s="173" t="s">
        <v>641</v>
      </c>
      <c r="I1132" s="174" t="s">
        <v>969</v>
      </c>
      <c r="J1132" s="173">
        <v>23</v>
      </c>
      <c r="K1132" s="173" t="s">
        <v>841</v>
      </c>
      <c r="L1132" s="174" t="s">
        <v>842</v>
      </c>
      <c r="M1132" s="174" t="s">
        <v>645</v>
      </c>
      <c r="N1132" s="174" t="s">
        <v>951</v>
      </c>
      <c r="O1132" s="174" t="s">
        <v>3273</v>
      </c>
      <c r="P1132" s="176" t="s">
        <v>3970</v>
      </c>
    </row>
    <row r="1133" spans="1:16" ht="21" hidden="1" customHeight="1" x14ac:dyDescent="0.25">
      <c r="A1133" s="154">
        <v>1130</v>
      </c>
      <c r="B1133" s="172" t="s">
        <v>1759</v>
      </c>
      <c r="C1133" s="173">
        <v>396915</v>
      </c>
      <c r="D1133" s="174" t="s">
        <v>3971</v>
      </c>
      <c r="E1133" s="173" t="s">
        <v>640</v>
      </c>
      <c r="F1133" s="173">
        <v>36</v>
      </c>
      <c r="G1133" s="173">
        <v>18</v>
      </c>
      <c r="H1133" s="173" t="s">
        <v>641</v>
      </c>
      <c r="I1133" s="174" t="s">
        <v>1016</v>
      </c>
      <c r="J1133" s="173">
        <v>26</v>
      </c>
      <c r="K1133" s="173" t="s">
        <v>1957</v>
      </c>
      <c r="L1133" s="174" t="s">
        <v>1958</v>
      </c>
      <c r="M1133" s="174" t="s">
        <v>645</v>
      </c>
      <c r="N1133" s="174" t="s">
        <v>951</v>
      </c>
      <c r="O1133" s="174" t="s">
        <v>3273</v>
      </c>
      <c r="P1133" s="176" t="s">
        <v>3972</v>
      </c>
    </row>
    <row r="1134" spans="1:16" ht="21" hidden="1" customHeight="1" x14ac:dyDescent="0.25">
      <c r="A1134" s="154">
        <v>1131</v>
      </c>
      <c r="B1134" s="172" t="s">
        <v>1759</v>
      </c>
      <c r="C1134" s="173">
        <v>324960</v>
      </c>
      <c r="D1134" s="174" t="s">
        <v>3973</v>
      </c>
      <c r="E1134" s="173" t="s">
        <v>741</v>
      </c>
      <c r="F1134" s="173">
        <v>49</v>
      </c>
      <c r="G1134" s="173">
        <v>16</v>
      </c>
      <c r="H1134" s="173" t="s">
        <v>229</v>
      </c>
      <c r="I1134" s="174" t="s">
        <v>3974</v>
      </c>
      <c r="J1134" s="173">
        <v>37</v>
      </c>
      <c r="K1134" s="173" t="s">
        <v>1964</v>
      </c>
      <c r="L1134" s="174" t="s">
        <v>1965</v>
      </c>
      <c r="M1134" s="174" t="s">
        <v>1620</v>
      </c>
      <c r="N1134" s="174" t="s">
        <v>1744</v>
      </c>
      <c r="O1134" s="174" t="s">
        <v>2123</v>
      </c>
      <c r="P1134" s="176" t="s">
        <v>3975</v>
      </c>
    </row>
    <row r="1135" spans="1:16" ht="21" hidden="1" customHeight="1" x14ac:dyDescent="0.25">
      <c r="A1135" s="154">
        <v>1132</v>
      </c>
      <c r="B1135" s="172" t="s">
        <v>1759</v>
      </c>
      <c r="C1135" s="173">
        <v>632920</v>
      </c>
      <c r="D1135" s="174" t="s">
        <v>3976</v>
      </c>
      <c r="E1135" s="173" t="s">
        <v>741</v>
      </c>
      <c r="F1135" s="173">
        <v>61</v>
      </c>
      <c r="G1135" s="173">
        <v>29</v>
      </c>
      <c r="H1135" s="173" t="s">
        <v>229</v>
      </c>
      <c r="I1135" s="174" t="s">
        <v>3977</v>
      </c>
      <c r="J1135" s="173">
        <v>35</v>
      </c>
      <c r="K1135" s="173" t="s">
        <v>1964</v>
      </c>
      <c r="L1135" s="174" t="s">
        <v>1965</v>
      </c>
      <c r="M1135" s="174" t="s">
        <v>1620</v>
      </c>
      <c r="N1135" s="174" t="s">
        <v>1744</v>
      </c>
      <c r="O1135" s="174" t="s">
        <v>2123</v>
      </c>
      <c r="P1135" s="176" t="s">
        <v>3978</v>
      </c>
    </row>
    <row r="1136" spans="1:16" ht="21" hidden="1" customHeight="1" x14ac:dyDescent="0.25">
      <c r="A1136" s="154">
        <v>1133</v>
      </c>
      <c r="B1136" s="172" t="s">
        <v>1431</v>
      </c>
      <c r="C1136" s="173">
        <v>325112</v>
      </c>
      <c r="D1136" s="174" t="s">
        <v>3979</v>
      </c>
      <c r="E1136" s="173" t="s">
        <v>741</v>
      </c>
      <c r="F1136" s="173">
        <v>42</v>
      </c>
      <c r="G1136" s="173">
        <v>21</v>
      </c>
      <c r="H1136" s="173" t="s">
        <v>229</v>
      </c>
      <c r="I1136" s="174" t="s">
        <v>3980</v>
      </c>
      <c r="J1136" s="173">
        <v>35</v>
      </c>
      <c r="K1136" s="173" t="s">
        <v>820</v>
      </c>
      <c r="L1136" s="174" t="s">
        <v>821</v>
      </c>
      <c r="M1136" s="174" t="s">
        <v>1620</v>
      </c>
      <c r="N1136" s="174" t="s">
        <v>1744</v>
      </c>
      <c r="O1136" s="174" t="s">
        <v>54</v>
      </c>
      <c r="P1136" s="176" t="s">
        <v>3981</v>
      </c>
    </row>
    <row r="1137" spans="1:16" ht="21" hidden="1" customHeight="1" x14ac:dyDescent="0.25">
      <c r="A1137" s="154">
        <v>1134</v>
      </c>
      <c r="B1137" s="172" t="s">
        <v>1759</v>
      </c>
      <c r="C1137" s="173">
        <v>328559</v>
      </c>
      <c r="D1137" s="174" t="s">
        <v>3982</v>
      </c>
      <c r="E1137" s="173" t="s">
        <v>741</v>
      </c>
      <c r="F1137" s="173">
        <v>51</v>
      </c>
      <c r="G1137" s="173">
        <v>24</v>
      </c>
      <c r="H1137" s="173" t="s">
        <v>229</v>
      </c>
      <c r="I1137" s="174" t="s">
        <v>3983</v>
      </c>
      <c r="J1137" s="173">
        <v>35</v>
      </c>
      <c r="K1137" s="173" t="s">
        <v>820</v>
      </c>
      <c r="L1137" s="174" t="s">
        <v>821</v>
      </c>
      <c r="M1137" s="174" t="s">
        <v>1620</v>
      </c>
      <c r="N1137" s="174" t="s">
        <v>1744</v>
      </c>
      <c r="O1137" s="174" t="s">
        <v>54</v>
      </c>
      <c r="P1137" s="176" t="s">
        <v>3984</v>
      </c>
    </row>
    <row r="1138" spans="1:16" ht="21" hidden="1" customHeight="1" x14ac:dyDescent="0.25">
      <c r="A1138" s="154">
        <v>1135</v>
      </c>
      <c r="B1138" s="172" t="s">
        <v>1759</v>
      </c>
      <c r="C1138" s="173">
        <v>138362</v>
      </c>
      <c r="D1138" s="174" t="s">
        <v>3985</v>
      </c>
      <c r="E1138" s="173" t="s">
        <v>741</v>
      </c>
      <c r="F1138" s="173">
        <v>59</v>
      </c>
      <c r="G1138" s="173">
        <v>37</v>
      </c>
      <c r="H1138" s="173" t="s">
        <v>229</v>
      </c>
      <c r="I1138" s="174" t="s">
        <v>3977</v>
      </c>
      <c r="J1138" s="173">
        <v>39</v>
      </c>
      <c r="K1138" s="173" t="s">
        <v>2532</v>
      </c>
      <c r="L1138" s="174" t="s">
        <v>2533</v>
      </c>
      <c r="M1138" s="174" t="s">
        <v>1620</v>
      </c>
      <c r="N1138" s="174" t="s">
        <v>1744</v>
      </c>
      <c r="O1138" s="174" t="s">
        <v>2123</v>
      </c>
      <c r="P1138" s="176" t="s">
        <v>3986</v>
      </c>
    </row>
    <row r="1139" spans="1:16" ht="21" hidden="1" customHeight="1" x14ac:dyDescent="0.25">
      <c r="A1139" s="154">
        <v>1136</v>
      </c>
      <c r="B1139" s="172" t="s">
        <v>1759</v>
      </c>
      <c r="C1139" s="173">
        <v>361759</v>
      </c>
      <c r="D1139" s="174" t="s">
        <v>3987</v>
      </c>
      <c r="E1139" s="173" t="s">
        <v>640</v>
      </c>
      <c r="F1139" s="173">
        <v>46</v>
      </c>
      <c r="G1139" s="173">
        <v>21</v>
      </c>
      <c r="H1139" s="173" t="s">
        <v>229</v>
      </c>
      <c r="I1139" s="174" t="s">
        <v>2112</v>
      </c>
      <c r="J1139" s="173">
        <v>23</v>
      </c>
      <c r="K1139" s="173" t="s">
        <v>3098</v>
      </c>
      <c r="L1139" s="174" t="s">
        <v>3099</v>
      </c>
      <c r="M1139" s="174" t="s">
        <v>1620</v>
      </c>
      <c r="N1139" s="174" t="s">
        <v>1744</v>
      </c>
      <c r="O1139" s="174" t="s">
        <v>54</v>
      </c>
      <c r="P1139" s="176" t="s">
        <v>3988</v>
      </c>
    </row>
    <row r="1140" spans="1:16" ht="21" hidden="1" customHeight="1" x14ac:dyDescent="0.25">
      <c r="A1140" s="154">
        <v>1137</v>
      </c>
      <c r="B1140" s="172" t="s">
        <v>1759</v>
      </c>
      <c r="C1140" s="173">
        <v>212612</v>
      </c>
      <c r="D1140" s="174" t="s">
        <v>3989</v>
      </c>
      <c r="E1140" s="173" t="s">
        <v>640</v>
      </c>
      <c r="F1140" s="173">
        <v>56</v>
      </c>
      <c r="G1140" s="173">
        <v>37</v>
      </c>
      <c r="H1140" s="173" t="s">
        <v>229</v>
      </c>
      <c r="I1140" s="174" t="s">
        <v>2112</v>
      </c>
      <c r="J1140" s="173">
        <v>30</v>
      </c>
      <c r="K1140" s="173" t="s">
        <v>3298</v>
      </c>
      <c r="L1140" s="174" t="s">
        <v>3299</v>
      </c>
      <c r="M1140" s="174" t="s">
        <v>1620</v>
      </c>
      <c r="N1140" s="174" t="s">
        <v>1744</v>
      </c>
      <c r="O1140" s="174" t="s">
        <v>54</v>
      </c>
      <c r="P1140" s="175" t="s">
        <v>656</v>
      </c>
    </row>
    <row r="1141" spans="1:16" ht="21" hidden="1" customHeight="1" x14ac:dyDescent="0.25">
      <c r="A1141" s="154">
        <v>1138</v>
      </c>
      <c r="B1141" s="172" t="s">
        <v>1759</v>
      </c>
      <c r="C1141" s="173">
        <v>358777</v>
      </c>
      <c r="D1141" s="174" t="s">
        <v>3990</v>
      </c>
      <c r="E1141" s="173" t="s">
        <v>640</v>
      </c>
      <c r="F1141" s="173">
        <v>44</v>
      </c>
      <c r="G1141" s="173">
        <v>18</v>
      </c>
      <c r="H1141" s="173" t="s">
        <v>229</v>
      </c>
      <c r="I1141" s="174" t="s">
        <v>2120</v>
      </c>
      <c r="J1141" s="173">
        <v>17</v>
      </c>
      <c r="K1141" s="173" t="s">
        <v>3084</v>
      </c>
      <c r="L1141" s="174" t="s">
        <v>3085</v>
      </c>
      <c r="M1141" s="174" t="s">
        <v>1620</v>
      </c>
      <c r="N1141" s="174" t="s">
        <v>1744</v>
      </c>
      <c r="O1141" s="174" t="s">
        <v>2123</v>
      </c>
      <c r="P1141" s="175" t="s">
        <v>656</v>
      </c>
    </row>
    <row r="1142" spans="1:16" ht="21" hidden="1" customHeight="1" x14ac:dyDescent="0.25">
      <c r="A1142" s="154">
        <v>1139</v>
      </c>
      <c r="B1142" s="172" t="s">
        <v>1759</v>
      </c>
      <c r="C1142" s="173">
        <v>202584</v>
      </c>
      <c r="D1142" s="174" t="s">
        <v>3991</v>
      </c>
      <c r="E1142" s="173" t="s">
        <v>741</v>
      </c>
      <c r="F1142" s="173">
        <v>52</v>
      </c>
      <c r="G1142" s="173">
        <v>32</v>
      </c>
      <c r="H1142" s="173" t="s">
        <v>229</v>
      </c>
      <c r="I1142" s="174" t="s">
        <v>3983</v>
      </c>
      <c r="J1142" s="173">
        <v>37</v>
      </c>
      <c r="K1142" s="173" t="s">
        <v>1964</v>
      </c>
      <c r="L1142" s="174" t="s">
        <v>1965</v>
      </c>
      <c r="M1142" s="174" t="s">
        <v>1620</v>
      </c>
      <c r="N1142" s="174" t="s">
        <v>1744</v>
      </c>
      <c r="O1142" s="174" t="s">
        <v>54</v>
      </c>
      <c r="P1142" s="176" t="s">
        <v>3992</v>
      </c>
    </row>
    <row r="1143" spans="1:16" ht="21" hidden="1" customHeight="1" x14ac:dyDescent="0.25">
      <c r="A1143" s="154">
        <v>1140</v>
      </c>
      <c r="B1143" s="172" t="s">
        <v>1759</v>
      </c>
      <c r="C1143" s="173">
        <v>124389</v>
      </c>
      <c r="D1143" s="174" t="s">
        <v>3993</v>
      </c>
      <c r="E1143" s="173" t="s">
        <v>741</v>
      </c>
      <c r="F1143" s="173">
        <v>53</v>
      </c>
      <c r="G1143" s="173">
        <v>35</v>
      </c>
      <c r="H1143" s="173" t="s">
        <v>229</v>
      </c>
      <c r="I1143" s="174" t="s">
        <v>3994</v>
      </c>
      <c r="J1143" s="173">
        <v>31</v>
      </c>
      <c r="K1143" s="173" t="s">
        <v>3995</v>
      </c>
      <c r="L1143" s="174" t="s">
        <v>3996</v>
      </c>
      <c r="M1143" s="174" t="s">
        <v>1620</v>
      </c>
      <c r="N1143" s="174" t="s">
        <v>1744</v>
      </c>
      <c r="O1143" s="174">
        <v>0</v>
      </c>
      <c r="P1143" s="176" t="s">
        <v>3997</v>
      </c>
    </row>
    <row r="1144" spans="1:16" ht="21" hidden="1" customHeight="1" x14ac:dyDescent="0.25">
      <c r="A1144" s="154">
        <v>1141</v>
      </c>
      <c r="B1144" s="172" t="s">
        <v>1759</v>
      </c>
      <c r="C1144" s="173">
        <v>194472</v>
      </c>
      <c r="D1144" s="174" t="s">
        <v>3998</v>
      </c>
      <c r="E1144" s="173" t="s">
        <v>640</v>
      </c>
      <c r="F1144" s="173">
        <v>55</v>
      </c>
      <c r="G1144" s="173">
        <v>37</v>
      </c>
      <c r="H1144" s="173" t="s">
        <v>229</v>
      </c>
      <c r="I1144" s="174" t="s">
        <v>2112</v>
      </c>
      <c r="J1144" s="173">
        <v>26</v>
      </c>
      <c r="K1144" s="173" t="s">
        <v>1714</v>
      </c>
      <c r="L1144" s="174" t="s">
        <v>1715</v>
      </c>
      <c r="M1144" s="174" t="s">
        <v>1620</v>
      </c>
      <c r="N1144" s="174" t="s">
        <v>1744</v>
      </c>
      <c r="O1144" s="174" t="s">
        <v>54</v>
      </c>
      <c r="P1144" s="176" t="s">
        <v>3999</v>
      </c>
    </row>
    <row r="1145" spans="1:16" ht="21" hidden="1" customHeight="1" x14ac:dyDescent="0.25">
      <c r="A1145" s="154">
        <v>1142</v>
      </c>
      <c r="B1145" s="172" t="s">
        <v>1759</v>
      </c>
      <c r="C1145" s="173">
        <v>329892</v>
      </c>
      <c r="D1145" s="174" t="s">
        <v>4000</v>
      </c>
      <c r="E1145" s="173" t="s">
        <v>640</v>
      </c>
      <c r="F1145" s="173">
        <v>43</v>
      </c>
      <c r="G1145" s="173">
        <v>14</v>
      </c>
      <c r="H1145" s="173" t="s">
        <v>229</v>
      </c>
      <c r="I1145" s="174" t="s">
        <v>4001</v>
      </c>
      <c r="J1145" s="173">
        <v>18</v>
      </c>
      <c r="K1145" s="173" t="s">
        <v>4002</v>
      </c>
      <c r="L1145" s="174" t="s">
        <v>4003</v>
      </c>
      <c r="M1145" s="174" t="s">
        <v>1620</v>
      </c>
      <c r="N1145" s="174" t="s">
        <v>1744</v>
      </c>
      <c r="O1145" s="174" t="s">
        <v>3033</v>
      </c>
      <c r="P1145" s="176" t="s">
        <v>4004</v>
      </c>
    </row>
    <row r="1146" spans="1:16" ht="21" hidden="1" customHeight="1" x14ac:dyDescent="0.25">
      <c r="A1146" s="154">
        <v>1143</v>
      </c>
      <c r="B1146" s="172" t="s">
        <v>638</v>
      </c>
      <c r="C1146" s="173">
        <v>315236</v>
      </c>
      <c r="D1146" s="174" t="s">
        <v>4005</v>
      </c>
      <c r="E1146" s="173" t="s">
        <v>640</v>
      </c>
      <c r="F1146" s="173">
        <v>46</v>
      </c>
      <c r="G1146" s="173">
        <v>25</v>
      </c>
      <c r="H1146" s="173" t="s">
        <v>641</v>
      </c>
      <c r="I1146" s="174" t="s">
        <v>772</v>
      </c>
      <c r="J1146" s="173">
        <v>23</v>
      </c>
      <c r="K1146" s="173" t="s">
        <v>910</v>
      </c>
      <c r="L1146" s="174" t="s">
        <v>911</v>
      </c>
      <c r="M1146" s="174" t="s">
        <v>645</v>
      </c>
      <c r="N1146" s="174" t="s">
        <v>760</v>
      </c>
      <c r="O1146" s="174">
        <v>0</v>
      </c>
      <c r="P1146" s="176" t="s">
        <v>4006</v>
      </c>
    </row>
    <row r="1147" spans="1:16" ht="21" hidden="1" customHeight="1" x14ac:dyDescent="0.25">
      <c r="A1147" s="154">
        <v>1144</v>
      </c>
      <c r="B1147" s="172" t="s">
        <v>638</v>
      </c>
      <c r="C1147" s="173">
        <v>428678</v>
      </c>
      <c r="D1147" s="174" t="s">
        <v>4007</v>
      </c>
      <c r="E1147" s="173" t="s">
        <v>640</v>
      </c>
      <c r="F1147" s="173">
        <v>46</v>
      </c>
      <c r="G1147" s="173">
        <v>15</v>
      </c>
      <c r="H1147" s="173" t="s">
        <v>641</v>
      </c>
      <c r="I1147" s="174" t="s">
        <v>4008</v>
      </c>
      <c r="J1147" s="173">
        <v>11</v>
      </c>
      <c r="K1147" s="173" t="s">
        <v>4009</v>
      </c>
      <c r="L1147" s="174" t="s">
        <v>4010</v>
      </c>
      <c r="M1147" s="174" t="s">
        <v>645</v>
      </c>
      <c r="N1147" s="174" t="s">
        <v>760</v>
      </c>
      <c r="O1147" s="174">
        <v>0</v>
      </c>
      <c r="P1147" s="175" t="s">
        <v>656</v>
      </c>
    </row>
    <row r="1148" spans="1:16" ht="21" hidden="1" customHeight="1" x14ac:dyDescent="0.25">
      <c r="A1148" s="154">
        <v>1145</v>
      </c>
      <c r="B1148" s="172" t="s">
        <v>638</v>
      </c>
      <c r="C1148" s="173">
        <v>469961</v>
      </c>
      <c r="D1148" s="174" t="s">
        <v>4011</v>
      </c>
      <c r="E1148" s="173" t="s">
        <v>640</v>
      </c>
      <c r="F1148" s="173">
        <v>52</v>
      </c>
      <c r="G1148" s="173">
        <v>31</v>
      </c>
      <c r="H1148" s="173" t="s">
        <v>641</v>
      </c>
      <c r="I1148" s="174" t="s">
        <v>4012</v>
      </c>
      <c r="J1148" s="173">
        <v>23</v>
      </c>
      <c r="K1148" s="173" t="s">
        <v>750</v>
      </c>
      <c r="L1148" s="174" t="s">
        <v>751</v>
      </c>
      <c r="M1148" s="174" t="s">
        <v>645</v>
      </c>
      <c r="N1148" s="174" t="s">
        <v>760</v>
      </c>
      <c r="O1148" s="174">
        <v>0</v>
      </c>
      <c r="P1148" s="176" t="s">
        <v>4013</v>
      </c>
    </row>
    <row r="1149" spans="1:16" ht="21" hidden="1" customHeight="1" x14ac:dyDescent="0.25">
      <c r="A1149" s="154">
        <v>1146</v>
      </c>
      <c r="B1149" s="172" t="s">
        <v>638</v>
      </c>
      <c r="C1149" s="173">
        <v>659753</v>
      </c>
      <c r="D1149" s="174" t="s">
        <v>4014</v>
      </c>
      <c r="E1149" s="173" t="s">
        <v>640</v>
      </c>
      <c r="F1149" s="173">
        <v>49</v>
      </c>
      <c r="G1149" s="173">
        <v>26</v>
      </c>
      <c r="H1149" s="173" t="s">
        <v>641</v>
      </c>
      <c r="I1149" s="174" t="s">
        <v>4015</v>
      </c>
      <c r="J1149" s="173">
        <v>26</v>
      </c>
      <c r="K1149" s="173" t="s">
        <v>801</v>
      </c>
      <c r="L1149" s="174" t="s">
        <v>802</v>
      </c>
      <c r="M1149" s="174" t="s">
        <v>645</v>
      </c>
      <c r="N1149" s="174" t="s">
        <v>760</v>
      </c>
      <c r="O1149" s="174">
        <v>0</v>
      </c>
      <c r="P1149" s="175" t="s">
        <v>656</v>
      </c>
    </row>
    <row r="1150" spans="1:16" ht="21" hidden="1" customHeight="1" x14ac:dyDescent="0.25">
      <c r="A1150" s="154">
        <v>1147</v>
      </c>
      <c r="B1150" s="172" t="s">
        <v>638</v>
      </c>
      <c r="C1150" s="173">
        <v>249018</v>
      </c>
      <c r="D1150" s="174" t="s">
        <v>4016</v>
      </c>
      <c r="E1150" s="173" t="s">
        <v>640</v>
      </c>
      <c r="F1150" s="173">
        <v>49</v>
      </c>
      <c r="G1150" s="173">
        <v>32</v>
      </c>
      <c r="H1150" s="173" t="s">
        <v>641</v>
      </c>
      <c r="I1150" s="174" t="s">
        <v>1124</v>
      </c>
      <c r="J1150" s="173">
        <v>25</v>
      </c>
      <c r="K1150" s="173" t="s">
        <v>1297</v>
      </c>
      <c r="L1150" s="174" t="s">
        <v>1298</v>
      </c>
      <c r="M1150" s="174" t="s">
        <v>645</v>
      </c>
      <c r="N1150" s="174" t="s">
        <v>951</v>
      </c>
      <c r="O1150" s="174" t="s">
        <v>1193</v>
      </c>
      <c r="P1150" s="175" t="s">
        <v>656</v>
      </c>
    </row>
    <row r="1151" spans="1:16" ht="21" hidden="1" customHeight="1" x14ac:dyDescent="0.25">
      <c r="A1151" s="154">
        <v>1148</v>
      </c>
      <c r="B1151" s="172" t="s">
        <v>638</v>
      </c>
      <c r="C1151" s="173">
        <v>470470</v>
      </c>
      <c r="D1151" s="174" t="s">
        <v>4017</v>
      </c>
      <c r="E1151" s="173" t="s">
        <v>741</v>
      </c>
      <c r="F1151" s="173">
        <v>49</v>
      </c>
      <c r="G1151" s="173">
        <v>15</v>
      </c>
      <c r="H1151" s="173" t="s">
        <v>672</v>
      </c>
      <c r="I1151" s="174" t="s">
        <v>4018</v>
      </c>
      <c r="J1151" s="173">
        <v>41</v>
      </c>
      <c r="K1151" s="173" t="s">
        <v>1377</v>
      </c>
      <c r="L1151" s="174" t="s">
        <v>1378</v>
      </c>
      <c r="M1151" s="174" t="s">
        <v>1468</v>
      </c>
      <c r="N1151" s="174" t="s">
        <v>1482</v>
      </c>
      <c r="O1151" s="174">
        <v>0</v>
      </c>
      <c r="P1151" s="176" t="s">
        <v>4019</v>
      </c>
    </row>
    <row r="1152" spans="1:16" ht="21" hidden="1" customHeight="1" x14ac:dyDescent="0.25">
      <c r="A1152" s="154">
        <v>1149</v>
      </c>
      <c r="B1152" s="172" t="s">
        <v>638</v>
      </c>
      <c r="C1152" s="173">
        <v>566952</v>
      </c>
      <c r="D1152" s="174" t="s">
        <v>4020</v>
      </c>
      <c r="E1152" s="173" t="s">
        <v>741</v>
      </c>
      <c r="F1152" s="173">
        <v>32</v>
      </c>
      <c r="G1152" s="173">
        <v>9</v>
      </c>
      <c r="H1152" s="173" t="s">
        <v>672</v>
      </c>
      <c r="I1152" s="174" t="s">
        <v>4018</v>
      </c>
      <c r="J1152" s="173">
        <v>39</v>
      </c>
      <c r="K1152" s="173" t="s">
        <v>1333</v>
      </c>
      <c r="L1152" s="174" t="s">
        <v>1334</v>
      </c>
      <c r="M1152" s="174" t="s">
        <v>1468</v>
      </c>
      <c r="N1152" s="174" t="s">
        <v>1482</v>
      </c>
      <c r="O1152" s="174">
        <v>0</v>
      </c>
      <c r="P1152" s="176" t="s">
        <v>4021</v>
      </c>
    </row>
    <row r="1153" spans="1:16" ht="21" hidden="1" customHeight="1" x14ac:dyDescent="0.25">
      <c r="A1153" s="154">
        <v>1150</v>
      </c>
      <c r="B1153" s="172" t="s">
        <v>638</v>
      </c>
      <c r="C1153" s="173">
        <v>587999</v>
      </c>
      <c r="D1153" s="174" t="s">
        <v>4022</v>
      </c>
      <c r="E1153" s="173" t="s">
        <v>741</v>
      </c>
      <c r="F1153" s="173">
        <v>30</v>
      </c>
      <c r="G1153" s="173">
        <v>7</v>
      </c>
      <c r="H1153" s="173" t="s">
        <v>672</v>
      </c>
      <c r="I1153" s="174" t="s">
        <v>4023</v>
      </c>
      <c r="J1153" s="173">
        <v>37</v>
      </c>
      <c r="K1153" s="173" t="s">
        <v>743</v>
      </c>
      <c r="L1153" s="174" t="s">
        <v>744</v>
      </c>
      <c r="M1153" s="174" t="s">
        <v>4024</v>
      </c>
      <c r="N1153" s="174" t="s">
        <v>4024</v>
      </c>
      <c r="O1153" s="174" t="s">
        <v>4024</v>
      </c>
      <c r="P1153" s="176" t="s">
        <v>4025</v>
      </c>
    </row>
    <row r="1154" spans="1:16" ht="21" hidden="1" customHeight="1" x14ac:dyDescent="0.25">
      <c r="A1154" s="154">
        <v>1151</v>
      </c>
      <c r="B1154" s="172" t="s">
        <v>638</v>
      </c>
      <c r="C1154" s="173">
        <v>574378</v>
      </c>
      <c r="D1154" s="174" t="s">
        <v>4026</v>
      </c>
      <c r="E1154" s="173" t="s">
        <v>741</v>
      </c>
      <c r="F1154" s="173">
        <v>34</v>
      </c>
      <c r="G1154" s="173">
        <v>8</v>
      </c>
      <c r="H1154" s="173" t="s">
        <v>672</v>
      </c>
      <c r="I1154" s="174" t="s">
        <v>4027</v>
      </c>
      <c r="J1154" s="173">
        <v>39</v>
      </c>
      <c r="K1154" s="173" t="s">
        <v>1333</v>
      </c>
      <c r="L1154" s="174" t="s">
        <v>1334</v>
      </c>
      <c r="M1154" s="174" t="s">
        <v>1468</v>
      </c>
      <c r="N1154" s="174" t="s">
        <v>1482</v>
      </c>
      <c r="O1154" s="174">
        <v>0</v>
      </c>
      <c r="P1154" s="176" t="s">
        <v>4028</v>
      </c>
    </row>
    <row r="1155" spans="1:16" ht="21" hidden="1" customHeight="1" x14ac:dyDescent="0.25">
      <c r="A1155" s="154">
        <v>1152</v>
      </c>
      <c r="B1155" s="172" t="s">
        <v>638</v>
      </c>
      <c r="C1155" s="173">
        <v>309042</v>
      </c>
      <c r="D1155" s="174" t="s">
        <v>4029</v>
      </c>
      <c r="E1155" s="173" t="s">
        <v>640</v>
      </c>
      <c r="F1155" s="173">
        <v>48</v>
      </c>
      <c r="G1155" s="173">
        <v>16</v>
      </c>
      <c r="H1155" s="173" t="s">
        <v>641</v>
      </c>
      <c r="I1155" s="174" t="s">
        <v>1279</v>
      </c>
      <c r="J1155" s="173">
        <v>13</v>
      </c>
      <c r="K1155" s="173" t="s">
        <v>3044</v>
      </c>
      <c r="L1155" s="174" t="s">
        <v>3045</v>
      </c>
      <c r="M1155" s="174" t="s">
        <v>645</v>
      </c>
      <c r="N1155" s="174" t="s">
        <v>951</v>
      </c>
      <c r="O1155" s="174" t="s">
        <v>1193</v>
      </c>
      <c r="P1155" s="175" t="s">
        <v>656</v>
      </c>
    </row>
    <row r="1156" spans="1:16" ht="21" hidden="1" customHeight="1" x14ac:dyDescent="0.25">
      <c r="A1156" s="154">
        <v>1153</v>
      </c>
      <c r="B1156" s="172" t="s">
        <v>638</v>
      </c>
      <c r="C1156" s="173">
        <v>350947</v>
      </c>
      <c r="D1156" s="174" t="s">
        <v>4030</v>
      </c>
      <c r="E1156" s="173" t="s">
        <v>640</v>
      </c>
      <c r="F1156" s="173">
        <v>39</v>
      </c>
      <c r="G1156" s="173">
        <v>21</v>
      </c>
      <c r="H1156" s="173" t="s">
        <v>280</v>
      </c>
      <c r="I1156" s="174" t="s">
        <v>4031</v>
      </c>
      <c r="J1156" s="173">
        <v>25</v>
      </c>
      <c r="K1156" s="173" t="s">
        <v>651</v>
      </c>
      <c r="L1156" s="174" t="s">
        <v>652</v>
      </c>
      <c r="M1156" s="174" t="s">
        <v>653</v>
      </c>
      <c r="N1156" s="174" t="s">
        <v>654</v>
      </c>
      <c r="O1156" s="174" t="s">
        <v>655</v>
      </c>
      <c r="P1156" s="175" t="s">
        <v>656</v>
      </c>
    </row>
    <row r="1157" spans="1:16" ht="21" hidden="1" customHeight="1" x14ac:dyDescent="0.25">
      <c r="A1157" s="154">
        <v>1154</v>
      </c>
      <c r="B1157" s="172" t="s">
        <v>1510</v>
      </c>
      <c r="C1157" s="173">
        <v>658906</v>
      </c>
      <c r="D1157" s="174" t="s">
        <v>4032</v>
      </c>
      <c r="E1157" s="173" t="s">
        <v>640</v>
      </c>
      <c r="F1157" s="173">
        <v>51</v>
      </c>
      <c r="G1157" s="173">
        <v>31</v>
      </c>
      <c r="H1157" s="173" t="s">
        <v>641</v>
      </c>
      <c r="I1157" s="174" t="s">
        <v>4033</v>
      </c>
      <c r="J1157" s="173">
        <v>29</v>
      </c>
      <c r="K1157" s="173" t="s">
        <v>3192</v>
      </c>
      <c r="L1157" s="174" t="s">
        <v>3193</v>
      </c>
      <c r="M1157" s="174" t="s">
        <v>645</v>
      </c>
      <c r="N1157" s="174" t="s">
        <v>760</v>
      </c>
      <c r="O1157" s="174">
        <v>0</v>
      </c>
      <c r="P1157" s="176" t="s">
        <v>4034</v>
      </c>
    </row>
    <row r="1158" spans="1:16" ht="21" hidden="1" customHeight="1" x14ac:dyDescent="0.25">
      <c r="A1158" s="154">
        <v>1155</v>
      </c>
      <c r="B1158" s="172" t="s">
        <v>1510</v>
      </c>
      <c r="C1158" s="173">
        <v>450389</v>
      </c>
      <c r="D1158" s="174" t="s">
        <v>4035</v>
      </c>
      <c r="E1158" s="173" t="s">
        <v>640</v>
      </c>
      <c r="F1158" s="173">
        <v>42</v>
      </c>
      <c r="G1158" s="173">
        <v>16</v>
      </c>
      <c r="H1158" s="173" t="s">
        <v>641</v>
      </c>
      <c r="I1158" s="174" t="s">
        <v>1889</v>
      </c>
      <c r="J1158" s="173">
        <v>20</v>
      </c>
      <c r="K1158" s="173" t="s">
        <v>1228</v>
      </c>
      <c r="L1158" s="174" t="s">
        <v>1229</v>
      </c>
      <c r="M1158" s="174" t="s">
        <v>645</v>
      </c>
      <c r="N1158" s="174" t="s">
        <v>1614</v>
      </c>
      <c r="O1158" s="174" t="s">
        <v>1883</v>
      </c>
      <c r="P1158" s="175" t="s">
        <v>656</v>
      </c>
    </row>
    <row r="1159" spans="1:16" ht="21" hidden="1" customHeight="1" x14ac:dyDescent="0.25">
      <c r="A1159" s="154">
        <v>1156</v>
      </c>
      <c r="B1159" s="172" t="s">
        <v>1431</v>
      </c>
      <c r="C1159" s="173">
        <v>373463</v>
      </c>
      <c r="D1159" s="174" t="s">
        <v>4036</v>
      </c>
      <c r="E1159" s="173" t="s">
        <v>640</v>
      </c>
      <c r="F1159" s="173">
        <v>44</v>
      </c>
      <c r="G1159" s="173">
        <v>17</v>
      </c>
      <c r="H1159" s="173" t="s">
        <v>672</v>
      </c>
      <c r="I1159" s="174" t="s">
        <v>2512</v>
      </c>
      <c r="J1159" s="173">
        <v>24</v>
      </c>
      <c r="K1159" s="173" t="s">
        <v>2549</v>
      </c>
      <c r="L1159" s="174" t="s">
        <v>2550</v>
      </c>
      <c r="M1159" s="174" t="s">
        <v>736</v>
      </c>
      <c r="N1159" s="174" t="s">
        <v>917</v>
      </c>
      <c r="O1159" s="174" t="s">
        <v>918</v>
      </c>
      <c r="P1159" s="176" t="s">
        <v>4037</v>
      </c>
    </row>
    <row r="1160" spans="1:16" ht="21" hidden="1" customHeight="1" x14ac:dyDescent="0.25">
      <c r="A1160" s="154">
        <v>1157</v>
      </c>
      <c r="B1160" s="172" t="s">
        <v>1431</v>
      </c>
      <c r="C1160" s="173">
        <v>207009</v>
      </c>
      <c r="D1160" s="174" t="s">
        <v>4038</v>
      </c>
      <c r="E1160" s="173" t="s">
        <v>640</v>
      </c>
      <c r="F1160" s="173">
        <v>51</v>
      </c>
      <c r="G1160" s="173">
        <v>33</v>
      </c>
      <c r="H1160" s="173" t="s">
        <v>229</v>
      </c>
      <c r="I1160" s="174" t="s">
        <v>2828</v>
      </c>
      <c r="J1160" s="173">
        <v>31</v>
      </c>
      <c r="K1160" s="173" t="s">
        <v>1063</v>
      </c>
      <c r="L1160" s="174" t="s">
        <v>1064</v>
      </c>
      <c r="M1160" s="174" t="s">
        <v>1620</v>
      </c>
      <c r="N1160" s="174" t="s">
        <v>2623</v>
      </c>
      <c r="O1160" s="174" t="s">
        <v>2893</v>
      </c>
      <c r="P1160" s="176" t="s">
        <v>4039</v>
      </c>
    </row>
    <row r="1161" spans="1:16" ht="21" hidden="1" customHeight="1" x14ac:dyDescent="0.25">
      <c r="A1161" s="154">
        <v>1158</v>
      </c>
      <c r="B1161" s="172" t="s">
        <v>1431</v>
      </c>
      <c r="C1161" s="173">
        <v>328608</v>
      </c>
      <c r="D1161" s="174" t="s">
        <v>4040</v>
      </c>
      <c r="E1161" s="173" t="s">
        <v>741</v>
      </c>
      <c r="F1161" s="173">
        <v>60</v>
      </c>
      <c r="G1161" s="173">
        <v>25</v>
      </c>
      <c r="H1161" s="173" t="s">
        <v>229</v>
      </c>
      <c r="I1161" s="174" t="s">
        <v>4041</v>
      </c>
      <c r="J1161" s="173">
        <v>37</v>
      </c>
      <c r="K1161" s="173" t="s">
        <v>1964</v>
      </c>
      <c r="L1161" s="174" t="s">
        <v>1965</v>
      </c>
      <c r="M1161" s="174" t="s">
        <v>1620</v>
      </c>
      <c r="N1161" s="174" t="s">
        <v>2525</v>
      </c>
      <c r="O1161" s="174" t="s">
        <v>83</v>
      </c>
      <c r="P1161" s="176" t="s">
        <v>4042</v>
      </c>
    </row>
    <row r="1162" spans="1:16" ht="21" hidden="1" customHeight="1" x14ac:dyDescent="0.25">
      <c r="A1162" s="154">
        <v>1159</v>
      </c>
      <c r="B1162" s="172" t="s">
        <v>1431</v>
      </c>
      <c r="C1162" s="173">
        <v>193799</v>
      </c>
      <c r="D1162" s="174" t="s">
        <v>4043</v>
      </c>
      <c r="E1162" s="173" t="s">
        <v>741</v>
      </c>
      <c r="F1162" s="173">
        <v>51</v>
      </c>
      <c r="G1162" s="173">
        <v>30</v>
      </c>
      <c r="H1162" s="173" t="s">
        <v>229</v>
      </c>
      <c r="I1162" s="174" t="s">
        <v>3203</v>
      </c>
      <c r="J1162" s="173">
        <v>23</v>
      </c>
      <c r="K1162" s="173" t="s">
        <v>2968</v>
      </c>
      <c r="L1162" s="174" t="s">
        <v>2969</v>
      </c>
      <c r="M1162" s="174" t="s">
        <v>1620</v>
      </c>
      <c r="N1162" s="174" t="s">
        <v>1744</v>
      </c>
      <c r="O1162" s="174" t="s">
        <v>2359</v>
      </c>
      <c r="P1162" s="176" t="s">
        <v>4044</v>
      </c>
    </row>
    <row r="1163" spans="1:16" ht="21" customHeight="1" x14ac:dyDescent="0.25">
      <c r="A1163" s="154">
        <v>1160</v>
      </c>
      <c r="B1163" s="172" t="s">
        <v>1431</v>
      </c>
      <c r="C1163" s="173">
        <v>130187</v>
      </c>
      <c r="D1163" s="174" t="s">
        <v>4045</v>
      </c>
      <c r="E1163" s="173" t="s">
        <v>640</v>
      </c>
      <c r="F1163" s="173">
        <v>49</v>
      </c>
      <c r="G1163" s="173">
        <v>29</v>
      </c>
      <c r="H1163" s="173" t="s">
        <v>229</v>
      </c>
      <c r="I1163" s="174" t="s">
        <v>3256</v>
      </c>
      <c r="J1163" s="173">
        <v>27</v>
      </c>
      <c r="K1163" s="173" t="s">
        <v>1405</v>
      </c>
      <c r="L1163" s="174" t="s">
        <v>1406</v>
      </c>
      <c r="M1163" s="174" t="s">
        <v>1620</v>
      </c>
      <c r="N1163" s="174" t="s">
        <v>1621</v>
      </c>
      <c r="O1163" s="174">
        <v>0</v>
      </c>
      <c r="P1163" s="176" t="s">
        <v>4046</v>
      </c>
    </row>
    <row r="1164" spans="1:16" ht="21" hidden="1" customHeight="1" x14ac:dyDescent="0.25">
      <c r="A1164" s="154">
        <v>1161</v>
      </c>
      <c r="B1164" s="172" t="s">
        <v>1431</v>
      </c>
      <c r="C1164" s="173">
        <v>482326</v>
      </c>
      <c r="D1164" s="174" t="s">
        <v>4047</v>
      </c>
      <c r="E1164" s="173" t="s">
        <v>640</v>
      </c>
      <c r="F1164" s="173">
        <v>35</v>
      </c>
      <c r="G1164" s="173">
        <v>11</v>
      </c>
      <c r="H1164" s="173" t="s">
        <v>229</v>
      </c>
      <c r="I1164" s="174" t="s">
        <v>2828</v>
      </c>
      <c r="J1164" s="173">
        <v>21</v>
      </c>
      <c r="K1164" s="173" t="s">
        <v>870</v>
      </c>
      <c r="L1164" s="174" t="s">
        <v>871</v>
      </c>
      <c r="M1164" s="174" t="s">
        <v>1620</v>
      </c>
      <c r="N1164" s="174" t="s">
        <v>2525</v>
      </c>
      <c r="O1164" s="174" t="s">
        <v>2630</v>
      </c>
      <c r="P1164" s="176" t="s">
        <v>4048</v>
      </c>
    </row>
    <row r="1165" spans="1:16" ht="21" hidden="1" customHeight="1" x14ac:dyDescent="0.25">
      <c r="A1165" s="154">
        <v>1162</v>
      </c>
      <c r="B1165" s="172" t="s">
        <v>1431</v>
      </c>
      <c r="C1165" s="173">
        <v>382653</v>
      </c>
      <c r="D1165" s="174" t="s">
        <v>4049</v>
      </c>
      <c r="E1165" s="173" t="s">
        <v>640</v>
      </c>
      <c r="F1165" s="173">
        <v>45</v>
      </c>
      <c r="G1165" s="173">
        <v>20</v>
      </c>
      <c r="H1165" s="173" t="s">
        <v>641</v>
      </c>
      <c r="I1165" s="174" t="s">
        <v>2932</v>
      </c>
      <c r="J1165" s="173">
        <v>21</v>
      </c>
      <c r="K1165" s="173" t="s">
        <v>854</v>
      </c>
      <c r="L1165" s="174" t="s">
        <v>855</v>
      </c>
      <c r="M1165" s="174" t="s">
        <v>645</v>
      </c>
      <c r="N1165" s="174" t="s">
        <v>760</v>
      </c>
      <c r="O1165" s="174" t="s">
        <v>2911</v>
      </c>
      <c r="P1165" s="176" t="s">
        <v>4050</v>
      </c>
    </row>
    <row r="1166" spans="1:16" ht="21" hidden="1" customHeight="1" x14ac:dyDescent="0.25">
      <c r="A1166" s="154">
        <v>1163</v>
      </c>
      <c r="B1166" s="172" t="s">
        <v>1431</v>
      </c>
      <c r="C1166" s="173">
        <v>479774</v>
      </c>
      <c r="D1166" s="174" t="s">
        <v>4051</v>
      </c>
      <c r="E1166" s="173" t="s">
        <v>640</v>
      </c>
      <c r="F1166" s="173">
        <v>53</v>
      </c>
      <c r="G1166" s="173">
        <v>30</v>
      </c>
      <c r="H1166" s="173" t="s">
        <v>641</v>
      </c>
      <c r="I1166" s="174" t="s">
        <v>2291</v>
      </c>
      <c r="J1166" s="173">
        <v>26</v>
      </c>
      <c r="K1166" s="173" t="s">
        <v>2448</v>
      </c>
      <c r="L1166" s="174" t="s">
        <v>2449</v>
      </c>
      <c r="M1166" s="174" t="s">
        <v>645</v>
      </c>
      <c r="N1166" s="174" t="s">
        <v>760</v>
      </c>
      <c r="O1166" s="174" t="s">
        <v>2911</v>
      </c>
      <c r="P1166" s="176" t="s">
        <v>4052</v>
      </c>
    </row>
    <row r="1167" spans="1:16" ht="21" hidden="1" customHeight="1" x14ac:dyDescent="0.25">
      <c r="A1167" s="154">
        <v>1164</v>
      </c>
      <c r="B1167" s="172" t="s">
        <v>1431</v>
      </c>
      <c r="C1167" s="173">
        <v>492870</v>
      </c>
      <c r="D1167" s="174" t="s">
        <v>4053</v>
      </c>
      <c r="E1167" s="173" t="s">
        <v>640</v>
      </c>
      <c r="F1167" s="173">
        <v>40</v>
      </c>
      <c r="G1167" s="173">
        <v>14</v>
      </c>
      <c r="H1167" s="173" t="s">
        <v>641</v>
      </c>
      <c r="I1167" s="174" t="s">
        <v>2956</v>
      </c>
      <c r="J1167" s="173">
        <v>13</v>
      </c>
      <c r="K1167" s="173" t="s">
        <v>907</v>
      </c>
      <c r="L1167" s="174" t="s">
        <v>908</v>
      </c>
      <c r="M1167" s="174" t="s">
        <v>645</v>
      </c>
      <c r="N1167" s="174" t="s">
        <v>760</v>
      </c>
      <c r="O1167" s="174" t="s">
        <v>2911</v>
      </c>
      <c r="P1167" s="176" t="s">
        <v>4054</v>
      </c>
    </row>
    <row r="1168" spans="1:16" ht="21" hidden="1" customHeight="1" x14ac:dyDescent="0.25">
      <c r="A1168" s="154">
        <v>1165</v>
      </c>
      <c r="B1168" s="172" t="s">
        <v>1431</v>
      </c>
      <c r="C1168" s="173">
        <v>568687</v>
      </c>
      <c r="D1168" s="174" t="s">
        <v>4055</v>
      </c>
      <c r="E1168" s="173" t="s">
        <v>640</v>
      </c>
      <c r="F1168" s="173">
        <v>36</v>
      </c>
      <c r="G1168" s="173">
        <v>9</v>
      </c>
      <c r="H1168" s="173" t="s">
        <v>672</v>
      </c>
      <c r="I1168" s="174" t="s">
        <v>2708</v>
      </c>
      <c r="J1168" s="173">
        <v>16</v>
      </c>
      <c r="K1168" s="173" t="s">
        <v>880</v>
      </c>
      <c r="L1168" s="174" t="s">
        <v>881</v>
      </c>
      <c r="M1168" s="174" t="s">
        <v>676</v>
      </c>
      <c r="N1168" s="174" t="s">
        <v>677</v>
      </c>
      <c r="O1168" s="174">
        <v>0</v>
      </c>
      <c r="P1168" s="176" t="s">
        <v>4056</v>
      </c>
    </row>
    <row r="1169" spans="1:16" ht="21" customHeight="1" x14ac:dyDescent="0.25">
      <c r="A1169" s="154">
        <v>1166</v>
      </c>
      <c r="B1169" s="172" t="s">
        <v>1431</v>
      </c>
      <c r="C1169" s="173">
        <v>322115</v>
      </c>
      <c r="D1169" s="174" t="s">
        <v>4057</v>
      </c>
      <c r="E1169" s="173" t="s">
        <v>741</v>
      </c>
      <c r="F1169" s="173">
        <v>58</v>
      </c>
      <c r="G1169" s="173">
        <v>25</v>
      </c>
      <c r="H1169" s="173" t="s">
        <v>229</v>
      </c>
      <c r="I1169" s="174" t="s">
        <v>2579</v>
      </c>
      <c r="J1169" s="173">
        <v>35</v>
      </c>
      <c r="K1169" s="173" t="s">
        <v>820</v>
      </c>
      <c r="L1169" s="174" t="s">
        <v>821</v>
      </c>
      <c r="M1169" s="174" t="s">
        <v>1620</v>
      </c>
      <c r="N1169" s="174" t="s">
        <v>1621</v>
      </c>
      <c r="O1169" s="174">
        <v>0</v>
      </c>
      <c r="P1169" s="176" t="s">
        <v>4058</v>
      </c>
    </row>
    <row r="1170" spans="1:16" ht="21" customHeight="1" x14ac:dyDescent="0.25">
      <c r="A1170" s="154">
        <v>1167</v>
      </c>
      <c r="B1170" s="172" t="s">
        <v>1431</v>
      </c>
      <c r="C1170" s="173">
        <v>971841</v>
      </c>
      <c r="D1170" s="174" t="s">
        <v>4059</v>
      </c>
      <c r="E1170" s="173" t="s">
        <v>741</v>
      </c>
      <c r="F1170" s="173">
        <v>60</v>
      </c>
      <c r="G1170" s="173">
        <v>28</v>
      </c>
      <c r="H1170" s="173" t="s">
        <v>229</v>
      </c>
      <c r="I1170" s="174" t="s">
        <v>2605</v>
      </c>
      <c r="J1170" s="173">
        <v>35</v>
      </c>
      <c r="K1170" s="173" t="s">
        <v>820</v>
      </c>
      <c r="L1170" s="174" t="s">
        <v>821</v>
      </c>
      <c r="M1170" s="174" t="s">
        <v>1620</v>
      </c>
      <c r="N1170" s="174" t="s">
        <v>1621</v>
      </c>
      <c r="O1170" s="174">
        <v>0</v>
      </c>
      <c r="P1170" s="176" t="s">
        <v>4060</v>
      </c>
    </row>
    <row r="1171" spans="1:16" ht="21" hidden="1" customHeight="1" x14ac:dyDescent="0.25">
      <c r="A1171" s="154">
        <v>1168</v>
      </c>
      <c r="B1171" s="172" t="s">
        <v>1431</v>
      </c>
      <c r="C1171" s="173">
        <v>392845</v>
      </c>
      <c r="D1171" s="174" t="s">
        <v>4061</v>
      </c>
      <c r="E1171" s="173" t="s">
        <v>640</v>
      </c>
      <c r="F1171" s="173">
        <v>37</v>
      </c>
      <c r="G1171" s="173">
        <v>15</v>
      </c>
      <c r="H1171" s="173" t="s">
        <v>672</v>
      </c>
      <c r="I1171" s="174" t="s">
        <v>2842</v>
      </c>
      <c r="J1171" s="173">
        <v>27</v>
      </c>
      <c r="K1171" s="173" t="s">
        <v>2537</v>
      </c>
      <c r="L1171" s="174" t="s">
        <v>2538</v>
      </c>
      <c r="M1171" s="174" t="s">
        <v>736</v>
      </c>
      <c r="N1171" s="174" t="s">
        <v>745</v>
      </c>
      <c r="O1171" s="174" t="s">
        <v>2741</v>
      </c>
      <c r="P1171" s="176" t="s">
        <v>4062</v>
      </c>
    </row>
    <row r="1172" spans="1:16" ht="21" hidden="1" customHeight="1" x14ac:dyDescent="0.25">
      <c r="A1172" s="154">
        <v>1169</v>
      </c>
      <c r="B1172" s="172" t="s">
        <v>1759</v>
      </c>
      <c r="C1172" s="173">
        <v>173084</v>
      </c>
      <c r="D1172" s="174" t="s">
        <v>4063</v>
      </c>
      <c r="E1172" s="173" t="s">
        <v>640</v>
      </c>
      <c r="F1172" s="173">
        <v>49</v>
      </c>
      <c r="G1172" s="173">
        <v>31</v>
      </c>
      <c r="H1172" s="173" t="s">
        <v>641</v>
      </c>
      <c r="I1172" s="174" t="s">
        <v>4064</v>
      </c>
      <c r="J1172" s="173">
        <v>22</v>
      </c>
      <c r="K1172" s="173" t="s">
        <v>4065</v>
      </c>
      <c r="L1172" s="174" t="s">
        <v>4066</v>
      </c>
      <c r="M1172" s="174" t="s">
        <v>645</v>
      </c>
      <c r="N1172" s="174" t="s">
        <v>760</v>
      </c>
      <c r="O1172" s="174">
        <v>0</v>
      </c>
      <c r="P1172" s="176" t="s">
        <v>4067</v>
      </c>
    </row>
    <row r="1173" spans="1:16" ht="21" hidden="1" customHeight="1" x14ac:dyDescent="0.25">
      <c r="A1173" s="154">
        <v>1170</v>
      </c>
      <c r="B1173" s="172" t="s">
        <v>1759</v>
      </c>
      <c r="C1173" s="173">
        <v>173990</v>
      </c>
      <c r="D1173" s="174" t="s">
        <v>4068</v>
      </c>
      <c r="E1173" s="173" t="s">
        <v>640</v>
      </c>
      <c r="F1173" s="173">
        <v>46</v>
      </c>
      <c r="G1173" s="173">
        <v>29</v>
      </c>
      <c r="H1173" s="173" t="s">
        <v>641</v>
      </c>
      <c r="I1173" s="174" t="s">
        <v>4069</v>
      </c>
      <c r="J1173" s="173">
        <v>26</v>
      </c>
      <c r="K1173" s="173" t="s">
        <v>949</v>
      </c>
      <c r="L1173" s="174" t="s">
        <v>950</v>
      </c>
      <c r="M1173" s="174" t="s">
        <v>645</v>
      </c>
      <c r="N1173" s="174" t="s">
        <v>760</v>
      </c>
      <c r="O1173" s="174">
        <v>0</v>
      </c>
      <c r="P1173" s="176" t="s">
        <v>4070</v>
      </c>
    </row>
    <row r="1174" spans="1:16" ht="21" hidden="1" customHeight="1" x14ac:dyDescent="0.25">
      <c r="A1174" s="154">
        <v>1171</v>
      </c>
      <c r="B1174" s="172" t="s">
        <v>1759</v>
      </c>
      <c r="C1174" s="173">
        <v>177132</v>
      </c>
      <c r="D1174" s="174" t="s">
        <v>4071</v>
      </c>
      <c r="E1174" s="173" t="s">
        <v>640</v>
      </c>
      <c r="F1174" s="173">
        <v>49</v>
      </c>
      <c r="G1174" s="173">
        <v>24</v>
      </c>
      <c r="H1174" s="173" t="s">
        <v>641</v>
      </c>
      <c r="I1174" s="174" t="s">
        <v>1046</v>
      </c>
      <c r="J1174" s="173">
        <v>23</v>
      </c>
      <c r="K1174" s="173" t="s">
        <v>1462</v>
      </c>
      <c r="L1174" s="174" t="s">
        <v>1463</v>
      </c>
      <c r="M1174" s="174" t="s">
        <v>645</v>
      </c>
      <c r="N1174" s="174" t="s">
        <v>951</v>
      </c>
      <c r="O1174" s="174" t="s">
        <v>3273</v>
      </c>
      <c r="P1174" s="176" t="s">
        <v>4072</v>
      </c>
    </row>
    <row r="1175" spans="1:16" ht="21" hidden="1" customHeight="1" x14ac:dyDescent="0.25">
      <c r="A1175" s="154">
        <v>1172</v>
      </c>
      <c r="B1175" s="172" t="s">
        <v>1759</v>
      </c>
      <c r="C1175" s="173">
        <v>359647</v>
      </c>
      <c r="D1175" s="174" t="s">
        <v>4073</v>
      </c>
      <c r="E1175" s="173" t="s">
        <v>640</v>
      </c>
      <c r="F1175" s="173">
        <v>38</v>
      </c>
      <c r="G1175" s="173">
        <v>19</v>
      </c>
      <c r="H1175" s="173" t="s">
        <v>641</v>
      </c>
      <c r="I1175" s="174" t="s">
        <v>969</v>
      </c>
      <c r="J1175" s="173">
        <v>23</v>
      </c>
      <c r="K1175" s="173" t="s">
        <v>841</v>
      </c>
      <c r="L1175" s="174" t="s">
        <v>842</v>
      </c>
      <c r="M1175" s="174" t="s">
        <v>645</v>
      </c>
      <c r="N1175" s="174" t="s">
        <v>951</v>
      </c>
      <c r="O1175" s="174" t="s">
        <v>3273</v>
      </c>
      <c r="P1175" s="176" t="s">
        <v>4074</v>
      </c>
    </row>
    <row r="1176" spans="1:16" ht="21" hidden="1" customHeight="1" x14ac:dyDescent="0.25">
      <c r="A1176" s="154">
        <v>1173</v>
      </c>
      <c r="B1176" s="172" t="s">
        <v>1759</v>
      </c>
      <c r="C1176" s="173">
        <v>396056</v>
      </c>
      <c r="D1176" s="174" t="s">
        <v>4075</v>
      </c>
      <c r="E1176" s="173" t="s">
        <v>640</v>
      </c>
      <c r="F1176" s="173">
        <v>42</v>
      </c>
      <c r="G1176" s="173">
        <v>17</v>
      </c>
      <c r="H1176" s="173" t="s">
        <v>641</v>
      </c>
      <c r="I1176" s="174" t="s">
        <v>2268</v>
      </c>
      <c r="J1176" s="173">
        <v>18</v>
      </c>
      <c r="K1176" s="173" t="s">
        <v>2300</v>
      </c>
      <c r="L1176" s="174" t="s">
        <v>2301</v>
      </c>
      <c r="M1176" s="174" t="s">
        <v>645</v>
      </c>
      <c r="N1176" s="174" t="s">
        <v>760</v>
      </c>
      <c r="O1176" s="174">
        <v>0</v>
      </c>
      <c r="P1176" s="176" t="s">
        <v>4076</v>
      </c>
    </row>
    <row r="1177" spans="1:16" ht="21" hidden="1" customHeight="1" x14ac:dyDescent="0.25">
      <c r="A1177" s="154">
        <v>1174</v>
      </c>
      <c r="B1177" s="172" t="s">
        <v>1431</v>
      </c>
      <c r="C1177" s="173">
        <v>268027</v>
      </c>
      <c r="D1177" s="174" t="s">
        <v>4077</v>
      </c>
      <c r="E1177" s="173" t="s">
        <v>640</v>
      </c>
      <c r="F1177" s="173">
        <v>52</v>
      </c>
      <c r="G1177" s="173">
        <v>30</v>
      </c>
      <c r="H1177" s="173" t="s">
        <v>229</v>
      </c>
      <c r="I1177" s="174" t="s">
        <v>3036</v>
      </c>
      <c r="J1177" s="173">
        <v>23</v>
      </c>
      <c r="K1177" s="173" t="s">
        <v>4078</v>
      </c>
      <c r="L1177" s="174" t="s">
        <v>4079</v>
      </c>
      <c r="M1177" s="174" t="s">
        <v>1620</v>
      </c>
      <c r="N1177" s="174" t="s">
        <v>1744</v>
      </c>
      <c r="O1177" s="174" t="s">
        <v>3033</v>
      </c>
      <c r="P1177" s="175" t="s">
        <v>4080</v>
      </c>
    </row>
    <row r="1178" spans="1:16" ht="21" hidden="1" customHeight="1" x14ac:dyDescent="0.25">
      <c r="A1178" s="154">
        <v>1175</v>
      </c>
      <c r="B1178" s="172" t="s">
        <v>638</v>
      </c>
      <c r="C1178" s="173">
        <v>585344</v>
      </c>
      <c r="D1178" s="174" t="s">
        <v>4081</v>
      </c>
      <c r="E1178" s="173" t="s">
        <v>741</v>
      </c>
      <c r="F1178" s="173">
        <v>59</v>
      </c>
      <c r="G1178" s="173">
        <v>7</v>
      </c>
      <c r="H1178" s="173" t="s">
        <v>672</v>
      </c>
      <c r="I1178" s="174" t="s">
        <v>4082</v>
      </c>
      <c r="J1178" s="173">
        <v>35</v>
      </c>
      <c r="K1178" s="173" t="s">
        <v>1344</v>
      </c>
      <c r="L1178" s="174" t="s">
        <v>1345</v>
      </c>
      <c r="M1178" s="174" t="s">
        <v>736</v>
      </c>
      <c r="N1178" s="174" t="s">
        <v>745</v>
      </c>
      <c r="O1178" s="174" t="s">
        <v>1695</v>
      </c>
      <c r="P1178" s="184" t="s">
        <v>4083</v>
      </c>
    </row>
    <row r="1179" spans="1:16" ht="21" hidden="1" customHeight="1" x14ac:dyDescent="0.25">
      <c r="A1179" s="154">
        <v>1176</v>
      </c>
      <c r="B1179" s="172" t="s">
        <v>1431</v>
      </c>
      <c r="C1179" s="173">
        <v>332499</v>
      </c>
      <c r="D1179" s="174" t="s">
        <v>4084</v>
      </c>
      <c r="E1179" s="173" t="s">
        <v>741</v>
      </c>
      <c r="F1179" s="173">
        <v>56</v>
      </c>
      <c r="G1179" s="173">
        <v>24</v>
      </c>
      <c r="H1179" s="173" t="s">
        <v>672</v>
      </c>
      <c r="I1179" s="174" t="s">
        <v>3015</v>
      </c>
      <c r="J1179" s="173">
        <v>37</v>
      </c>
      <c r="K1179" s="173" t="s">
        <v>743</v>
      </c>
      <c r="L1179" s="174" t="s">
        <v>744</v>
      </c>
      <c r="M1179" s="174" t="s">
        <v>736</v>
      </c>
      <c r="N1179" s="174" t="s">
        <v>745</v>
      </c>
      <c r="O1179" s="174" t="s">
        <v>1695</v>
      </c>
      <c r="P1179" s="184" t="s">
        <v>4085</v>
      </c>
    </row>
    <row r="1180" spans="1:16" ht="21" hidden="1" customHeight="1" x14ac:dyDescent="0.25">
      <c r="A1180" s="154">
        <v>1177</v>
      </c>
      <c r="B1180" s="172" t="s">
        <v>638</v>
      </c>
      <c r="C1180" s="173">
        <v>609776</v>
      </c>
      <c r="D1180" s="174" t="s">
        <v>4086</v>
      </c>
      <c r="E1180" s="173" t="s">
        <v>741</v>
      </c>
      <c r="F1180" s="173">
        <v>51</v>
      </c>
      <c r="G1180" s="173">
        <v>14</v>
      </c>
      <c r="H1180" s="173" t="s">
        <v>672</v>
      </c>
      <c r="I1180" s="174" t="s">
        <v>1694</v>
      </c>
      <c r="J1180" s="173">
        <v>35</v>
      </c>
      <c r="K1180" s="173" t="s">
        <v>1344</v>
      </c>
      <c r="L1180" s="174" t="s">
        <v>1345</v>
      </c>
      <c r="M1180" s="174" t="s">
        <v>736</v>
      </c>
      <c r="N1180" s="174" t="s">
        <v>745</v>
      </c>
      <c r="O1180" s="174" t="s">
        <v>1695</v>
      </c>
      <c r="P1180" s="175" t="s">
        <v>4087</v>
      </c>
    </row>
    <row r="1181" spans="1:16" ht="21" hidden="1" customHeight="1" x14ac:dyDescent="0.25">
      <c r="A1181" s="154">
        <v>1178</v>
      </c>
      <c r="B1181" s="172" t="s">
        <v>1759</v>
      </c>
      <c r="C1181" s="173">
        <v>508504</v>
      </c>
      <c r="D1181" s="174" t="s">
        <v>4088</v>
      </c>
      <c r="E1181" s="173" t="s">
        <v>640</v>
      </c>
      <c r="F1181" s="173">
        <v>50</v>
      </c>
      <c r="G1181" s="173">
        <v>10</v>
      </c>
      <c r="H1181" s="173" t="s">
        <v>672</v>
      </c>
      <c r="I1181" s="174" t="s">
        <v>3346</v>
      </c>
      <c r="J1181" s="173">
        <v>10</v>
      </c>
      <c r="K1181" s="173" t="s">
        <v>1108</v>
      </c>
      <c r="L1181" s="174" t="s">
        <v>1109</v>
      </c>
      <c r="M1181" s="174" t="s">
        <v>736</v>
      </c>
      <c r="N1181" s="174" t="s">
        <v>917</v>
      </c>
      <c r="O1181" s="174" t="s">
        <v>918</v>
      </c>
      <c r="P1181" s="175" t="s">
        <v>656</v>
      </c>
    </row>
    <row r="1182" spans="1:16" ht="21" hidden="1" customHeight="1" x14ac:dyDescent="0.25">
      <c r="A1182" s="154">
        <v>1179</v>
      </c>
      <c r="B1182" s="172" t="s">
        <v>1759</v>
      </c>
      <c r="C1182" s="185">
        <v>327132</v>
      </c>
      <c r="D1182" s="186" t="s">
        <v>4089</v>
      </c>
      <c r="E1182" s="185" t="s">
        <v>741</v>
      </c>
      <c r="F1182" s="185">
        <v>53</v>
      </c>
      <c r="G1182" s="185">
        <v>23</v>
      </c>
      <c r="H1182" s="185" t="s">
        <v>229</v>
      </c>
      <c r="I1182" s="186" t="s">
        <v>3350</v>
      </c>
      <c r="J1182" s="185">
        <v>33</v>
      </c>
      <c r="K1182" s="185" t="s">
        <v>1068</v>
      </c>
      <c r="L1182" s="186" t="s">
        <v>1069</v>
      </c>
      <c r="M1182" s="186" t="s">
        <v>1620</v>
      </c>
      <c r="N1182" s="186" t="s">
        <v>1744</v>
      </c>
      <c r="O1182" s="186" t="s">
        <v>54</v>
      </c>
      <c r="P1182" s="175" t="s">
        <v>4090</v>
      </c>
    </row>
    <row r="1183" spans="1:16" ht="21" customHeight="1" x14ac:dyDescent="0.25">
      <c r="A1183" s="154">
        <v>1180</v>
      </c>
      <c r="B1183" s="172" t="s">
        <v>1431</v>
      </c>
      <c r="C1183" s="185">
        <v>354915</v>
      </c>
      <c r="D1183" s="186" t="s">
        <v>4091</v>
      </c>
      <c r="E1183" s="185" t="s">
        <v>741</v>
      </c>
      <c r="F1183" s="185">
        <v>50</v>
      </c>
      <c r="G1183" s="185">
        <v>22</v>
      </c>
      <c r="H1183" s="185" t="s">
        <v>229</v>
      </c>
      <c r="I1183" s="186" t="s">
        <v>4092</v>
      </c>
      <c r="J1183" s="185">
        <v>35</v>
      </c>
      <c r="K1183" s="185" t="s">
        <v>820</v>
      </c>
      <c r="L1183" s="186" t="s">
        <v>821</v>
      </c>
      <c r="M1183" s="186" t="s">
        <v>1620</v>
      </c>
      <c r="N1183" s="186" t="s">
        <v>1621</v>
      </c>
      <c r="O1183" s="186">
        <v>0</v>
      </c>
      <c r="P1183" s="175" t="s">
        <v>4093</v>
      </c>
    </row>
    <row r="1184" spans="1:16" ht="21" hidden="1" customHeight="1" x14ac:dyDescent="0.25">
      <c r="A1184" s="154">
        <v>1181</v>
      </c>
      <c r="B1184" s="172" t="s">
        <v>638</v>
      </c>
      <c r="C1184" s="185">
        <v>335886</v>
      </c>
      <c r="D1184" s="186" t="s">
        <v>4094</v>
      </c>
      <c r="E1184" s="185" t="s">
        <v>640</v>
      </c>
      <c r="F1184" s="185">
        <v>48</v>
      </c>
      <c r="G1184" s="185">
        <v>24</v>
      </c>
      <c r="H1184" s="185" t="s">
        <v>641</v>
      </c>
      <c r="I1184" s="186" t="s">
        <v>967</v>
      </c>
      <c r="J1184" s="185">
        <v>32</v>
      </c>
      <c r="K1184" s="185" t="s">
        <v>960</v>
      </c>
      <c r="L1184" s="186" t="s">
        <v>961</v>
      </c>
      <c r="M1184" s="186" t="s">
        <v>645</v>
      </c>
      <c r="N1184" s="186" t="s">
        <v>951</v>
      </c>
      <c r="O1184" s="186" t="s">
        <v>952</v>
      </c>
      <c r="P1184" s="175" t="s">
        <v>656</v>
      </c>
    </row>
    <row r="1185" spans="1:16" ht="21" hidden="1" customHeight="1" x14ac:dyDescent="0.25">
      <c r="A1185" s="154">
        <v>1182</v>
      </c>
      <c r="B1185" s="172" t="s">
        <v>1759</v>
      </c>
      <c r="C1185" s="185">
        <v>207251</v>
      </c>
      <c r="D1185" s="186" t="s">
        <v>4095</v>
      </c>
      <c r="E1185" s="185" t="s">
        <v>640</v>
      </c>
      <c r="F1185" s="185">
        <v>49</v>
      </c>
      <c r="G1185" s="185">
        <v>32</v>
      </c>
      <c r="H1185" s="185" t="s">
        <v>641</v>
      </c>
      <c r="I1185" s="186" t="s">
        <v>4096</v>
      </c>
      <c r="J1185" s="185">
        <v>32</v>
      </c>
      <c r="K1185" s="185" t="s">
        <v>960</v>
      </c>
      <c r="L1185" s="186" t="s">
        <v>961</v>
      </c>
      <c r="M1185" s="186" t="s">
        <v>645</v>
      </c>
      <c r="N1185" s="186" t="s">
        <v>951</v>
      </c>
      <c r="O1185" s="186" t="s">
        <v>3273</v>
      </c>
      <c r="P1185" s="175" t="s">
        <v>4097</v>
      </c>
    </row>
    <row r="1186" spans="1:16" ht="21" hidden="1" customHeight="1" x14ac:dyDescent="0.25">
      <c r="A1186" s="154">
        <v>1183</v>
      </c>
      <c r="B1186" s="172" t="s">
        <v>1759</v>
      </c>
      <c r="C1186" s="185">
        <v>660865</v>
      </c>
      <c r="D1186" s="186" t="s">
        <v>4098</v>
      </c>
      <c r="E1186" s="185" t="s">
        <v>640</v>
      </c>
      <c r="F1186" s="185">
        <v>51</v>
      </c>
      <c r="G1186" s="185">
        <v>21</v>
      </c>
      <c r="H1186" s="185" t="s">
        <v>641</v>
      </c>
      <c r="I1186" s="186" t="s">
        <v>988</v>
      </c>
      <c r="J1186" s="185">
        <v>18</v>
      </c>
      <c r="K1186" s="185" t="s">
        <v>2436</v>
      </c>
      <c r="L1186" s="186" t="s">
        <v>2437</v>
      </c>
      <c r="M1186" s="186" t="s">
        <v>645</v>
      </c>
      <c r="N1186" s="186" t="s">
        <v>951</v>
      </c>
      <c r="O1186" s="186" t="s">
        <v>3273</v>
      </c>
      <c r="P1186" s="175" t="s">
        <v>4099</v>
      </c>
    </row>
    <row r="1187" spans="1:16" ht="21" hidden="1" customHeight="1" x14ac:dyDescent="0.25">
      <c r="A1187" s="154">
        <v>1184</v>
      </c>
      <c r="B1187" s="172" t="s">
        <v>1759</v>
      </c>
      <c r="C1187" s="185">
        <v>400687</v>
      </c>
      <c r="D1187" s="186" t="s">
        <v>4100</v>
      </c>
      <c r="E1187" s="185" t="s">
        <v>640</v>
      </c>
      <c r="F1187" s="185">
        <v>43</v>
      </c>
      <c r="G1187" s="185">
        <v>19</v>
      </c>
      <c r="H1187" s="185" t="s">
        <v>641</v>
      </c>
      <c r="I1187" s="186" t="s">
        <v>2443</v>
      </c>
      <c r="J1187" s="185">
        <v>23</v>
      </c>
      <c r="K1187" s="185" t="s">
        <v>1766</v>
      </c>
      <c r="L1187" s="186" t="s">
        <v>1767</v>
      </c>
      <c r="M1187" s="186" t="s">
        <v>645</v>
      </c>
      <c r="N1187" s="186" t="s">
        <v>760</v>
      </c>
      <c r="O1187" s="186" t="s">
        <v>3624</v>
      </c>
      <c r="P1187" s="176" t="s">
        <v>4101</v>
      </c>
    </row>
    <row r="1188" spans="1:16" ht="21" hidden="1" customHeight="1" x14ac:dyDescent="0.25">
      <c r="A1188" s="154">
        <v>1185</v>
      </c>
      <c r="B1188" s="172" t="s">
        <v>1431</v>
      </c>
      <c r="C1188" s="185">
        <v>382943</v>
      </c>
      <c r="D1188" s="186" t="s">
        <v>4102</v>
      </c>
      <c r="E1188" s="185" t="s">
        <v>741</v>
      </c>
      <c r="F1188" s="185">
        <v>49</v>
      </c>
      <c r="G1188" s="185">
        <v>15</v>
      </c>
      <c r="H1188" s="185" t="s">
        <v>641</v>
      </c>
      <c r="I1188" s="186" t="s">
        <v>4103</v>
      </c>
      <c r="J1188" s="185">
        <v>37</v>
      </c>
      <c r="K1188" s="185" t="s">
        <v>1964</v>
      </c>
      <c r="L1188" s="186" t="s">
        <v>1965</v>
      </c>
      <c r="M1188" s="186" t="s">
        <v>645</v>
      </c>
      <c r="N1188" s="186" t="s">
        <v>760</v>
      </c>
      <c r="O1188" s="186" t="s">
        <v>4104</v>
      </c>
      <c r="P1188" s="176" t="s">
        <v>4105</v>
      </c>
    </row>
    <row r="1189" spans="1:16" ht="21" hidden="1" customHeight="1" x14ac:dyDescent="0.25">
      <c r="A1189" s="154">
        <v>1186</v>
      </c>
      <c r="B1189" s="172" t="s">
        <v>1759</v>
      </c>
      <c r="C1189" s="185">
        <v>845468</v>
      </c>
      <c r="D1189" s="186" t="s">
        <v>4106</v>
      </c>
      <c r="E1189" s="185" t="s">
        <v>640</v>
      </c>
      <c r="F1189" s="185">
        <v>54</v>
      </c>
      <c r="G1189" s="185">
        <v>35</v>
      </c>
      <c r="H1189" s="185" t="s">
        <v>280</v>
      </c>
      <c r="I1189" s="186" t="s">
        <v>4107</v>
      </c>
      <c r="J1189" s="185">
        <v>24</v>
      </c>
      <c r="K1189" s="185" t="s">
        <v>1909</v>
      </c>
      <c r="L1189" s="186" t="s">
        <v>1910</v>
      </c>
      <c r="M1189" s="186" t="s">
        <v>653</v>
      </c>
      <c r="N1189" s="186" t="s">
        <v>663</v>
      </c>
      <c r="O1189" s="186" t="s">
        <v>664</v>
      </c>
      <c r="P1189" s="175" t="s">
        <v>4108</v>
      </c>
    </row>
    <row r="1190" spans="1:16" ht="21" hidden="1" customHeight="1" x14ac:dyDescent="0.25">
      <c r="A1190" s="154">
        <v>1187</v>
      </c>
      <c r="B1190" s="172" t="s">
        <v>1431</v>
      </c>
      <c r="C1190" s="173">
        <v>322529</v>
      </c>
      <c r="D1190" s="174" t="s">
        <v>4109</v>
      </c>
      <c r="E1190" s="173" t="s">
        <v>741</v>
      </c>
      <c r="F1190" s="173">
        <v>57</v>
      </c>
      <c r="G1190" s="173">
        <v>25</v>
      </c>
      <c r="H1190" s="173" t="s">
        <v>229</v>
      </c>
      <c r="I1190" s="174" t="s">
        <v>4110</v>
      </c>
      <c r="J1190" s="173">
        <v>39</v>
      </c>
      <c r="K1190" s="173" t="s">
        <v>2532</v>
      </c>
      <c r="L1190" s="174" t="s">
        <v>2533</v>
      </c>
      <c r="M1190" s="174" t="s">
        <v>1620</v>
      </c>
      <c r="N1190" s="174" t="s">
        <v>4111</v>
      </c>
      <c r="O1190" s="174" t="s">
        <v>4112</v>
      </c>
      <c r="P1190" s="176" t="s">
        <v>4113</v>
      </c>
    </row>
    <row r="1191" spans="1:16" ht="21" hidden="1" customHeight="1" x14ac:dyDescent="0.25">
      <c r="A1191" s="154">
        <v>1188</v>
      </c>
      <c r="B1191" s="172" t="s">
        <v>1431</v>
      </c>
      <c r="C1191" s="173">
        <v>337824</v>
      </c>
      <c r="D1191" s="174" t="s">
        <v>4114</v>
      </c>
      <c r="E1191" s="173" t="s">
        <v>640</v>
      </c>
      <c r="F1191" s="173">
        <v>45</v>
      </c>
      <c r="G1191" s="173">
        <v>22</v>
      </c>
      <c r="H1191" s="173" t="s">
        <v>229</v>
      </c>
      <c r="I1191" s="174" t="s">
        <v>2652</v>
      </c>
      <c r="J1191" s="173">
        <v>29</v>
      </c>
      <c r="K1191" s="173" t="s">
        <v>838</v>
      </c>
      <c r="L1191" s="174" t="s">
        <v>839</v>
      </c>
      <c r="M1191" s="174" t="s">
        <v>1620</v>
      </c>
      <c r="N1191" s="174" t="s">
        <v>2525</v>
      </c>
      <c r="O1191" s="174">
        <v>0</v>
      </c>
      <c r="P1191" s="175" t="s">
        <v>656</v>
      </c>
    </row>
    <row r="1192" spans="1:16" ht="21" hidden="1" customHeight="1" x14ac:dyDescent="0.25">
      <c r="A1192" s="154">
        <v>1189</v>
      </c>
      <c r="B1192" s="172" t="s">
        <v>1431</v>
      </c>
      <c r="C1192" s="173">
        <v>484534</v>
      </c>
      <c r="D1192" s="174" t="s">
        <v>4115</v>
      </c>
      <c r="E1192" s="173" t="s">
        <v>640</v>
      </c>
      <c r="F1192" s="173">
        <v>33</v>
      </c>
      <c r="G1192" s="173">
        <v>14</v>
      </c>
      <c r="H1192" s="173" t="s">
        <v>672</v>
      </c>
      <c r="I1192" s="174" t="s">
        <v>2620</v>
      </c>
      <c r="J1192" s="173">
        <v>23</v>
      </c>
      <c r="K1192" s="173" t="s">
        <v>1092</v>
      </c>
      <c r="L1192" s="174" t="s">
        <v>1093</v>
      </c>
      <c r="M1192" s="174" t="s">
        <v>736</v>
      </c>
      <c r="N1192" s="174" t="s">
        <v>882</v>
      </c>
      <c r="O1192" s="174" t="s">
        <v>2829</v>
      </c>
      <c r="P1192" s="176" t="s">
        <v>4116</v>
      </c>
    </row>
    <row r="1193" spans="1:16" ht="21" customHeight="1" x14ac:dyDescent="0.25">
      <c r="A1193" s="154">
        <v>1190</v>
      </c>
      <c r="B1193" s="172" t="s">
        <v>1431</v>
      </c>
      <c r="C1193" s="173">
        <v>687095</v>
      </c>
      <c r="D1193" s="174" t="s">
        <v>4117</v>
      </c>
      <c r="E1193" s="173" t="s">
        <v>741</v>
      </c>
      <c r="F1193" s="173">
        <v>57</v>
      </c>
      <c r="G1193" s="173">
        <v>15</v>
      </c>
      <c r="H1193" s="173" t="s">
        <v>229</v>
      </c>
      <c r="I1193" s="174" t="s">
        <v>2541</v>
      </c>
      <c r="J1193" s="173">
        <v>37</v>
      </c>
      <c r="K1193" s="173" t="s">
        <v>1964</v>
      </c>
      <c r="L1193" s="174" t="s">
        <v>1965</v>
      </c>
      <c r="M1193" s="174" t="s">
        <v>1620</v>
      </c>
      <c r="N1193" s="174" t="s">
        <v>1621</v>
      </c>
      <c r="O1193" s="174" t="s">
        <v>2542</v>
      </c>
      <c r="P1193" s="176" t="s">
        <v>4118</v>
      </c>
    </row>
    <row r="1194" spans="1:16" ht="21" hidden="1" customHeight="1" x14ac:dyDescent="0.25">
      <c r="A1194" s="154">
        <v>1191</v>
      </c>
      <c r="B1194" s="172" t="s">
        <v>1431</v>
      </c>
      <c r="C1194" s="173">
        <v>416907</v>
      </c>
      <c r="D1194" s="174" t="s">
        <v>4119</v>
      </c>
      <c r="E1194" s="173" t="s">
        <v>741</v>
      </c>
      <c r="F1194" s="173">
        <v>60</v>
      </c>
      <c r="G1194" s="173">
        <v>34</v>
      </c>
      <c r="H1194" s="173" t="s">
        <v>229</v>
      </c>
      <c r="I1194" s="174" t="s">
        <v>2633</v>
      </c>
      <c r="J1194" s="173">
        <v>37</v>
      </c>
      <c r="K1194" s="173" t="s">
        <v>1964</v>
      </c>
      <c r="L1194" s="174" t="s">
        <v>1965</v>
      </c>
      <c r="M1194" s="174" t="s">
        <v>1620</v>
      </c>
      <c r="N1194" s="174" t="s">
        <v>1744</v>
      </c>
      <c r="O1194" s="174" t="s">
        <v>54</v>
      </c>
      <c r="P1194" s="176" t="s">
        <v>4120</v>
      </c>
    </row>
    <row r="1195" spans="1:16" ht="21" hidden="1" customHeight="1" x14ac:dyDescent="0.25">
      <c r="A1195" s="154">
        <v>1192</v>
      </c>
      <c r="B1195" s="172" t="s">
        <v>1431</v>
      </c>
      <c r="C1195" s="173">
        <v>190986</v>
      </c>
      <c r="D1195" s="174" t="s">
        <v>4121</v>
      </c>
      <c r="E1195" s="173" t="s">
        <v>640</v>
      </c>
      <c r="F1195" s="173">
        <v>56</v>
      </c>
      <c r="G1195" s="173">
        <v>33</v>
      </c>
      <c r="H1195" s="173" t="s">
        <v>641</v>
      </c>
      <c r="I1195" s="174" t="s">
        <v>4122</v>
      </c>
      <c r="J1195" s="173">
        <v>26</v>
      </c>
      <c r="K1195" s="173" t="s">
        <v>801</v>
      </c>
      <c r="L1195" s="174" t="s">
        <v>802</v>
      </c>
      <c r="M1195" s="174" t="s">
        <v>645</v>
      </c>
      <c r="N1195" s="174" t="s">
        <v>760</v>
      </c>
      <c r="O1195" s="174" t="s">
        <v>2911</v>
      </c>
      <c r="P1195" s="176" t="s">
        <v>4123</v>
      </c>
    </row>
    <row r="1196" spans="1:16" ht="21" hidden="1" customHeight="1" x14ac:dyDescent="0.25">
      <c r="A1196" s="154">
        <v>1193</v>
      </c>
      <c r="B1196" s="172" t="s">
        <v>1431</v>
      </c>
      <c r="C1196" s="173">
        <v>251424</v>
      </c>
      <c r="D1196" s="174" t="s">
        <v>4124</v>
      </c>
      <c r="E1196" s="173" t="s">
        <v>640</v>
      </c>
      <c r="F1196" s="173">
        <v>53</v>
      </c>
      <c r="G1196" s="173">
        <v>26</v>
      </c>
      <c r="H1196" s="173" t="s">
        <v>641</v>
      </c>
      <c r="I1196" s="174" t="s">
        <v>4125</v>
      </c>
      <c r="J1196" s="173">
        <v>32</v>
      </c>
      <c r="K1196" s="173" t="s">
        <v>960</v>
      </c>
      <c r="L1196" s="174" t="s">
        <v>961</v>
      </c>
      <c r="M1196" s="174" t="s">
        <v>645</v>
      </c>
      <c r="N1196" s="174" t="s">
        <v>760</v>
      </c>
      <c r="O1196" s="174" t="s">
        <v>2911</v>
      </c>
      <c r="P1196" s="176" t="s">
        <v>4126</v>
      </c>
    </row>
    <row r="1197" spans="1:16" ht="21" hidden="1" customHeight="1" x14ac:dyDescent="0.25">
      <c r="A1197" s="154">
        <v>1194</v>
      </c>
      <c r="B1197" s="172" t="s">
        <v>1431</v>
      </c>
      <c r="C1197" s="173">
        <v>447357</v>
      </c>
      <c r="D1197" s="174" t="s">
        <v>4127</v>
      </c>
      <c r="E1197" s="173" t="s">
        <v>640</v>
      </c>
      <c r="F1197" s="173">
        <v>43</v>
      </c>
      <c r="G1197" s="173">
        <v>16</v>
      </c>
      <c r="H1197" s="173" t="s">
        <v>641</v>
      </c>
      <c r="I1197" s="174" t="s">
        <v>2956</v>
      </c>
      <c r="J1197" s="173">
        <v>22</v>
      </c>
      <c r="K1197" s="173" t="s">
        <v>764</v>
      </c>
      <c r="L1197" s="174" t="s">
        <v>765</v>
      </c>
      <c r="M1197" s="174" t="s">
        <v>645</v>
      </c>
      <c r="N1197" s="174" t="s">
        <v>760</v>
      </c>
      <c r="O1197" s="174" t="s">
        <v>2911</v>
      </c>
      <c r="P1197" s="176" t="s">
        <v>4128</v>
      </c>
    </row>
    <row r="1198" spans="1:16" ht="21" hidden="1" customHeight="1" x14ac:dyDescent="0.25">
      <c r="A1198" s="154">
        <v>1195</v>
      </c>
      <c r="B1198" s="172" t="s">
        <v>1431</v>
      </c>
      <c r="C1198" s="173">
        <v>570273</v>
      </c>
      <c r="D1198" s="174" t="s">
        <v>4129</v>
      </c>
      <c r="E1198" s="173" t="s">
        <v>640</v>
      </c>
      <c r="F1198" s="173">
        <v>35</v>
      </c>
      <c r="G1198" s="173">
        <v>9</v>
      </c>
      <c r="H1198" s="173" t="s">
        <v>641</v>
      </c>
      <c r="I1198" s="174" t="s">
        <v>2943</v>
      </c>
      <c r="J1198" s="173">
        <v>12</v>
      </c>
      <c r="K1198" s="173" t="s">
        <v>1011</v>
      </c>
      <c r="L1198" s="174" t="s">
        <v>1012</v>
      </c>
      <c r="M1198" s="174" t="s">
        <v>645</v>
      </c>
      <c r="N1198" s="174" t="s">
        <v>760</v>
      </c>
      <c r="O1198" s="174" t="s">
        <v>2911</v>
      </c>
      <c r="P1198" s="176" t="s">
        <v>4130</v>
      </c>
    </row>
    <row r="1199" spans="1:16" ht="21" hidden="1" customHeight="1" x14ac:dyDescent="0.25">
      <c r="A1199" s="154">
        <v>1196</v>
      </c>
      <c r="B1199" s="172" t="s">
        <v>1431</v>
      </c>
      <c r="C1199" s="173">
        <v>983317</v>
      </c>
      <c r="D1199" s="174" t="s">
        <v>4131</v>
      </c>
      <c r="E1199" s="173" t="s">
        <v>640</v>
      </c>
      <c r="F1199" s="173">
        <v>57</v>
      </c>
      <c r="G1199" s="173">
        <v>35</v>
      </c>
      <c r="H1199" s="173" t="s">
        <v>641</v>
      </c>
      <c r="I1199" s="174" t="s">
        <v>2956</v>
      </c>
      <c r="J1199" s="173">
        <v>24</v>
      </c>
      <c r="K1199" s="173" t="s">
        <v>1034</v>
      </c>
      <c r="L1199" s="174" t="s">
        <v>1035</v>
      </c>
      <c r="M1199" s="174" t="s">
        <v>645</v>
      </c>
      <c r="N1199" s="174" t="s">
        <v>760</v>
      </c>
      <c r="O1199" s="174" t="s">
        <v>2911</v>
      </c>
      <c r="P1199" s="176" t="s">
        <v>4132</v>
      </c>
    </row>
    <row r="1200" spans="1:16" ht="21" hidden="1" customHeight="1" x14ac:dyDescent="0.25">
      <c r="A1200" s="154">
        <v>1197</v>
      </c>
      <c r="B1200" s="172" t="s">
        <v>1431</v>
      </c>
      <c r="C1200" s="173">
        <v>480719</v>
      </c>
      <c r="D1200" s="174" t="s">
        <v>4133</v>
      </c>
      <c r="E1200" s="173" t="s">
        <v>640</v>
      </c>
      <c r="F1200" s="173">
        <v>33</v>
      </c>
      <c r="G1200" s="173">
        <v>12</v>
      </c>
      <c r="H1200" s="173" t="s">
        <v>641</v>
      </c>
      <c r="I1200" s="174" t="s">
        <v>2384</v>
      </c>
      <c r="J1200" s="173">
        <v>21</v>
      </c>
      <c r="K1200" s="173" t="s">
        <v>769</v>
      </c>
      <c r="L1200" s="174" t="s">
        <v>770</v>
      </c>
      <c r="M1200" s="174" t="s">
        <v>645</v>
      </c>
      <c r="N1200" s="174" t="s">
        <v>760</v>
      </c>
      <c r="O1200" s="174" t="s">
        <v>2911</v>
      </c>
      <c r="P1200" s="176" t="s">
        <v>4134</v>
      </c>
    </row>
    <row r="1201" spans="1:16" ht="21" hidden="1" customHeight="1" x14ac:dyDescent="0.25">
      <c r="A1201" s="154">
        <v>1198</v>
      </c>
      <c r="B1201" s="172" t="s">
        <v>1431</v>
      </c>
      <c r="C1201" s="173">
        <v>482288</v>
      </c>
      <c r="D1201" s="174" t="s">
        <v>4135</v>
      </c>
      <c r="E1201" s="173" t="s">
        <v>640</v>
      </c>
      <c r="F1201" s="173">
        <v>33</v>
      </c>
      <c r="G1201" s="173">
        <v>10</v>
      </c>
      <c r="H1201" s="173" t="s">
        <v>641</v>
      </c>
      <c r="I1201" s="174" t="s">
        <v>2384</v>
      </c>
      <c r="J1201" s="173">
        <v>23</v>
      </c>
      <c r="K1201" s="173" t="s">
        <v>841</v>
      </c>
      <c r="L1201" s="174" t="s">
        <v>842</v>
      </c>
      <c r="M1201" s="174" t="s">
        <v>645</v>
      </c>
      <c r="N1201" s="174" t="s">
        <v>760</v>
      </c>
      <c r="O1201" s="174" t="s">
        <v>2911</v>
      </c>
      <c r="P1201" s="176" t="s">
        <v>4136</v>
      </c>
    </row>
    <row r="1202" spans="1:16" ht="21" hidden="1" customHeight="1" x14ac:dyDescent="0.25">
      <c r="A1202" s="154">
        <v>1199</v>
      </c>
      <c r="B1202" s="172" t="s">
        <v>1431</v>
      </c>
      <c r="C1202" s="173">
        <v>549824</v>
      </c>
      <c r="D1202" s="174" t="s">
        <v>4137</v>
      </c>
      <c r="E1202" s="173" t="s">
        <v>640</v>
      </c>
      <c r="F1202" s="173">
        <v>39</v>
      </c>
      <c r="G1202" s="173">
        <v>10</v>
      </c>
      <c r="H1202" s="173" t="s">
        <v>641</v>
      </c>
      <c r="I1202" s="174" t="s">
        <v>2440</v>
      </c>
      <c r="J1202" s="173">
        <v>21</v>
      </c>
      <c r="K1202" s="173" t="s">
        <v>1136</v>
      </c>
      <c r="L1202" s="174" t="s">
        <v>1137</v>
      </c>
      <c r="M1202" s="174" t="s">
        <v>645</v>
      </c>
      <c r="N1202" s="174" t="s">
        <v>760</v>
      </c>
      <c r="O1202" s="174" t="s">
        <v>2911</v>
      </c>
      <c r="P1202" s="176" t="s">
        <v>4138</v>
      </c>
    </row>
    <row r="1203" spans="1:16" ht="21" hidden="1" customHeight="1" x14ac:dyDescent="0.25">
      <c r="A1203" s="154">
        <v>1200</v>
      </c>
      <c r="B1203" s="172" t="s">
        <v>1431</v>
      </c>
      <c r="C1203" s="173">
        <v>451576</v>
      </c>
      <c r="D1203" s="174" t="s">
        <v>4139</v>
      </c>
      <c r="E1203" s="173" t="s">
        <v>741</v>
      </c>
      <c r="F1203" s="173">
        <v>41</v>
      </c>
      <c r="G1203" s="173">
        <v>16</v>
      </c>
      <c r="H1203" s="173" t="s">
        <v>229</v>
      </c>
      <c r="I1203" s="174" t="s">
        <v>4140</v>
      </c>
      <c r="J1203" s="173">
        <v>35</v>
      </c>
      <c r="K1203" s="173" t="s">
        <v>820</v>
      </c>
      <c r="L1203" s="174" t="s">
        <v>821</v>
      </c>
      <c r="M1203" s="174" t="s">
        <v>1620</v>
      </c>
      <c r="N1203" s="174" t="s">
        <v>4141</v>
      </c>
      <c r="O1203" s="174" t="s">
        <v>4142</v>
      </c>
      <c r="P1203" s="176" t="s">
        <v>4143</v>
      </c>
    </row>
    <row r="1204" spans="1:16" ht="21" hidden="1" customHeight="1" x14ac:dyDescent="0.25">
      <c r="A1204" s="154">
        <v>1201</v>
      </c>
      <c r="B1204" s="172" t="s">
        <v>1431</v>
      </c>
      <c r="C1204" s="173">
        <v>685610</v>
      </c>
      <c r="D1204" s="174" t="s">
        <v>4144</v>
      </c>
      <c r="E1204" s="173" t="s">
        <v>640</v>
      </c>
      <c r="F1204" s="173">
        <v>51</v>
      </c>
      <c r="G1204" s="173">
        <v>34</v>
      </c>
      <c r="H1204" s="173" t="s">
        <v>641</v>
      </c>
      <c r="I1204" s="174" t="s">
        <v>2961</v>
      </c>
      <c r="J1204" s="173">
        <v>32</v>
      </c>
      <c r="K1204" s="173" t="s">
        <v>960</v>
      </c>
      <c r="L1204" s="174" t="s">
        <v>961</v>
      </c>
      <c r="M1204" s="174" t="s">
        <v>645</v>
      </c>
      <c r="N1204" s="174" t="s">
        <v>760</v>
      </c>
      <c r="O1204" s="174" t="s">
        <v>2911</v>
      </c>
      <c r="P1204" s="176" t="s">
        <v>4145</v>
      </c>
    </row>
    <row r="1205" spans="1:16" ht="21" hidden="1" customHeight="1" x14ac:dyDescent="0.25">
      <c r="A1205" s="154">
        <v>1202</v>
      </c>
      <c r="B1205" s="172" t="s">
        <v>1431</v>
      </c>
      <c r="C1205" s="173">
        <v>582947</v>
      </c>
      <c r="D1205" s="174" t="s">
        <v>4146</v>
      </c>
      <c r="E1205" s="173" t="s">
        <v>640</v>
      </c>
      <c r="F1205" s="173">
        <v>33</v>
      </c>
      <c r="G1205" s="173">
        <v>7</v>
      </c>
      <c r="H1205" s="173" t="s">
        <v>641</v>
      </c>
      <c r="I1205" s="174" t="s">
        <v>2943</v>
      </c>
      <c r="J1205" s="173">
        <v>12</v>
      </c>
      <c r="K1205" s="173" t="s">
        <v>1011</v>
      </c>
      <c r="L1205" s="174" t="s">
        <v>1012</v>
      </c>
      <c r="M1205" s="174" t="s">
        <v>645</v>
      </c>
      <c r="N1205" s="174" t="s">
        <v>760</v>
      </c>
      <c r="O1205" s="174" t="s">
        <v>2911</v>
      </c>
      <c r="P1205" s="176" t="s">
        <v>4147</v>
      </c>
    </row>
    <row r="1206" spans="1:16" ht="21" hidden="1" customHeight="1" x14ac:dyDescent="0.25">
      <c r="A1206" s="154">
        <v>1203</v>
      </c>
      <c r="B1206" s="172" t="s">
        <v>1431</v>
      </c>
      <c r="C1206" s="173">
        <v>388159</v>
      </c>
      <c r="D1206" s="174" t="s">
        <v>4148</v>
      </c>
      <c r="E1206" s="173" t="s">
        <v>640</v>
      </c>
      <c r="F1206" s="173">
        <v>42</v>
      </c>
      <c r="G1206" s="173">
        <v>19</v>
      </c>
      <c r="H1206" s="173" t="s">
        <v>641</v>
      </c>
      <c r="I1206" s="174" t="s">
        <v>2943</v>
      </c>
      <c r="J1206" s="173">
        <v>12</v>
      </c>
      <c r="K1206" s="173" t="s">
        <v>1011</v>
      </c>
      <c r="L1206" s="174" t="s">
        <v>1012</v>
      </c>
      <c r="M1206" s="174" t="s">
        <v>645</v>
      </c>
      <c r="N1206" s="174" t="s">
        <v>760</v>
      </c>
      <c r="O1206" s="174" t="s">
        <v>2911</v>
      </c>
      <c r="P1206" s="176" t="s">
        <v>4149</v>
      </c>
    </row>
    <row r="1207" spans="1:16" ht="21" hidden="1" customHeight="1" x14ac:dyDescent="0.25">
      <c r="A1207" s="154">
        <v>1204</v>
      </c>
      <c r="B1207" s="172" t="s">
        <v>1431</v>
      </c>
      <c r="C1207" s="173">
        <v>529919</v>
      </c>
      <c r="D1207" s="174" t="s">
        <v>4150</v>
      </c>
      <c r="E1207" s="173" t="s">
        <v>640</v>
      </c>
      <c r="F1207" s="173">
        <v>36</v>
      </c>
      <c r="G1207" s="173">
        <v>10</v>
      </c>
      <c r="H1207" s="173" t="s">
        <v>672</v>
      </c>
      <c r="I1207" s="174" t="s">
        <v>4151</v>
      </c>
      <c r="J1207" s="173">
        <v>25</v>
      </c>
      <c r="K1207" s="173" t="s">
        <v>1558</v>
      </c>
      <c r="L1207" s="174" t="s">
        <v>1559</v>
      </c>
      <c r="M1207" s="174" t="s">
        <v>736</v>
      </c>
      <c r="N1207" s="174" t="s">
        <v>917</v>
      </c>
      <c r="O1207" s="174" t="s">
        <v>918</v>
      </c>
      <c r="P1207" s="176" t="s">
        <v>4152</v>
      </c>
    </row>
    <row r="1208" spans="1:16" ht="21" hidden="1" customHeight="1" x14ac:dyDescent="0.25">
      <c r="A1208" s="154">
        <v>1205</v>
      </c>
      <c r="B1208" s="172" t="s">
        <v>1431</v>
      </c>
      <c r="C1208" s="173">
        <v>360268</v>
      </c>
      <c r="D1208" s="174" t="s">
        <v>4153</v>
      </c>
      <c r="E1208" s="173" t="s">
        <v>640</v>
      </c>
      <c r="F1208" s="173">
        <v>39</v>
      </c>
      <c r="G1208" s="173">
        <v>22</v>
      </c>
      <c r="H1208" s="173" t="s">
        <v>641</v>
      </c>
      <c r="I1208" s="174" t="s">
        <v>2461</v>
      </c>
      <c r="J1208" s="173">
        <v>23</v>
      </c>
      <c r="K1208" s="173" t="s">
        <v>2838</v>
      </c>
      <c r="L1208" s="174" t="s">
        <v>2839</v>
      </c>
      <c r="M1208" s="174" t="s">
        <v>645</v>
      </c>
      <c r="N1208" s="174" t="s">
        <v>760</v>
      </c>
      <c r="O1208" s="174" t="s">
        <v>2911</v>
      </c>
      <c r="P1208" s="175" t="s">
        <v>656</v>
      </c>
    </row>
    <row r="1209" spans="1:16" ht="21" hidden="1" customHeight="1" x14ac:dyDescent="0.25">
      <c r="A1209" s="154">
        <v>1206</v>
      </c>
      <c r="B1209" s="172" t="s">
        <v>638</v>
      </c>
      <c r="C1209" s="173">
        <v>513138</v>
      </c>
      <c r="D1209" s="174" t="s">
        <v>4154</v>
      </c>
      <c r="E1209" s="173" t="s">
        <v>741</v>
      </c>
      <c r="F1209" s="173">
        <v>75</v>
      </c>
      <c r="G1209" s="173">
        <v>12</v>
      </c>
      <c r="H1209" s="173" t="s">
        <v>672</v>
      </c>
      <c r="I1209" s="174" t="s">
        <v>4023</v>
      </c>
      <c r="J1209" s="173">
        <v>37</v>
      </c>
      <c r="K1209" s="173" t="s">
        <v>743</v>
      </c>
      <c r="L1209" s="174" t="s">
        <v>744</v>
      </c>
      <c r="M1209" s="174" t="s">
        <v>4024</v>
      </c>
      <c r="N1209" s="174" t="s">
        <v>4024</v>
      </c>
      <c r="O1209" s="174" t="s">
        <v>4024</v>
      </c>
      <c r="P1209" s="175" t="s">
        <v>4155</v>
      </c>
    </row>
    <row r="1210" spans="1:16" ht="21" hidden="1" customHeight="1" x14ac:dyDescent="0.25">
      <c r="A1210" s="154">
        <v>1207</v>
      </c>
      <c r="B1210" s="172" t="s">
        <v>1431</v>
      </c>
      <c r="C1210" s="185">
        <v>795239</v>
      </c>
      <c r="D1210" s="186" t="s">
        <v>4156</v>
      </c>
      <c r="E1210" s="185" t="s">
        <v>640</v>
      </c>
      <c r="F1210" s="185">
        <v>55</v>
      </c>
      <c r="G1210" s="185">
        <v>33</v>
      </c>
      <c r="H1210" s="185" t="s">
        <v>229</v>
      </c>
      <c r="I1210" s="186" t="s">
        <v>3036</v>
      </c>
      <c r="J1210" s="185">
        <v>21</v>
      </c>
      <c r="K1210" s="185" t="s">
        <v>854</v>
      </c>
      <c r="L1210" s="186" t="s">
        <v>855</v>
      </c>
      <c r="M1210" s="186" t="s">
        <v>1620</v>
      </c>
      <c r="N1210" s="186" t="s">
        <v>1744</v>
      </c>
      <c r="O1210" s="186" t="s">
        <v>3037</v>
      </c>
      <c r="P1210" s="175" t="s">
        <v>4157</v>
      </c>
    </row>
    <row r="1211" spans="1:16" ht="21" hidden="1" customHeight="1" x14ac:dyDescent="0.25">
      <c r="A1211" s="154">
        <v>1208</v>
      </c>
      <c r="B1211" s="172" t="s">
        <v>1431</v>
      </c>
      <c r="C1211" s="185">
        <v>360121</v>
      </c>
      <c r="D1211" s="186" t="s">
        <v>4158</v>
      </c>
      <c r="E1211" s="185" t="s">
        <v>640</v>
      </c>
      <c r="F1211" s="185">
        <v>41</v>
      </c>
      <c r="G1211" s="185">
        <v>18</v>
      </c>
      <c r="H1211" s="185" t="s">
        <v>641</v>
      </c>
      <c r="I1211" s="186" t="s">
        <v>2384</v>
      </c>
      <c r="J1211" s="185">
        <v>23</v>
      </c>
      <c r="K1211" s="185" t="s">
        <v>841</v>
      </c>
      <c r="L1211" s="186" t="s">
        <v>842</v>
      </c>
      <c r="M1211" s="186" t="s">
        <v>645</v>
      </c>
      <c r="N1211" s="186" t="s">
        <v>760</v>
      </c>
      <c r="O1211" s="186" t="s">
        <v>2365</v>
      </c>
      <c r="P1211" s="175" t="s">
        <v>4159</v>
      </c>
    </row>
    <row r="1212" spans="1:16" ht="21" hidden="1" customHeight="1" x14ac:dyDescent="0.25">
      <c r="A1212" s="154">
        <v>1209</v>
      </c>
      <c r="B1212" s="172" t="s">
        <v>1431</v>
      </c>
      <c r="C1212" s="185">
        <v>360240</v>
      </c>
      <c r="D1212" s="186" t="s">
        <v>4160</v>
      </c>
      <c r="E1212" s="185" t="s">
        <v>640</v>
      </c>
      <c r="F1212" s="185">
        <v>43</v>
      </c>
      <c r="G1212" s="185">
        <v>20</v>
      </c>
      <c r="H1212" s="185" t="s">
        <v>641</v>
      </c>
      <c r="I1212" s="186" t="s">
        <v>2384</v>
      </c>
      <c r="J1212" s="185">
        <v>25</v>
      </c>
      <c r="K1212" s="185" t="s">
        <v>4161</v>
      </c>
      <c r="L1212" s="186" t="s">
        <v>4162</v>
      </c>
      <c r="M1212" s="186" t="s">
        <v>645</v>
      </c>
      <c r="N1212" s="186" t="s">
        <v>760</v>
      </c>
      <c r="O1212" s="186" t="s">
        <v>2365</v>
      </c>
      <c r="P1212" s="175" t="s">
        <v>4163</v>
      </c>
    </row>
    <row r="1213" spans="1:16" ht="21" hidden="1" customHeight="1" x14ac:dyDescent="0.25">
      <c r="A1213" s="154">
        <v>1210</v>
      </c>
      <c r="B1213" s="172" t="s">
        <v>1431</v>
      </c>
      <c r="C1213" s="185">
        <v>377763</v>
      </c>
      <c r="D1213" s="186" t="s">
        <v>4164</v>
      </c>
      <c r="E1213" s="185" t="s">
        <v>640</v>
      </c>
      <c r="F1213" s="185">
        <v>45</v>
      </c>
      <c r="G1213" s="185">
        <v>19</v>
      </c>
      <c r="H1213" s="185" t="s">
        <v>641</v>
      </c>
      <c r="I1213" s="186" t="s">
        <v>2371</v>
      </c>
      <c r="J1213" s="185">
        <v>26</v>
      </c>
      <c r="K1213" s="185" t="s">
        <v>949</v>
      </c>
      <c r="L1213" s="186" t="s">
        <v>950</v>
      </c>
      <c r="M1213" s="186" t="s">
        <v>645</v>
      </c>
      <c r="N1213" s="186" t="s">
        <v>760</v>
      </c>
      <c r="O1213" s="186" t="s">
        <v>2365</v>
      </c>
      <c r="P1213" s="175" t="s">
        <v>656</v>
      </c>
    </row>
    <row r="1214" spans="1:16" ht="21" hidden="1" customHeight="1" x14ac:dyDescent="0.25">
      <c r="A1214" s="154">
        <v>1211</v>
      </c>
      <c r="B1214" s="172" t="s">
        <v>1431</v>
      </c>
      <c r="C1214" s="185">
        <v>391590</v>
      </c>
      <c r="D1214" s="186" t="s">
        <v>4165</v>
      </c>
      <c r="E1214" s="185" t="s">
        <v>640</v>
      </c>
      <c r="F1214" s="185">
        <v>41</v>
      </c>
      <c r="G1214" s="185">
        <v>19</v>
      </c>
      <c r="H1214" s="185" t="s">
        <v>641</v>
      </c>
      <c r="I1214" s="186" t="s">
        <v>2443</v>
      </c>
      <c r="J1214" s="185">
        <v>23</v>
      </c>
      <c r="K1214" s="185" t="s">
        <v>1092</v>
      </c>
      <c r="L1214" s="186" t="s">
        <v>1093</v>
      </c>
      <c r="M1214" s="186" t="s">
        <v>645</v>
      </c>
      <c r="N1214" s="186" t="s">
        <v>760</v>
      </c>
      <c r="O1214" s="186" t="s">
        <v>2365</v>
      </c>
      <c r="P1214" s="175" t="s">
        <v>4166</v>
      </c>
    </row>
    <row r="1215" spans="1:16" ht="21" hidden="1" customHeight="1" x14ac:dyDescent="0.25">
      <c r="A1215" s="154">
        <v>1212</v>
      </c>
      <c r="B1215" s="172" t="s">
        <v>1431</v>
      </c>
      <c r="C1215" s="185">
        <v>576941</v>
      </c>
      <c r="D1215" s="186" t="s">
        <v>4167</v>
      </c>
      <c r="E1215" s="185" t="s">
        <v>640</v>
      </c>
      <c r="F1215" s="185">
        <v>54</v>
      </c>
      <c r="G1215" s="185">
        <v>23</v>
      </c>
      <c r="H1215" s="185" t="s">
        <v>641</v>
      </c>
      <c r="I1215" s="186" t="s">
        <v>2443</v>
      </c>
      <c r="J1215" s="185">
        <v>23</v>
      </c>
      <c r="K1215" s="185" t="s">
        <v>1092</v>
      </c>
      <c r="L1215" s="186" t="s">
        <v>1093</v>
      </c>
      <c r="M1215" s="186" t="s">
        <v>645</v>
      </c>
      <c r="N1215" s="186" t="s">
        <v>760</v>
      </c>
      <c r="O1215" s="186" t="s">
        <v>2365</v>
      </c>
      <c r="P1215" s="175" t="s">
        <v>4168</v>
      </c>
    </row>
    <row r="1216" spans="1:16" ht="21" hidden="1" customHeight="1" x14ac:dyDescent="0.25">
      <c r="A1216" s="154">
        <v>1213</v>
      </c>
      <c r="B1216" s="172" t="s">
        <v>1431</v>
      </c>
      <c r="C1216" s="185">
        <v>509705</v>
      </c>
      <c r="D1216" s="186" t="s">
        <v>4169</v>
      </c>
      <c r="E1216" s="185" t="s">
        <v>640</v>
      </c>
      <c r="F1216" s="185">
        <v>48</v>
      </c>
      <c r="G1216" s="185">
        <v>13</v>
      </c>
      <c r="H1216" s="185" t="s">
        <v>641</v>
      </c>
      <c r="I1216" s="186" t="s">
        <v>4170</v>
      </c>
      <c r="J1216" s="185">
        <v>24</v>
      </c>
      <c r="K1216" s="185" t="s">
        <v>778</v>
      </c>
      <c r="L1216" s="186" t="s">
        <v>779</v>
      </c>
      <c r="M1216" s="186" t="s">
        <v>645</v>
      </c>
      <c r="N1216" s="186" t="s">
        <v>760</v>
      </c>
      <c r="O1216" s="186" t="s">
        <v>2365</v>
      </c>
      <c r="P1216" s="175" t="s">
        <v>4171</v>
      </c>
    </row>
    <row r="1217" spans="1:16" ht="21" hidden="1" customHeight="1" x14ac:dyDescent="0.25">
      <c r="A1217" s="154">
        <v>1214</v>
      </c>
      <c r="B1217" s="172" t="s">
        <v>1431</v>
      </c>
      <c r="C1217" s="185">
        <v>564197</v>
      </c>
      <c r="D1217" s="186" t="s">
        <v>4172</v>
      </c>
      <c r="E1217" s="185" t="s">
        <v>640</v>
      </c>
      <c r="F1217" s="185">
        <v>52</v>
      </c>
      <c r="G1217" s="173">
        <v>23</v>
      </c>
      <c r="H1217" s="173" t="s">
        <v>641</v>
      </c>
      <c r="I1217" s="174" t="s">
        <v>4173</v>
      </c>
      <c r="J1217" s="173">
        <v>23</v>
      </c>
      <c r="K1217" s="173" t="s">
        <v>1293</v>
      </c>
      <c r="L1217" s="174" t="s">
        <v>1294</v>
      </c>
      <c r="M1217" s="174" t="s">
        <v>645</v>
      </c>
      <c r="N1217" s="174" t="s">
        <v>760</v>
      </c>
      <c r="O1217" s="174" t="s">
        <v>2365</v>
      </c>
      <c r="P1217" s="175" t="s">
        <v>4174</v>
      </c>
    </row>
    <row r="1218" spans="1:16" ht="21" hidden="1" customHeight="1" x14ac:dyDescent="0.25">
      <c r="A1218" s="154">
        <v>1215</v>
      </c>
      <c r="B1218" s="172" t="s">
        <v>1759</v>
      </c>
      <c r="C1218" s="185">
        <v>345913</v>
      </c>
      <c r="D1218" s="186" t="s">
        <v>4175</v>
      </c>
      <c r="E1218" s="185" t="s">
        <v>640</v>
      </c>
      <c r="F1218" s="185">
        <v>50</v>
      </c>
      <c r="G1218" s="185">
        <v>22</v>
      </c>
      <c r="H1218" s="185" t="s">
        <v>641</v>
      </c>
      <c r="I1218" s="186" t="s">
        <v>967</v>
      </c>
      <c r="J1218" s="185">
        <v>32</v>
      </c>
      <c r="K1218" s="185" t="s">
        <v>960</v>
      </c>
      <c r="L1218" s="186" t="s">
        <v>961</v>
      </c>
      <c r="M1218" s="186" t="s">
        <v>645</v>
      </c>
      <c r="N1218" s="186" t="s">
        <v>951</v>
      </c>
      <c r="O1218" s="186" t="s">
        <v>3310</v>
      </c>
      <c r="P1218" s="175" t="s">
        <v>4176</v>
      </c>
    </row>
    <row r="1219" spans="1:16" ht="21" hidden="1" customHeight="1" x14ac:dyDescent="0.25">
      <c r="A1219" s="154">
        <v>1216</v>
      </c>
      <c r="B1219" s="172" t="s">
        <v>1759</v>
      </c>
      <c r="C1219" s="185">
        <v>314657</v>
      </c>
      <c r="D1219" s="186" t="s">
        <v>4177</v>
      </c>
      <c r="E1219" s="185" t="s">
        <v>640</v>
      </c>
      <c r="F1219" s="185">
        <v>45</v>
      </c>
      <c r="G1219" s="185">
        <v>26</v>
      </c>
      <c r="H1219" s="185" t="s">
        <v>641</v>
      </c>
      <c r="I1219" s="186" t="s">
        <v>967</v>
      </c>
      <c r="J1219" s="185">
        <v>32</v>
      </c>
      <c r="K1219" s="185" t="s">
        <v>960</v>
      </c>
      <c r="L1219" s="186" t="s">
        <v>961</v>
      </c>
      <c r="M1219" s="186" t="s">
        <v>645</v>
      </c>
      <c r="N1219" s="186" t="s">
        <v>951</v>
      </c>
      <c r="O1219" s="186" t="s">
        <v>3310</v>
      </c>
      <c r="P1219" s="175" t="s">
        <v>656</v>
      </c>
    </row>
    <row r="1220" spans="1:16" ht="21" hidden="1" customHeight="1" x14ac:dyDescent="0.25">
      <c r="A1220" s="154">
        <v>1217</v>
      </c>
      <c r="B1220" s="172" t="s">
        <v>1759</v>
      </c>
      <c r="C1220" s="185">
        <v>353451</v>
      </c>
      <c r="D1220" s="186" t="s">
        <v>4178</v>
      </c>
      <c r="E1220" s="185" t="s">
        <v>640</v>
      </c>
      <c r="F1220" s="185">
        <v>54</v>
      </c>
      <c r="G1220" s="173">
        <v>23</v>
      </c>
      <c r="H1220" s="173" t="s">
        <v>641</v>
      </c>
      <c r="I1220" s="174" t="s">
        <v>1208</v>
      </c>
      <c r="J1220" s="173">
        <v>23</v>
      </c>
      <c r="K1220" s="173" t="s">
        <v>4179</v>
      </c>
      <c r="L1220" s="174" t="s">
        <v>4180</v>
      </c>
      <c r="M1220" s="174" t="s">
        <v>645</v>
      </c>
      <c r="N1220" s="174" t="s">
        <v>951</v>
      </c>
      <c r="O1220" s="174" t="s">
        <v>3310</v>
      </c>
      <c r="P1220" s="175" t="s">
        <v>656</v>
      </c>
    </row>
    <row r="1221" spans="1:16" ht="21" hidden="1" customHeight="1" x14ac:dyDescent="0.25">
      <c r="A1221" s="154">
        <v>1218</v>
      </c>
      <c r="B1221" s="172" t="s">
        <v>1759</v>
      </c>
      <c r="C1221" s="185">
        <v>576444</v>
      </c>
      <c r="D1221" s="186" t="s">
        <v>4181</v>
      </c>
      <c r="E1221" s="185" t="s">
        <v>640</v>
      </c>
      <c r="F1221" s="185">
        <v>54</v>
      </c>
      <c r="G1221" s="185">
        <v>34</v>
      </c>
      <c r="H1221" s="185" t="s">
        <v>641</v>
      </c>
      <c r="I1221" s="186" t="s">
        <v>3368</v>
      </c>
      <c r="J1221" s="185">
        <v>24</v>
      </c>
      <c r="K1221" s="185" t="s">
        <v>1274</v>
      </c>
      <c r="L1221" s="186" t="s">
        <v>1275</v>
      </c>
      <c r="M1221" s="186" t="s">
        <v>645</v>
      </c>
      <c r="N1221" s="186" t="s">
        <v>951</v>
      </c>
      <c r="O1221" s="186" t="s">
        <v>3310</v>
      </c>
      <c r="P1221" s="175" t="s">
        <v>4182</v>
      </c>
    </row>
    <row r="1222" spans="1:16" ht="21" hidden="1" customHeight="1" x14ac:dyDescent="0.25">
      <c r="A1222" s="154">
        <v>1219</v>
      </c>
      <c r="B1222" s="172" t="s">
        <v>1759</v>
      </c>
      <c r="C1222" s="185">
        <v>661605</v>
      </c>
      <c r="D1222" s="186" t="s">
        <v>4183</v>
      </c>
      <c r="E1222" s="185" t="s">
        <v>640</v>
      </c>
      <c r="F1222" s="185">
        <v>50</v>
      </c>
      <c r="G1222" s="185">
        <v>24</v>
      </c>
      <c r="H1222" s="185" t="s">
        <v>641</v>
      </c>
      <c r="I1222" s="186" t="s">
        <v>1089</v>
      </c>
      <c r="J1222" s="185">
        <v>23</v>
      </c>
      <c r="K1222" s="185" t="s">
        <v>750</v>
      </c>
      <c r="L1222" s="186" t="s">
        <v>751</v>
      </c>
      <c r="M1222" s="186" t="s">
        <v>645</v>
      </c>
      <c r="N1222" s="186" t="s">
        <v>951</v>
      </c>
      <c r="O1222" s="186" t="s">
        <v>3310</v>
      </c>
      <c r="P1222" s="175" t="s">
        <v>656</v>
      </c>
    </row>
    <row r="1223" spans="1:16" ht="21" hidden="1" customHeight="1" x14ac:dyDescent="0.25">
      <c r="A1223" s="154">
        <v>1220</v>
      </c>
      <c r="B1223" s="172" t="s">
        <v>1759</v>
      </c>
      <c r="C1223" s="185">
        <v>525444</v>
      </c>
      <c r="D1223" s="186" t="s">
        <v>4184</v>
      </c>
      <c r="E1223" s="185" t="s">
        <v>640</v>
      </c>
      <c r="F1223" s="185">
        <v>28</v>
      </c>
      <c r="G1223" s="185">
        <v>11</v>
      </c>
      <c r="H1223" s="185" t="s">
        <v>672</v>
      </c>
      <c r="I1223" s="186" t="s">
        <v>3270</v>
      </c>
      <c r="J1223" s="185">
        <v>21</v>
      </c>
      <c r="K1223" s="185" t="s">
        <v>1546</v>
      </c>
      <c r="L1223" s="186" t="s">
        <v>1547</v>
      </c>
      <c r="M1223" s="186" t="s">
        <v>736</v>
      </c>
      <c r="N1223" s="186" t="s">
        <v>917</v>
      </c>
      <c r="O1223" s="186" t="s">
        <v>918</v>
      </c>
      <c r="P1223" s="175" t="s">
        <v>656</v>
      </c>
    </row>
    <row r="1224" spans="1:16" ht="21" hidden="1" customHeight="1" x14ac:dyDescent="0.25">
      <c r="A1224" s="154">
        <v>1221</v>
      </c>
      <c r="B1224" s="172" t="s">
        <v>1759</v>
      </c>
      <c r="C1224" s="185">
        <v>363769</v>
      </c>
      <c r="D1224" s="186" t="s">
        <v>4185</v>
      </c>
      <c r="E1224" s="185" t="s">
        <v>640</v>
      </c>
      <c r="F1224" s="185">
        <v>37</v>
      </c>
      <c r="G1224" s="185">
        <v>20</v>
      </c>
      <c r="H1224" s="185" t="s">
        <v>641</v>
      </c>
      <c r="I1224" s="186" t="s">
        <v>4186</v>
      </c>
      <c r="J1224" s="185">
        <v>16</v>
      </c>
      <c r="K1224" s="185" t="s">
        <v>880</v>
      </c>
      <c r="L1224" s="186" t="s">
        <v>881</v>
      </c>
      <c r="M1224" s="186" t="s">
        <v>645</v>
      </c>
      <c r="N1224" s="186" t="s">
        <v>951</v>
      </c>
      <c r="O1224" s="186" t="s">
        <v>3310</v>
      </c>
      <c r="P1224" s="175" t="s">
        <v>4187</v>
      </c>
    </row>
    <row r="1225" spans="1:16" ht="21" hidden="1" customHeight="1" x14ac:dyDescent="0.25">
      <c r="A1225" s="154">
        <v>1222</v>
      </c>
      <c r="B1225" s="172" t="s">
        <v>1759</v>
      </c>
      <c r="C1225" s="185">
        <v>572121</v>
      </c>
      <c r="D1225" s="186" t="s">
        <v>4188</v>
      </c>
      <c r="E1225" s="185" t="s">
        <v>640</v>
      </c>
      <c r="F1225" s="185">
        <v>49</v>
      </c>
      <c r="G1225" s="185">
        <v>28</v>
      </c>
      <c r="H1225" s="185" t="s">
        <v>672</v>
      </c>
      <c r="I1225" s="186" t="s">
        <v>2042</v>
      </c>
      <c r="J1225" s="185">
        <v>23</v>
      </c>
      <c r="K1225" s="185" t="s">
        <v>2043</v>
      </c>
      <c r="L1225" s="186" t="s">
        <v>2044</v>
      </c>
      <c r="M1225" s="186" t="s">
        <v>736</v>
      </c>
      <c r="N1225" s="186" t="s">
        <v>882</v>
      </c>
      <c r="O1225" s="186">
        <v>0</v>
      </c>
      <c r="P1225" s="175" t="s">
        <v>4189</v>
      </c>
    </row>
    <row r="1226" spans="1:16" ht="21" hidden="1" customHeight="1" x14ac:dyDescent="0.25">
      <c r="A1226" s="154">
        <v>1223</v>
      </c>
      <c r="B1226" s="172" t="s">
        <v>1759</v>
      </c>
      <c r="C1226" s="185">
        <v>168856</v>
      </c>
      <c r="D1226" s="186" t="s">
        <v>4190</v>
      </c>
      <c r="E1226" s="185" t="s">
        <v>640</v>
      </c>
      <c r="F1226" s="185">
        <v>44</v>
      </c>
      <c r="G1226" s="185">
        <v>29</v>
      </c>
      <c r="H1226" s="185" t="s">
        <v>672</v>
      </c>
      <c r="I1226" s="186" t="s">
        <v>3356</v>
      </c>
      <c r="J1226" s="185">
        <v>31</v>
      </c>
      <c r="K1226" s="185" t="s">
        <v>1063</v>
      </c>
      <c r="L1226" s="186" t="s">
        <v>1064</v>
      </c>
      <c r="M1226" s="186" t="s">
        <v>676</v>
      </c>
      <c r="N1226" s="186" t="s">
        <v>677</v>
      </c>
      <c r="O1226" s="186">
        <v>0</v>
      </c>
      <c r="P1226" s="175" t="s">
        <v>4191</v>
      </c>
    </row>
    <row r="1227" spans="1:16" ht="21" hidden="1" customHeight="1" x14ac:dyDescent="0.25">
      <c r="A1227" s="154">
        <v>1224</v>
      </c>
      <c r="B1227" s="172" t="s">
        <v>1759</v>
      </c>
      <c r="C1227" s="185">
        <v>357038</v>
      </c>
      <c r="D1227" s="186" t="s">
        <v>4192</v>
      </c>
      <c r="E1227" s="185" t="s">
        <v>640</v>
      </c>
      <c r="F1227" s="185">
        <v>41</v>
      </c>
      <c r="G1227" s="185">
        <v>20</v>
      </c>
      <c r="H1227" s="185" t="s">
        <v>641</v>
      </c>
      <c r="I1227" s="186" t="s">
        <v>1010</v>
      </c>
      <c r="J1227" s="185">
        <v>12</v>
      </c>
      <c r="K1227" s="185" t="s">
        <v>1011</v>
      </c>
      <c r="L1227" s="186" t="s">
        <v>1012</v>
      </c>
      <c r="M1227" s="186" t="s">
        <v>645</v>
      </c>
      <c r="N1227" s="186" t="s">
        <v>951</v>
      </c>
      <c r="O1227" s="186" t="s">
        <v>3310</v>
      </c>
      <c r="P1227" s="175" t="s">
        <v>656</v>
      </c>
    </row>
    <row r="1228" spans="1:16" ht="21" hidden="1" customHeight="1" x14ac:dyDescent="0.25">
      <c r="A1228" s="154">
        <v>1225</v>
      </c>
      <c r="B1228" s="172" t="s">
        <v>1510</v>
      </c>
      <c r="C1228" s="185">
        <v>960249</v>
      </c>
      <c r="D1228" s="186" t="s">
        <v>4193</v>
      </c>
      <c r="E1228" s="185" t="s">
        <v>640</v>
      </c>
      <c r="F1228" s="185">
        <v>57</v>
      </c>
      <c r="G1228" s="185">
        <v>35</v>
      </c>
      <c r="H1228" s="185" t="s">
        <v>641</v>
      </c>
      <c r="I1228" s="186" t="s">
        <v>993</v>
      </c>
      <c r="J1228" s="185">
        <v>24</v>
      </c>
      <c r="K1228" s="185" t="s">
        <v>1034</v>
      </c>
      <c r="L1228" s="186" t="s">
        <v>1035</v>
      </c>
      <c r="M1228" s="186" t="s">
        <v>645</v>
      </c>
      <c r="N1228" s="186" t="s">
        <v>951</v>
      </c>
      <c r="O1228" s="186" t="s">
        <v>1685</v>
      </c>
      <c r="P1228" s="175" t="s">
        <v>656</v>
      </c>
    </row>
    <row r="1229" spans="1:16" ht="21" hidden="1" customHeight="1" x14ac:dyDescent="0.25">
      <c r="A1229" s="154">
        <v>1226</v>
      </c>
      <c r="B1229" s="172" t="s">
        <v>1510</v>
      </c>
      <c r="C1229" s="185">
        <v>265325</v>
      </c>
      <c r="D1229" s="186" t="s">
        <v>4194</v>
      </c>
      <c r="E1229" s="185" t="s">
        <v>640</v>
      </c>
      <c r="F1229" s="185">
        <v>50</v>
      </c>
      <c r="G1229" s="185">
        <v>22</v>
      </c>
      <c r="H1229" s="185" t="s">
        <v>641</v>
      </c>
      <c r="I1229" s="186" t="s">
        <v>1010</v>
      </c>
      <c r="J1229" s="185">
        <v>12</v>
      </c>
      <c r="K1229" s="185" t="s">
        <v>1011</v>
      </c>
      <c r="L1229" s="186" t="s">
        <v>1012</v>
      </c>
      <c r="M1229" s="186" t="s">
        <v>645</v>
      </c>
      <c r="N1229" s="186" t="s">
        <v>951</v>
      </c>
      <c r="O1229" s="186" t="s">
        <v>1685</v>
      </c>
      <c r="P1229" s="175" t="s">
        <v>656</v>
      </c>
    </row>
    <row r="1230" spans="1:16" ht="21" hidden="1" customHeight="1" x14ac:dyDescent="0.25">
      <c r="A1230" s="154">
        <v>1227</v>
      </c>
      <c r="B1230" s="172" t="s">
        <v>1510</v>
      </c>
      <c r="C1230" s="185">
        <v>450108</v>
      </c>
      <c r="D1230" s="186" t="s">
        <v>4195</v>
      </c>
      <c r="E1230" s="185" t="s">
        <v>640</v>
      </c>
      <c r="F1230" s="185">
        <v>40</v>
      </c>
      <c r="G1230" s="173">
        <v>14</v>
      </c>
      <c r="H1230" s="173" t="s">
        <v>672</v>
      </c>
      <c r="I1230" s="174" t="s">
        <v>1001</v>
      </c>
      <c r="J1230" s="173">
        <v>16</v>
      </c>
      <c r="K1230" s="173" t="s">
        <v>880</v>
      </c>
      <c r="L1230" s="174" t="s">
        <v>881</v>
      </c>
      <c r="M1230" s="174" t="s">
        <v>736</v>
      </c>
      <c r="N1230" s="174" t="s">
        <v>882</v>
      </c>
      <c r="O1230" s="174">
        <v>0</v>
      </c>
      <c r="P1230" s="175" t="s">
        <v>4196</v>
      </c>
    </row>
    <row r="1231" spans="1:16" ht="21" hidden="1" customHeight="1" x14ac:dyDescent="0.25">
      <c r="A1231" s="154">
        <v>1228</v>
      </c>
      <c r="B1231" s="172" t="s">
        <v>1510</v>
      </c>
      <c r="C1231" s="185">
        <v>358502</v>
      </c>
      <c r="D1231" s="186" t="s">
        <v>4197</v>
      </c>
      <c r="E1231" s="185" t="s">
        <v>640</v>
      </c>
      <c r="F1231" s="185">
        <v>42</v>
      </c>
      <c r="G1231" s="185">
        <v>21</v>
      </c>
      <c r="H1231" s="185" t="s">
        <v>641</v>
      </c>
      <c r="I1231" s="186" t="s">
        <v>4198</v>
      </c>
      <c r="J1231" s="185">
        <v>23</v>
      </c>
      <c r="K1231" s="185" t="s">
        <v>2169</v>
      </c>
      <c r="L1231" s="186" t="s">
        <v>2170</v>
      </c>
      <c r="M1231" s="186" t="s">
        <v>645</v>
      </c>
      <c r="N1231" s="186" t="s">
        <v>951</v>
      </c>
      <c r="O1231" s="186" t="s">
        <v>1685</v>
      </c>
      <c r="P1231" s="175" t="s">
        <v>656</v>
      </c>
    </row>
    <row r="1232" spans="1:16" ht="21" hidden="1" customHeight="1" x14ac:dyDescent="0.25">
      <c r="A1232" s="154">
        <v>1229</v>
      </c>
      <c r="B1232" s="172" t="s">
        <v>1510</v>
      </c>
      <c r="C1232" s="185">
        <v>498594</v>
      </c>
      <c r="D1232" s="186" t="s">
        <v>4199</v>
      </c>
      <c r="E1232" s="185" t="s">
        <v>640</v>
      </c>
      <c r="F1232" s="185">
        <v>53</v>
      </c>
      <c r="G1232" s="173">
        <v>31</v>
      </c>
      <c r="H1232" s="173" t="s">
        <v>641</v>
      </c>
      <c r="I1232" s="174" t="s">
        <v>4200</v>
      </c>
      <c r="J1232" s="173">
        <v>26</v>
      </c>
      <c r="K1232" s="173" t="s">
        <v>2915</v>
      </c>
      <c r="L1232" s="174" t="s">
        <v>2916</v>
      </c>
      <c r="M1232" s="174" t="s">
        <v>645</v>
      </c>
      <c r="N1232" s="174" t="s">
        <v>951</v>
      </c>
      <c r="O1232" s="174" t="s">
        <v>1685</v>
      </c>
      <c r="P1232" s="175" t="s">
        <v>656</v>
      </c>
    </row>
    <row r="1233" spans="1:16" ht="21" hidden="1" customHeight="1" x14ac:dyDescent="0.25">
      <c r="A1233" s="154">
        <v>1230</v>
      </c>
      <c r="B1233" s="172" t="s">
        <v>1510</v>
      </c>
      <c r="C1233" s="185">
        <v>555679</v>
      </c>
      <c r="D1233" s="186" t="s">
        <v>4201</v>
      </c>
      <c r="E1233" s="185" t="s">
        <v>640</v>
      </c>
      <c r="F1233" s="185">
        <v>49</v>
      </c>
      <c r="G1233" s="185">
        <v>27</v>
      </c>
      <c r="H1233" s="185" t="s">
        <v>641</v>
      </c>
      <c r="I1233" s="186" t="s">
        <v>4200</v>
      </c>
      <c r="J1233" s="185">
        <v>29</v>
      </c>
      <c r="K1233" s="185" t="s">
        <v>4202</v>
      </c>
      <c r="L1233" s="186" t="s">
        <v>4203</v>
      </c>
      <c r="M1233" s="186" t="s">
        <v>645</v>
      </c>
      <c r="N1233" s="186" t="s">
        <v>951</v>
      </c>
      <c r="O1233" s="186" t="s">
        <v>1685</v>
      </c>
      <c r="P1233" s="175" t="s">
        <v>4204</v>
      </c>
    </row>
    <row r="1234" spans="1:16" ht="21" hidden="1" customHeight="1" x14ac:dyDescent="0.25">
      <c r="A1234" s="154">
        <v>1231</v>
      </c>
      <c r="B1234" s="172" t="s">
        <v>1510</v>
      </c>
      <c r="C1234" s="185">
        <v>172344</v>
      </c>
      <c r="D1234" s="186" t="s">
        <v>4205</v>
      </c>
      <c r="E1234" s="185" t="s">
        <v>640</v>
      </c>
      <c r="F1234" s="185">
        <v>52</v>
      </c>
      <c r="G1234" s="185">
        <v>32</v>
      </c>
      <c r="H1234" s="185" t="s">
        <v>641</v>
      </c>
      <c r="I1234" s="186" t="s">
        <v>4206</v>
      </c>
      <c r="J1234" s="185">
        <v>26</v>
      </c>
      <c r="K1234" s="185" t="s">
        <v>949</v>
      </c>
      <c r="L1234" s="186" t="s">
        <v>950</v>
      </c>
      <c r="M1234" s="186" t="s">
        <v>645</v>
      </c>
      <c r="N1234" s="186" t="s">
        <v>951</v>
      </c>
      <c r="O1234" s="186" t="s">
        <v>1685</v>
      </c>
      <c r="P1234" s="175" t="s">
        <v>4207</v>
      </c>
    </row>
    <row r="1235" spans="1:16" ht="21" hidden="1" customHeight="1" x14ac:dyDescent="0.25">
      <c r="A1235" s="154">
        <v>1232</v>
      </c>
      <c r="B1235" s="172" t="s">
        <v>1510</v>
      </c>
      <c r="C1235" s="185">
        <v>320048</v>
      </c>
      <c r="D1235" s="186" t="s">
        <v>4208</v>
      </c>
      <c r="E1235" s="185" t="s">
        <v>640</v>
      </c>
      <c r="F1235" s="185">
        <v>48</v>
      </c>
      <c r="G1235" s="185">
        <v>25</v>
      </c>
      <c r="H1235" s="185" t="s">
        <v>641</v>
      </c>
      <c r="I1235" s="186" t="s">
        <v>1953</v>
      </c>
      <c r="J1235" s="185">
        <v>28</v>
      </c>
      <c r="K1235" s="185" t="s">
        <v>718</v>
      </c>
      <c r="L1235" s="186" t="s">
        <v>719</v>
      </c>
      <c r="M1235" s="186" t="s">
        <v>645</v>
      </c>
      <c r="N1235" s="186" t="s">
        <v>951</v>
      </c>
      <c r="O1235" s="186" t="s">
        <v>1685</v>
      </c>
      <c r="P1235" s="175" t="s">
        <v>656</v>
      </c>
    </row>
    <row r="1236" spans="1:16" ht="21" hidden="1" customHeight="1" x14ac:dyDescent="0.25">
      <c r="A1236" s="154">
        <v>1233</v>
      </c>
      <c r="B1236" s="172" t="s">
        <v>1510</v>
      </c>
      <c r="C1236" s="185">
        <v>377622</v>
      </c>
      <c r="D1236" s="186" t="s">
        <v>4209</v>
      </c>
      <c r="E1236" s="185" t="s">
        <v>640</v>
      </c>
      <c r="F1236" s="185">
        <v>49</v>
      </c>
      <c r="G1236" s="185">
        <v>20</v>
      </c>
      <c r="H1236" s="185" t="s">
        <v>641</v>
      </c>
      <c r="I1236" s="186" t="s">
        <v>980</v>
      </c>
      <c r="J1236" s="185">
        <v>23</v>
      </c>
      <c r="K1236" s="185" t="s">
        <v>1766</v>
      </c>
      <c r="L1236" s="186" t="s">
        <v>1767</v>
      </c>
      <c r="M1236" s="186" t="s">
        <v>645</v>
      </c>
      <c r="N1236" s="186" t="s">
        <v>951</v>
      </c>
      <c r="O1236" s="186" t="s">
        <v>1685</v>
      </c>
      <c r="P1236" s="175" t="s">
        <v>656</v>
      </c>
    </row>
    <row r="1237" spans="1:16" ht="21" hidden="1" customHeight="1" x14ac:dyDescent="0.25">
      <c r="A1237" s="154">
        <v>1234</v>
      </c>
      <c r="B1237" s="172" t="s">
        <v>1510</v>
      </c>
      <c r="C1237" s="185">
        <v>323782</v>
      </c>
      <c r="D1237" s="186" t="s">
        <v>4210</v>
      </c>
      <c r="E1237" s="185" t="s">
        <v>640</v>
      </c>
      <c r="F1237" s="185">
        <v>45</v>
      </c>
      <c r="G1237" s="185">
        <v>25</v>
      </c>
      <c r="H1237" s="185" t="s">
        <v>641</v>
      </c>
      <c r="I1237" s="186" t="s">
        <v>1785</v>
      </c>
      <c r="J1237" s="185">
        <v>23</v>
      </c>
      <c r="K1237" s="185" t="s">
        <v>929</v>
      </c>
      <c r="L1237" s="186" t="s">
        <v>930</v>
      </c>
      <c r="M1237" s="186" t="s">
        <v>645</v>
      </c>
      <c r="N1237" s="186" t="s">
        <v>951</v>
      </c>
      <c r="O1237" s="186" t="s">
        <v>1685</v>
      </c>
      <c r="P1237" s="175" t="s">
        <v>656</v>
      </c>
    </row>
    <row r="1238" spans="1:16" ht="21" hidden="1" customHeight="1" x14ac:dyDescent="0.25">
      <c r="A1238" s="154">
        <v>1235</v>
      </c>
      <c r="B1238" s="172" t="s">
        <v>1510</v>
      </c>
      <c r="C1238" s="185">
        <v>367318</v>
      </c>
      <c r="D1238" s="186" t="s">
        <v>4211</v>
      </c>
      <c r="E1238" s="185" t="s">
        <v>640</v>
      </c>
      <c r="F1238" s="185">
        <v>42</v>
      </c>
      <c r="G1238" s="185">
        <v>22</v>
      </c>
      <c r="H1238" s="185" t="s">
        <v>641</v>
      </c>
      <c r="I1238" s="186" t="s">
        <v>1785</v>
      </c>
      <c r="J1238" s="185">
        <v>21</v>
      </c>
      <c r="K1238" s="185" t="s">
        <v>870</v>
      </c>
      <c r="L1238" s="186" t="s">
        <v>871</v>
      </c>
      <c r="M1238" s="186" t="s">
        <v>645</v>
      </c>
      <c r="N1238" s="186" t="s">
        <v>951</v>
      </c>
      <c r="O1238" s="186" t="s">
        <v>1685</v>
      </c>
      <c r="P1238" s="175" t="s">
        <v>4212</v>
      </c>
    </row>
    <row r="1239" spans="1:16" ht="21" hidden="1" customHeight="1" x14ac:dyDescent="0.25">
      <c r="A1239" s="154">
        <v>1236</v>
      </c>
      <c r="B1239" s="172" t="s">
        <v>1510</v>
      </c>
      <c r="C1239" s="185">
        <v>381768</v>
      </c>
      <c r="D1239" s="186" t="s">
        <v>4213</v>
      </c>
      <c r="E1239" s="185" t="s">
        <v>640</v>
      </c>
      <c r="F1239" s="185">
        <v>48</v>
      </c>
      <c r="G1239" s="185">
        <v>20</v>
      </c>
      <c r="H1239" s="185" t="s">
        <v>641</v>
      </c>
      <c r="I1239" s="186" t="s">
        <v>1785</v>
      </c>
      <c r="J1239" s="185">
        <v>24</v>
      </c>
      <c r="K1239" s="185" t="s">
        <v>811</v>
      </c>
      <c r="L1239" s="186" t="s">
        <v>812</v>
      </c>
      <c r="M1239" s="186" t="s">
        <v>645</v>
      </c>
      <c r="N1239" s="186" t="s">
        <v>951</v>
      </c>
      <c r="O1239" s="186" t="s">
        <v>1685</v>
      </c>
      <c r="P1239" s="175" t="s">
        <v>4214</v>
      </c>
    </row>
    <row r="1240" spans="1:16" ht="21" hidden="1" customHeight="1" x14ac:dyDescent="0.25">
      <c r="A1240" s="154">
        <v>1237</v>
      </c>
      <c r="B1240" s="172" t="s">
        <v>1510</v>
      </c>
      <c r="C1240" s="185">
        <v>419444</v>
      </c>
      <c r="D1240" s="186" t="s">
        <v>4215</v>
      </c>
      <c r="E1240" s="185" t="s">
        <v>640</v>
      </c>
      <c r="F1240" s="185">
        <v>44</v>
      </c>
      <c r="G1240" s="185">
        <v>17</v>
      </c>
      <c r="H1240" s="185" t="s">
        <v>229</v>
      </c>
      <c r="I1240" s="186" t="s">
        <v>2817</v>
      </c>
      <c r="J1240" s="185">
        <v>13</v>
      </c>
      <c r="K1240" s="185" t="s">
        <v>4216</v>
      </c>
      <c r="L1240" s="186" t="s">
        <v>4217</v>
      </c>
      <c r="M1240" s="186" t="s">
        <v>1620</v>
      </c>
      <c r="N1240" s="186" t="s">
        <v>2623</v>
      </c>
      <c r="O1240" s="186" t="s">
        <v>2624</v>
      </c>
      <c r="P1240" s="175" t="s">
        <v>4218</v>
      </c>
    </row>
    <row r="1241" spans="1:16" ht="21" hidden="1" customHeight="1" x14ac:dyDescent="0.25">
      <c r="A1241" s="154">
        <v>1238</v>
      </c>
      <c r="B1241" s="172" t="s">
        <v>1510</v>
      </c>
      <c r="C1241" s="185">
        <v>518164</v>
      </c>
      <c r="D1241" s="186" t="s">
        <v>4219</v>
      </c>
      <c r="E1241" s="185" t="s">
        <v>640</v>
      </c>
      <c r="F1241" s="185">
        <v>38</v>
      </c>
      <c r="G1241" s="173">
        <v>12</v>
      </c>
      <c r="H1241" s="173" t="s">
        <v>229</v>
      </c>
      <c r="I1241" s="174" t="s">
        <v>1659</v>
      </c>
      <c r="J1241" s="173">
        <v>21</v>
      </c>
      <c r="K1241" s="173" t="s">
        <v>769</v>
      </c>
      <c r="L1241" s="174" t="s">
        <v>770</v>
      </c>
      <c r="M1241" s="174" t="s">
        <v>1620</v>
      </c>
      <c r="N1241" s="174" t="s">
        <v>1627</v>
      </c>
      <c r="O1241" s="174">
        <v>0</v>
      </c>
      <c r="P1241" s="175" t="s">
        <v>4220</v>
      </c>
    </row>
    <row r="1242" spans="1:16" ht="21" hidden="1" customHeight="1" x14ac:dyDescent="0.25">
      <c r="A1242" s="154">
        <v>1239</v>
      </c>
      <c r="B1242" s="172" t="s">
        <v>638</v>
      </c>
      <c r="C1242" s="185">
        <v>769697</v>
      </c>
      <c r="D1242" s="186" t="s">
        <v>4221</v>
      </c>
      <c r="E1242" s="185" t="s">
        <v>640</v>
      </c>
      <c r="F1242" s="185">
        <v>49</v>
      </c>
      <c r="G1242" s="185">
        <v>27</v>
      </c>
      <c r="H1242" s="185" t="s">
        <v>641</v>
      </c>
      <c r="I1242" s="186" t="s">
        <v>973</v>
      </c>
      <c r="J1242" s="185">
        <v>32</v>
      </c>
      <c r="K1242" s="185" t="s">
        <v>960</v>
      </c>
      <c r="L1242" s="186" t="s">
        <v>961</v>
      </c>
      <c r="M1242" s="186" t="s">
        <v>645</v>
      </c>
      <c r="N1242" s="186" t="s">
        <v>951</v>
      </c>
      <c r="O1242" s="186" t="s">
        <v>1193</v>
      </c>
      <c r="P1242" s="175" t="s">
        <v>4222</v>
      </c>
    </row>
    <row r="1243" spans="1:16" ht="21" hidden="1" customHeight="1" x14ac:dyDescent="0.25">
      <c r="A1243" s="154">
        <v>1240</v>
      </c>
      <c r="B1243" s="172" t="s">
        <v>1759</v>
      </c>
      <c r="C1243" s="185">
        <v>251792</v>
      </c>
      <c r="D1243" s="186" t="s">
        <v>4223</v>
      </c>
      <c r="E1243" s="185" t="s">
        <v>640</v>
      </c>
      <c r="F1243" s="185">
        <v>50</v>
      </c>
      <c r="G1243" s="185">
        <v>29</v>
      </c>
      <c r="H1243" s="185" t="s">
        <v>280</v>
      </c>
      <c r="I1243" s="186" t="s">
        <v>4224</v>
      </c>
      <c r="J1243" s="185">
        <v>21</v>
      </c>
      <c r="K1243" s="185" t="s">
        <v>1546</v>
      </c>
      <c r="L1243" s="186" t="s">
        <v>1547</v>
      </c>
      <c r="M1243" s="186" t="s">
        <v>653</v>
      </c>
      <c r="N1243" s="186" t="s">
        <v>663</v>
      </c>
      <c r="O1243" s="186" t="s">
        <v>664</v>
      </c>
      <c r="P1243" s="175" t="s">
        <v>4225</v>
      </c>
    </row>
    <row r="1244" spans="1:16" ht="21" hidden="1" customHeight="1" x14ac:dyDescent="0.25">
      <c r="A1244" s="154">
        <v>1241</v>
      </c>
      <c r="B1244" s="172" t="s">
        <v>1759</v>
      </c>
      <c r="C1244" s="185">
        <v>332123</v>
      </c>
      <c r="D1244" s="186" t="s">
        <v>4226</v>
      </c>
      <c r="E1244" s="185" t="s">
        <v>640</v>
      </c>
      <c r="F1244" s="185">
        <v>52</v>
      </c>
      <c r="G1244" s="185">
        <v>24</v>
      </c>
      <c r="H1244" s="185" t="s">
        <v>672</v>
      </c>
      <c r="I1244" s="186" t="s">
        <v>4227</v>
      </c>
      <c r="J1244" s="185">
        <v>23</v>
      </c>
      <c r="K1244" s="185" t="s">
        <v>2881</v>
      </c>
      <c r="L1244" s="186" t="s">
        <v>2882</v>
      </c>
      <c r="M1244" s="186" t="s">
        <v>736</v>
      </c>
      <c r="N1244" s="186" t="s">
        <v>890</v>
      </c>
      <c r="O1244" s="186" t="s">
        <v>891</v>
      </c>
      <c r="P1244" s="176" t="s">
        <v>4228</v>
      </c>
    </row>
    <row r="1245" spans="1:16" ht="21" hidden="1" customHeight="1" x14ac:dyDescent="0.25">
      <c r="A1245" s="154">
        <v>1242</v>
      </c>
      <c r="B1245" s="172" t="s">
        <v>1510</v>
      </c>
      <c r="C1245" s="185">
        <v>354773</v>
      </c>
      <c r="D1245" s="186" t="s">
        <v>4229</v>
      </c>
      <c r="E1245" s="185" t="s">
        <v>640</v>
      </c>
      <c r="F1245" s="185">
        <v>46</v>
      </c>
      <c r="G1245" s="185">
        <v>21</v>
      </c>
      <c r="H1245" s="185" t="s">
        <v>229</v>
      </c>
      <c r="I1245" s="186" t="s">
        <v>1659</v>
      </c>
      <c r="J1245" s="185">
        <v>31</v>
      </c>
      <c r="K1245" s="185" t="s">
        <v>1063</v>
      </c>
      <c r="L1245" s="186" t="s">
        <v>1064</v>
      </c>
      <c r="M1245" s="186" t="s">
        <v>1620</v>
      </c>
      <c r="N1245" s="186" t="s">
        <v>1627</v>
      </c>
      <c r="O1245" s="186">
        <v>0</v>
      </c>
      <c r="P1245" s="175" t="s">
        <v>4230</v>
      </c>
    </row>
    <row r="1246" spans="1:16" ht="21" hidden="1" customHeight="1" x14ac:dyDescent="0.25">
      <c r="A1246" s="154">
        <v>1243</v>
      </c>
      <c r="B1246" s="172" t="s">
        <v>1510</v>
      </c>
      <c r="C1246" s="185">
        <v>360481</v>
      </c>
      <c r="D1246" s="186" t="s">
        <v>4231</v>
      </c>
      <c r="E1246" s="185" t="s">
        <v>640</v>
      </c>
      <c r="F1246" s="185">
        <v>45</v>
      </c>
      <c r="G1246" s="185">
        <v>20</v>
      </c>
      <c r="H1246" s="185" t="s">
        <v>641</v>
      </c>
      <c r="I1246" s="186" t="s">
        <v>4232</v>
      </c>
      <c r="J1246" s="185">
        <v>23</v>
      </c>
      <c r="K1246" s="185" t="s">
        <v>1309</v>
      </c>
      <c r="L1246" s="186" t="s">
        <v>1310</v>
      </c>
      <c r="M1246" s="186" t="s">
        <v>645</v>
      </c>
      <c r="N1246" s="186" t="s">
        <v>760</v>
      </c>
      <c r="O1246" s="186">
        <v>0</v>
      </c>
      <c r="P1246" s="176" t="s">
        <v>4233</v>
      </c>
    </row>
    <row r="1247" spans="1:16" ht="21" hidden="1" customHeight="1" x14ac:dyDescent="0.25">
      <c r="A1247" s="154">
        <v>1244</v>
      </c>
      <c r="B1247" s="172" t="s">
        <v>1510</v>
      </c>
      <c r="C1247" s="185">
        <v>406890</v>
      </c>
      <c r="D1247" s="186" t="s">
        <v>4234</v>
      </c>
      <c r="E1247" s="185" t="s">
        <v>640</v>
      </c>
      <c r="F1247" s="185">
        <v>39</v>
      </c>
      <c r="G1247" s="185">
        <v>15</v>
      </c>
      <c r="H1247" s="185" t="s">
        <v>672</v>
      </c>
      <c r="I1247" s="186" t="s">
        <v>1667</v>
      </c>
      <c r="J1247" s="185">
        <v>23</v>
      </c>
      <c r="K1247" s="185" t="s">
        <v>2843</v>
      </c>
      <c r="L1247" s="186" t="s">
        <v>2844</v>
      </c>
      <c r="M1247" s="186" t="s">
        <v>736</v>
      </c>
      <c r="N1247" s="186" t="s">
        <v>745</v>
      </c>
      <c r="O1247" s="186" t="s">
        <v>2003</v>
      </c>
      <c r="P1247" s="175" t="s">
        <v>4235</v>
      </c>
    </row>
    <row r="1248" spans="1:16" ht="21" hidden="1" customHeight="1" x14ac:dyDescent="0.25">
      <c r="A1248" s="154">
        <v>1245</v>
      </c>
      <c r="B1248" s="172" t="s">
        <v>1759</v>
      </c>
      <c r="C1248" s="185">
        <v>410745</v>
      </c>
      <c r="D1248" s="186" t="s">
        <v>4236</v>
      </c>
      <c r="E1248" s="185" t="s">
        <v>640</v>
      </c>
      <c r="F1248" s="185">
        <v>44</v>
      </c>
      <c r="G1248" s="185">
        <v>19</v>
      </c>
      <c r="H1248" s="185" t="s">
        <v>672</v>
      </c>
      <c r="I1248" s="186" t="s">
        <v>4237</v>
      </c>
      <c r="J1248" s="185">
        <v>30</v>
      </c>
      <c r="K1248" s="185" t="s">
        <v>2407</v>
      </c>
      <c r="L1248" s="186" t="s">
        <v>2408</v>
      </c>
      <c r="M1248" s="186" t="s">
        <v>676</v>
      </c>
      <c r="N1248" s="186" t="s">
        <v>677</v>
      </c>
      <c r="O1248" s="186">
        <v>0</v>
      </c>
      <c r="P1248" s="176" t="s">
        <v>4238</v>
      </c>
    </row>
    <row r="1249" spans="1:16" ht="21" hidden="1" customHeight="1" x14ac:dyDescent="0.25">
      <c r="A1249" s="154">
        <v>1246</v>
      </c>
      <c r="B1249" s="172" t="s">
        <v>1759</v>
      </c>
      <c r="C1249" s="185">
        <v>436141</v>
      </c>
      <c r="D1249" s="186" t="s">
        <v>4239</v>
      </c>
      <c r="E1249" s="185" t="s">
        <v>640</v>
      </c>
      <c r="F1249" s="185">
        <v>38</v>
      </c>
      <c r="G1249" s="185">
        <v>16</v>
      </c>
      <c r="H1249" s="185" t="s">
        <v>280</v>
      </c>
      <c r="I1249" s="186" t="s">
        <v>3454</v>
      </c>
      <c r="J1249" s="185">
        <v>25</v>
      </c>
      <c r="K1249" s="185" t="s">
        <v>651</v>
      </c>
      <c r="L1249" s="186" t="s">
        <v>652</v>
      </c>
      <c r="M1249" s="186" t="s">
        <v>653</v>
      </c>
      <c r="N1249" s="186" t="s">
        <v>654</v>
      </c>
      <c r="O1249" s="186" t="s">
        <v>3426</v>
      </c>
      <c r="P1249" s="175" t="s">
        <v>4240</v>
      </c>
    </row>
    <row r="1250" spans="1:16" ht="21" hidden="1" customHeight="1" x14ac:dyDescent="0.25">
      <c r="A1250" s="154">
        <v>1247</v>
      </c>
      <c r="B1250" s="172" t="s">
        <v>1759</v>
      </c>
      <c r="C1250" s="185">
        <v>455827</v>
      </c>
      <c r="D1250" s="186" t="s">
        <v>4241</v>
      </c>
      <c r="E1250" s="185" t="s">
        <v>741</v>
      </c>
      <c r="F1250" s="185">
        <v>33</v>
      </c>
      <c r="G1250" s="185">
        <v>14</v>
      </c>
      <c r="H1250" s="185" t="s">
        <v>280</v>
      </c>
      <c r="I1250" s="186" t="s">
        <v>4242</v>
      </c>
      <c r="J1250" s="185">
        <v>21</v>
      </c>
      <c r="K1250" s="185" t="s">
        <v>870</v>
      </c>
      <c r="L1250" s="186" t="s">
        <v>871</v>
      </c>
      <c r="M1250" s="186" t="s">
        <v>653</v>
      </c>
      <c r="N1250" s="186" t="s">
        <v>654</v>
      </c>
      <c r="O1250" s="186" t="s">
        <v>3426</v>
      </c>
      <c r="P1250" s="175" t="s">
        <v>656</v>
      </c>
    </row>
    <row r="1251" spans="1:16" ht="21" hidden="1" customHeight="1" x14ac:dyDescent="0.25">
      <c r="A1251" s="154">
        <v>1248</v>
      </c>
      <c r="B1251" s="172" t="s">
        <v>1759</v>
      </c>
      <c r="C1251" s="185">
        <v>458287</v>
      </c>
      <c r="D1251" s="186" t="s">
        <v>4243</v>
      </c>
      <c r="E1251" s="185" t="s">
        <v>640</v>
      </c>
      <c r="F1251" s="185">
        <v>48</v>
      </c>
      <c r="G1251" s="185">
        <v>15</v>
      </c>
      <c r="H1251" s="185" t="s">
        <v>280</v>
      </c>
      <c r="I1251" s="186" t="s">
        <v>4244</v>
      </c>
      <c r="J1251" s="185">
        <v>25</v>
      </c>
      <c r="K1251" s="185" t="s">
        <v>651</v>
      </c>
      <c r="L1251" s="186" t="s">
        <v>652</v>
      </c>
      <c r="M1251" s="186" t="s">
        <v>653</v>
      </c>
      <c r="N1251" s="186" t="s">
        <v>654</v>
      </c>
      <c r="O1251" s="186" t="s">
        <v>3426</v>
      </c>
      <c r="P1251" s="175" t="s">
        <v>656</v>
      </c>
    </row>
    <row r="1252" spans="1:16" ht="21" hidden="1" customHeight="1" x14ac:dyDescent="0.25">
      <c r="A1252" s="154">
        <v>1249</v>
      </c>
      <c r="B1252" s="172" t="s">
        <v>1510</v>
      </c>
      <c r="C1252" s="185">
        <v>470500</v>
      </c>
      <c r="D1252" s="186" t="s">
        <v>4245</v>
      </c>
      <c r="E1252" s="185" t="s">
        <v>640</v>
      </c>
      <c r="F1252" s="185">
        <v>39</v>
      </c>
      <c r="G1252" s="185">
        <v>13</v>
      </c>
      <c r="H1252" s="185" t="s">
        <v>641</v>
      </c>
      <c r="I1252" s="186" t="s">
        <v>2199</v>
      </c>
      <c r="J1252" s="185">
        <v>20</v>
      </c>
      <c r="K1252" s="185" t="s">
        <v>4246</v>
      </c>
      <c r="L1252" s="186" t="s">
        <v>4247</v>
      </c>
      <c r="M1252" s="186" t="s">
        <v>645</v>
      </c>
      <c r="N1252" s="186" t="s">
        <v>1614</v>
      </c>
      <c r="O1252" s="186" t="s">
        <v>1883</v>
      </c>
      <c r="P1252" s="176" t="s">
        <v>4248</v>
      </c>
    </row>
    <row r="1253" spans="1:16" ht="21" hidden="1" customHeight="1" x14ac:dyDescent="0.25">
      <c r="A1253" s="154">
        <v>1250</v>
      </c>
      <c r="B1253" s="172" t="s">
        <v>1759</v>
      </c>
      <c r="C1253" s="185">
        <v>532662</v>
      </c>
      <c r="D1253" s="186" t="s">
        <v>4249</v>
      </c>
      <c r="E1253" s="185" t="s">
        <v>640</v>
      </c>
      <c r="F1253" s="185">
        <v>51</v>
      </c>
      <c r="G1253" s="173">
        <v>9</v>
      </c>
      <c r="H1253" s="173" t="s">
        <v>672</v>
      </c>
      <c r="I1253" s="174" t="s">
        <v>4250</v>
      </c>
      <c r="J1253" s="173">
        <v>21</v>
      </c>
      <c r="K1253" s="173" t="s">
        <v>850</v>
      </c>
      <c r="L1253" s="174" t="s">
        <v>851</v>
      </c>
      <c r="M1253" s="174" t="s">
        <v>736</v>
      </c>
      <c r="N1253" s="174" t="s">
        <v>882</v>
      </c>
      <c r="O1253" s="174">
        <v>0</v>
      </c>
      <c r="P1253" s="175" t="s">
        <v>4251</v>
      </c>
    </row>
    <row r="1254" spans="1:16" ht="21" hidden="1" customHeight="1" x14ac:dyDescent="0.25">
      <c r="A1254" s="154">
        <v>1251</v>
      </c>
      <c r="B1254" s="172" t="s">
        <v>1510</v>
      </c>
      <c r="C1254" s="185">
        <v>537283</v>
      </c>
      <c r="D1254" s="186" t="s">
        <v>4252</v>
      </c>
      <c r="E1254" s="185" t="s">
        <v>640</v>
      </c>
      <c r="F1254" s="185">
        <v>37</v>
      </c>
      <c r="G1254" s="185">
        <v>8</v>
      </c>
      <c r="H1254" s="185" t="s">
        <v>641</v>
      </c>
      <c r="I1254" s="186" t="s">
        <v>2196</v>
      </c>
      <c r="J1254" s="185">
        <v>15</v>
      </c>
      <c r="K1254" s="185" t="s">
        <v>1612</v>
      </c>
      <c r="L1254" s="186" t="s">
        <v>1613</v>
      </c>
      <c r="M1254" s="186" t="s">
        <v>645</v>
      </c>
      <c r="N1254" s="186" t="s">
        <v>1614</v>
      </c>
      <c r="O1254" s="186" t="s">
        <v>1883</v>
      </c>
      <c r="P1254" s="175" t="s">
        <v>656</v>
      </c>
    </row>
    <row r="1255" spans="1:16" ht="21" hidden="1" customHeight="1" x14ac:dyDescent="0.25">
      <c r="A1255" s="154">
        <v>1252</v>
      </c>
      <c r="B1255" s="172" t="s">
        <v>1759</v>
      </c>
      <c r="C1255" s="185">
        <v>675494</v>
      </c>
      <c r="D1255" s="186" t="s">
        <v>4253</v>
      </c>
      <c r="E1255" s="185" t="s">
        <v>640</v>
      </c>
      <c r="F1255" s="185">
        <v>50</v>
      </c>
      <c r="G1255" s="185">
        <v>24</v>
      </c>
      <c r="H1255" s="185" t="s">
        <v>280</v>
      </c>
      <c r="I1255" s="186" t="s">
        <v>4254</v>
      </c>
      <c r="J1255" s="185">
        <v>25</v>
      </c>
      <c r="K1255" s="185" t="s">
        <v>3482</v>
      </c>
      <c r="L1255" s="186" t="s">
        <v>3483</v>
      </c>
      <c r="M1255" s="186" t="s">
        <v>653</v>
      </c>
      <c r="N1255" s="186" t="s">
        <v>663</v>
      </c>
      <c r="O1255" s="186" t="s">
        <v>664</v>
      </c>
      <c r="P1255" s="175" t="s">
        <v>4255</v>
      </c>
    </row>
    <row r="1256" spans="1:16" ht="21" hidden="1" customHeight="1" x14ac:dyDescent="0.25">
      <c r="A1256" s="154">
        <v>1253</v>
      </c>
      <c r="B1256" s="172" t="s">
        <v>1431</v>
      </c>
      <c r="C1256" s="173">
        <v>331967</v>
      </c>
      <c r="D1256" s="174" t="s">
        <v>4256</v>
      </c>
      <c r="E1256" s="173" t="s">
        <v>640</v>
      </c>
      <c r="F1256" s="173">
        <v>49</v>
      </c>
      <c r="G1256" s="173">
        <v>24</v>
      </c>
      <c r="H1256" s="173" t="s">
        <v>641</v>
      </c>
      <c r="I1256" s="174" t="s">
        <v>2288</v>
      </c>
      <c r="J1256" s="173">
        <v>12</v>
      </c>
      <c r="K1256" s="173" t="s">
        <v>1011</v>
      </c>
      <c r="L1256" s="174" t="s">
        <v>1012</v>
      </c>
      <c r="M1256" s="174" t="s">
        <v>645</v>
      </c>
      <c r="N1256" s="174" t="s">
        <v>760</v>
      </c>
      <c r="O1256" s="174" t="s">
        <v>2260</v>
      </c>
      <c r="P1256" s="176" t="s">
        <v>4257</v>
      </c>
    </row>
    <row r="1257" spans="1:16" ht="21" hidden="1" customHeight="1" x14ac:dyDescent="0.25">
      <c r="A1257" s="154">
        <v>1254</v>
      </c>
      <c r="B1257" s="172" t="s">
        <v>1431</v>
      </c>
      <c r="C1257" s="173">
        <v>200964</v>
      </c>
      <c r="D1257" s="174" t="s">
        <v>4258</v>
      </c>
      <c r="E1257" s="173" t="s">
        <v>640</v>
      </c>
      <c r="F1257" s="173">
        <v>48</v>
      </c>
      <c r="G1257" s="173">
        <v>29</v>
      </c>
      <c r="H1257" s="173" t="s">
        <v>641</v>
      </c>
      <c r="I1257" s="174" t="s">
        <v>2355</v>
      </c>
      <c r="J1257" s="173">
        <v>27</v>
      </c>
      <c r="K1257" s="173" t="s">
        <v>3928</v>
      </c>
      <c r="L1257" s="174" t="s">
        <v>3929</v>
      </c>
      <c r="M1257" s="174" t="s">
        <v>645</v>
      </c>
      <c r="N1257" s="174" t="s">
        <v>760</v>
      </c>
      <c r="O1257" s="174" t="s">
        <v>2260</v>
      </c>
      <c r="P1257" s="175" t="s">
        <v>656</v>
      </c>
    </row>
    <row r="1258" spans="1:16" ht="21" hidden="1" customHeight="1" x14ac:dyDescent="0.25">
      <c r="A1258" s="154">
        <v>1255</v>
      </c>
      <c r="B1258" s="172" t="s">
        <v>1431</v>
      </c>
      <c r="C1258" s="173">
        <v>279377</v>
      </c>
      <c r="D1258" s="174" t="s">
        <v>4259</v>
      </c>
      <c r="E1258" s="173" t="s">
        <v>640</v>
      </c>
      <c r="F1258" s="173">
        <v>52</v>
      </c>
      <c r="G1258" s="173">
        <v>25</v>
      </c>
      <c r="H1258" s="173" t="s">
        <v>641</v>
      </c>
      <c r="I1258" s="174" t="s">
        <v>2265</v>
      </c>
      <c r="J1258" s="173">
        <v>28</v>
      </c>
      <c r="K1258" s="173" t="s">
        <v>718</v>
      </c>
      <c r="L1258" s="174" t="s">
        <v>719</v>
      </c>
      <c r="M1258" s="174" t="s">
        <v>645</v>
      </c>
      <c r="N1258" s="174" t="s">
        <v>760</v>
      </c>
      <c r="O1258" s="174" t="s">
        <v>2260</v>
      </c>
      <c r="P1258" s="176" t="s">
        <v>4260</v>
      </c>
    </row>
    <row r="1259" spans="1:16" ht="21" hidden="1" customHeight="1" x14ac:dyDescent="0.25">
      <c r="A1259" s="154">
        <v>1256</v>
      </c>
      <c r="B1259" s="172" t="s">
        <v>1431</v>
      </c>
      <c r="C1259" s="173">
        <v>329066</v>
      </c>
      <c r="D1259" s="174" t="s">
        <v>4261</v>
      </c>
      <c r="E1259" s="173" t="s">
        <v>640</v>
      </c>
      <c r="F1259" s="173">
        <v>48</v>
      </c>
      <c r="G1259" s="173">
        <v>20</v>
      </c>
      <c r="H1259" s="173" t="s">
        <v>641</v>
      </c>
      <c r="I1259" s="174" t="s">
        <v>2325</v>
      </c>
      <c r="J1259" s="173">
        <v>22</v>
      </c>
      <c r="K1259" s="173" t="s">
        <v>899</v>
      </c>
      <c r="L1259" s="174" t="s">
        <v>900</v>
      </c>
      <c r="M1259" s="174" t="s">
        <v>645</v>
      </c>
      <c r="N1259" s="174" t="s">
        <v>760</v>
      </c>
      <c r="O1259" s="174" t="s">
        <v>2260</v>
      </c>
      <c r="P1259" s="176" t="s">
        <v>4262</v>
      </c>
    </row>
    <row r="1260" spans="1:16" ht="21" hidden="1" customHeight="1" x14ac:dyDescent="0.25">
      <c r="A1260" s="154">
        <v>1257</v>
      </c>
      <c r="B1260" s="172" t="s">
        <v>1431</v>
      </c>
      <c r="C1260" s="173">
        <v>329184</v>
      </c>
      <c r="D1260" s="174" t="s">
        <v>4263</v>
      </c>
      <c r="E1260" s="173" t="s">
        <v>640</v>
      </c>
      <c r="F1260" s="173">
        <v>45</v>
      </c>
      <c r="G1260" s="173">
        <v>22</v>
      </c>
      <c r="H1260" s="173" t="s">
        <v>641</v>
      </c>
      <c r="I1260" s="174" t="s">
        <v>2274</v>
      </c>
      <c r="J1260" s="173">
        <v>23</v>
      </c>
      <c r="K1260" s="173" t="s">
        <v>1280</v>
      </c>
      <c r="L1260" s="174" t="s">
        <v>1281</v>
      </c>
      <c r="M1260" s="174" t="s">
        <v>645</v>
      </c>
      <c r="N1260" s="174" t="s">
        <v>760</v>
      </c>
      <c r="O1260" s="174" t="s">
        <v>2260</v>
      </c>
      <c r="P1260" s="176" t="s">
        <v>4264</v>
      </c>
    </row>
    <row r="1261" spans="1:16" ht="21" hidden="1" customHeight="1" x14ac:dyDescent="0.25">
      <c r="A1261" s="154">
        <v>1258</v>
      </c>
      <c r="B1261" s="172" t="s">
        <v>1431</v>
      </c>
      <c r="C1261" s="173">
        <v>452541</v>
      </c>
      <c r="D1261" s="174" t="s">
        <v>4265</v>
      </c>
      <c r="E1261" s="173" t="s">
        <v>640</v>
      </c>
      <c r="F1261" s="173">
        <v>50</v>
      </c>
      <c r="G1261" s="173">
        <v>29</v>
      </c>
      <c r="H1261" s="173" t="s">
        <v>641</v>
      </c>
      <c r="I1261" s="174" t="s">
        <v>2320</v>
      </c>
      <c r="J1261" s="173">
        <v>21</v>
      </c>
      <c r="K1261" s="173" t="s">
        <v>2764</v>
      </c>
      <c r="L1261" s="174" t="s">
        <v>2765</v>
      </c>
      <c r="M1261" s="174" t="s">
        <v>645</v>
      </c>
      <c r="N1261" s="174" t="s">
        <v>760</v>
      </c>
      <c r="O1261" s="174" t="s">
        <v>2260</v>
      </c>
      <c r="P1261" s="176" t="s">
        <v>4266</v>
      </c>
    </row>
    <row r="1262" spans="1:16" ht="21" hidden="1" customHeight="1" x14ac:dyDescent="0.25">
      <c r="A1262" s="154">
        <v>1259</v>
      </c>
      <c r="B1262" s="172" t="s">
        <v>1431</v>
      </c>
      <c r="C1262" s="173">
        <v>469907</v>
      </c>
      <c r="D1262" s="174" t="s">
        <v>4267</v>
      </c>
      <c r="E1262" s="173" t="s">
        <v>640</v>
      </c>
      <c r="F1262" s="173">
        <v>52</v>
      </c>
      <c r="G1262" s="173">
        <v>23</v>
      </c>
      <c r="H1262" s="173" t="s">
        <v>641</v>
      </c>
      <c r="I1262" s="174" t="s">
        <v>2320</v>
      </c>
      <c r="J1262" s="173">
        <v>21</v>
      </c>
      <c r="K1262" s="173" t="s">
        <v>895</v>
      </c>
      <c r="L1262" s="174" t="s">
        <v>896</v>
      </c>
      <c r="M1262" s="174" t="s">
        <v>645</v>
      </c>
      <c r="N1262" s="174" t="s">
        <v>760</v>
      </c>
      <c r="O1262" s="174" t="s">
        <v>2260</v>
      </c>
      <c r="P1262" s="176" t="s">
        <v>4268</v>
      </c>
    </row>
    <row r="1263" spans="1:16" ht="21" hidden="1" customHeight="1" x14ac:dyDescent="0.25">
      <c r="A1263" s="154">
        <v>1260</v>
      </c>
      <c r="B1263" s="172" t="s">
        <v>1431</v>
      </c>
      <c r="C1263" s="173">
        <v>349843</v>
      </c>
      <c r="D1263" s="174" t="s">
        <v>4269</v>
      </c>
      <c r="E1263" s="173" t="s">
        <v>640</v>
      </c>
      <c r="F1263" s="173">
        <v>43</v>
      </c>
      <c r="G1263" s="173">
        <v>19</v>
      </c>
      <c r="H1263" s="173" t="s">
        <v>641</v>
      </c>
      <c r="I1263" s="174" t="s">
        <v>2265</v>
      </c>
      <c r="J1263" s="173">
        <v>23</v>
      </c>
      <c r="K1263" s="173" t="s">
        <v>1092</v>
      </c>
      <c r="L1263" s="174" t="s">
        <v>1093</v>
      </c>
      <c r="M1263" s="174" t="s">
        <v>645</v>
      </c>
      <c r="N1263" s="174" t="s">
        <v>760</v>
      </c>
      <c r="O1263" s="174" t="s">
        <v>2260</v>
      </c>
      <c r="P1263" s="176" t="s">
        <v>4270</v>
      </c>
    </row>
    <row r="1264" spans="1:16" ht="21" hidden="1" customHeight="1" x14ac:dyDescent="0.25">
      <c r="A1264" s="154">
        <v>1261</v>
      </c>
      <c r="B1264" s="172" t="s">
        <v>1431</v>
      </c>
      <c r="C1264" s="173">
        <v>373894</v>
      </c>
      <c r="D1264" s="174" t="s">
        <v>4271</v>
      </c>
      <c r="E1264" s="173" t="s">
        <v>640</v>
      </c>
      <c r="F1264" s="173">
        <v>40</v>
      </c>
      <c r="G1264" s="173">
        <v>17</v>
      </c>
      <c r="H1264" s="173" t="s">
        <v>641</v>
      </c>
      <c r="I1264" s="174" t="s">
        <v>2262</v>
      </c>
      <c r="J1264" s="173">
        <v>26</v>
      </c>
      <c r="K1264" s="173" t="s">
        <v>949</v>
      </c>
      <c r="L1264" s="174" t="s">
        <v>950</v>
      </c>
      <c r="M1264" s="174" t="s">
        <v>645</v>
      </c>
      <c r="N1264" s="174" t="s">
        <v>760</v>
      </c>
      <c r="O1264" s="174" t="s">
        <v>2260</v>
      </c>
      <c r="P1264" s="176" t="s">
        <v>4272</v>
      </c>
    </row>
    <row r="1265" spans="1:16" ht="21" hidden="1" customHeight="1" x14ac:dyDescent="0.25">
      <c r="A1265" s="154">
        <v>1262</v>
      </c>
      <c r="B1265" s="172" t="s">
        <v>1431</v>
      </c>
      <c r="C1265" s="173">
        <v>501191</v>
      </c>
      <c r="D1265" s="174" t="s">
        <v>4273</v>
      </c>
      <c r="E1265" s="173" t="s">
        <v>640</v>
      </c>
      <c r="F1265" s="173">
        <v>44</v>
      </c>
      <c r="G1265" s="173">
        <v>11</v>
      </c>
      <c r="H1265" s="173" t="s">
        <v>641</v>
      </c>
      <c r="I1265" s="174" t="s">
        <v>2443</v>
      </c>
      <c r="J1265" s="173">
        <v>23</v>
      </c>
      <c r="K1265" s="173" t="s">
        <v>1092</v>
      </c>
      <c r="L1265" s="174" t="s">
        <v>1093</v>
      </c>
      <c r="M1265" s="174" t="s">
        <v>645</v>
      </c>
      <c r="N1265" s="174" t="s">
        <v>760</v>
      </c>
      <c r="O1265" s="174" t="s">
        <v>2911</v>
      </c>
      <c r="P1265" s="176" t="s">
        <v>4274</v>
      </c>
    </row>
    <row r="1266" spans="1:16" ht="21" hidden="1" customHeight="1" x14ac:dyDescent="0.25">
      <c r="A1266" s="154">
        <v>1263</v>
      </c>
      <c r="B1266" s="172" t="s">
        <v>1431</v>
      </c>
      <c r="C1266" s="173">
        <v>686993</v>
      </c>
      <c r="D1266" s="174" t="s">
        <v>4275</v>
      </c>
      <c r="E1266" s="173" t="s">
        <v>640</v>
      </c>
      <c r="F1266" s="173">
        <v>51</v>
      </c>
      <c r="G1266" s="173">
        <v>31</v>
      </c>
      <c r="H1266" s="173" t="s">
        <v>641</v>
      </c>
      <c r="I1266" s="174" t="s">
        <v>2938</v>
      </c>
      <c r="J1266" s="173">
        <v>32</v>
      </c>
      <c r="K1266" s="173" t="s">
        <v>960</v>
      </c>
      <c r="L1266" s="174" t="s">
        <v>961</v>
      </c>
      <c r="M1266" s="174" t="s">
        <v>645</v>
      </c>
      <c r="N1266" s="174" t="s">
        <v>760</v>
      </c>
      <c r="O1266" s="174" t="s">
        <v>2911</v>
      </c>
      <c r="P1266" s="176" t="s">
        <v>4276</v>
      </c>
    </row>
    <row r="1267" spans="1:16" ht="21" hidden="1" customHeight="1" x14ac:dyDescent="0.25">
      <c r="A1267" s="154">
        <v>1264</v>
      </c>
      <c r="B1267" s="172" t="s">
        <v>1510</v>
      </c>
      <c r="C1267" s="173">
        <v>425630</v>
      </c>
      <c r="D1267" s="174" t="s">
        <v>4277</v>
      </c>
      <c r="E1267" s="173" t="s">
        <v>640</v>
      </c>
      <c r="F1267" s="173">
        <v>35</v>
      </c>
      <c r="G1267" s="173">
        <v>16</v>
      </c>
      <c r="H1267" s="173" t="s">
        <v>641</v>
      </c>
      <c r="I1267" s="174" t="s">
        <v>1008</v>
      </c>
      <c r="J1267" s="173">
        <v>23</v>
      </c>
      <c r="K1267" s="173" t="s">
        <v>1286</v>
      </c>
      <c r="L1267" s="174" t="s">
        <v>1287</v>
      </c>
      <c r="M1267" s="174" t="s">
        <v>645</v>
      </c>
      <c r="N1267" s="174" t="s">
        <v>951</v>
      </c>
      <c r="O1267" s="174" t="s">
        <v>1685</v>
      </c>
      <c r="P1267" s="175" t="s">
        <v>656</v>
      </c>
    </row>
    <row r="1268" spans="1:16" ht="21" customHeight="1" x14ac:dyDescent="0.25">
      <c r="A1268" s="154">
        <v>1265</v>
      </c>
      <c r="B1268" s="172" t="s">
        <v>1431</v>
      </c>
      <c r="C1268" s="173">
        <v>466794</v>
      </c>
      <c r="D1268" s="174" t="s">
        <v>4278</v>
      </c>
      <c r="E1268" s="173" t="s">
        <v>741</v>
      </c>
      <c r="F1268" s="173">
        <v>58</v>
      </c>
      <c r="G1268" s="173">
        <v>15</v>
      </c>
      <c r="H1268" s="173" t="s">
        <v>229</v>
      </c>
      <c r="I1268" s="174" t="s">
        <v>2579</v>
      </c>
      <c r="J1268" s="173">
        <v>37</v>
      </c>
      <c r="K1268" s="173" t="s">
        <v>1964</v>
      </c>
      <c r="L1268" s="174" t="s">
        <v>1965</v>
      </c>
      <c r="M1268" s="174" t="s">
        <v>1620</v>
      </c>
      <c r="N1268" s="174" t="s">
        <v>1621</v>
      </c>
      <c r="O1268" s="174">
        <v>0</v>
      </c>
      <c r="P1268" s="176" t="s">
        <v>4279</v>
      </c>
    </row>
    <row r="1269" spans="1:16" ht="21" customHeight="1" x14ac:dyDescent="0.25">
      <c r="A1269" s="154">
        <v>1266</v>
      </c>
      <c r="B1269" s="172" t="s">
        <v>1431</v>
      </c>
      <c r="C1269" s="173">
        <v>374253</v>
      </c>
      <c r="D1269" s="174" t="s">
        <v>4280</v>
      </c>
      <c r="E1269" s="173" t="s">
        <v>741</v>
      </c>
      <c r="F1269" s="173">
        <v>45</v>
      </c>
      <c r="G1269" s="173">
        <v>20</v>
      </c>
      <c r="H1269" s="173" t="s">
        <v>229</v>
      </c>
      <c r="I1269" s="174" t="s">
        <v>2545</v>
      </c>
      <c r="J1269" s="173">
        <v>37</v>
      </c>
      <c r="K1269" s="173" t="s">
        <v>1964</v>
      </c>
      <c r="L1269" s="174" t="s">
        <v>1965</v>
      </c>
      <c r="M1269" s="174" t="s">
        <v>1620</v>
      </c>
      <c r="N1269" s="174" t="s">
        <v>1621</v>
      </c>
      <c r="O1269" s="174">
        <v>0</v>
      </c>
      <c r="P1269" s="176" t="s">
        <v>4281</v>
      </c>
    </row>
    <row r="1270" spans="1:16" ht="21" hidden="1" customHeight="1" x14ac:dyDescent="0.25">
      <c r="A1270" s="154">
        <v>1267</v>
      </c>
      <c r="B1270" s="172" t="s">
        <v>1510</v>
      </c>
      <c r="C1270" s="173">
        <v>316581</v>
      </c>
      <c r="D1270" s="174" t="s">
        <v>4282</v>
      </c>
      <c r="E1270" s="173" t="s">
        <v>640</v>
      </c>
      <c r="F1270" s="173">
        <v>45</v>
      </c>
      <c r="G1270" s="173">
        <v>25</v>
      </c>
      <c r="H1270" s="173" t="s">
        <v>641</v>
      </c>
      <c r="I1270" s="174" t="s">
        <v>4283</v>
      </c>
      <c r="J1270" s="173">
        <v>12</v>
      </c>
      <c r="K1270" s="173" t="s">
        <v>1011</v>
      </c>
      <c r="L1270" s="174" t="s">
        <v>1012</v>
      </c>
      <c r="M1270" s="174" t="s">
        <v>645</v>
      </c>
      <c r="N1270" s="174" t="s">
        <v>1614</v>
      </c>
      <c r="O1270" s="174" t="s">
        <v>1883</v>
      </c>
      <c r="P1270" s="176" t="s">
        <v>4284</v>
      </c>
    </row>
    <row r="1271" spans="1:16" ht="21" hidden="1" customHeight="1" x14ac:dyDescent="0.25">
      <c r="A1271" s="154">
        <v>1268</v>
      </c>
      <c r="B1271" s="172" t="s">
        <v>1510</v>
      </c>
      <c r="C1271" s="173">
        <v>374240</v>
      </c>
      <c r="D1271" s="174" t="s">
        <v>4285</v>
      </c>
      <c r="E1271" s="173" t="s">
        <v>640</v>
      </c>
      <c r="F1271" s="173">
        <v>42</v>
      </c>
      <c r="G1271" s="173">
        <v>16</v>
      </c>
      <c r="H1271" s="173" t="s">
        <v>672</v>
      </c>
      <c r="I1271" s="174" t="s">
        <v>4286</v>
      </c>
      <c r="J1271" s="173">
        <v>18</v>
      </c>
      <c r="K1271" s="173" t="s">
        <v>1535</v>
      </c>
      <c r="L1271" s="174" t="s">
        <v>1536</v>
      </c>
      <c r="M1271" s="174" t="s">
        <v>736</v>
      </c>
      <c r="N1271" s="174" t="s">
        <v>745</v>
      </c>
      <c r="O1271" s="174" t="s">
        <v>2003</v>
      </c>
      <c r="P1271" s="176" t="s">
        <v>4287</v>
      </c>
    </row>
    <row r="1272" spans="1:16" ht="21" hidden="1" customHeight="1" x14ac:dyDescent="0.25">
      <c r="A1272" s="154">
        <v>1269</v>
      </c>
      <c r="B1272" s="172" t="s">
        <v>1431</v>
      </c>
      <c r="C1272" s="173">
        <v>434306</v>
      </c>
      <c r="D1272" s="174" t="s">
        <v>4288</v>
      </c>
      <c r="E1272" s="173" t="s">
        <v>741</v>
      </c>
      <c r="F1272" s="173">
        <v>38</v>
      </c>
      <c r="G1272" s="173">
        <v>12</v>
      </c>
      <c r="H1272" s="173" t="s">
        <v>672</v>
      </c>
      <c r="I1272" s="174" t="s">
        <v>4289</v>
      </c>
      <c r="J1272" s="173">
        <v>31</v>
      </c>
      <c r="K1272" s="173" t="s">
        <v>1426</v>
      </c>
      <c r="L1272" s="174" t="s">
        <v>1427</v>
      </c>
      <c r="M1272" s="174" t="s">
        <v>736</v>
      </c>
      <c r="N1272" s="174" t="s">
        <v>745</v>
      </c>
      <c r="O1272" s="174">
        <v>0</v>
      </c>
      <c r="P1272" s="176" t="s">
        <v>4290</v>
      </c>
    </row>
    <row r="1273" spans="1:16" ht="21" hidden="1" customHeight="1" x14ac:dyDescent="0.25">
      <c r="A1273" s="154">
        <v>1270</v>
      </c>
      <c r="B1273" s="172" t="s">
        <v>1510</v>
      </c>
      <c r="C1273" s="173">
        <v>452913</v>
      </c>
      <c r="D1273" s="174" t="s">
        <v>4291</v>
      </c>
      <c r="E1273" s="173" t="s">
        <v>640</v>
      </c>
      <c r="F1273" s="173">
        <v>52</v>
      </c>
      <c r="G1273" s="173">
        <v>32</v>
      </c>
      <c r="H1273" s="173" t="s">
        <v>641</v>
      </c>
      <c r="I1273" s="174" t="s">
        <v>2230</v>
      </c>
      <c r="J1273" s="173">
        <v>24</v>
      </c>
      <c r="K1273" s="173" t="s">
        <v>778</v>
      </c>
      <c r="L1273" s="174" t="s">
        <v>779</v>
      </c>
      <c r="M1273" s="174" t="s">
        <v>645</v>
      </c>
      <c r="N1273" s="174" t="s">
        <v>1614</v>
      </c>
      <c r="O1273" s="174" t="s">
        <v>1883</v>
      </c>
      <c r="P1273" s="176" t="s">
        <v>4292</v>
      </c>
    </row>
    <row r="1274" spans="1:16" ht="21" hidden="1" customHeight="1" x14ac:dyDescent="0.25">
      <c r="A1274" s="154">
        <v>1271</v>
      </c>
      <c r="B1274" s="172" t="s">
        <v>1431</v>
      </c>
      <c r="C1274" s="173">
        <v>415018</v>
      </c>
      <c r="D1274" s="174" t="s">
        <v>4293</v>
      </c>
      <c r="E1274" s="173" t="s">
        <v>741</v>
      </c>
      <c r="F1274" s="173">
        <v>48</v>
      </c>
      <c r="G1274" s="173">
        <v>19</v>
      </c>
      <c r="H1274" s="173" t="s">
        <v>672</v>
      </c>
      <c r="I1274" s="174" t="s">
        <v>4294</v>
      </c>
      <c r="J1274" s="173">
        <v>36</v>
      </c>
      <c r="K1274" s="173" t="s">
        <v>3678</v>
      </c>
      <c r="L1274" s="174" t="s">
        <v>3679</v>
      </c>
      <c r="M1274" s="174" t="s">
        <v>736</v>
      </c>
      <c r="N1274" s="174" t="s">
        <v>917</v>
      </c>
      <c r="O1274" s="174" t="s">
        <v>918</v>
      </c>
      <c r="P1274" s="175" t="s">
        <v>4295</v>
      </c>
    </row>
    <row r="1275" spans="1:16" ht="21" hidden="1" customHeight="1" x14ac:dyDescent="0.25">
      <c r="A1275" s="154">
        <v>1272</v>
      </c>
      <c r="B1275" s="172" t="s">
        <v>1431</v>
      </c>
      <c r="C1275" s="173">
        <v>459064</v>
      </c>
      <c r="D1275" s="174" t="s">
        <v>4296</v>
      </c>
      <c r="E1275" s="173" t="s">
        <v>741</v>
      </c>
      <c r="F1275" s="173">
        <v>49</v>
      </c>
      <c r="G1275" s="173">
        <v>11</v>
      </c>
      <c r="H1275" s="173" t="s">
        <v>672</v>
      </c>
      <c r="I1275" s="174" t="s">
        <v>4294</v>
      </c>
      <c r="J1275" s="173">
        <v>36</v>
      </c>
      <c r="K1275" s="173" t="s">
        <v>3678</v>
      </c>
      <c r="L1275" s="174" t="s">
        <v>3679</v>
      </c>
      <c r="M1275" s="174" t="s">
        <v>736</v>
      </c>
      <c r="N1275" s="174" t="s">
        <v>917</v>
      </c>
      <c r="O1275" s="174" t="s">
        <v>918</v>
      </c>
      <c r="P1275" s="175" t="s">
        <v>4297</v>
      </c>
    </row>
    <row r="1276" spans="1:16" ht="21" hidden="1" customHeight="1" x14ac:dyDescent="0.25">
      <c r="A1276" s="154">
        <v>1273</v>
      </c>
      <c r="B1276" s="172" t="s">
        <v>1510</v>
      </c>
      <c r="C1276" s="173">
        <v>555444</v>
      </c>
      <c r="D1276" s="174" t="s">
        <v>4298</v>
      </c>
      <c r="E1276" s="173" t="s">
        <v>741</v>
      </c>
      <c r="F1276" s="173">
        <v>50</v>
      </c>
      <c r="G1276" s="173">
        <v>31</v>
      </c>
      <c r="H1276" s="173" t="s">
        <v>672</v>
      </c>
      <c r="I1276" s="174" t="s">
        <v>4299</v>
      </c>
      <c r="J1276" s="173">
        <v>34</v>
      </c>
      <c r="K1276" s="173" t="s">
        <v>4300</v>
      </c>
      <c r="L1276" s="174" t="s">
        <v>4301</v>
      </c>
      <c r="M1276" s="174" t="s">
        <v>736</v>
      </c>
      <c r="N1276" s="174" t="s">
        <v>882</v>
      </c>
      <c r="O1276" s="174">
        <v>0</v>
      </c>
      <c r="P1276" s="175" t="s">
        <v>4302</v>
      </c>
    </row>
    <row r="1277" spans="1:16" ht="21" hidden="1" customHeight="1" x14ac:dyDescent="0.25">
      <c r="A1277" s="154">
        <v>1274</v>
      </c>
      <c r="B1277" s="172" t="s">
        <v>638</v>
      </c>
      <c r="C1277" s="173">
        <v>606206</v>
      </c>
      <c r="D1277" s="174" t="s">
        <v>4303</v>
      </c>
      <c r="E1277" s="173" t="s">
        <v>741</v>
      </c>
      <c r="F1277" s="173">
        <v>46</v>
      </c>
      <c r="G1277" s="173">
        <v>5</v>
      </c>
      <c r="H1277" s="173" t="s">
        <v>672</v>
      </c>
      <c r="I1277" s="174" t="s">
        <v>4023</v>
      </c>
      <c r="J1277" s="173">
        <v>37</v>
      </c>
      <c r="K1277" s="173" t="s">
        <v>743</v>
      </c>
      <c r="L1277" s="174" t="s">
        <v>744</v>
      </c>
      <c r="M1277" s="174" t="s">
        <v>4024</v>
      </c>
      <c r="N1277" s="174" t="s">
        <v>4024</v>
      </c>
      <c r="O1277" s="174" t="s">
        <v>4024</v>
      </c>
      <c r="P1277" s="175" t="s">
        <v>4304</v>
      </c>
    </row>
    <row r="1278" spans="1:16" ht="21" hidden="1" customHeight="1" x14ac:dyDescent="0.25">
      <c r="A1278" s="154">
        <v>1275</v>
      </c>
      <c r="B1278" s="172" t="s">
        <v>638</v>
      </c>
      <c r="C1278" s="173">
        <v>318463</v>
      </c>
      <c r="D1278" s="174" t="s">
        <v>4305</v>
      </c>
      <c r="E1278" s="173" t="s">
        <v>741</v>
      </c>
      <c r="F1278" s="173">
        <v>48</v>
      </c>
      <c r="G1278" s="173">
        <v>25</v>
      </c>
      <c r="H1278" s="173" t="s">
        <v>672</v>
      </c>
      <c r="I1278" s="174" t="s">
        <v>4306</v>
      </c>
      <c r="J1278" s="173">
        <v>37</v>
      </c>
      <c r="K1278" s="173" t="s">
        <v>743</v>
      </c>
      <c r="L1278" s="174" t="s">
        <v>744</v>
      </c>
      <c r="M1278" s="174" t="s">
        <v>1468</v>
      </c>
      <c r="N1278" s="174" t="s">
        <v>1482</v>
      </c>
      <c r="O1278" s="174">
        <v>0</v>
      </c>
      <c r="P1278" s="175" t="s">
        <v>4307</v>
      </c>
    </row>
    <row r="1279" spans="1:16" ht="21" hidden="1" customHeight="1" x14ac:dyDescent="0.25">
      <c r="A1279" s="154">
        <v>1276</v>
      </c>
      <c r="B1279" s="172" t="s">
        <v>1510</v>
      </c>
      <c r="C1279" s="173">
        <v>391416</v>
      </c>
      <c r="D1279" s="174" t="s">
        <v>4308</v>
      </c>
      <c r="E1279" s="173" t="s">
        <v>640</v>
      </c>
      <c r="F1279" s="173">
        <v>39</v>
      </c>
      <c r="G1279" s="173">
        <v>16</v>
      </c>
      <c r="H1279" s="173" t="s">
        <v>641</v>
      </c>
      <c r="I1279" s="174" t="s">
        <v>2168</v>
      </c>
      <c r="J1279" s="173">
        <v>22</v>
      </c>
      <c r="K1279" s="173" t="s">
        <v>899</v>
      </c>
      <c r="L1279" s="174" t="s">
        <v>900</v>
      </c>
      <c r="M1279" s="174" t="s">
        <v>645</v>
      </c>
      <c r="N1279" s="174" t="s">
        <v>1614</v>
      </c>
      <c r="O1279" s="174" t="s">
        <v>1883</v>
      </c>
      <c r="P1279" s="176" t="s">
        <v>4309</v>
      </c>
    </row>
    <row r="1280" spans="1:16" ht="21" customHeight="1" x14ac:dyDescent="0.25">
      <c r="A1280" s="154">
        <v>1277</v>
      </c>
      <c r="B1280" s="172" t="s">
        <v>1431</v>
      </c>
      <c r="C1280" s="173">
        <v>414443</v>
      </c>
      <c r="D1280" s="174" t="s">
        <v>4310</v>
      </c>
      <c r="E1280" s="173" t="s">
        <v>640</v>
      </c>
      <c r="F1280" s="173">
        <v>38</v>
      </c>
      <c r="G1280" s="173">
        <v>14</v>
      </c>
      <c r="H1280" s="173" t="s">
        <v>229</v>
      </c>
      <c r="I1280" s="174" t="s">
        <v>2814</v>
      </c>
      <c r="J1280" s="173">
        <v>13</v>
      </c>
      <c r="K1280" s="173" t="s">
        <v>907</v>
      </c>
      <c r="L1280" s="174" t="s">
        <v>908</v>
      </c>
      <c r="M1280" s="174" t="s">
        <v>1620</v>
      </c>
      <c r="N1280" s="174" t="s">
        <v>1621</v>
      </c>
      <c r="O1280" s="174">
        <v>0</v>
      </c>
      <c r="P1280" s="175" t="s">
        <v>656</v>
      </c>
    </row>
    <row r="1281" spans="1:16" ht="21" hidden="1" customHeight="1" x14ac:dyDescent="0.25">
      <c r="A1281" s="154">
        <v>1278</v>
      </c>
      <c r="B1281" s="172" t="s">
        <v>1431</v>
      </c>
      <c r="C1281" s="173">
        <v>439092</v>
      </c>
      <c r="D1281" s="174" t="s">
        <v>4311</v>
      </c>
      <c r="E1281" s="173" t="s">
        <v>640</v>
      </c>
      <c r="F1281" s="173">
        <v>52</v>
      </c>
      <c r="G1281" s="173">
        <v>31</v>
      </c>
      <c r="H1281" s="173" t="s">
        <v>641</v>
      </c>
      <c r="I1281" s="174" t="s">
        <v>4312</v>
      </c>
      <c r="J1281" s="173">
        <v>23</v>
      </c>
      <c r="K1281" s="173" t="s">
        <v>1286</v>
      </c>
      <c r="L1281" s="174" t="s">
        <v>1287</v>
      </c>
      <c r="M1281" s="174" t="s">
        <v>645</v>
      </c>
      <c r="N1281" s="174" t="s">
        <v>760</v>
      </c>
      <c r="O1281" s="174" t="s">
        <v>2911</v>
      </c>
      <c r="P1281" s="175" t="s">
        <v>656</v>
      </c>
    </row>
    <row r="1282" spans="1:16" ht="21" hidden="1" customHeight="1" x14ac:dyDescent="0.25">
      <c r="A1282" s="154">
        <v>1279</v>
      </c>
      <c r="B1282" s="172" t="s">
        <v>1431</v>
      </c>
      <c r="C1282" s="173">
        <v>458891</v>
      </c>
      <c r="D1282" s="174" t="s">
        <v>4313</v>
      </c>
      <c r="E1282" s="173" t="s">
        <v>640</v>
      </c>
      <c r="F1282" s="173">
        <v>41</v>
      </c>
      <c r="G1282" s="173">
        <v>13</v>
      </c>
      <c r="H1282" s="173" t="s">
        <v>672</v>
      </c>
      <c r="I1282" s="174" t="s">
        <v>4314</v>
      </c>
      <c r="J1282" s="173">
        <v>13</v>
      </c>
      <c r="K1282" s="173" t="s">
        <v>4315</v>
      </c>
      <c r="L1282" s="174" t="s">
        <v>4316</v>
      </c>
      <c r="M1282" s="174" t="s">
        <v>736</v>
      </c>
      <c r="N1282" s="174">
        <v>0</v>
      </c>
      <c r="O1282" s="174" t="s">
        <v>1504</v>
      </c>
      <c r="P1282" s="175" t="s">
        <v>4317</v>
      </c>
    </row>
    <row r="1283" spans="1:16" ht="21" hidden="1" customHeight="1" x14ac:dyDescent="0.25">
      <c r="A1283" s="154">
        <v>1280</v>
      </c>
      <c r="B1283" s="172" t="s">
        <v>1431</v>
      </c>
      <c r="C1283" s="173">
        <v>415305</v>
      </c>
      <c r="D1283" s="174" t="s">
        <v>4318</v>
      </c>
      <c r="E1283" s="173" t="s">
        <v>640</v>
      </c>
      <c r="F1283" s="173">
        <v>40</v>
      </c>
      <c r="G1283" s="173">
        <v>18</v>
      </c>
      <c r="H1283" s="173" t="s">
        <v>672</v>
      </c>
      <c r="I1283" s="174" t="s">
        <v>4319</v>
      </c>
      <c r="J1283" s="173">
        <v>31</v>
      </c>
      <c r="K1283" s="173" t="s">
        <v>4320</v>
      </c>
      <c r="L1283" s="174" t="s">
        <v>4321</v>
      </c>
      <c r="M1283" s="174" t="s">
        <v>736</v>
      </c>
      <c r="N1283" s="174" t="s">
        <v>745</v>
      </c>
      <c r="O1283" s="174" t="s">
        <v>2741</v>
      </c>
      <c r="P1283" s="175" t="s">
        <v>4322</v>
      </c>
    </row>
    <row r="1284" spans="1:16" ht="21" hidden="1" customHeight="1" x14ac:dyDescent="0.25">
      <c r="A1284" s="154">
        <v>1281</v>
      </c>
      <c r="B1284" s="172" t="s">
        <v>1431</v>
      </c>
      <c r="C1284" s="173">
        <v>830340</v>
      </c>
      <c r="D1284" s="174" t="s">
        <v>4323</v>
      </c>
      <c r="E1284" s="173" t="s">
        <v>640</v>
      </c>
      <c r="F1284" s="173">
        <v>57</v>
      </c>
      <c r="G1284" s="173">
        <v>38</v>
      </c>
      <c r="H1284" s="173" t="s">
        <v>229</v>
      </c>
      <c r="I1284" s="174" t="s">
        <v>2798</v>
      </c>
      <c r="J1284" s="173">
        <v>24</v>
      </c>
      <c r="K1284" s="173" t="s">
        <v>811</v>
      </c>
      <c r="L1284" s="174" t="s">
        <v>812</v>
      </c>
      <c r="M1284" s="174" t="s">
        <v>1620</v>
      </c>
      <c r="N1284" s="174" t="s">
        <v>2525</v>
      </c>
      <c r="O1284" s="174">
        <v>0</v>
      </c>
      <c r="P1284" s="175" t="s">
        <v>4324</v>
      </c>
    </row>
    <row r="1285" spans="1:16" ht="21" hidden="1" customHeight="1" x14ac:dyDescent="0.25">
      <c r="A1285" s="154">
        <v>1282</v>
      </c>
      <c r="B1285" s="172" t="s">
        <v>1510</v>
      </c>
      <c r="C1285" s="173">
        <v>244435</v>
      </c>
      <c r="D1285" s="174" t="s">
        <v>4325</v>
      </c>
      <c r="E1285" s="173" t="s">
        <v>640</v>
      </c>
      <c r="F1285" s="173">
        <v>46</v>
      </c>
      <c r="G1285" s="173">
        <v>22</v>
      </c>
      <c r="H1285" s="173" t="s">
        <v>280</v>
      </c>
      <c r="I1285" s="174" t="s">
        <v>1805</v>
      </c>
      <c r="J1285" s="173">
        <v>22</v>
      </c>
      <c r="K1285" s="173" t="s">
        <v>764</v>
      </c>
      <c r="L1285" s="174" t="s">
        <v>765</v>
      </c>
      <c r="M1285" s="174" t="s">
        <v>653</v>
      </c>
      <c r="N1285" s="174" t="s">
        <v>654</v>
      </c>
      <c r="O1285" s="174" t="s">
        <v>1170</v>
      </c>
      <c r="P1285" s="175" t="s">
        <v>4326</v>
      </c>
    </row>
    <row r="1286" spans="1:16" ht="21" hidden="1" customHeight="1" x14ac:dyDescent="0.25">
      <c r="A1286" s="154">
        <v>1283</v>
      </c>
      <c r="B1286" s="172" t="s">
        <v>1510</v>
      </c>
      <c r="C1286" s="173">
        <v>413216</v>
      </c>
      <c r="D1286" s="174" t="s">
        <v>4327</v>
      </c>
      <c r="E1286" s="173" t="s">
        <v>640</v>
      </c>
      <c r="F1286" s="173">
        <v>35</v>
      </c>
      <c r="G1286" s="173">
        <v>16</v>
      </c>
      <c r="H1286" s="173" t="s">
        <v>280</v>
      </c>
      <c r="I1286" s="174" t="s">
        <v>4328</v>
      </c>
      <c r="J1286" s="173">
        <v>20</v>
      </c>
      <c r="K1286" s="173" t="s">
        <v>1228</v>
      </c>
      <c r="L1286" s="174" t="s">
        <v>1229</v>
      </c>
      <c r="M1286" s="174" t="s">
        <v>653</v>
      </c>
      <c r="N1286" s="174" t="s">
        <v>654</v>
      </c>
      <c r="O1286" s="174" t="s">
        <v>1170</v>
      </c>
      <c r="P1286" s="176" t="s">
        <v>4329</v>
      </c>
    </row>
    <row r="1287" spans="1:16" ht="21" hidden="1" customHeight="1" x14ac:dyDescent="0.25">
      <c r="A1287" s="154">
        <v>1284</v>
      </c>
      <c r="B1287" s="172" t="s">
        <v>1431</v>
      </c>
      <c r="C1287" s="173">
        <v>585664</v>
      </c>
      <c r="D1287" s="174" t="s">
        <v>4330</v>
      </c>
      <c r="E1287" s="173" t="s">
        <v>640</v>
      </c>
      <c r="F1287" s="173">
        <v>28</v>
      </c>
      <c r="G1287" s="173">
        <v>8</v>
      </c>
      <c r="H1287" s="173" t="s">
        <v>672</v>
      </c>
      <c r="I1287" s="174" t="s">
        <v>4331</v>
      </c>
      <c r="J1287" s="173">
        <v>8</v>
      </c>
      <c r="K1287" s="173" t="s">
        <v>2305</v>
      </c>
      <c r="L1287" s="174" t="s">
        <v>2306</v>
      </c>
      <c r="M1287" s="174" t="s">
        <v>736</v>
      </c>
      <c r="N1287" s="174" t="s">
        <v>882</v>
      </c>
      <c r="O1287" s="174">
        <v>0</v>
      </c>
      <c r="P1287" s="175" t="s">
        <v>4332</v>
      </c>
    </row>
    <row r="1288" spans="1:16" ht="21" hidden="1" customHeight="1" x14ac:dyDescent="0.25">
      <c r="A1288" s="154">
        <v>1285</v>
      </c>
      <c r="B1288" s="172" t="s">
        <v>638</v>
      </c>
      <c r="C1288" s="173">
        <v>213252</v>
      </c>
      <c r="D1288" s="174" t="s">
        <v>4333</v>
      </c>
      <c r="E1288" s="173" t="s">
        <v>640</v>
      </c>
      <c r="F1288" s="173">
        <v>50</v>
      </c>
      <c r="G1288" s="173">
        <v>30</v>
      </c>
      <c r="H1288" s="173" t="s">
        <v>641</v>
      </c>
      <c r="I1288" s="174" t="s">
        <v>4334</v>
      </c>
      <c r="J1288" s="173">
        <v>24</v>
      </c>
      <c r="K1288" s="173" t="s">
        <v>981</v>
      </c>
      <c r="L1288" s="174" t="s">
        <v>982</v>
      </c>
      <c r="M1288" s="174" t="s">
        <v>645</v>
      </c>
      <c r="N1288" s="174" t="s">
        <v>951</v>
      </c>
      <c r="O1288" s="174" t="s">
        <v>1193</v>
      </c>
      <c r="P1288" s="175" t="s">
        <v>4335</v>
      </c>
    </row>
    <row r="1289" spans="1:16" ht="21" hidden="1" customHeight="1" x14ac:dyDescent="0.25">
      <c r="A1289" s="154">
        <v>1286</v>
      </c>
      <c r="B1289" s="172" t="s">
        <v>638</v>
      </c>
      <c r="C1289" s="173">
        <v>327662</v>
      </c>
      <c r="D1289" s="174" t="s">
        <v>4336</v>
      </c>
      <c r="E1289" s="173" t="s">
        <v>640</v>
      </c>
      <c r="F1289" s="173">
        <v>44</v>
      </c>
      <c r="G1289" s="173">
        <v>22</v>
      </c>
      <c r="H1289" s="173" t="s">
        <v>641</v>
      </c>
      <c r="I1289" s="174" t="s">
        <v>1154</v>
      </c>
      <c r="J1289" s="173">
        <v>23</v>
      </c>
      <c r="K1289" s="173" t="s">
        <v>1219</v>
      </c>
      <c r="L1289" s="174" t="s">
        <v>1220</v>
      </c>
      <c r="M1289" s="174" t="s">
        <v>645</v>
      </c>
      <c r="N1289" s="174" t="s">
        <v>951</v>
      </c>
      <c r="O1289" s="174" t="s">
        <v>1193</v>
      </c>
      <c r="P1289" s="175" t="s">
        <v>4337</v>
      </c>
    </row>
    <row r="1290" spans="1:16" ht="21" hidden="1" customHeight="1" x14ac:dyDescent="0.25">
      <c r="A1290" s="154">
        <v>1287</v>
      </c>
      <c r="B1290" s="172" t="s">
        <v>638</v>
      </c>
      <c r="C1290" s="173">
        <v>448611</v>
      </c>
      <c r="D1290" s="174" t="s">
        <v>4338</v>
      </c>
      <c r="E1290" s="173" t="s">
        <v>640</v>
      </c>
      <c r="F1290" s="173">
        <v>51</v>
      </c>
      <c r="G1290" s="173">
        <v>30</v>
      </c>
      <c r="H1290" s="173" t="s">
        <v>641</v>
      </c>
      <c r="I1290" s="174" t="s">
        <v>1216</v>
      </c>
      <c r="J1290" s="173">
        <v>22</v>
      </c>
      <c r="K1290" s="173" t="s">
        <v>764</v>
      </c>
      <c r="L1290" s="174" t="s">
        <v>765</v>
      </c>
      <c r="M1290" s="174" t="s">
        <v>645</v>
      </c>
      <c r="N1290" s="174" t="s">
        <v>822</v>
      </c>
      <c r="O1290" s="174" t="s">
        <v>823</v>
      </c>
      <c r="P1290" s="175" t="s">
        <v>4339</v>
      </c>
    </row>
    <row r="1291" spans="1:16" ht="21" hidden="1" customHeight="1" x14ac:dyDescent="0.25">
      <c r="A1291" s="154">
        <v>1288</v>
      </c>
      <c r="B1291" s="172" t="s">
        <v>638</v>
      </c>
      <c r="C1291" s="173">
        <v>353841</v>
      </c>
      <c r="D1291" s="174" t="s">
        <v>4340</v>
      </c>
      <c r="E1291" s="173" t="s">
        <v>640</v>
      </c>
      <c r="F1291" s="173">
        <v>49</v>
      </c>
      <c r="G1291" s="173">
        <v>28</v>
      </c>
      <c r="H1291" s="173" t="s">
        <v>641</v>
      </c>
      <c r="I1291" s="174" t="s">
        <v>1259</v>
      </c>
      <c r="J1291" s="173">
        <v>32</v>
      </c>
      <c r="K1291" s="173" t="s">
        <v>960</v>
      </c>
      <c r="L1291" s="174" t="s">
        <v>961</v>
      </c>
      <c r="M1291" s="174" t="s">
        <v>645</v>
      </c>
      <c r="N1291" s="174" t="s">
        <v>951</v>
      </c>
      <c r="O1291" s="174" t="s">
        <v>1193</v>
      </c>
      <c r="P1291" s="175" t="s">
        <v>656</v>
      </c>
    </row>
    <row r="1292" spans="1:16" ht="21" hidden="1" customHeight="1" x14ac:dyDescent="0.25">
      <c r="A1292" s="154">
        <v>1289</v>
      </c>
      <c r="B1292" s="172" t="s">
        <v>638</v>
      </c>
      <c r="C1292" s="173">
        <v>354140</v>
      </c>
      <c r="D1292" s="174" t="s">
        <v>4341</v>
      </c>
      <c r="E1292" s="173" t="s">
        <v>640</v>
      </c>
      <c r="F1292" s="173">
        <v>44</v>
      </c>
      <c r="G1292" s="173">
        <v>19</v>
      </c>
      <c r="H1292" s="173" t="s">
        <v>641</v>
      </c>
      <c r="I1292" s="174" t="s">
        <v>4342</v>
      </c>
      <c r="J1292" s="173">
        <v>8</v>
      </c>
      <c r="K1292" s="173" t="s">
        <v>2305</v>
      </c>
      <c r="L1292" s="174" t="s">
        <v>2306</v>
      </c>
      <c r="M1292" s="174" t="s">
        <v>645</v>
      </c>
      <c r="N1292" s="174" t="s">
        <v>951</v>
      </c>
      <c r="O1292" s="174" t="s">
        <v>1193</v>
      </c>
      <c r="P1292" s="175" t="s">
        <v>4343</v>
      </c>
    </row>
    <row r="1293" spans="1:16" ht="21" hidden="1" customHeight="1" x14ac:dyDescent="0.25">
      <c r="A1293" s="154">
        <v>1290</v>
      </c>
      <c r="B1293" s="172" t="s">
        <v>638</v>
      </c>
      <c r="C1293" s="173">
        <v>354176</v>
      </c>
      <c r="D1293" s="174" t="s">
        <v>4344</v>
      </c>
      <c r="E1293" s="173" t="s">
        <v>640</v>
      </c>
      <c r="F1293" s="173">
        <v>42</v>
      </c>
      <c r="G1293" s="173">
        <v>18</v>
      </c>
      <c r="H1293" s="173" t="s">
        <v>672</v>
      </c>
      <c r="I1293" s="174" t="s">
        <v>4345</v>
      </c>
      <c r="J1293" s="173">
        <v>23</v>
      </c>
      <c r="K1293" s="173" t="s">
        <v>3388</v>
      </c>
      <c r="L1293" s="174" t="s">
        <v>3389</v>
      </c>
      <c r="M1293" s="174" t="s">
        <v>736</v>
      </c>
      <c r="N1293" s="174" t="s">
        <v>745</v>
      </c>
      <c r="O1293" s="174" t="s">
        <v>746</v>
      </c>
      <c r="P1293" s="175" t="s">
        <v>4346</v>
      </c>
    </row>
    <row r="1294" spans="1:16" ht="21" hidden="1" customHeight="1" x14ac:dyDescent="0.25">
      <c r="A1294" s="154">
        <v>1291</v>
      </c>
      <c r="B1294" s="172" t="s">
        <v>638</v>
      </c>
      <c r="C1294" s="173">
        <v>363172</v>
      </c>
      <c r="D1294" s="174" t="s">
        <v>4347</v>
      </c>
      <c r="E1294" s="173" t="s">
        <v>640</v>
      </c>
      <c r="F1294" s="173">
        <v>45</v>
      </c>
      <c r="G1294" s="173">
        <v>21</v>
      </c>
      <c r="H1294" s="173" t="s">
        <v>641</v>
      </c>
      <c r="I1294" s="174" t="s">
        <v>1279</v>
      </c>
      <c r="J1294" s="173">
        <v>24</v>
      </c>
      <c r="K1294" s="173" t="s">
        <v>955</v>
      </c>
      <c r="L1294" s="174" t="s">
        <v>956</v>
      </c>
      <c r="M1294" s="174" t="s">
        <v>645</v>
      </c>
      <c r="N1294" s="174" t="s">
        <v>951</v>
      </c>
      <c r="O1294" s="174" t="s">
        <v>1193</v>
      </c>
      <c r="P1294" s="175" t="s">
        <v>4348</v>
      </c>
    </row>
    <row r="1295" spans="1:16" ht="21" hidden="1" customHeight="1" x14ac:dyDescent="0.25">
      <c r="A1295" s="154">
        <v>1292</v>
      </c>
      <c r="B1295" s="172" t="s">
        <v>638</v>
      </c>
      <c r="C1295" s="173">
        <v>364827</v>
      </c>
      <c r="D1295" s="174" t="s">
        <v>4349</v>
      </c>
      <c r="E1295" s="173" t="s">
        <v>640</v>
      </c>
      <c r="F1295" s="173">
        <v>47</v>
      </c>
      <c r="G1295" s="173">
        <v>18</v>
      </c>
      <c r="H1295" s="173" t="s">
        <v>672</v>
      </c>
      <c r="I1295" s="174" t="s">
        <v>4345</v>
      </c>
      <c r="J1295" s="173">
        <v>21</v>
      </c>
      <c r="K1295" s="173" t="s">
        <v>850</v>
      </c>
      <c r="L1295" s="174" t="s">
        <v>851</v>
      </c>
      <c r="M1295" s="174" t="s">
        <v>736</v>
      </c>
      <c r="N1295" s="174" t="s">
        <v>745</v>
      </c>
      <c r="O1295" s="174" t="s">
        <v>746</v>
      </c>
      <c r="P1295" s="175" t="s">
        <v>4350</v>
      </c>
    </row>
    <row r="1296" spans="1:16" ht="21" hidden="1" customHeight="1" x14ac:dyDescent="0.25">
      <c r="A1296" s="154">
        <v>1293</v>
      </c>
      <c r="B1296" s="172" t="s">
        <v>638</v>
      </c>
      <c r="C1296" s="173">
        <v>419211</v>
      </c>
      <c r="D1296" s="174" t="s">
        <v>4351</v>
      </c>
      <c r="E1296" s="173" t="s">
        <v>640</v>
      </c>
      <c r="F1296" s="173">
        <v>46</v>
      </c>
      <c r="G1296" s="173">
        <v>17</v>
      </c>
      <c r="H1296" s="173" t="s">
        <v>672</v>
      </c>
      <c r="I1296" s="174" t="s">
        <v>4345</v>
      </c>
      <c r="J1296" s="173">
        <v>22</v>
      </c>
      <c r="K1296" s="173" t="s">
        <v>1130</v>
      </c>
      <c r="L1296" s="174" t="s">
        <v>1131</v>
      </c>
      <c r="M1296" s="174" t="s">
        <v>736</v>
      </c>
      <c r="N1296" s="174" t="s">
        <v>745</v>
      </c>
      <c r="O1296" s="174" t="s">
        <v>746</v>
      </c>
      <c r="P1296" s="175" t="s">
        <v>4352</v>
      </c>
    </row>
    <row r="1297" spans="1:16" ht="21" hidden="1" customHeight="1" x14ac:dyDescent="0.25">
      <c r="A1297" s="154">
        <v>1294</v>
      </c>
      <c r="B1297" s="172" t="s">
        <v>638</v>
      </c>
      <c r="C1297" s="173">
        <v>659611</v>
      </c>
      <c r="D1297" s="174" t="s">
        <v>4353</v>
      </c>
      <c r="E1297" s="173" t="s">
        <v>640</v>
      </c>
      <c r="F1297" s="173">
        <v>49</v>
      </c>
      <c r="G1297" s="173">
        <v>22</v>
      </c>
      <c r="H1297" s="173" t="s">
        <v>672</v>
      </c>
      <c r="I1297" s="174" t="s">
        <v>4345</v>
      </c>
      <c r="J1297" s="173">
        <v>21</v>
      </c>
      <c r="K1297" s="173" t="s">
        <v>850</v>
      </c>
      <c r="L1297" s="174" t="s">
        <v>851</v>
      </c>
      <c r="M1297" s="174" t="s">
        <v>736</v>
      </c>
      <c r="N1297" s="174" t="s">
        <v>745</v>
      </c>
      <c r="O1297" s="174" t="s">
        <v>746</v>
      </c>
      <c r="P1297" s="175" t="s">
        <v>4354</v>
      </c>
    </row>
    <row r="1298" spans="1:16" ht="21" hidden="1" customHeight="1" x14ac:dyDescent="0.25">
      <c r="A1298" s="154">
        <v>1295</v>
      </c>
      <c r="B1298" s="172" t="s">
        <v>1759</v>
      </c>
      <c r="C1298" s="173">
        <v>310397</v>
      </c>
      <c r="D1298" s="174" t="s">
        <v>4355</v>
      </c>
      <c r="E1298" s="173" t="s">
        <v>640</v>
      </c>
      <c r="F1298" s="173">
        <v>46</v>
      </c>
      <c r="G1298" s="173">
        <v>28</v>
      </c>
      <c r="H1298" s="173" t="s">
        <v>641</v>
      </c>
      <c r="I1298" s="174" t="s">
        <v>4356</v>
      </c>
      <c r="J1298" s="173">
        <v>32</v>
      </c>
      <c r="K1298" s="173" t="s">
        <v>960</v>
      </c>
      <c r="L1298" s="174" t="s">
        <v>961</v>
      </c>
      <c r="M1298" s="174" t="s">
        <v>645</v>
      </c>
      <c r="N1298" s="174" t="s">
        <v>951</v>
      </c>
      <c r="O1298" s="174" t="s">
        <v>3273</v>
      </c>
      <c r="P1298" s="175" t="s">
        <v>656</v>
      </c>
    </row>
    <row r="1299" spans="1:16" ht="21" hidden="1" customHeight="1" x14ac:dyDescent="0.25">
      <c r="A1299" s="154">
        <v>1296</v>
      </c>
      <c r="B1299" s="172" t="s">
        <v>1759</v>
      </c>
      <c r="C1299" s="173">
        <v>334363</v>
      </c>
      <c r="D1299" s="174" t="s">
        <v>4357</v>
      </c>
      <c r="E1299" s="173" t="s">
        <v>640</v>
      </c>
      <c r="F1299" s="173">
        <v>44</v>
      </c>
      <c r="G1299" s="173">
        <v>21</v>
      </c>
      <c r="H1299" s="173" t="s">
        <v>641</v>
      </c>
      <c r="I1299" s="174" t="s">
        <v>954</v>
      </c>
      <c r="J1299" s="173">
        <v>23</v>
      </c>
      <c r="K1299" s="173" t="s">
        <v>1280</v>
      </c>
      <c r="L1299" s="174" t="s">
        <v>1281</v>
      </c>
      <c r="M1299" s="174" t="s">
        <v>645</v>
      </c>
      <c r="N1299" s="174" t="s">
        <v>951</v>
      </c>
      <c r="O1299" s="174" t="s">
        <v>3273</v>
      </c>
      <c r="P1299" s="175" t="s">
        <v>4358</v>
      </c>
    </row>
    <row r="1300" spans="1:16" ht="21" hidden="1" customHeight="1" x14ac:dyDescent="0.25">
      <c r="A1300" s="154">
        <v>1297</v>
      </c>
      <c r="B1300" s="172" t="s">
        <v>1759</v>
      </c>
      <c r="C1300" s="173">
        <v>247995</v>
      </c>
      <c r="D1300" s="174" t="s">
        <v>4359</v>
      </c>
      <c r="E1300" s="173" t="s">
        <v>640</v>
      </c>
      <c r="F1300" s="173">
        <v>53</v>
      </c>
      <c r="G1300" s="173">
        <v>31</v>
      </c>
      <c r="H1300" s="173" t="s">
        <v>641</v>
      </c>
      <c r="I1300" s="174" t="s">
        <v>4096</v>
      </c>
      <c r="J1300" s="173">
        <v>26</v>
      </c>
      <c r="K1300" s="173" t="s">
        <v>949</v>
      </c>
      <c r="L1300" s="174" t="s">
        <v>950</v>
      </c>
      <c r="M1300" s="174" t="s">
        <v>645</v>
      </c>
      <c r="N1300" s="174" t="s">
        <v>951</v>
      </c>
      <c r="O1300" s="174" t="s">
        <v>3273</v>
      </c>
      <c r="P1300" s="175" t="s">
        <v>4360</v>
      </c>
    </row>
    <row r="1301" spans="1:16" ht="21" hidden="1" customHeight="1" x14ac:dyDescent="0.25">
      <c r="A1301" s="154">
        <v>1298</v>
      </c>
      <c r="B1301" s="172" t="s">
        <v>1759</v>
      </c>
      <c r="C1301" s="173">
        <v>340309</v>
      </c>
      <c r="D1301" s="174" t="s">
        <v>4361</v>
      </c>
      <c r="E1301" s="173" t="s">
        <v>640</v>
      </c>
      <c r="F1301" s="173">
        <v>41</v>
      </c>
      <c r="G1301" s="173">
        <v>21</v>
      </c>
      <c r="H1301" s="173" t="s">
        <v>641</v>
      </c>
      <c r="I1301" s="174" t="s">
        <v>3449</v>
      </c>
      <c r="J1301" s="173">
        <v>22</v>
      </c>
      <c r="K1301" s="173" t="s">
        <v>899</v>
      </c>
      <c r="L1301" s="174" t="s">
        <v>900</v>
      </c>
      <c r="M1301" s="174" t="s">
        <v>645</v>
      </c>
      <c r="N1301" s="174" t="s">
        <v>951</v>
      </c>
      <c r="O1301" s="174" t="s">
        <v>3273</v>
      </c>
      <c r="P1301" s="175" t="s">
        <v>4362</v>
      </c>
    </row>
    <row r="1302" spans="1:16" ht="21" hidden="1" customHeight="1" x14ac:dyDescent="0.25">
      <c r="A1302" s="154">
        <v>1299</v>
      </c>
      <c r="B1302" s="172" t="s">
        <v>1759</v>
      </c>
      <c r="C1302" s="173">
        <v>340269</v>
      </c>
      <c r="D1302" s="174" t="s">
        <v>4363</v>
      </c>
      <c r="E1302" s="173" t="s">
        <v>640</v>
      </c>
      <c r="F1302" s="173">
        <v>40</v>
      </c>
      <c r="G1302" s="173">
        <v>21</v>
      </c>
      <c r="H1302" s="173" t="s">
        <v>641</v>
      </c>
      <c r="I1302" s="174" t="s">
        <v>3429</v>
      </c>
      <c r="J1302" s="173">
        <v>32</v>
      </c>
      <c r="K1302" s="173" t="s">
        <v>960</v>
      </c>
      <c r="L1302" s="174" t="s">
        <v>961</v>
      </c>
      <c r="M1302" s="174" t="s">
        <v>645</v>
      </c>
      <c r="N1302" s="174" t="s">
        <v>951</v>
      </c>
      <c r="O1302" s="174" t="s">
        <v>3273</v>
      </c>
      <c r="P1302" s="175" t="s">
        <v>4364</v>
      </c>
    </row>
    <row r="1303" spans="1:16" ht="21" hidden="1" customHeight="1" x14ac:dyDescent="0.25">
      <c r="A1303" s="154">
        <v>1300</v>
      </c>
      <c r="B1303" s="172" t="s">
        <v>1759</v>
      </c>
      <c r="C1303" s="173">
        <v>377109</v>
      </c>
      <c r="D1303" s="174" t="s">
        <v>4365</v>
      </c>
      <c r="E1303" s="173" t="s">
        <v>640</v>
      </c>
      <c r="F1303" s="173">
        <v>40</v>
      </c>
      <c r="G1303" s="173">
        <v>17</v>
      </c>
      <c r="H1303" s="173" t="s">
        <v>641</v>
      </c>
      <c r="I1303" s="174" t="s">
        <v>1046</v>
      </c>
      <c r="J1303" s="173">
        <v>21</v>
      </c>
      <c r="K1303" s="173" t="s">
        <v>4366</v>
      </c>
      <c r="L1303" s="174" t="s">
        <v>4367</v>
      </c>
      <c r="M1303" s="174" t="s">
        <v>645</v>
      </c>
      <c r="N1303" s="174" t="s">
        <v>951</v>
      </c>
      <c r="O1303" s="174" t="s">
        <v>3273</v>
      </c>
      <c r="P1303" s="175" t="s">
        <v>4368</v>
      </c>
    </row>
    <row r="1304" spans="1:16" ht="21" hidden="1" customHeight="1" x14ac:dyDescent="0.25">
      <c r="A1304" s="154">
        <v>1301</v>
      </c>
      <c r="B1304" s="172" t="s">
        <v>1759</v>
      </c>
      <c r="C1304" s="173">
        <v>382630</v>
      </c>
      <c r="D1304" s="174" t="s">
        <v>4369</v>
      </c>
      <c r="E1304" s="173" t="s">
        <v>640</v>
      </c>
      <c r="F1304" s="173">
        <v>52</v>
      </c>
      <c r="G1304" s="173">
        <v>18</v>
      </c>
      <c r="H1304" s="173" t="s">
        <v>641</v>
      </c>
      <c r="I1304" s="174" t="s">
        <v>2392</v>
      </c>
      <c r="J1304" s="173">
        <v>23</v>
      </c>
      <c r="K1304" s="173" t="s">
        <v>4370</v>
      </c>
      <c r="L1304" s="174" t="s">
        <v>4371</v>
      </c>
      <c r="M1304" s="174" t="s">
        <v>645</v>
      </c>
      <c r="N1304" s="174" t="s">
        <v>760</v>
      </c>
      <c r="O1304" s="174" t="s">
        <v>3624</v>
      </c>
      <c r="P1304" s="175" t="s">
        <v>4372</v>
      </c>
    </row>
    <row r="1305" spans="1:16" ht="21" hidden="1" customHeight="1" x14ac:dyDescent="0.25">
      <c r="A1305" s="154">
        <v>1302</v>
      </c>
      <c r="B1305" s="172" t="s">
        <v>1759</v>
      </c>
      <c r="C1305" s="173">
        <v>429866</v>
      </c>
      <c r="D1305" s="174" t="s">
        <v>4373</v>
      </c>
      <c r="E1305" s="173" t="s">
        <v>741</v>
      </c>
      <c r="F1305" s="173">
        <v>38</v>
      </c>
      <c r="G1305" s="173">
        <v>17</v>
      </c>
      <c r="H1305" s="173" t="s">
        <v>641</v>
      </c>
      <c r="I1305" s="174" t="s">
        <v>2284</v>
      </c>
      <c r="J1305" s="173">
        <v>26</v>
      </c>
      <c r="K1305" s="173" t="s">
        <v>4374</v>
      </c>
      <c r="L1305" s="174" t="s">
        <v>4375</v>
      </c>
      <c r="M1305" s="174" t="s">
        <v>645</v>
      </c>
      <c r="N1305" s="174" t="s">
        <v>760</v>
      </c>
      <c r="O1305" s="174" t="s">
        <v>3624</v>
      </c>
      <c r="P1305" s="175" t="s">
        <v>4376</v>
      </c>
    </row>
    <row r="1306" spans="1:16" ht="21" hidden="1" customHeight="1" x14ac:dyDescent="0.25">
      <c r="A1306" s="154">
        <v>1303</v>
      </c>
      <c r="B1306" s="172" t="s">
        <v>638</v>
      </c>
      <c r="C1306" s="173">
        <v>577335</v>
      </c>
      <c r="D1306" s="174" t="s">
        <v>4377</v>
      </c>
      <c r="E1306" s="173" t="s">
        <v>640</v>
      </c>
      <c r="F1306" s="173">
        <v>52</v>
      </c>
      <c r="G1306" s="173">
        <v>28</v>
      </c>
      <c r="H1306" s="173" t="s">
        <v>641</v>
      </c>
      <c r="I1306" s="174" t="s">
        <v>4378</v>
      </c>
      <c r="J1306" s="173">
        <v>26</v>
      </c>
      <c r="K1306" s="173" t="s">
        <v>949</v>
      </c>
      <c r="L1306" s="174" t="s">
        <v>950</v>
      </c>
      <c r="M1306" s="174" t="s">
        <v>645</v>
      </c>
      <c r="N1306" s="174" t="s">
        <v>951</v>
      </c>
      <c r="O1306" s="174" t="s">
        <v>1193</v>
      </c>
      <c r="P1306" s="175" t="s">
        <v>4379</v>
      </c>
    </row>
    <row r="1307" spans="1:16" ht="21" hidden="1" customHeight="1" x14ac:dyDescent="0.25">
      <c r="A1307" s="154">
        <v>1304</v>
      </c>
      <c r="B1307" s="172" t="s">
        <v>638</v>
      </c>
      <c r="C1307" s="173">
        <v>354148</v>
      </c>
      <c r="D1307" s="174" t="s">
        <v>4380</v>
      </c>
      <c r="E1307" s="173" t="s">
        <v>640</v>
      </c>
      <c r="F1307" s="173">
        <v>39</v>
      </c>
      <c r="G1307" s="173">
        <v>22</v>
      </c>
      <c r="H1307" s="173" t="s">
        <v>641</v>
      </c>
      <c r="I1307" s="174" t="s">
        <v>1037</v>
      </c>
      <c r="J1307" s="173">
        <v>25</v>
      </c>
      <c r="K1307" s="173" t="s">
        <v>1038</v>
      </c>
      <c r="L1307" s="174" t="s">
        <v>1039</v>
      </c>
      <c r="M1307" s="174" t="s">
        <v>645</v>
      </c>
      <c r="N1307" s="174" t="s">
        <v>951</v>
      </c>
      <c r="O1307" s="174" t="s">
        <v>1193</v>
      </c>
      <c r="P1307" s="175" t="s">
        <v>4381</v>
      </c>
    </row>
    <row r="1308" spans="1:16" ht="21" hidden="1" customHeight="1" x14ac:dyDescent="0.25">
      <c r="A1308" s="154">
        <v>1305</v>
      </c>
      <c r="B1308" s="172" t="s">
        <v>1431</v>
      </c>
      <c r="C1308" s="173">
        <v>893075</v>
      </c>
      <c r="D1308" s="174" t="s">
        <v>4382</v>
      </c>
      <c r="E1308" s="173" t="s">
        <v>640</v>
      </c>
      <c r="F1308" s="173">
        <v>65</v>
      </c>
      <c r="G1308" s="173">
        <v>21</v>
      </c>
      <c r="H1308" s="173" t="s">
        <v>229</v>
      </c>
      <c r="I1308" s="174" t="s">
        <v>4383</v>
      </c>
      <c r="J1308" s="173">
        <v>30</v>
      </c>
      <c r="K1308" s="173" t="s">
        <v>4384</v>
      </c>
      <c r="L1308" s="174" t="s">
        <v>4385</v>
      </c>
      <c r="M1308" s="174" t="s">
        <v>1620</v>
      </c>
      <c r="N1308" s="174" t="s">
        <v>2623</v>
      </c>
      <c r="O1308" s="174">
        <v>0</v>
      </c>
      <c r="P1308" s="175" t="s">
        <v>656</v>
      </c>
    </row>
    <row r="1309" spans="1:16" ht="21" hidden="1" customHeight="1" x14ac:dyDescent="0.25">
      <c r="A1309" s="154">
        <v>1306</v>
      </c>
      <c r="B1309" s="172" t="s">
        <v>638</v>
      </c>
      <c r="C1309" s="185">
        <v>315231</v>
      </c>
      <c r="D1309" s="186" t="s">
        <v>4386</v>
      </c>
      <c r="E1309" s="185" t="s">
        <v>640</v>
      </c>
      <c r="F1309" s="185">
        <v>44</v>
      </c>
      <c r="G1309" s="185">
        <v>25</v>
      </c>
      <c r="H1309" s="185" t="s">
        <v>641</v>
      </c>
      <c r="I1309" s="186" t="s">
        <v>4387</v>
      </c>
      <c r="J1309" s="185">
        <v>26</v>
      </c>
      <c r="K1309" s="185" t="s">
        <v>1771</v>
      </c>
      <c r="L1309" s="186" t="s">
        <v>1772</v>
      </c>
      <c r="M1309" s="186" t="s">
        <v>645</v>
      </c>
      <c r="N1309" s="186" t="s">
        <v>760</v>
      </c>
      <c r="O1309" s="186">
        <v>0</v>
      </c>
      <c r="P1309" s="175" t="s">
        <v>4388</v>
      </c>
    </row>
    <row r="1310" spans="1:16" ht="21" hidden="1" customHeight="1" x14ac:dyDescent="0.25">
      <c r="A1310" s="154">
        <v>1307</v>
      </c>
      <c r="B1310" s="172" t="s">
        <v>638</v>
      </c>
      <c r="C1310" s="173">
        <v>327294</v>
      </c>
      <c r="D1310" s="174" t="s">
        <v>4389</v>
      </c>
      <c r="E1310" s="173" t="s">
        <v>640</v>
      </c>
      <c r="F1310" s="173">
        <v>55</v>
      </c>
      <c r="G1310" s="173">
        <v>23</v>
      </c>
      <c r="H1310" s="173" t="s">
        <v>641</v>
      </c>
      <c r="I1310" s="174" t="s">
        <v>4387</v>
      </c>
      <c r="J1310" s="173">
        <v>23</v>
      </c>
      <c r="K1310" s="173" t="s">
        <v>910</v>
      </c>
      <c r="L1310" s="174" t="s">
        <v>911</v>
      </c>
      <c r="M1310" s="174" t="s">
        <v>645</v>
      </c>
      <c r="N1310" s="174" t="s">
        <v>760</v>
      </c>
      <c r="O1310" s="174">
        <v>0</v>
      </c>
      <c r="P1310" s="184" t="s">
        <v>4390</v>
      </c>
    </row>
    <row r="1311" spans="1:16" ht="21" hidden="1" customHeight="1" x14ac:dyDescent="0.25">
      <c r="A1311" s="154">
        <v>1308</v>
      </c>
      <c r="B1311" s="172" t="s">
        <v>638</v>
      </c>
      <c r="C1311" s="173">
        <v>328378</v>
      </c>
      <c r="D1311" s="174" t="s">
        <v>4391</v>
      </c>
      <c r="E1311" s="173" t="s">
        <v>640</v>
      </c>
      <c r="F1311" s="173">
        <v>44</v>
      </c>
      <c r="G1311" s="173">
        <v>24</v>
      </c>
      <c r="H1311" s="173" t="s">
        <v>641</v>
      </c>
      <c r="I1311" s="174" t="s">
        <v>4392</v>
      </c>
      <c r="J1311" s="173">
        <v>21</v>
      </c>
      <c r="K1311" s="173" t="s">
        <v>3459</v>
      </c>
      <c r="L1311" s="174" t="s">
        <v>3460</v>
      </c>
      <c r="M1311" s="174" t="s">
        <v>645</v>
      </c>
      <c r="N1311" s="174" t="s">
        <v>760</v>
      </c>
      <c r="O1311" s="174">
        <v>0</v>
      </c>
      <c r="P1311" s="184" t="s">
        <v>4393</v>
      </c>
    </row>
    <row r="1312" spans="1:16" ht="21" hidden="1" customHeight="1" x14ac:dyDescent="0.25">
      <c r="A1312" s="154">
        <v>1309</v>
      </c>
      <c r="B1312" s="172" t="s">
        <v>638</v>
      </c>
      <c r="C1312" s="173">
        <v>362163</v>
      </c>
      <c r="D1312" s="174" t="s">
        <v>4394</v>
      </c>
      <c r="E1312" s="173" t="s">
        <v>640</v>
      </c>
      <c r="F1312" s="173">
        <v>42</v>
      </c>
      <c r="G1312" s="173">
        <v>19</v>
      </c>
      <c r="H1312" s="173" t="s">
        <v>641</v>
      </c>
      <c r="I1312" s="174" t="s">
        <v>4283</v>
      </c>
      <c r="J1312" s="173">
        <v>18</v>
      </c>
      <c r="K1312" s="173" t="s">
        <v>1042</v>
      </c>
      <c r="L1312" s="174" t="s">
        <v>1043</v>
      </c>
      <c r="M1312" s="174" t="s">
        <v>645</v>
      </c>
      <c r="N1312" s="174" t="s">
        <v>760</v>
      </c>
      <c r="O1312" s="174">
        <v>0</v>
      </c>
      <c r="P1312" s="184" t="s">
        <v>4395</v>
      </c>
    </row>
    <row r="1313" spans="1:16" ht="21" hidden="1" customHeight="1" x14ac:dyDescent="0.25">
      <c r="A1313" s="154">
        <v>1310</v>
      </c>
      <c r="B1313" s="172" t="s">
        <v>638</v>
      </c>
      <c r="C1313" s="173">
        <v>555906</v>
      </c>
      <c r="D1313" s="174" t="s">
        <v>4396</v>
      </c>
      <c r="E1313" s="173" t="s">
        <v>640</v>
      </c>
      <c r="F1313" s="173">
        <v>50</v>
      </c>
      <c r="G1313" s="173">
        <v>32</v>
      </c>
      <c r="H1313" s="173" t="s">
        <v>641</v>
      </c>
      <c r="I1313" s="174" t="s">
        <v>763</v>
      </c>
      <c r="J1313" s="173">
        <v>22</v>
      </c>
      <c r="K1313" s="173" t="s">
        <v>764</v>
      </c>
      <c r="L1313" s="174" t="s">
        <v>765</v>
      </c>
      <c r="M1313" s="174" t="s">
        <v>645</v>
      </c>
      <c r="N1313" s="174" t="s">
        <v>760</v>
      </c>
      <c r="O1313" s="174">
        <v>0</v>
      </c>
      <c r="P1313" s="184" t="s">
        <v>4397</v>
      </c>
    </row>
    <row r="1314" spans="1:16" ht="21" hidden="1" customHeight="1" x14ac:dyDescent="0.25">
      <c r="A1314" s="154">
        <v>1311</v>
      </c>
      <c r="B1314" s="172" t="s">
        <v>638</v>
      </c>
      <c r="C1314" s="173">
        <v>661398</v>
      </c>
      <c r="D1314" s="174" t="s">
        <v>4398</v>
      </c>
      <c r="E1314" s="173" t="s">
        <v>640</v>
      </c>
      <c r="F1314" s="173">
        <v>51</v>
      </c>
      <c r="G1314" s="173">
        <v>26</v>
      </c>
      <c r="H1314" s="173" t="s">
        <v>641</v>
      </c>
      <c r="I1314" s="174" t="s">
        <v>4399</v>
      </c>
      <c r="J1314" s="173">
        <v>23</v>
      </c>
      <c r="K1314" s="173" t="s">
        <v>2838</v>
      </c>
      <c r="L1314" s="174" t="s">
        <v>2839</v>
      </c>
      <c r="M1314" s="174" t="s">
        <v>645</v>
      </c>
      <c r="N1314" s="174" t="s">
        <v>760</v>
      </c>
      <c r="O1314" s="174">
        <v>0</v>
      </c>
      <c r="P1314" s="175" t="s">
        <v>656</v>
      </c>
    </row>
    <row r="1315" spans="1:16" ht="21" hidden="1" customHeight="1" x14ac:dyDescent="0.25">
      <c r="A1315" s="154">
        <v>1312</v>
      </c>
      <c r="B1315" s="172" t="s">
        <v>638</v>
      </c>
      <c r="C1315" s="173">
        <v>686338</v>
      </c>
      <c r="D1315" s="174" t="s">
        <v>4400</v>
      </c>
      <c r="E1315" s="173" t="s">
        <v>640</v>
      </c>
      <c r="F1315" s="173">
        <v>53</v>
      </c>
      <c r="G1315" s="173">
        <v>24</v>
      </c>
      <c r="H1315" s="173" t="s">
        <v>641</v>
      </c>
      <c r="I1315" s="174" t="s">
        <v>4401</v>
      </c>
      <c r="J1315" s="173">
        <v>16</v>
      </c>
      <c r="K1315" s="173" t="s">
        <v>880</v>
      </c>
      <c r="L1315" s="174" t="s">
        <v>881</v>
      </c>
      <c r="M1315" s="174" t="s">
        <v>645</v>
      </c>
      <c r="N1315" s="174" t="s">
        <v>760</v>
      </c>
      <c r="O1315" s="174">
        <v>0</v>
      </c>
      <c r="P1315" s="184" t="s">
        <v>4402</v>
      </c>
    </row>
    <row r="1316" spans="1:16" ht="21" hidden="1" customHeight="1" x14ac:dyDescent="0.25">
      <c r="A1316" s="154">
        <v>1313</v>
      </c>
      <c r="B1316" s="172" t="s">
        <v>638</v>
      </c>
      <c r="C1316" s="173">
        <v>814208</v>
      </c>
      <c r="D1316" s="174" t="s">
        <v>4403</v>
      </c>
      <c r="E1316" s="173" t="s">
        <v>640</v>
      </c>
      <c r="F1316" s="173">
        <v>57</v>
      </c>
      <c r="G1316" s="173">
        <v>29</v>
      </c>
      <c r="H1316" s="173" t="s">
        <v>641</v>
      </c>
      <c r="I1316" s="174" t="s">
        <v>4404</v>
      </c>
      <c r="J1316" s="173">
        <v>24</v>
      </c>
      <c r="K1316" s="173" t="s">
        <v>778</v>
      </c>
      <c r="L1316" s="174" t="s">
        <v>779</v>
      </c>
      <c r="M1316" s="174" t="s">
        <v>645</v>
      </c>
      <c r="N1316" s="174" t="s">
        <v>760</v>
      </c>
      <c r="O1316" s="174">
        <v>0</v>
      </c>
      <c r="P1316" s="184" t="s">
        <v>4405</v>
      </c>
    </row>
    <row r="1317" spans="1:16" ht="21" hidden="1" customHeight="1" x14ac:dyDescent="0.25">
      <c r="A1317" s="154">
        <v>1314</v>
      </c>
      <c r="B1317" s="172" t="s">
        <v>638</v>
      </c>
      <c r="C1317" s="173">
        <v>308713</v>
      </c>
      <c r="D1317" s="174" t="s">
        <v>4406</v>
      </c>
      <c r="E1317" s="173" t="s">
        <v>640</v>
      </c>
      <c r="F1317" s="173">
        <v>69</v>
      </c>
      <c r="G1317" s="173">
        <v>21</v>
      </c>
      <c r="H1317" s="173" t="s">
        <v>641</v>
      </c>
      <c r="I1317" s="174" t="s">
        <v>4399</v>
      </c>
      <c r="J1317" s="173">
        <v>21</v>
      </c>
      <c r="K1317" s="173" t="s">
        <v>2764</v>
      </c>
      <c r="L1317" s="174" t="s">
        <v>2765</v>
      </c>
      <c r="M1317" s="174" t="s">
        <v>645</v>
      </c>
      <c r="N1317" s="174" t="s">
        <v>760</v>
      </c>
      <c r="O1317" s="174">
        <v>0</v>
      </c>
      <c r="P1317" s="175" t="s">
        <v>656</v>
      </c>
    </row>
    <row r="1318" spans="1:16" ht="21" hidden="1" customHeight="1" x14ac:dyDescent="0.25">
      <c r="A1318" s="154">
        <v>1315</v>
      </c>
      <c r="B1318" s="172" t="s">
        <v>1510</v>
      </c>
      <c r="C1318" s="181">
        <v>320258</v>
      </c>
      <c r="D1318" s="174" t="s">
        <v>4407</v>
      </c>
      <c r="E1318" s="173" t="s">
        <v>640</v>
      </c>
      <c r="F1318" s="173">
        <v>44</v>
      </c>
      <c r="G1318" s="173">
        <v>26</v>
      </c>
      <c r="H1318" s="173" t="s">
        <v>280</v>
      </c>
      <c r="I1318" s="174" t="s">
        <v>1791</v>
      </c>
      <c r="J1318" s="173">
        <v>23</v>
      </c>
      <c r="K1318" s="173" t="s">
        <v>1766</v>
      </c>
      <c r="L1318" s="174" t="s">
        <v>1767</v>
      </c>
      <c r="M1318" s="174" t="s">
        <v>653</v>
      </c>
      <c r="N1318" s="174" t="s">
        <v>654</v>
      </c>
      <c r="O1318" s="174" t="s">
        <v>1170</v>
      </c>
      <c r="P1318" s="175" t="s">
        <v>656</v>
      </c>
    </row>
    <row r="1319" spans="1:16" ht="21" hidden="1" customHeight="1" x14ac:dyDescent="0.25">
      <c r="A1319" s="154">
        <v>1316</v>
      </c>
      <c r="B1319" s="172" t="s">
        <v>1510</v>
      </c>
      <c r="C1319" s="173">
        <v>641995</v>
      </c>
      <c r="D1319" s="174" t="s">
        <v>4408</v>
      </c>
      <c r="E1319" s="173" t="s">
        <v>640</v>
      </c>
      <c r="F1319" s="173">
        <v>53</v>
      </c>
      <c r="G1319" s="173">
        <v>29</v>
      </c>
      <c r="H1319" s="173" t="s">
        <v>280</v>
      </c>
      <c r="I1319" s="174" t="s">
        <v>1791</v>
      </c>
      <c r="J1319" s="173">
        <v>23</v>
      </c>
      <c r="K1319" s="173" t="s">
        <v>1112</v>
      </c>
      <c r="L1319" s="174" t="s">
        <v>1113</v>
      </c>
      <c r="M1319" s="174" t="s">
        <v>653</v>
      </c>
      <c r="N1319" s="174" t="s">
        <v>654</v>
      </c>
      <c r="O1319" s="174" t="s">
        <v>1170</v>
      </c>
      <c r="P1319" s="175" t="s">
        <v>656</v>
      </c>
    </row>
    <row r="1320" spans="1:16" ht="21" hidden="1" customHeight="1" x14ac:dyDescent="0.25">
      <c r="A1320" s="154">
        <v>1317</v>
      </c>
      <c r="B1320" s="172" t="s">
        <v>1510</v>
      </c>
      <c r="C1320" s="181">
        <v>396812</v>
      </c>
      <c r="D1320" s="174" t="s">
        <v>4409</v>
      </c>
      <c r="E1320" s="173" t="s">
        <v>640</v>
      </c>
      <c r="F1320" s="173">
        <v>36</v>
      </c>
      <c r="G1320" s="173">
        <v>18</v>
      </c>
      <c r="H1320" s="173" t="s">
        <v>280</v>
      </c>
      <c r="I1320" s="174" t="s">
        <v>1791</v>
      </c>
      <c r="J1320" s="173">
        <v>23</v>
      </c>
      <c r="K1320" s="173" t="s">
        <v>750</v>
      </c>
      <c r="L1320" s="174" t="s">
        <v>751</v>
      </c>
      <c r="M1320" s="174" t="s">
        <v>653</v>
      </c>
      <c r="N1320" s="174" t="s">
        <v>654</v>
      </c>
      <c r="O1320" s="174" t="s">
        <v>1170</v>
      </c>
      <c r="P1320" s="184" t="s">
        <v>4410</v>
      </c>
    </row>
    <row r="1321" spans="1:16" ht="21" hidden="1" customHeight="1" x14ac:dyDescent="0.25">
      <c r="A1321" s="154">
        <v>1318</v>
      </c>
      <c r="B1321" s="172" t="s">
        <v>1759</v>
      </c>
      <c r="C1321" s="173">
        <v>432208</v>
      </c>
      <c r="D1321" s="174" t="s">
        <v>4411</v>
      </c>
      <c r="E1321" s="173" t="s">
        <v>640</v>
      </c>
      <c r="F1321" s="173">
        <v>47</v>
      </c>
      <c r="G1321" s="173">
        <v>16</v>
      </c>
      <c r="H1321" s="173" t="s">
        <v>641</v>
      </c>
      <c r="I1321" s="174" t="s">
        <v>4412</v>
      </c>
      <c r="J1321" s="173">
        <v>22</v>
      </c>
      <c r="K1321" s="173" t="s">
        <v>899</v>
      </c>
      <c r="L1321" s="174" t="s">
        <v>900</v>
      </c>
      <c r="M1321" s="174" t="s">
        <v>645</v>
      </c>
      <c r="N1321" s="174" t="s">
        <v>760</v>
      </c>
      <c r="O1321" s="174" t="s">
        <v>3624</v>
      </c>
      <c r="P1321" s="184" t="s">
        <v>4413</v>
      </c>
    </row>
    <row r="1322" spans="1:16" ht="21" hidden="1" customHeight="1" x14ac:dyDescent="0.25">
      <c r="A1322" s="154">
        <v>1319</v>
      </c>
      <c r="B1322" s="172" t="s">
        <v>1759</v>
      </c>
      <c r="C1322" s="173">
        <v>363956</v>
      </c>
      <c r="D1322" s="174" t="s">
        <v>4414</v>
      </c>
      <c r="E1322" s="173" t="s">
        <v>640</v>
      </c>
      <c r="F1322" s="173">
        <v>43</v>
      </c>
      <c r="G1322" s="173">
        <v>16</v>
      </c>
      <c r="H1322" s="173" t="s">
        <v>641</v>
      </c>
      <c r="I1322" s="174" t="s">
        <v>2268</v>
      </c>
      <c r="J1322" s="173">
        <v>13</v>
      </c>
      <c r="K1322" s="173" t="s">
        <v>907</v>
      </c>
      <c r="L1322" s="174" t="s">
        <v>908</v>
      </c>
      <c r="M1322" s="174" t="s">
        <v>645</v>
      </c>
      <c r="N1322" s="174" t="s">
        <v>760</v>
      </c>
      <c r="O1322" s="174" t="s">
        <v>3624</v>
      </c>
      <c r="P1322" s="184" t="s">
        <v>4415</v>
      </c>
    </row>
    <row r="1323" spans="1:16" ht="21" hidden="1" customHeight="1" x14ac:dyDescent="0.25">
      <c r="A1323" s="154">
        <v>1320</v>
      </c>
      <c r="B1323" s="172" t="s">
        <v>1759</v>
      </c>
      <c r="C1323" s="173">
        <v>320355</v>
      </c>
      <c r="D1323" s="174" t="s">
        <v>4416</v>
      </c>
      <c r="E1323" s="173" t="s">
        <v>640</v>
      </c>
      <c r="F1323" s="173">
        <v>46</v>
      </c>
      <c r="G1323" s="173">
        <v>25</v>
      </c>
      <c r="H1323" s="173" t="s">
        <v>641</v>
      </c>
      <c r="I1323" s="174" t="s">
        <v>2320</v>
      </c>
      <c r="J1323" s="173">
        <v>26</v>
      </c>
      <c r="K1323" s="173" t="s">
        <v>2448</v>
      </c>
      <c r="L1323" s="174" t="s">
        <v>2449</v>
      </c>
      <c r="M1323" s="174" t="s">
        <v>645</v>
      </c>
      <c r="N1323" s="174" t="s">
        <v>760</v>
      </c>
      <c r="O1323" s="174" t="s">
        <v>3624</v>
      </c>
      <c r="P1323" s="184" t="s">
        <v>4417</v>
      </c>
    </row>
    <row r="1324" spans="1:16" ht="21" customHeight="1" x14ac:dyDescent="0.25">
      <c r="A1324" s="154">
        <v>1321</v>
      </c>
      <c r="B1324" s="172" t="s">
        <v>1431</v>
      </c>
      <c r="C1324" s="173">
        <v>206479</v>
      </c>
      <c r="D1324" s="174" t="s">
        <v>4418</v>
      </c>
      <c r="E1324" s="173" t="s">
        <v>741</v>
      </c>
      <c r="F1324" s="173">
        <v>51</v>
      </c>
      <c r="G1324" s="173">
        <v>29</v>
      </c>
      <c r="H1324" s="173" t="s">
        <v>229</v>
      </c>
      <c r="I1324" s="174" t="s">
        <v>2599</v>
      </c>
      <c r="J1324" s="173">
        <v>37</v>
      </c>
      <c r="K1324" s="173" t="s">
        <v>1964</v>
      </c>
      <c r="L1324" s="174" t="s">
        <v>1965</v>
      </c>
      <c r="M1324" s="174" t="s">
        <v>1620</v>
      </c>
      <c r="N1324" s="174" t="s">
        <v>1621</v>
      </c>
      <c r="O1324" s="174" t="s">
        <v>2600</v>
      </c>
      <c r="P1324" s="176" t="s">
        <v>4419</v>
      </c>
    </row>
    <row r="1325" spans="1:16" ht="21" hidden="1" customHeight="1" x14ac:dyDescent="0.25">
      <c r="A1325" s="154">
        <v>1322</v>
      </c>
      <c r="B1325" s="172" t="s">
        <v>638</v>
      </c>
      <c r="C1325" s="173">
        <v>253192</v>
      </c>
      <c r="D1325" s="174" t="s">
        <v>4420</v>
      </c>
      <c r="E1325" s="173" t="s">
        <v>640</v>
      </c>
      <c r="F1325" s="173">
        <v>47</v>
      </c>
      <c r="G1325" s="173">
        <v>27</v>
      </c>
      <c r="H1325" s="173" t="s">
        <v>641</v>
      </c>
      <c r="I1325" s="174" t="s">
        <v>1279</v>
      </c>
      <c r="J1325" s="173">
        <v>24</v>
      </c>
      <c r="K1325" s="173" t="s">
        <v>955</v>
      </c>
      <c r="L1325" s="174" t="s">
        <v>956</v>
      </c>
      <c r="M1325" s="174" t="s">
        <v>645</v>
      </c>
      <c r="N1325" s="174" t="s">
        <v>951</v>
      </c>
      <c r="O1325" s="174" t="s">
        <v>1193</v>
      </c>
      <c r="P1325" s="175" t="s">
        <v>656</v>
      </c>
    </row>
    <row r="1326" spans="1:16" ht="21" customHeight="1" x14ac:dyDescent="0.25">
      <c r="A1326" s="154">
        <v>1323</v>
      </c>
      <c r="B1326" s="172" t="s">
        <v>1431</v>
      </c>
      <c r="C1326" s="173">
        <v>201275</v>
      </c>
      <c r="D1326" s="174" t="s">
        <v>4421</v>
      </c>
      <c r="E1326" s="173" t="s">
        <v>741</v>
      </c>
      <c r="F1326" s="173">
        <v>58</v>
      </c>
      <c r="G1326" s="173">
        <v>35</v>
      </c>
      <c r="H1326" s="173" t="s">
        <v>229</v>
      </c>
      <c r="I1326" s="174" t="s">
        <v>4422</v>
      </c>
      <c r="J1326" s="173">
        <v>37</v>
      </c>
      <c r="K1326" s="173" t="s">
        <v>1964</v>
      </c>
      <c r="L1326" s="174" t="s">
        <v>1965</v>
      </c>
      <c r="M1326" s="174" t="s">
        <v>1620</v>
      </c>
      <c r="N1326" s="174" t="s">
        <v>1621</v>
      </c>
      <c r="O1326" s="174">
        <v>0</v>
      </c>
      <c r="P1326" s="175" t="s">
        <v>4423</v>
      </c>
    </row>
    <row r="1327" spans="1:16" ht="21" hidden="1" customHeight="1" x14ac:dyDescent="0.25">
      <c r="A1327" s="154">
        <v>1324</v>
      </c>
      <c r="B1327" s="172" t="s">
        <v>1510</v>
      </c>
      <c r="C1327" s="173">
        <v>238299</v>
      </c>
      <c r="D1327" s="174" t="s">
        <v>4424</v>
      </c>
      <c r="E1327" s="173" t="s">
        <v>640</v>
      </c>
      <c r="F1327" s="173">
        <v>54</v>
      </c>
      <c r="G1327" s="173">
        <v>30</v>
      </c>
      <c r="H1327" s="173" t="s">
        <v>672</v>
      </c>
      <c r="I1327" s="174" t="s">
        <v>1667</v>
      </c>
      <c r="J1327" s="173">
        <v>17</v>
      </c>
      <c r="K1327" s="173" t="s">
        <v>1081</v>
      </c>
      <c r="L1327" s="174" t="s">
        <v>1082</v>
      </c>
      <c r="M1327" s="174" t="s">
        <v>736</v>
      </c>
      <c r="N1327" s="174" t="s">
        <v>917</v>
      </c>
      <c r="O1327" s="174" t="s">
        <v>918</v>
      </c>
      <c r="P1327" s="175" t="s">
        <v>656</v>
      </c>
    </row>
    <row r="1328" spans="1:16" ht="21" hidden="1" customHeight="1" x14ac:dyDescent="0.25">
      <c r="A1328" s="154">
        <v>1325</v>
      </c>
      <c r="B1328" s="172" t="s">
        <v>638</v>
      </c>
      <c r="C1328" s="173">
        <v>265598</v>
      </c>
      <c r="D1328" s="174" t="s">
        <v>4425</v>
      </c>
      <c r="E1328" s="173" t="s">
        <v>640</v>
      </c>
      <c r="F1328" s="173">
        <v>47</v>
      </c>
      <c r="G1328" s="173">
        <v>25</v>
      </c>
      <c r="H1328" s="173" t="s">
        <v>641</v>
      </c>
      <c r="I1328" s="174" t="s">
        <v>4426</v>
      </c>
      <c r="J1328" s="173">
        <v>23</v>
      </c>
      <c r="K1328" s="173" t="s">
        <v>1092</v>
      </c>
      <c r="L1328" s="174" t="s">
        <v>1093</v>
      </c>
      <c r="M1328" s="174" t="s">
        <v>645</v>
      </c>
      <c r="N1328" s="174" t="s">
        <v>951</v>
      </c>
      <c r="O1328" s="174" t="s">
        <v>1193</v>
      </c>
      <c r="P1328" s="175" t="s">
        <v>4427</v>
      </c>
    </row>
    <row r="1329" spans="1:16" ht="21" hidden="1" customHeight="1" x14ac:dyDescent="0.25">
      <c r="A1329" s="154">
        <v>1326</v>
      </c>
      <c r="B1329" s="172" t="s">
        <v>1510</v>
      </c>
      <c r="C1329" s="173">
        <v>303461</v>
      </c>
      <c r="D1329" s="174" t="s">
        <v>4428</v>
      </c>
      <c r="E1329" s="173" t="s">
        <v>640</v>
      </c>
      <c r="F1329" s="173">
        <v>46</v>
      </c>
      <c r="G1329" s="173">
        <v>25</v>
      </c>
      <c r="H1329" s="173" t="s">
        <v>641</v>
      </c>
      <c r="I1329" s="174" t="s">
        <v>2720</v>
      </c>
      <c r="J1329" s="173">
        <v>21</v>
      </c>
      <c r="K1329" s="173" t="s">
        <v>1155</v>
      </c>
      <c r="L1329" s="174" t="s">
        <v>1156</v>
      </c>
      <c r="M1329" s="174" t="s">
        <v>645</v>
      </c>
      <c r="N1329" s="174" t="s">
        <v>760</v>
      </c>
      <c r="O1329" s="174">
        <v>0</v>
      </c>
      <c r="P1329" s="187" t="s">
        <v>4429</v>
      </c>
    </row>
    <row r="1330" spans="1:16" ht="21" hidden="1" customHeight="1" x14ac:dyDescent="0.25">
      <c r="A1330" s="154">
        <v>1327</v>
      </c>
      <c r="B1330" s="172" t="s">
        <v>1431</v>
      </c>
      <c r="C1330" s="173">
        <v>315115</v>
      </c>
      <c r="D1330" s="174" t="s">
        <v>4430</v>
      </c>
      <c r="E1330" s="173" t="s">
        <v>640</v>
      </c>
      <c r="F1330" s="173">
        <v>46</v>
      </c>
      <c r="G1330" s="173">
        <v>25</v>
      </c>
      <c r="H1330" s="173" t="s">
        <v>641</v>
      </c>
      <c r="I1330" s="174" t="s">
        <v>4125</v>
      </c>
      <c r="J1330" s="173">
        <v>26</v>
      </c>
      <c r="K1330" s="173" t="s">
        <v>949</v>
      </c>
      <c r="L1330" s="174" t="s">
        <v>950</v>
      </c>
      <c r="M1330" s="174" t="s">
        <v>645</v>
      </c>
      <c r="N1330" s="174" t="s">
        <v>760</v>
      </c>
      <c r="O1330" s="174" t="s">
        <v>2911</v>
      </c>
      <c r="P1330" s="175" t="s">
        <v>4431</v>
      </c>
    </row>
    <row r="1331" spans="1:16" ht="21" hidden="1" customHeight="1" x14ac:dyDescent="0.25">
      <c r="A1331" s="154">
        <v>1328</v>
      </c>
      <c r="B1331" s="172" t="s">
        <v>1431</v>
      </c>
      <c r="C1331" s="173">
        <v>315120</v>
      </c>
      <c r="D1331" s="174" t="s">
        <v>4432</v>
      </c>
      <c r="E1331" s="173" t="s">
        <v>640</v>
      </c>
      <c r="F1331" s="173">
        <v>49</v>
      </c>
      <c r="G1331" s="173">
        <v>24</v>
      </c>
      <c r="H1331" s="173" t="s">
        <v>641</v>
      </c>
      <c r="I1331" s="174" t="s">
        <v>4433</v>
      </c>
      <c r="J1331" s="173">
        <v>21</v>
      </c>
      <c r="K1331" s="173" t="s">
        <v>1546</v>
      </c>
      <c r="L1331" s="174" t="s">
        <v>1547</v>
      </c>
      <c r="M1331" s="174" t="s">
        <v>645</v>
      </c>
      <c r="N1331" s="174" t="s">
        <v>760</v>
      </c>
      <c r="O1331" s="174" t="s">
        <v>2911</v>
      </c>
      <c r="P1331" s="175" t="s">
        <v>4434</v>
      </c>
    </row>
    <row r="1332" spans="1:16" ht="21" hidden="1" customHeight="1" x14ac:dyDescent="0.25">
      <c r="A1332" s="154">
        <v>1329</v>
      </c>
      <c r="B1332" s="172" t="s">
        <v>638</v>
      </c>
      <c r="C1332" s="173">
        <v>315251</v>
      </c>
      <c r="D1332" s="174" t="s">
        <v>4435</v>
      </c>
      <c r="E1332" s="173" t="s">
        <v>640</v>
      </c>
      <c r="F1332" s="173">
        <v>47</v>
      </c>
      <c r="G1332" s="173">
        <v>24</v>
      </c>
      <c r="H1332" s="173" t="s">
        <v>641</v>
      </c>
      <c r="I1332" s="174" t="s">
        <v>4008</v>
      </c>
      <c r="J1332" s="173">
        <v>23</v>
      </c>
      <c r="K1332" s="173" t="s">
        <v>1280</v>
      </c>
      <c r="L1332" s="174" t="s">
        <v>1281</v>
      </c>
      <c r="M1332" s="174" t="s">
        <v>645</v>
      </c>
      <c r="N1332" s="174" t="s">
        <v>760</v>
      </c>
      <c r="O1332" s="174">
        <v>0</v>
      </c>
      <c r="P1332" s="175" t="s">
        <v>656</v>
      </c>
    </row>
    <row r="1333" spans="1:16" ht="21" hidden="1" customHeight="1" x14ac:dyDescent="0.25">
      <c r="A1333" s="154">
        <v>1330</v>
      </c>
      <c r="B1333" s="172" t="s">
        <v>1431</v>
      </c>
      <c r="C1333" s="173">
        <v>316074</v>
      </c>
      <c r="D1333" s="174" t="s">
        <v>4436</v>
      </c>
      <c r="E1333" s="173" t="s">
        <v>640</v>
      </c>
      <c r="F1333" s="173">
        <v>57</v>
      </c>
      <c r="G1333" s="173">
        <v>26</v>
      </c>
      <c r="H1333" s="173" t="s">
        <v>641</v>
      </c>
      <c r="I1333" s="174" t="s">
        <v>4433</v>
      </c>
      <c r="J1333" s="173">
        <v>25</v>
      </c>
      <c r="K1333" s="173" t="s">
        <v>723</v>
      </c>
      <c r="L1333" s="174" t="s">
        <v>724</v>
      </c>
      <c r="M1333" s="174" t="s">
        <v>645</v>
      </c>
      <c r="N1333" s="174" t="s">
        <v>760</v>
      </c>
      <c r="O1333" s="174" t="s">
        <v>2911</v>
      </c>
      <c r="P1333" s="175" t="s">
        <v>4437</v>
      </c>
    </row>
    <row r="1334" spans="1:16" ht="21" hidden="1" customHeight="1" x14ac:dyDescent="0.25">
      <c r="A1334" s="154">
        <v>1331</v>
      </c>
      <c r="B1334" s="172" t="s">
        <v>1431</v>
      </c>
      <c r="C1334" s="173">
        <v>322062</v>
      </c>
      <c r="D1334" s="174" t="s">
        <v>4438</v>
      </c>
      <c r="E1334" s="173" t="s">
        <v>640</v>
      </c>
      <c r="F1334" s="173">
        <v>60</v>
      </c>
      <c r="G1334" s="173">
        <v>23</v>
      </c>
      <c r="H1334" s="173" t="s">
        <v>672</v>
      </c>
      <c r="I1334" s="174" t="s">
        <v>4439</v>
      </c>
      <c r="J1334" s="173">
        <v>13</v>
      </c>
      <c r="K1334" s="173" t="s">
        <v>4440</v>
      </c>
      <c r="L1334" s="174" t="s">
        <v>4441</v>
      </c>
      <c r="M1334" s="174" t="s">
        <v>736</v>
      </c>
      <c r="N1334" s="174" t="s">
        <v>882</v>
      </c>
      <c r="O1334" s="174">
        <v>0</v>
      </c>
      <c r="P1334" s="175" t="s">
        <v>4442</v>
      </c>
    </row>
    <row r="1335" spans="1:16" ht="21" hidden="1" customHeight="1" x14ac:dyDescent="0.25">
      <c r="A1335" s="154">
        <v>1332</v>
      </c>
      <c r="B1335" s="172" t="s">
        <v>1431</v>
      </c>
      <c r="C1335" s="173">
        <v>324586</v>
      </c>
      <c r="D1335" s="174" t="s">
        <v>4443</v>
      </c>
      <c r="E1335" s="173" t="s">
        <v>741</v>
      </c>
      <c r="F1335" s="173">
        <v>53</v>
      </c>
      <c r="G1335" s="173">
        <v>25</v>
      </c>
      <c r="H1335" s="173" t="s">
        <v>280</v>
      </c>
      <c r="I1335" s="174" t="s">
        <v>3118</v>
      </c>
      <c r="J1335" s="173">
        <v>35</v>
      </c>
      <c r="K1335" s="173" t="s">
        <v>820</v>
      </c>
      <c r="L1335" s="174" t="s">
        <v>821</v>
      </c>
      <c r="M1335" s="174" t="s">
        <v>653</v>
      </c>
      <c r="N1335" s="174" t="s">
        <v>2682</v>
      </c>
      <c r="O1335" s="174" t="s">
        <v>2886</v>
      </c>
      <c r="P1335" s="175" t="s">
        <v>4444</v>
      </c>
    </row>
    <row r="1336" spans="1:16" ht="21" hidden="1" customHeight="1" x14ac:dyDescent="0.25">
      <c r="A1336" s="154">
        <v>1333</v>
      </c>
      <c r="B1336" s="172" t="s">
        <v>638</v>
      </c>
      <c r="C1336" s="173">
        <v>327657</v>
      </c>
      <c r="D1336" s="174" t="s">
        <v>4445</v>
      </c>
      <c r="E1336" s="173" t="s">
        <v>640</v>
      </c>
      <c r="F1336" s="173">
        <v>46</v>
      </c>
      <c r="G1336" s="173">
        <v>23</v>
      </c>
      <c r="H1336" s="173" t="s">
        <v>641</v>
      </c>
      <c r="I1336" s="174" t="s">
        <v>4334</v>
      </c>
      <c r="J1336" s="173">
        <v>24</v>
      </c>
      <c r="K1336" s="173" t="s">
        <v>981</v>
      </c>
      <c r="L1336" s="174" t="s">
        <v>982</v>
      </c>
      <c r="M1336" s="174" t="s">
        <v>645</v>
      </c>
      <c r="N1336" s="174" t="s">
        <v>951</v>
      </c>
      <c r="O1336" s="174" t="s">
        <v>1193</v>
      </c>
      <c r="P1336" s="175" t="s">
        <v>656</v>
      </c>
    </row>
    <row r="1337" spans="1:16" ht="21" hidden="1" customHeight="1" x14ac:dyDescent="0.25">
      <c r="A1337" s="154">
        <v>1334</v>
      </c>
      <c r="B1337" s="172" t="s">
        <v>1431</v>
      </c>
      <c r="C1337" s="173">
        <v>329020</v>
      </c>
      <c r="D1337" s="174" t="s">
        <v>4446</v>
      </c>
      <c r="E1337" s="173" t="s">
        <v>640</v>
      </c>
      <c r="F1337" s="173">
        <v>44</v>
      </c>
      <c r="G1337" s="173">
        <v>19</v>
      </c>
      <c r="H1337" s="173" t="s">
        <v>641</v>
      </c>
      <c r="I1337" s="174" t="s">
        <v>4125</v>
      </c>
      <c r="J1337" s="173">
        <v>26</v>
      </c>
      <c r="K1337" s="173" t="s">
        <v>949</v>
      </c>
      <c r="L1337" s="174" t="s">
        <v>950</v>
      </c>
      <c r="M1337" s="174" t="s">
        <v>645</v>
      </c>
      <c r="N1337" s="174" t="s">
        <v>760</v>
      </c>
      <c r="O1337" s="174" t="s">
        <v>2911</v>
      </c>
      <c r="P1337" s="175" t="s">
        <v>4447</v>
      </c>
    </row>
    <row r="1338" spans="1:16" ht="21" hidden="1" customHeight="1" x14ac:dyDescent="0.25">
      <c r="A1338" s="154">
        <v>1335</v>
      </c>
      <c r="B1338" s="172" t="s">
        <v>638</v>
      </c>
      <c r="C1338" s="173">
        <v>330748</v>
      </c>
      <c r="D1338" s="174" t="s">
        <v>4448</v>
      </c>
      <c r="E1338" s="173" t="s">
        <v>640</v>
      </c>
      <c r="F1338" s="173">
        <v>43</v>
      </c>
      <c r="G1338" s="173">
        <v>21</v>
      </c>
      <c r="H1338" s="173" t="s">
        <v>641</v>
      </c>
      <c r="I1338" s="174" t="s">
        <v>814</v>
      </c>
      <c r="J1338" s="173">
        <v>19</v>
      </c>
      <c r="K1338" s="173" t="s">
        <v>815</v>
      </c>
      <c r="L1338" s="174" t="s">
        <v>816</v>
      </c>
      <c r="M1338" s="174" t="s">
        <v>645</v>
      </c>
      <c r="N1338" s="174" t="s">
        <v>760</v>
      </c>
      <c r="O1338" s="174">
        <v>0</v>
      </c>
      <c r="P1338" s="175" t="s">
        <v>656</v>
      </c>
    </row>
    <row r="1339" spans="1:16" ht="21" hidden="1" customHeight="1" x14ac:dyDescent="0.25">
      <c r="A1339" s="154">
        <v>1336</v>
      </c>
      <c r="B1339" s="172" t="s">
        <v>1510</v>
      </c>
      <c r="C1339" s="173">
        <v>332779</v>
      </c>
      <c r="D1339" s="174" t="s">
        <v>4449</v>
      </c>
      <c r="E1339" s="173" t="s">
        <v>640</v>
      </c>
      <c r="F1339" s="173">
        <v>43</v>
      </c>
      <c r="G1339" s="173">
        <v>24</v>
      </c>
      <c r="H1339" s="173" t="s">
        <v>641</v>
      </c>
      <c r="I1339" s="174" t="s">
        <v>4450</v>
      </c>
      <c r="J1339" s="173">
        <v>23</v>
      </c>
      <c r="K1339" s="173" t="s">
        <v>1092</v>
      </c>
      <c r="L1339" s="174" t="s">
        <v>1093</v>
      </c>
      <c r="M1339" s="174" t="s">
        <v>645</v>
      </c>
      <c r="N1339" s="174" t="s">
        <v>760</v>
      </c>
      <c r="O1339" s="174">
        <v>0</v>
      </c>
      <c r="P1339" s="175" t="s">
        <v>656</v>
      </c>
    </row>
    <row r="1340" spans="1:16" ht="21" hidden="1" customHeight="1" x14ac:dyDescent="0.25">
      <c r="A1340" s="154">
        <v>1337</v>
      </c>
      <c r="B1340" s="172" t="s">
        <v>638</v>
      </c>
      <c r="C1340" s="173">
        <v>335938</v>
      </c>
      <c r="D1340" s="174" t="s">
        <v>4451</v>
      </c>
      <c r="E1340" s="173" t="s">
        <v>640</v>
      </c>
      <c r="F1340" s="173">
        <v>45</v>
      </c>
      <c r="G1340" s="173">
        <v>21</v>
      </c>
      <c r="H1340" s="173" t="s">
        <v>280</v>
      </c>
      <c r="I1340" s="174" t="s">
        <v>4452</v>
      </c>
      <c r="J1340" s="173">
        <v>22</v>
      </c>
      <c r="K1340" s="173" t="s">
        <v>899</v>
      </c>
      <c r="L1340" s="174" t="s">
        <v>900</v>
      </c>
      <c r="M1340" s="174" t="s">
        <v>653</v>
      </c>
      <c r="N1340" s="174" t="s">
        <v>654</v>
      </c>
      <c r="O1340" s="174" t="s">
        <v>655</v>
      </c>
      <c r="P1340" s="175" t="s">
        <v>4453</v>
      </c>
    </row>
    <row r="1341" spans="1:16" ht="21" hidden="1" customHeight="1" x14ac:dyDescent="0.25">
      <c r="A1341" s="154">
        <v>1338</v>
      </c>
      <c r="B1341" s="172" t="s">
        <v>638</v>
      </c>
      <c r="C1341" s="173">
        <v>338389</v>
      </c>
      <c r="D1341" s="174" t="s">
        <v>4454</v>
      </c>
      <c r="E1341" s="173" t="s">
        <v>640</v>
      </c>
      <c r="F1341" s="173">
        <v>56</v>
      </c>
      <c r="G1341" s="173">
        <v>21</v>
      </c>
      <c r="H1341" s="173" t="s">
        <v>641</v>
      </c>
      <c r="I1341" s="174" t="s">
        <v>772</v>
      </c>
      <c r="J1341" s="173">
        <v>15</v>
      </c>
      <c r="K1341" s="173" t="s">
        <v>2939</v>
      </c>
      <c r="L1341" s="174" t="s">
        <v>2940</v>
      </c>
      <c r="M1341" s="174" t="s">
        <v>645</v>
      </c>
      <c r="N1341" s="174" t="s">
        <v>760</v>
      </c>
      <c r="O1341" s="174">
        <v>0</v>
      </c>
      <c r="P1341" s="175" t="s">
        <v>656</v>
      </c>
    </row>
    <row r="1342" spans="1:16" ht="21" hidden="1" customHeight="1" x14ac:dyDescent="0.25">
      <c r="A1342" s="154">
        <v>1339</v>
      </c>
      <c r="B1342" s="172" t="s">
        <v>1759</v>
      </c>
      <c r="C1342" s="173">
        <v>348202</v>
      </c>
      <c r="D1342" s="174" t="s">
        <v>4455</v>
      </c>
      <c r="E1342" s="173" t="s">
        <v>640</v>
      </c>
      <c r="F1342" s="173">
        <v>48</v>
      </c>
      <c r="G1342" s="173">
        <v>20</v>
      </c>
      <c r="H1342" s="173" t="s">
        <v>672</v>
      </c>
      <c r="I1342" s="174" t="s">
        <v>3501</v>
      </c>
      <c r="J1342" s="173">
        <v>23</v>
      </c>
      <c r="K1342" s="173" t="s">
        <v>2843</v>
      </c>
      <c r="L1342" s="174" t="s">
        <v>2844</v>
      </c>
      <c r="M1342" s="174" t="s">
        <v>736</v>
      </c>
      <c r="N1342" s="174" t="s">
        <v>745</v>
      </c>
      <c r="O1342" s="174" t="s">
        <v>3347</v>
      </c>
      <c r="P1342" s="175" t="s">
        <v>4456</v>
      </c>
    </row>
    <row r="1343" spans="1:16" ht="21" hidden="1" customHeight="1" x14ac:dyDescent="0.25">
      <c r="A1343" s="154">
        <v>1340</v>
      </c>
      <c r="B1343" s="172" t="s">
        <v>1759</v>
      </c>
      <c r="C1343" s="173">
        <v>349333</v>
      </c>
      <c r="D1343" s="174" t="s">
        <v>4457</v>
      </c>
      <c r="E1343" s="173" t="s">
        <v>640</v>
      </c>
      <c r="F1343" s="173">
        <v>41</v>
      </c>
      <c r="G1343" s="173">
        <v>20</v>
      </c>
      <c r="H1343" s="173" t="s">
        <v>280</v>
      </c>
      <c r="I1343" s="174" t="s">
        <v>4254</v>
      </c>
      <c r="J1343" s="173">
        <v>13</v>
      </c>
      <c r="K1343" s="173" t="s">
        <v>661</v>
      </c>
      <c r="L1343" s="174" t="s">
        <v>662</v>
      </c>
      <c r="M1343" s="174" t="s">
        <v>653</v>
      </c>
      <c r="N1343" s="174" t="s">
        <v>663</v>
      </c>
      <c r="O1343" s="174" t="s">
        <v>664</v>
      </c>
      <c r="P1343" s="175" t="s">
        <v>4458</v>
      </c>
    </row>
    <row r="1344" spans="1:16" ht="21" hidden="1" customHeight="1" x14ac:dyDescent="0.25">
      <c r="A1344" s="154">
        <v>1341</v>
      </c>
      <c r="B1344" s="172" t="s">
        <v>1431</v>
      </c>
      <c r="C1344" s="173">
        <v>349840</v>
      </c>
      <c r="D1344" s="174" t="s">
        <v>4459</v>
      </c>
      <c r="E1344" s="173" t="s">
        <v>640</v>
      </c>
      <c r="F1344" s="173">
        <v>45</v>
      </c>
      <c r="G1344" s="173">
        <v>19</v>
      </c>
      <c r="H1344" s="173" t="s">
        <v>641</v>
      </c>
      <c r="I1344" s="174" t="s">
        <v>2355</v>
      </c>
      <c r="J1344" s="173">
        <v>20</v>
      </c>
      <c r="K1344" s="173" t="s">
        <v>2211</v>
      </c>
      <c r="L1344" s="174" t="s">
        <v>2212</v>
      </c>
      <c r="M1344" s="174" t="s">
        <v>645</v>
      </c>
      <c r="N1344" s="174" t="s">
        <v>760</v>
      </c>
      <c r="O1344" s="174" t="s">
        <v>2260</v>
      </c>
      <c r="P1344" s="175" t="s">
        <v>4460</v>
      </c>
    </row>
    <row r="1345" spans="1:16" ht="21" hidden="1" customHeight="1" x14ac:dyDescent="0.25">
      <c r="A1345" s="154">
        <v>1342</v>
      </c>
      <c r="B1345" s="172" t="s">
        <v>638</v>
      </c>
      <c r="C1345" s="173">
        <v>355514</v>
      </c>
      <c r="D1345" s="174" t="s">
        <v>4461</v>
      </c>
      <c r="E1345" s="173" t="s">
        <v>640</v>
      </c>
      <c r="F1345" s="173">
        <v>40</v>
      </c>
      <c r="G1345" s="173">
        <v>19</v>
      </c>
      <c r="H1345" s="173" t="s">
        <v>280</v>
      </c>
      <c r="I1345" s="174" t="s">
        <v>4462</v>
      </c>
      <c r="J1345" s="173">
        <v>25</v>
      </c>
      <c r="K1345" s="173" t="s">
        <v>651</v>
      </c>
      <c r="L1345" s="174" t="s">
        <v>652</v>
      </c>
      <c r="M1345" s="174" t="s">
        <v>653</v>
      </c>
      <c r="N1345" s="174" t="s">
        <v>654</v>
      </c>
      <c r="O1345" s="174" t="s">
        <v>655</v>
      </c>
      <c r="P1345" s="175" t="s">
        <v>4463</v>
      </c>
    </row>
    <row r="1346" spans="1:16" ht="21" hidden="1" customHeight="1" x14ac:dyDescent="0.25">
      <c r="A1346" s="154">
        <v>1343</v>
      </c>
      <c r="B1346" s="172" t="s">
        <v>638</v>
      </c>
      <c r="C1346" s="173">
        <v>362167</v>
      </c>
      <c r="D1346" s="174" t="s">
        <v>4464</v>
      </c>
      <c r="E1346" s="173" t="s">
        <v>640</v>
      </c>
      <c r="F1346" s="173">
        <v>47</v>
      </c>
      <c r="G1346" s="173">
        <v>20</v>
      </c>
      <c r="H1346" s="173" t="s">
        <v>641</v>
      </c>
      <c r="I1346" s="174" t="s">
        <v>4465</v>
      </c>
      <c r="J1346" s="173">
        <v>23</v>
      </c>
      <c r="K1346" s="173" t="s">
        <v>1289</v>
      </c>
      <c r="L1346" s="174" t="s">
        <v>1290</v>
      </c>
      <c r="M1346" s="174" t="s">
        <v>645</v>
      </c>
      <c r="N1346" s="174" t="s">
        <v>760</v>
      </c>
      <c r="O1346" s="174">
        <v>0</v>
      </c>
      <c r="P1346" s="175" t="s">
        <v>656</v>
      </c>
    </row>
    <row r="1347" spans="1:16" ht="21" hidden="1" customHeight="1" x14ac:dyDescent="0.25">
      <c r="A1347" s="154">
        <v>1344</v>
      </c>
      <c r="B1347" s="172" t="s">
        <v>638</v>
      </c>
      <c r="C1347" s="173">
        <v>365096</v>
      </c>
      <c r="D1347" s="174" t="s">
        <v>4466</v>
      </c>
      <c r="E1347" s="173" t="s">
        <v>640</v>
      </c>
      <c r="F1347" s="173">
        <v>40</v>
      </c>
      <c r="G1347" s="173">
        <v>16</v>
      </c>
      <c r="H1347" s="173" t="s">
        <v>641</v>
      </c>
      <c r="I1347" s="174" t="s">
        <v>1237</v>
      </c>
      <c r="J1347" s="173">
        <v>21</v>
      </c>
      <c r="K1347" s="173" t="s">
        <v>870</v>
      </c>
      <c r="L1347" s="174" t="s">
        <v>871</v>
      </c>
      <c r="M1347" s="174" t="s">
        <v>645</v>
      </c>
      <c r="N1347" s="174" t="s">
        <v>951</v>
      </c>
      <c r="O1347" s="174" t="s">
        <v>1193</v>
      </c>
      <c r="P1347" s="175" t="s">
        <v>4467</v>
      </c>
    </row>
    <row r="1348" spans="1:16" ht="21" hidden="1" customHeight="1" x14ac:dyDescent="0.25">
      <c r="A1348" s="154">
        <v>1345</v>
      </c>
      <c r="B1348" s="172" t="s">
        <v>1759</v>
      </c>
      <c r="C1348" s="173">
        <v>366002</v>
      </c>
      <c r="D1348" s="174" t="s">
        <v>4468</v>
      </c>
      <c r="E1348" s="173" t="s">
        <v>640</v>
      </c>
      <c r="F1348" s="173">
        <v>44</v>
      </c>
      <c r="G1348" s="173">
        <v>21</v>
      </c>
      <c r="H1348" s="173" t="s">
        <v>672</v>
      </c>
      <c r="I1348" s="174" t="s">
        <v>4469</v>
      </c>
      <c r="J1348" s="173">
        <v>24</v>
      </c>
      <c r="K1348" s="173" t="s">
        <v>4470</v>
      </c>
      <c r="L1348" s="174" t="s">
        <v>4471</v>
      </c>
      <c r="M1348" s="174" t="s">
        <v>736</v>
      </c>
      <c r="N1348" s="174" t="s">
        <v>890</v>
      </c>
      <c r="O1348" s="174" t="s">
        <v>891</v>
      </c>
      <c r="P1348" s="175" t="s">
        <v>4472</v>
      </c>
    </row>
    <row r="1349" spans="1:16" ht="21" hidden="1" customHeight="1" x14ac:dyDescent="0.25">
      <c r="A1349" s="154">
        <v>1346</v>
      </c>
      <c r="B1349" s="172" t="s">
        <v>1510</v>
      </c>
      <c r="C1349" s="173">
        <v>368907</v>
      </c>
      <c r="D1349" s="174" t="s">
        <v>4473</v>
      </c>
      <c r="E1349" s="173" t="s">
        <v>640</v>
      </c>
      <c r="F1349" s="173">
        <v>40</v>
      </c>
      <c r="G1349" s="173">
        <v>16</v>
      </c>
      <c r="H1349" s="173" t="s">
        <v>672</v>
      </c>
      <c r="I1349" s="174" t="s">
        <v>1667</v>
      </c>
      <c r="J1349" s="173">
        <v>11</v>
      </c>
      <c r="K1349" s="173" t="s">
        <v>1115</v>
      </c>
      <c r="L1349" s="174" t="s">
        <v>1116</v>
      </c>
      <c r="M1349" s="174" t="s">
        <v>736</v>
      </c>
      <c r="N1349" s="174" t="s">
        <v>882</v>
      </c>
      <c r="O1349" s="174">
        <v>0</v>
      </c>
      <c r="P1349" s="175" t="s">
        <v>656</v>
      </c>
    </row>
    <row r="1350" spans="1:16" ht="21" hidden="1" customHeight="1" x14ac:dyDescent="0.25">
      <c r="A1350" s="154">
        <v>1347</v>
      </c>
      <c r="B1350" s="172" t="s">
        <v>638</v>
      </c>
      <c r="C1350" s="173">
        <v>372314</v>
      </c>
      <c r="D1350" s="174" t="s">
        <v>4474</v>
      </c>
      <c r="E1350" s="173" t="s">
        <v>640</v>
      </c>
      <c r="F1350" s="173">
        <v>41</v>
      </c>
      <c r="G1350" s="173">
        <v>20</v>
      </c>
      <c r="H1350" s="173" t="s">
        <v>641</v>
      </c>
      <c r="I1350" s="174" t="s">
        <v>4475</v>
      </c>
      <c r="J1350" s="173">
        <v>23</v>
      </c>
      <c r="K1350" s="173" t="s">
        <v>1286</v>
      </c>
      <c r="L1350" s="174" t="s">
        <v>1287</v>
      </c>
      <c r="M1350" s="174" t="s">
        <v>645</v>
      </c>
      <c r="N1350" s="174" t="s">
        <v>760</v>
      </c>
      <c r="O1350" s="174">
        <v>0</v>
      </c>
      <c r="P1350" s="175" t="s">
        <v>4476</v>
      </c>
    </row>
    <row r="1351" spans="1:16" ht="21" hidden="1" customHeight="1" x14ac:dyDescent="0.25">
      <c r="A1351" s="154">
        <v>1348</v>
      </c>
      <c r="B1351" s="172" t="s">
        <v>638</v>
      </c>
      <c r="C1351" s="173">
        <v>380704</v>
      </c>
      <c r="D1351" s="174" t="s">
        <v>4477</v>
      </c>
      <c r="E1351" s="173" t="s">
        <v>640</v>
      </c>
      <c r="F1351" s="173">
        <v>39</v>
      </c>
      <c r="G1351" s="173">
        <v>19</v>
      </c>
      <c r="H1351" s="173" t="s">
        <v>641</v>
      </c>
      <c r="I1351" s="174" t="s">
        <v>814</v>
      </c>
      <c r="J1351" s="173">
        <v>25</v>
      </c>
      <c r="K1351" s="173" t="s">
        <v>4478</v>
      </c>
      <c r="L1351" s="174" t="s">
        <v>4479</v>
      </c>
      <c r="M1351" s="174" t="s">
        <v>645</v>
      </c>
      <c r="N1351" s="174" t="s">
        <v>760</v>
      </c>
      <c r="O1351" s="174">
        <v>0</v>
      </c>
      <c r="P1351" s="175" t="s">
        <v>4480</v>
      </c>
    </row>
    <row r="1352" spans="1:16" ht="21" hidden="1" customHeight="1" x14ac:dyDescent="0.25">
      <c r="A1352" s="154">
        <v>1349</v>
      </c>
      <c r="B1352" s="172" t="s">
        <v>1510</v>
      </c>
      <c r="C1352" s="173">
        <v>399182</v>
      </c>
      <c r="D1352" s="174" t="s">
        <v>4481</v>
      </c>
      <c r="E1352" s="173" t="s">
        <v>640</v>
      </c>
      <c r="F1352" s="173">
        <v>48</v>
      </c>
      <c r="G1352" s="173">
        <v>18</v>
      </c>
      <c r="H1352" s="173" t="s">
        <v>641</v>
      </c>
      <c r="I1352" s="174" t="s">
        <v>4482</v>
      </c>
      <c r="J1352" s="173">
        <v>26</v>
      </c>
      <c r="K1352" s="173" t="s">
        <v>949</v>
      </c>
      <c r="L1352" s="174" t="s">
        <v>950</v>
      </c>
      <c r="M1352" s="174" t="s">
        <v>645</v>
      </c>
      <c r="N1352" s="174" t="s">
        <v>951</v>
      </c>
      <c r="O1352" s="174" t="s">
        <v>1640</v>
      </c>
      <c r="P1352" s="187" t="s">
        <v>4483</v>
      </c>
    </row>
    <row r="1353" spans="1:16" ht="21" hidden="1" customHeight="1" x14ac:dyDescent="0.25">
      <c r="A1353" s="154">
        <v>1350</v>
      </c>
      <c r="B1353" s="172" t="s">
        <v>1431</v>
      </c>
      <c r="C1353" s="173">
        <v>413624</v>
      </c>
      <c r="D1353" s="174" t="s">
        <v>4484</v>
      </c>
      <c r="E1353" s="173" t="s">
        <v>640</v>
      </c>
      <c r="F1353" s="173">
        <v>44</v>
      </c>
      <c r="G1353" s="173">
        <v>12</v>
      </c>
      <c r="H1353" s="173" t="s">
        <v>672</v>
      </c>
      <c r="I1353" s="174" t="s">
        <v>3123</v>
      </c>
      <c r="J1353" s="173">
        <v>21</v>
      </c>
      <c r="K1353" s="173" t="s">
        <v>850</v>
      </c>
      <c r="L1353" s="174" t="s">
        <v>851</v>
      </c>
      <c r="M1353" s="174" t="s">
        <v>736</v>
      </c>
      <c r="N1353" s="174" t="s">
        <v>745</v>
      </c>
      <c r="O1353" s="174" t="s">
        <v>2741</v>
      </c>
      <c r="P1353" s="175" t="s">
        <v>4485</v>
      </c>
    </row>
    <row r="1354" spans="1:16" ht="21" hidden="1" customHeight="1" x14ac:dyDescent="0.25">
      <c r="A1354" s="154">
        <v>1351</v>
      </c>
      <c r="B1354" s="172" t="s">
        <v>1431</v>
      </c>
      <c r="C1354" s="173">
        <v>413681</v>
      </c>
      <c r="D1354" s="174" t="s">
        <v>4486</v>
      </c>
      <c r="E1354" s="173" t="s">
        <v>640</v>
      </c>
      <c r="F1354" s="173">
        <v>45</v>
      </c>
      <c r="G1354" s="173">
        <v>17</v>
      </c>
      <c r="H1354" s="173" t="s">
        <v>672</v>
      </c>
      <c r="I1354" s="174" t="s">
        <v>3123</v>
      </c>
      <c r="J1354" s="173">
        <v>17</v>
      </c>
      <c r="K1354" s="173" t="s">
        <v>4487</v>
      </c>
      <c r="L1354" s="174" t="s">
        <v>4488</v>
      </c>
      <c r="M1354" s="174" t="s">
        <v>736</v>
      </c>
      <c r="N1354" s="174" t="s">
        <v>917</v>
      </c>
      <c r="O1354" s="174" t="s">
        <v>918</v>
      </c>
      <c r="P1354" s="175" t="s">
        <v>4489</v>
      </c>
    </row>
    <row r="1355" spans="1:16" ht="21" hidden="1" customHeight="1" x14ac:dyDescent="0.25">
      <c r="A1355" s="154">
        <v>1352</v>
      </c>
      <c r="B1355" s="172" t="s">
        <v>1510</v>
      </c>
      <c r="C1355" s="173">
        <v>418348</v>
      </c>
      <c r="D1355" s="174" t="s">
        <v>4490</v>
      </c>
      <c r="E1355" s="173" t="s">
        <v>640</v>
      </c>
      <c r="F1355" s="173">
        <v>55</v>
      </c>
      <c r="G1355" s="173">
        <v>32</v>
      </c>
      <c r="H1355" s="173" t="s">
        <v>641</v>
      </c>
      <c r="I1355" s="174" t="s">
        <v>1089</v>
      </c>
      <c r="J1355" s="173">
        <v>24</v>
      </c>
      <c r="K1355" s="173" t="s">
        <v>3160</v>
      </c>
      <c r="L1355" s="174" t="s">
        <v>3161</v>
      </c>
      <c r="M1355" s="174" t="s">
        <v>645</v>
      </c>
      <c r="N1355" s="174" t="s">
        <v>951</v>
      </c>
      <c r="O1355" s="174" t="s">
        <v>1685</v>
      </c>
      <c r="P1355" s="187" t="s">
        <v>4491</v>
      </c>
    </row>
    <row r="1356" spans="1:16" ht="21" customHeight="1" x14ac:dyDescent="0.25">
      <c r="A1356" s="154">
        <v>1353</v>
      </c>
      <c r="B1356" s="172" t="s">
        <v>1759</v>
      </c>
      <c r="C1356" s="173">
        <v>421635</v>
      </c>
      <c r="D1356" s="174" t="s">
        <v>4492</v>
      </c>
      <c r="E1356" s="173" t="s">
        <v>741</v>
      </c>
      <c r="F1356" s="173">
        <v>42</v>
      </c>
      <c r="G1356" s="173">
        <v>17</v>
      </c>
      <c r="H1356" s="173" t="s">
        <v>229</v>
      </c>
      <c r="I1356" s="174" t="s">
        <v>4493</v>
      </c>
      <c r="J1356" s="173">
        <v>35</v>
      </c>
      <c r="K1356" s="173" t="s">
        <v>820</v>
      </c>
      <c r="L1356" s="174" t="s">
        <v>821</v>
      </c>
      <c r="M1356" s="174" t="s">
        <v>1620</v>
      </c>
      <c r="N1356" s="174" t="s">
        <v>1621</v>
      </c>
      <c r="O1356" s="174" t="s">
        <v>2542</v>
      </c>
      <c r="P1356" s="175" t="s">
        <v>4494</v>
      </c>
    </row>
    <row r="1357" spans="1:16" ht="21" customHeight="1" x14ac:dyDescent="0.25">
      <c r="A1357" s="154">
        <v>1354</v>
      </c>
      <c r="B1357" s="172" t="s">
        <v>1759</v>
      </c>
      <c r="C1357" s="173">
        <v>426141</v>
      </c>
      <c r="D1357" s="174" t="s">
        <v>4495</v>
      </c>
      <c r="E1357" s="173" t="s">
        <v>741</v>
      </c>
      <c r="F1357" s="173">
        <v>53</v>
      </c>
      <c r="G1357" s="173">
        <v>13</v>
      </c>
      <c r="H1357" s="173" t="s">
        <v>229</v>
      </c>
      <c r="I1357" s="174" t="s">
        <v>4493</v>
      </c>
      <c r="J1357" s="173">
        <v>35</v>
      </c>
      <c r="K1357" s="173" t="s">
        <v>820</v>
      </c>
      <c r="L1357" s="174" t="s">
        <v>821</v>
      </c>
      <c r="M1357" s="174" t="s">
        <v>1620</v>
      </c>
      <c r="N1357" s="174" t="s">
        <v>1621</v>
      </c>
      <c r="O1357" s="174" t="s">
        <v>2542</v>
      </c>
      <c r="P1357" s="175" t="s">
        <v>4496</v>
      </c>
    </row>
    <row r="1358" spans="1:16" ht="21" hidden="1" customHeight="1" x14ac:dyDescent="0.25">
      <c r="A1358" s="154">
        <v>1355</v>
      </c>
      <c r="B1358" s="172" t="s">
        <v>1431</v>
      </c>
      <c r="C1358" s="173">
        <v>446069</v>
      </c>
      <c r="D1358" s="174" t="s">
        <v>4497</v>
      </c>
      <c r="E1358" s="173" t="s">
        <v>640</v>
      </c>
      <c r="F1358" s="173">
        <v>41</v>
      </c>
      <c r="G1358" s="173">
        <v>14</v>
      </c>
      <c r="H1358" s="173" t="s">
        <v>641</v>
      </c>
      <c r="I1358" s="174" t="s">
        <v>4498</v>
      </c>
      <c r="J1358" s="173">
        <v>25</v>
      </c>
      <c r="K1358" s="173" t="s">
        <v>4499</v>
      </c>
      <c r="L1358" s="174" t="s">
        <v>4500</v>
      </c>
      <c r="M1358" s="174" t="s">
        <v>645</v>
      </c>
      <c r="N1358" s="174" t="s">
        <v>760</v>
      </c>
      <c r="O1358" s="174" t="s">
        <v>2911</v>
      </c>
      <c r="P1358" s="175" t="s">
        <v>656</v>
      </c>
    </row>
    <row r="1359" spans="1:16" ht="21" hidden="1" customHeight="1" x14ac:dyDescent="0.25">
      <c r="A1359" s="154">
        <v>1356</v>
      </c>
      <c r="B1359" s="172" t="s">
        <v>638</v>
      </c>
      <c r="C1359" s="173">
        <v>446903</v>
      </c>
      <c r="D1359" s="174" t="s">
        <v>4501</v>
      </c>
      <c r="E1359" s="173" t="s">
        <v>640</v>
      </c>
      <c r="F1359" s="173">
        <v>36</v>
      </c>
      <c r="G1359" s="173">
        <v>17</v>
      </c>
      <c r="H1359" s="173" t="s">
        <v>641</v>
      </c>
      <c r="I1359" s="174" t="s">
        <v>4502</v>
      </c>
      <c r="J1359" s="173">
        <v>22</v>
      </c>
      <c r="K1359" s="173" t="s">
        <v>4065</v>
      </c>
      <c r="L1359" s="174" t="s">
        <v>4066</v>
      </c>
      <c r="M1359" s="174" t="s">
        <v>645</v>
      </c>
      <c r="N1359" s="174" t="s">
        <v>646</v>
      </c>
      <c r="O1359" s="174" t="s">
        <v>4503</v>
      </c>
      <c r="P1359" s="175" t="s">
        <v>4504</v>
      </c>
    </row>
    <row r="1360" spans="1:16" ht="21" hidden="1" customHeight="1" x14ac:dyDescent="0.25">
      <c r="A1360" s="154">
        <v>1357</v>
      </c>
      <c r="B1360" s="172" t="s">
        <v>1510</v>
      </c>
      <c r="C1360" s="173">
        <v>447218</v>
      </c>
      <c r="D1360" s="174" t="s">
        <v>4505</v>
      </c>
      <c r="E1360" s="173" t="s">
        <v>640</v>
      </c>
      <c r="F1360" s="173">
        <v>45</v>
      </c>
      <c r="G1360" s="173">
        <v>17</v>
      </c>
      <c r="H1360" s="173" t="s">
        <v>641</v>
      </c>
      <c r="I1360" s="174" t="s">
        <v>4506</v>
      </c>
      <c r="J1360" s="173">
        <v>23</v>
      </c>
      <c r="K1360" s="173" t="s">
        <v>2843</v>
      </c>
      <c r="L1360" s="174" t="s">
        <v>2844</v>
      </c>
      <c r="M1360" s="174" t="s">
        <v>645</v>
      </c>
      <c r="N1360" s="174" t="s">
        <v>646</v>
      </c>
      <c r="O1360" s="174" t="s">
        <v>4503</v>
      </c>
      <c r="P1360" s="175" t="s">
        <v>4507</v>
      </c>
    </row>
    <row r="1361" spans="1:16" ht="21" hidden="1" customHeight="1" x14ac:dyDescent="0.25">
      <c r="A1361" s="154">
        <v>1358</v>
      </c>
      <c r="B1361" s="172" t="s">
        <v>1510</v>
      </c>
      <c r="C1361" s="173">
        <v>463384</v>
      </c>
      <c r="D1361" s="174" t="s">
        <v>4508</v>
      </c>
      <c r="E1361" s="173" t="s">
        <v>640</v>
      </c>
      <c r="F1361" s="173">
        <v>55</v>
      </c>
      <c r="G1361" s="173">
        <v>14</v>
      </c>
      <c r="H1361" s="173" t="s">
        <v>229</v>
      </c>
      <c r="I1361" s="174" t="s">
        <v>2817</v>
      </c>
      <c r="J1361" s="173">
        <v>8</v>
      </c>
      <c r="K1361" s="173" t="s">
        <v>2305</v>
      </c>
      <c r="L1361" s="174" t="s">
        <v>2306</v>
      </c>
      <c r="M1361" s="174" t="s">
        <v>1620</v>
      </c>
      <c r="N1361" s="174" t="s">
        <v>2623</v>
      </c>
      <c r="O1361" s="174" t="s">
        <v>2624</v>
      </c>
      <c r="P1361" s="175" t="s">
        <v>4509</v>
      </c>
    </row>
    <row r="1362" spans="1:16" ht="21" hidden="1" customHeight="1" x14ac:dyDescent="0.25">
      <c r="A1362" s="154">
        <v>1359</v>
      </c>
      <c r="B1362" s="172" t="s">
        <v>638</v>
      </c>
      <c r="C1362" s="173">
        <v>464772</v>
      </c>
      <c r="D1362" s="174" t="s">
        <v>4510</v>
      </c>
      <c r="E1362" s="173" t="s">
        <v>640</v>
      </c>
      <c r="F1362" s="173">
        <v>46</v>
      </c>
      <c r="G1362" s="173">
        <v>27</v>
      </c>
      <c r="H1362" s="173" t="s">
        <v>641</v>
      </c>
      <c r="I1362" s="174" t="s">
        <v>4401</v>
      </c>
      <c r="J1362" s="173">
        <v>28</v>
      </c>
      <c r="K1362" s="173" t="s">
        <v>2712</v>
      </c>
      <c r="L1362" s="174" t="s">
        <v>2713</v>
      </c>
      <c r="M1362" s="174" t="s">
        <v>645</v>
      </c>
      <c r="N1362" s="174" t="s">
        <v>760</v>
      </c>
      <c r="O1362" s="174">
        <v>0</v>
      </c>
      <c r="P1362" s="175" t="s">
        <v>4511</v>
      </c>
    </row>
    <row r="1363" spans="1:16" ht="21" hidden="1" customHeight="1" x14ac:dyDescent="0.25">
      <c r="A1363" s="154">
        <v>1360</v>
      </c>
      <c r="B1363" s="172" t="s">
        <v>1759</v>
      </c>
      <c r="C1363" s="173">
        <v>470351</v>
      </c>
      <c r="D1363" s="174" t="s">
        <v>4512</v>
      </c>
      <c r="E1363" s="173" t="s">
        <v>640</v>
      </c>
      <c r="F1363" s="173">
        <v>55</v>
      </c>
      <c r="G1363" s="173">
        <v>17</v>
      </c>
      <c r="H1363" s="173" t="s">
        <v>672</v>
      </c>
      <c r="I1363" s="174" t="s">
        <v>4513</v>
      </c>
      <c r="J1363" s="173">
        <v>15</v>
      </c>
      <c r="K1363" s="173" t="s">
        <v>4514</v>
      </c>
      <c r="L1363" s="174" t="s">
        <v>4515</v>
      </c>
      <c r="M1363" s="174" t="s">
        <v>736</v>
      </c>
      <c r="N1363" s="174" t="s">
        <v>745</v>
      </c>
      <c r="O1363" s="174">
        <v>0</v>
      </c>
      <c r="P1363" s="175" t="s">
        <v>4516</v>
      </c>
    </row>
    <row r="1364" spans="1:16" ht="21" hidden="1" customHeight="1" x14ac:dyDescent="0.25">
      <c r="A1364" s="154">
        <v>1361</v>
      </c>
      <c r="B1364" s="172" t="s">
        <v>1510</v>
      </c>
      <c r="C1364" s="173">
        <v>470861</v>
      </c>
      <c r="D1364" s="174" t="s">
        <v>4517</v>
      </c>
      <c r="E1364" s="173" t="s">
        <v>640</v>
      </c>
      <c r="F1364" s="173">
        <v>48</v>
      </c>
      <c r="G1364" s="173">
        <v>15</v>
      </c>
      <c r="H1364" s="173" t="s">
        <v>641</v>
      </c>
      <c r="I1364" s="174" t="s">
        <v>2730</v>
      </c>
      <c r="J1364" s="173">
        <v>13</v>
      </c>
      <c r="K1364" s="173" t="s">
        <v>661</v>
      </c>
      <c r="L1364" s="174" t="s">
        <v>662</v>
      </c>
      <c r="M1364" s="174" t="s">
        <v>645</v>
      </c>
      <c r="N1364" s="174" t="s">
        <v>760</v>
      </c>
      <c r="O1364" s="174">
        <v>0</v>
      </c>
      <c r="P1364" s="187" t="s">
        <v>4518</v>
      </c>
    </row>
    <row r="1365" spans="1:16" ht="21" hidden="1" customHeight="1" x14ac:dyDescent="0.25">
      <c r="A1365" s="154">
        <v>1362</v>
      </c>
      <c r="B1365" s="172" t="s">
        <v>1759</v>
      </c>
      <c r="C1365" s="173">
        <v>475019</v>
      </c>
      <c r="D1365" s="174" t="s">
        <v>4519</v>
      </c>
      <c r="E1365" s="173" t="s">
        <v>640</v>
      </c>
      <c r="F1365" s="173">
        <v>39</v>
      </c>
      <c r="G1365" s="173">
        <v>14</v>
      </c>
      <c r="H1365" s="173" t="s">
        <v>641</v>
      </c>
      <c r="I1365" s="174" t="s">
        <v>4520</v>
      </c>
      <c r="J1365" s="173">
        <v>26</v>
      </c>
      <c r="K1365" s="173" t="s">
        <v>949</v>
      </c>
      <c r="L1365" s="174" t="s">
        <v>950</v>
      </c>
      <c r="M1365" s="174" t="s">
        <v>645</v>
      </c>
      <c r="N1365" s="174" t="s">
        <v>951</v>
      </c>
      <c r="O1365" s="174" t="s">
        <v>3310</v>
      </c>
      <c r="P1365" s="175" t="s">
        <v>4521</v>
      </c>
    </row>
    <row r="1366" spans="1:16" ht="21" hidden="1" customHeight="1" x14ac:dyDescent="0.25">
      <c r="A1366" s="154">
        <v>1363</v>
      </c>
      <c r="B1366" s="172" t="s">
        <v>1510</v>
      </c>
      <c r="C1366" s="173">
        <v>481625</v>
      </c>
      <c r="D1366" s="174" t="s">
        <v>4522</v>
      </c>
      <c r="E1366" s="173" t="s">
        <v>640</v>
      </c>
      <c r="F1366" s="173">
        <v>39</v>
      </c>
      <c r="G1366" s="173">
        <v>13</v>
      </c>
      <c r="H1366" s="173" t="s">
        <v>672</v>
      </c>
      <c r="I1366" s="174" t="s">
        <v>1667</v>
      </c>
      <c r="J1366" s="173">
        <v>21</v>
      </c>
      <c r="K1366" s="173" t="s">
        <v>850</v>
      </c>
      <c r="L1366" s="174" t="s">
        <v>851</v>
      </c>
      <c r="M1366" s="174" t="s">
        <v>736</v>
      </c>
      <c r="N1366" s="174" t="s">
        <v>745</v>
      </c>
      <c r="O1366" s="174" t="s">
        <v>2003</v>
      </c>
      <c r="P1366" s="175" t="s">
        <v>4523</v>
      </c>
    </row>
    <row r="1367" spans="1:16" ht="21" hidden="1" customHeight="1" x14ac:dyDescent="0.25">
      <c r="A1367" s="154">
        <v>1364</v>
      </c>
      <c r="B1367" s="172" t="s">
        <v>1759</v>
      </c>
      <c r="C1367" s="173">
        <v>490422</v>
      </c>
      <c r="D1367" s="174" t="s">
        <v>4524</v>
      </c>
      <c r="E1367" s="173" t="s">
        <v>640</v>
      </c>
      <c r="F1367" s="173">
        <v>50</v>
      </c>
      <c r="G1367" s="173">
        <v>32</v>
      </c>
      <c r="H1367" s="173" t="s">
        <v>641</v>
      </c>
      <c r="I1367" s="174" t="s">
        <v>1046</v>
      </c>
      <c r="J1367" s="173">
        <v>26</v>
      </c>
      <c r="K1367" s="173" t="s">
        <v>2665</v>
      </c>
      <c r="L1367" s="174" t="s">
        <v>2666</v>
      </c>
      <c r="M1367" s="174" t="s">
        <v>645</v>
      </c>
      <c r="N1367" s="174" t="s">
        <v>951</v>
      </c>
      <c r="O1367" s="174" t="s">
        <v>3310</v>
      </c>
      <c r="P1367" s="175" t="s">
        <v>656</v>
      </c>
    </row>
    <row r="1368" spans="1:16" ht="21" hidden="1" customHeight="1" x14ac:dyDescent="0.25">
      <c r="A1368" s="154">
        <v>1365</v>
      </c>
      <c r="B1368" s="172" t="s">
        <v>1431</v>
      </c>
      <c r="C1368" s="173">
        <v>499916</v>
      </c>
      <c r="D1368" s="174" t="s">
        <v>4525</v>
      </c>
      <c r="E1368" s="173" t="s">
        <v>640</v>
      </c>
      <c r="F1368" s="173">
        <v>46</v>
      </c>
      <c r="G1368" s="173">
        <v>13</v>
      </c>
      <c r="H1368" s="173" t="s">
        <v>672</v>
      </c>
      <c r="I1368" s="174" t="s">
        <v>3123</v>
      </c>
      <c r="J1368" s="173">
        <v>10</v>
      </c>
      <c r="K1368" s="173" t="s">
        <v>1108</v>
      </c>
      <c r="L1368" s="174" t="s">
        <v>1109</v>
      </c>
      <c r="M1368" s="174" t="s">
        <v>736</v>
      </c>
      <c r="N1368" s="174" t="s">
        <v>917</v>
      </c>
      <c r="O1368" s="174" t="s">
        <v>918</v>
      </c>
      <c r="P1368" s="175" t="s">
        <v>4526</v>
      </c>
    </row>
    <row r="1369" spans="1:16" ht="21" hidden="1" customHeight="1" x14ac:dyDescent="0.25">
      <c r="A1369" s="154">
        <v>1366</v>
      </c>
      <c r="B1369" s="172" t="s">
        <v>1431</v>
      </c>
      <c r="C1369" s="173">
        <v>501436</v>
      </c>
      <c r="D1369" s="174" t="s">
        <v>4527</v>
      </c>
      <c r="E1369" s="173" t="s">
        <v>640</v>
      </c>
      <c r="F1369" s="173">
        <v>34</v>
      </c>
      <c r="G1369" s="173">
        <v>11</v>
      </c>
      <c r="H1369" s="173" t="s">
        <v>641</v>
      </c>
      <c r="I1369" s="174" t="s">
        <v>4528</v>
      </c>
      <c r="J1369" s="173">
        <v>10</v>
      </c>
      <c r="K1369" s="173" t="s">
        <v>4529</v>
      </c>
      <c r="L1369" s="174" t="s">
        <v>4530</v>
      </c>
      <c r="M1369" s="174" t="s">
        <v>645</v>
      </c>
      <c r="N1369" s="174" t="s">
        <v>760</v>
      </c>
      <c r="O1369" s="174" t="s">
        <v>2911</v>
      </c>
      <c r="P1369" s="175" t="s">
        <v>4531</v>
      </c>
    </row>
    <row r="1370" spans="1:16" ht="21" hidden="1" customHeight="1" x14ac:dyDescent="0.25">
      <c r="A1370" s="154">
        <v>1367</v>
      </c>
      <c r="B1370" s="172" t="s">
        <v>1759</v>
      </c>
      <c r="C1370" s="173">
        <v>502839</v>
      </c>
      <c r="D1370" s="174" t="s">
        <v>4532</v>
      </c>
      <c r="E1370" s="173" t="s">
        <v>640</v>
      </c>
      <c r="F1370" s="173">
        <v>32</v>
      </c>
      <c r="G1370" s="173">
        <v>10</v>
      </c>
      <c r="H1370" s="173" t="s">
        <v>641</v>
      </c>
      <c r="I1370" s="174" t="s">
        <v>4533</v>
      </c>
      <c r="J1370" s="173">
        <v>17</v>
      </c>
      <c r="K1370" s="173" t="s">
        <v>1365</v>
      </c>
      <c r="L1370" s="174" t="s">
        <v>1366</v>
      </c>
      <c r="M1370" s="174" t="s">
        <v>645</v>
      </c>
      <c r="N1370" s="174" t="s">
        <v>760</v>
      </c>
      <c r="O1370" s="174">
        <v>0</v>
      </c>
      <c r="P1370" s="175" t="s">
        <v>656</v>
      </c>
    </row>
    <row r="1371" spans="1:16" ht="21" hidden="1" customHeight="1" x14ac:dyDescent="0.25">
      <c r="A1371" s="154">
        <v>1368</v>
      </c>
      <c r="B1371" s="172" t="s">
        <v>638</v>
      </c>
      <c r="C1371" s="173">
        <v>508570</v>
      </c>
      <c r="D1371" s="174" t="s">
        <v>4534</v>
      </c>
      <c r="E1371" s="173" t="s">
        <v>741</v>
      </c>
      <c r="F1371" s="173">
        <v>41</v>
      </c>
      <c r="G1371" s="173">
        <v>13</v>
      </c>
      <c r="H1371" s="173" t="s">
        <v>672</v>
      </c>
      <c r="I1371" s="174" t="s">
        <v>1398</v>
      </c>
      <c r="J1371" s="173">
        <v>35</v>
      </c>
      <c r="K1371" s="173" t="s">
        <v>1344</v>
      </c>
      <c r="L1371" s="174" t="s">
        <v>1345</v>
      </c>
      <c r="M1371" s="174" t="s">
        <v>736</v>
      </c>
      <c r="N1371" s="174" t="s">
        <v>882</v>
      </c>
      <c r="O1371" s="174">
        <v>0</v>
      </c>
      <c r="P1371" s="175" t="s">
        <v>4535</v>
      </c>
    </row>
    <row r="1372" spans="1:16" ht="21" hidden="1" customHeight="1" x14ac:dyDescent="0.25">
      <c r="A1372" s="154">
        <v>1369</v>
      </c>
      <c r="B1372" s="172" t="s">
        <v>1431</v>
      </c>
      <c r="C1372" s="173">
        <v>510712</v>
      </c>
      <c r="D1372" s="174" t="s">
        <v>4536</v>
      </c>
      <c r="E1372" s="173" t="s">
        <v>741</v>
      </c>
      <c r="F1372" s="173">
        <v>30</v>
      </c>
      <c r="G1372" s="173">
        <v>9</v>
      </c>
      <c r="H1372" s="173" t="s">
        <v>641</v>
      </c>
      <c r="I1372" s="174" t="s">
        <v>4537</v>
      </c>
      <c r="J1372" s="173">
        <v>34</v>
      </c>
      <c r="K1372" s="173" t="s">
        <v>806</v>
      </c>
      <c r="L1372" s="174" t="s">
        <v>807</v>
      </c>
      <c r="M1372" s="174" t="s">
        <v>645</v>
      </c>
      <c r="N1372" s="174" t="s">
        <v>760</v>
      </c>
      <c r="O1372" s="174" t="s">
        <v>2911</v>
      </c>
      <c r="P1372" s="175" t="s">
        <v>4538</v>
      </c>
    </row>
    <row r="1373" spans="1:16" ht="21" hidden="1" customHeight="1" x14ac:dyDescent="0.25">
      <c r="A1373" s="154">
        <v>1370</v>
      </c>
      <c r="B1373" s="172" t="s">
        <v>1510</v>
      </c>
      <c r="C1373" s="173">
        <v>511316</v>
      </c>
      <c r="D1373" s="174" t="s">
        <v>4539</v>
      </c>
      <c r="E1373" s="173" t="s">
        <v>640</v>
      </c>
      <c r="F1373" s="173">
        <v>35</v>
      </c>
      <c r="G1373" s="173">
        <v>11</v>
      </c>
      <c r="H1373" s="173" t="s">
        <v>672</v>
      </c>
      <c r="I1373" s="174" t="s">
        <v>1667</v>
      </c>
      <c r="J1373" s="173">
        <v>28</v>
      </c>
      <c r="K1373" s="173" t="s">
        <v>4540</v>
      </c>
      <c r="L1373" s="174" t="s">
        <v>4541</v>
      </c>
      <c r="M1373" s="174" t="s">
        <v>736</v>
      </c>
      <c r="N1373" s="174" t="s">
        <v>917</v>
      </c>
      <c r="O1373" s="174" t="s">
        <v>918</v>
      </c>
      <c r="P1373" s="187" t="s">
        <v>4542</v>
      </c>
    </row>
    <row r="1374" spans="1:16" ht="21" hidden="1" customHeight="1" x14ac:dyDescent="0.25">
      <c r="A1374" s="154">
        <v>1371</v>
      </c>
      <c r="B1374" s="172" t="s">
        <v>1759</v>
      </c>
      <c r="C1374" s="173">
        <v>556829</v>
      </c>
      <c r="D1374" s="174" t="s">
        <v>4543</v>
      </c>
      <c r="E1374" s="173" t="s">
        <v>640</v>
      </c>
      <c r="F1374" s="173">
        <v>33</v>
      </c>
      <c r="G1374" s="173">
        <v>9</v>
      </c>
      <c r="H1374" s="173" t="s">
        <v>641</v>
      </c>
      <c r="I1374" s="174" t="s">
        <v>2392</v>
      </c>
      <c r="J1374" s="173">
        <v>13</v>
      </c>
      <c r="K1374" s="173" t="s">
        <v>1663</v>
      </c>
      <c r="L1374" s="174" t="s">
        <v>1664</v>
      </c>
      <c r="M1374" s="174" t="s">
        <v>645</v>
      </c>
      <c r="N1374" s="174" t="s">
        <v>760</v>
      </c>
      <c r="O1374" s="174">
        <v>0</v>
      </c>
      <c r="P1374" s="175" t="s">
        <v>4544</v>
      </c>
    </row>
    <row r="1375" spans="1:16" ht="21" hidden="1" customHeight="1" x14ac:dyDescent="0.25">
      <c r="A1375" s="154">
        <v>1372</v>
      </c>
      <c r="B1375" s="172" t="s">
        <v>638</v>
      </c>
      <c r="C1375" s="173">
        <v>870930</v>
      </c>
      <c r="D1375" s="174" t="s">
        <v>4545</v>
      </c>
      <c r="E1375" s="173" t="s">
        <v>640</v>
      </c>
      <c r="F1375" s="173">
        <v>48</v>
      </c>
      <c r="G1375" s="173">
        <v>19</v>
      </c>
      <c r="H1375" s="173" t="s">
        <v>641</v>
      </c>
      <c r="I1375" s="174" t="s">
        <v>757</v>
      </c>
      <c r="J1375" s="173">
        <v>15</v>
      </c>
      <c r="K1375" s="173" t="s">
        <v>1612</v>
      </c>
      <c r="L1375" s="174" t="s">
        <v>1613</v>
      </c>
      <c r="M1375" s="174" t="s">
        <v>645</v>
      </c>
      <c r="N1375" s="174" t="s">
        <v>760</v>
      </c>
      <c r="O1375" s="174">
        <v>0</v>
      </c>
      <c r="P1375" s="175" t="s">
        <v>656</v>
      </c>
    </row>
    <row r="1376" spans="1:16" ht="21" hidden="1" customHeight="1" x14ac:dyDescent="0.25">
      <c r="A1376" s="154">
        <v>1373</v>
      </c>
      <c r="B1376" s="172" t="s">
        <v>1510</v>
      </c>
      <c r="C1376" s="173">
        <v>152652</v>
      </c>
      <c r="D1376" s="174" t="s">
        <v>4546</v>
      </c>
      <c r="E1376" s="173" t="s">
        <v>640</v>
      </c>
      <c r="F1376" s="173">
        <v>49</v>
      </c>
      <c r="G1376" s="173">
        <v>28</v>
      </c>
      <c r="H1376" s="173" t="s">
        <v>672</v>
      </c>
      <c r="I1376" s="174" t="s">
        <v>1667</v>
      </c>
      <c r="J1376" s="173">
        <v>30</v>
      </c>
      <c r="K1376" s="173" t="s">
        <v>1750</v>
      </c>
      <c r="L1376" s="174" t="s">
        <v>1751</v>
      </c>
      <c r="M1376" s="174" t="s">
        <v>736</v>
      </c>
      <c r="N1376" s="174" t="s">
        <v>917</v>
      </c>
      <c r="O1376" s="174" t="s">
        <v>918</v>
      </c>
      <c r="P1376" s="175" t="s">
        <v>4547</v>
      </c>
    </row>
    <row r="1377" spans="1:16" ht="21" hidden="1" customHeight="1" x14ac:dyDescent="0.25">
      <c r="A1377" s="154">
        <v>1374</v>
      </c>
      <c r="B1377" s="172" t="s">
        <v>1510</v>
      </c>
      <c r="C1377" s="173">
        <v>583408</v>
      </c>
      <c r="D1377" s="174" t="s">
        <v>4548</v>
      </c>
      <c r="E1377" s="173" t="s">
        <v>640</v>
      </c>
      <c r="F1377" s="173">
        <v>46</v>
      </c>
      <c r="G1377" s="173">
        <v>7</v>
      </c>
      <c r="H1377" s="173" t="s">
        <v>641</v>
      </c>
      <c r="I1377" s="174" t="s">
        <v>1878</v>
      </c>
      <c r="J1377" s="173">
        <v>13</v>
      </c>
      <c r="K1377" s="173" t="s">
        <v>661</v>
      </c>
      <c r="L1377" s="174" t="s">
        <v>662</v>
      </c>
      <c r="M1377" s="174" t="s">
        <v>645</v>
      </c>
      <c r="N1377" s="174" t="s">
        <v>1614</v>
      </c>
      <c r="O1377" s="174" t="s">
        <v>1615</v>
      </c>
      <c r="P1377" s="175" t="s">
        <v>4549</v>
      </c>
    </row>
    <row r="1378" spans="1:16" ht="21" hidden="1" customHeight="1" x14ac:dyDescent="0.25">
      <c r="A1378" s="154">
        <v>1375</v>
      </c>
      <c r="B1378" s="172" t="s">
        <v>1431</v>
      </c>
      <c r="C1378" s="173">
        <v>405813</v>
      </c>
      <c r="D1378" s="174" t="s">
        <v>4550</v>
      </c>
      <c r="E1378" s="173" t="s">
        <v>640</v>
      </c>
      <c r="F1378" s="173">
        <v>43</v>
      </c>
      <c r="G1378" s="173">
        <v>19</v>
      </c>
      <c r="H1378" s="173" t="s">
        <v>641</v>
      </c>
      <c r="I1378" s="174" t="s">
        <v>3191</v>
      </c>
      <c r="J1378" s="173">
        <v>29</v>
      </c>
      <c r="K1378" s="173" t="s">
        <v>3192</v>
      </c>
      <c r="L1378" s="174" t="s">
        <v>3193</v>
      </c>
      <c r="M1378" s="174" t="s">
        <v>645</v>
      </c>
      <c r="N1378" s="174" t="s">
        <v>760</v>
      </c>
      <c r="O1378" s="174" t="s">
        <v>2911</v>
      </c>
      <c r="P1378" s="176" t="s">
        <v>4551</v>
      </c>
    </row>
    <row r="1379" spans="1:16" ht="21" hidden="1" customHeight="1" x14ac:dyDescent="0.25">
      <c r="A1379" s="154">
        <v>1376</v>
      </c>
      <c r="B1379" s="172" t="s">
        <v>1759</v>
      </c>
      <c r="C1379" s="173">
        <v>323625</v>
      </c>
      <c r="D1379" s="174" t="s">
        <v>4552</v>
      </c>
      <c r="E1379" s="173" t="s">
        <v>741</v>
      </c>
      <c r="F1379" s="173">
        <v>57</v>
      </c>
      <c r="G1379" s="173">
        <v>21</v>
      </c>
      <c r="H1379" s="173" t="s">
        <v>229</v>
      </c>
      <c r="I1379" s="174" t="s">
        <v>4553</v>
      </c>
      <c r="J1379" s="173">
        <v>35</v>
      </c>
      <c r="K1379" s="173" t="s">
        <v>820</v>
      </c>
      <c r="L1379" s="174" t="s">
        <v>821</v>
      </c>
      <c r="M1379" s="174" t="s">
        <v>1620</v>
      </c>
      <c r="N1379" s="174" t="s">
        <v>1744</v>
      </c>
      <c r="O1379" s="174" t="s">
        <v>3033</v>
      </c>
      <c r="P1379" s="175" t="s">
        <v>4554</v>
      </c>
    </row>
    <row r="1380" spans="1:16" ht="21" customHeight="1" x14ac:dyDescent="0.25">
      <c r="A1380" s="154">
        <v>1377</v>
      </c>
      <c r="B1380" s="172" t="s">
        <v>1759</v>
      </c>
      <c r="C1380" s="173">
        <v>279089</v>
      </c>
      <c r="D1380" s="174" t="s">
        <v>4555</v>
      </c>
      <c r="E1380" s="173" t="s">
        <v>741</v>
      </c>
      <c r="F1380" s="173">
        <v>47</v>
      </c>
      <c r="G1380" s="173">
        <v>14</v>
      </c>
      <c r="H1380" s="173" t="s">
        <v>229</v>
      </c>
      <c r="I1380" s="174" t="s">
        <v>3029</v>
      </c>
      <c r="J1380" s="173">
        <v>37</v>
      </c>
      <c r="K1380" s="173" t="s">
        <v>1333</v>
      </c>
      <c r="L1380" s="174" t="s">
        <v>1334</v>
      </c>
      <c r="M1380" s="174" t="s">
        <v>1620</v>
      </c>
      <c r="N1380" s="174" t="s">
        <v>1621</v>
      </c>
      <c r="O1380" s="174">
        <v>0</v>
      </c>
      <c r="P1380" s="175" t="s">
        <v>4556</v>
      </c>
    </row>
    <row r="1381" spans="1:16" ht="21" customHeight="1" x14ac:dyDescent="0.25">
      <c r="A1381" s="154">
        <v>1378</v>
      </c>
      <c r="B1381" s="172" t="s">
        <v>1759</v>
      </c>
      <c r="C1381" s="173">
        <v>812346</v>
      </c>
      <c r="D1381" s="174" t="s">
        <v>4557</v>
      </c>
      <c r="E1381" s="173" t="s">
        <v>741</v>
      </c>
      <c r="F1381" s="173">
        <v>55</v>
      </c>
      <c r="G1381" s="173">
        <v>33</v>
      </c>
      <c r="H1381" s="173" t="s">
        <v>229</v>
      </c>
      <c r="I1381" s="174" t="s">
        <v>2608</v>
      </c>
      <c r="J1381" s="173">
        <v>35</v>
      </c>
      <c r="K1381" s="173" t="s">
        <v>820</v>
      </c>
      <c r="L1381" s="174" t="s">
        <v>821</v>
      </c>
      <c r="M1381" s="174" t="s">
        <v>1620</v>
      </c>
      <c r="N1381" s="174" t="s">
        <v>1621</v>
      </c>
      <c r="O1381" s="174">
        <v>0</v>
      </c>
      <c r="P1381" s="175" t="s">
        <v>4558</v>
      </c>
    </row>
    <row r="1382" spans="1:16" ht="21" customHeight="1" x14ac:dyDescent="0.25">
      <c r="A1382" s="154">
        <v>1379</v>
      </c>
      <c r="B1382" s="172" t="s">
        <v>1759</v>
      </c>
      <c r="C1382" s="173">
        <v>626176</v>
      </c>
      <c r="D1382" s="174" t="s">
        <v>4559</v>
      </c>
      <c r="E1382" s="173" t="s">
        <v>741</v>
      </c>
      <c r="F1382" s="173">
        <v>49</v>
      </c>
      <c r="G1382" s="173">
        <v>25</v>
      </c>
      <c r="H1382" s="173" t="s">
        <v>229</v>
      </c>
      <c r="I1382" s="174" t="s">
        <v>4560</v>
      </c>
      <c r="J1382" s="173">
        <v>33</v>
      </c>
      <c r="K1382" s="173" t="s">
        <v>1068</v>
      </c>
      <c r="L1382" s="174" t="s">
        <v>1069</v>
      </c>
      <c r="M1382" s="174" t="s">
        <v>1620</v>
      </c>
      <c r="N1382" s="174" t="s">
        <v>1621</v>
      </c>
      <c r="O1382" s="174">
        <v>0</v>
      </c>
      <c r="P1382" s="175" t="s">
        <v>4561</v>
      </c>
    </row>
    <row r="1383" spans="1:16" ht="21" hidden="1" customHeight="1" x14ac:dyDescent="0.25">
      <c r="A1383" s="154">
        <v>1380</v>
      </c>
      <c r="B1383" s="172" t="s">
        <v>1431</v>
      </c>
      <c r="C1383" s="173">
        <v>267030</v>
      </c>
      <c r="D1383" s="174" t="s">
        <v>4562</v>
      </c>
      <c r="E1383" s="173" t="s">
        <v>640</v>
      </c>
      <c r="F1383" s="173">
        <v>61</v>
      </c>
      <c r="G1383" s="173">
        <v>24</v>
      </c>
      <c r="H1383" s="173" t="s">
        <v>280</v>
      </c>
      <c r="I1383" s="174" t="s">
        <v>4563</v>
      </c>
      <c r="J1383" s="173">
        <v>29</v>
      </c>
      <c r="K1383" s="173" t="s">
        <v>2818</v>
      </c>
      <c r="L1383" s="174" t="s">
        <v>2819</v>
      </c>
      <c r="M1383" s="174" t="s">
        <v>653</v>
      </c>
      <c r="N1383" s="174" t="s">
        <v>2682</v>
      </c>
      <c r="O1383" s="174" t="s">
        <v>2886</v>
      </c>
      <c r="P1383" s="175" t="s">
        <v>4564</v>
      </c>
    </row>
    <row r="1384" spans="1:16" ht="21" hidden="1" customHeight="1" x14ac:dyDescent="0.25">
      <c r="A1384" s="154">
        <v>1381</v>
      </c>
      <c r="B1384" s="172" t="s">
        <v>1431</v>
      </c>
      <c r="C1384" s="173">
        <v>360289</v>
      </c>
      <c r="D1384" s="174" t="s">
        <v>4565</v>
      </c>
      <c r="E1384" s="173" t="s">
        <v>640</v>
      </c>
      <c r="F1384" s="173">
        <v>46</v>
      </c>
      <c r="G1384" s="173">
        <v>21</v>
      </c>
      <c r="H1384" s="173" t="s">
        <v>672</v>
      </c>
      <c r="I1384" s="174" t="s">
        <v>2288</v>
      </c>
      <c r="J1384" s="173">
        <v>30</v>
      </c>
      <c r="K1384" s="173" t="s">
        <v>2407</v>
      </c>
      <c r="L1384" s="174" t="s">
        <v>2408</v>
      </c>
      <c r="M1384" s="174" t="s">
        <v>676</v>
      </c>
      <c r="N1384" s="174" t="s">
        <v>677</v>
      </c>
      <c r="O1384" s="174">
        <v>0</v>
      </c>
      <c r="P1384" s="175" t="s">
        <v>4566</v>
      </c>
    </row>
    <row r="1385" spans="1:16" ht="21" hidden="1" customHeight="1" x14ac:dyDescent="0.25">
      <c r="A1385" s="154">
        <v>1382</v>
      </c>
      <c r="B1385" s="172" t="s">
        <v>1431</v>
      </c>
      <c r="C1385" s="173">
        <v>410070</v>
      </c>
      <c r="D1385" s="174" t="s">
        <v>4567</v>
      </c>
      <c r="E1385" s="173" t="s">
        <v>640</v>
      </c>
      <c r="F1385" s="173">
        <v>37</v>
      </c>
      <c r="G1385" s="173">
        <v>16</v>
      </c>
      <c r="H1385" s="173" t="s">
        <v>641</v>
      </c>
      <c r="I1385" s="174" t="s">
        <v>2265</v>
      </c>
      <c r="J1385" s="173">
        <v>21</v>
      </c>
      <c r="K1385" s="173" t="s">
        <v>769</v>
      </c>
      <c r="L1385" s="174" t="s">
        <v>770</v>
      </c>
      <c r="M1385" s="174" t="s">
        <v>645</v>
      </c>
      <c r="N1385" s="174" t="s">
        <v>760</v>
      </c>
      <c r="O1385" s="174" t="s">
        <v>2260</v>
      </c>
      <c r="P1385" s="175" t="s">
        <v>4568</v>
      </c>
    </row>
    <row r="1386" spans="1:16" ht="21" hidden="1" customHeight="1" x14ac:dyDescent="0.25">
      <c r="A1386" s="154">
        <v>1383</v>
      </c>
      <c r="B1386" s="172" t="s">
        <v>1431</v>
      </c>
      <c r="C1386" s="173">
        <v>414733</v>
      </c>
      <c r="D1386" s="174" t="s">
        <v>4569</v>
      </c>
      <c r="E1386" s="173" t="s">
        <v>741</v>
      </c>
      <c r="F1386" s="173">
        <v>41</v>
      </c>
      <c r="G1386" s="173">
        <v>18</v>
      </c>
      <c r="H1386" s="173" t="s">
        <v>229</v>
      </c>
      <c r="I1386" s="174" t="s">
        <v>4570</v>
      </c>
      <c r="J1386" s="173">
        <v>39</v>
      </c>
      <c r="K1386" s="173" t="s">
        <v>2532</v>
      </c>
      <c r="L1386" s="174" t="s">
        <v>2533</v>
      </c>
      <c r="M1386" s="174" t="s">
        <v>1620</v>
      </c>
      <c r="N1386" s="174" t="s">
        <v>4111</v>
      </c>
      <c r="O1386" s="174" t="s">
        <v>4112</v>
      </c>
      <c r="P1386" s="187" t="s">
        <v>4571</v>
      </c>
    </row>
    <row r="1387" spans="1:16" ht="21" hidden="1" customHeight="1" x14ac:dyDescent="0.25">
      <c r="A1387" s="154">
        <v>1384</v>
      </c>
      <c r="B1387" s="172" t="s">
        <v>1510</v>
      </c>
      <c r="C1387" s="173">
        <v>420732</v>
      </c>
      <c r="D1387" s="174" t="s">
        <v>4572</v>
      </c>
      <c r="E1387" s="173" t="s">
        <v>640</v>
      </c>
      <c r="F1387" s="173">
        <v>54</v>
      </c>
      <c r="G1387" s="173">
        <v>18</v>
      </c>
      <c r="H1387" s="173" t="s">
        <v>641</v>
      </c>
      <c r="I1387" s="174" t="s">
        <v>1905</v>
      </c>
      <c r="J1387" s="173">
        <v>21</v>
      </c>
      <c r="K1387" s="173" t="s">
        <v>895</v>
      </c>
      <c r="L1387" s="174" t="s">
        <v>896</v>
      </c>
      <c r="M1387" s="174" t="s">
        <v>645</v>
      </c>
      <c r="N1387" s="174" t="s">
        <v>1614</v>
      </c>
      <c r="O1387" s="174" t="s">
        <v>1883</v>
      </c>
      <c r="P1387" s="175" t="s">
        <v>656</v>
      </c>
    </row>
    <row r="1388" spans="1:16" ht="21" hidden="1" customHeight="1" x14ac:dyDescent="0.25">
      <c r="A1388" s="154">
        <v>1385</v>
      </c>
      <c r="B1388" s="172" t="s">
        <v>1510</v>
      </c>
      <c r="C1388" s="173">
        <v>435479</v>
      </c>
      <c r="D1388" s="174" t="s">
        <v>4573</v>
      </c>
      <c r="E1388" s="173" t="s">
        <v>640</v>
      </c>
      <c r="F1388" s="173">
        <v>39</v>
      </c>
      <c r="G1388" s="173">
        <v>17</v>
      </c>
      <c r="H1388" s="173" t="s">
        <v>641</v>
      </c>
      <c r="I1388" s="174" t="s">
        <v>4574</v>
      </c>
      <c r="J1388" s="173">
        <v>23</v>
      </c>
      <c r="K1388" s="173" t="s">
        <v>1289</v>
      </c>
      <c r="L1388" s="174" t="s">
        <v>1290</v>
      </c>
      <c r="M1388" s="174" t="s">
        <v>645</v>
      </c>
      <c r="N1388" s="174" t="s">
        <v>1614</v>
      </c>
      <c r="O1388" s="174" t="s">
        <v>1883</v>
      </c>
      <c r="P1388" s="175" t="s">
        <v>656</v>
      </c>
    </row>
    <row r="1389" spans="1:16" ht="21" hidden="1" customHeight="1" x14ac:dyDescent="0.25">
      <c r="A1389" s="154">
        <v>1386</v>
      </c>
      <c r="B1389" s="172" t="s">
        <v>1431</v>
      </c>
      <c r="C1389" s="173">
        <v>446390</v>
      </c>
      <c r="D1389" s="174" t="s">
        <v>4575</v>
      </c>
      <c r="E1389" s="173" t="s">
        <v>741</v>
      </c>
      <c r="F1389" s="173">
        <v>44</v>
      </c>
      <c r="G1389" s="173">
        <v>15</v>
      </c>
      <c r="H1389" s="173" t="s">
        <v>641</v>
      </c>
      <c r="I1389" s="174" t="s">
        <v>4576</v>
      </c>
      <c r="J1389" s="173">
        <v>37</v>
      </c>
      <c r="K1389" s="173" t="s">
        <v>1964</v>
      </c>
      <c r="L1389" s="174" t="s">
        <v>1965</v>
      </c>
      <c r="M1389" s="174" t="s">
        <v>645</v>
      </c>
      <c r="N1389" s="174" t="s">
        <v>822</v>
      </c>
      <c r="O1389" s="174" t="s">
        <v>1782</v>
      </c>
      <c r="P1389" s="175" t="s">
        <v>4577</v>
      </c>
    </row>
    <row r="1390" spans="1:16" ht="21" hidden="1" customHeight="1" x14ac:dyDescent="0.25">
      <c r="A1390" s="154">
        <v>1387</v>
      </c>
      <c r="B1390" s="172" t="s">
        <v>1510</v>
      </c>
      <c r="C1390" s="173">
        <v>459285</v>
      </c>
      <c r="D1390" s="174" t="s">
        <v>4578</v>
      </c>
      <c r="E1390" s="173" t="s">
        <v>640</v>
      </c>
      <c r="F1390" s="173">
        <v>41</v>
      </c>
      <c r="G1390" s="173">
        <v>16</v>
      </c>
      <c r="H1390" s="173" t="s">
        <v>641</v>
      </c>
      <c r="I1390" s="174" t="s">
        <v>1905</v>
      </c>
      <c r="J1390" s="173">
        <v>21</v>
      </c>
      <c r="K1390" s="173" t="s">
        <v>895</v>
      </c>
      <c r="L1390" s="174" t="s">
        <v>896</v>
      </c>
      <c r="M1390" s="174" t="s">
        <v>645</v>
      </c>
      <c r="N1390" s="174" t="s">
        <v>1614</v>
      </c>
      <c r="O1390" s="174" t="s">
        <v>1883</v>
      </c>
      <c r="P1390" s="175" t="s">
        <v>4579</v>
      </c>
    </row>
    <row r="1391" spans="1:16" ht="21" hidden="1" customHeight="1" x14ac:dyDescent="0.25">
      <c r="A1391" s="154">
        <v>1388</v>
      </c>
      <c r="B1391" s="172" t="s">
        <v>1510</v>
      </c>
      <c r="C1391" s="173">
        <v>461647</v>
      </c>
      <c r="D1391" s="174" t="s">
        <v>4580</v>
      </c>
      <c r="E1391" s="173" t="s">
        <v>640</v>
      </c>
      <c r="F1391" s="173">
        <v>42</v>
      </c>
      <c r="G1391" s="173">
        <v>15</v>
      </c>
      <c r="H1391" s="173" t="s">
        <v>641</v>
      </c>
      <c r="I1391" s="174" t="s">
        <v>2168</v>
      </c>
      <c r="J1391" s="173">
        <v>22</v>
      </c>
      <c r="K1391" s="173" t="s">
        <v>899</v>
      </c>
      <c r="L1391" s="174" t="s">
        <v>900</v>
      </c>
      <c r="M1391" s="174" t="s">
        <v>645</v>
      </c>
      <c r="N1391" s="174" t="s">
        <v>1614</v>
      </c>
      <c r="O1391" s="174" t="s">
        <v>1883</v>
      </c>
      <c r="P1391" s="175" t="s">
        <v>4581</v>
      </c>
    </row>
    <row r="1392" spans="1:16" ht="21" customHeight="1" x14ac:dyDescent="0.25">
      <c r="A1392" s="154">
        <v>1389</v>
      </c>
      <c r="B1392" s="172" t="s">
        <v>1759</v>
      </c>
      <c r="C1392" s="173">
        <v>486686</v>
      </c>
      <c r="D1392" s="174" t="s">
        <v>4582</v>
      </c>
      <c r="E1392" s="173" t="s">
        <v>741</v>
      </c>
      <c r="F1392" s="173">
        <v>61</v>
      </c>
      <c r="G1392" s="173">
        <v>13</v>
      </c>
      <c r="H1392" s="173" t="s">
        <v>229</v>
      </c>
      <c r="I1392" s="174" t="s">
        <v>2608</v>
      </c>
      <c r="J1392" s="173">
        <v>35</v>
      </c>
      <c r="K1392" s="173" t="s">
        <v>1964</v>
      </c>
      <c r="L1392" s="174" t="s">
        <v>1965</v>
      </c>
      <c r="M1392" s="174" t="s">
        <v>1620</v>
      </c>
      <c r="N1392" s="174" t="s">
        <v>1621</v>
      </c>
      <c r="O1392" s="174">
        <v>0</v>
      </c>
      <c r="P1392" s="187" t="s">
        <v>4583</v>
      </c>
    </row>
    <row r="1393" spans="1:16" ht="21" hidden="1" customHeight="1" x14ac:dyDescent="0.25">
      <c r="A1393" s="154">
        <v>1390</v>
      </c>
      <c r="B1393" s="172" t="s">
        <v>1431</v>
      </c>
      <c r="C1393" s="173">
        <v>491355</v>
      </c>
      <c r="D1393" s="174" t="s">
        <v>4584</v>
      </c>
      <c r="E1393" s="173" t="s">
        <v>640</v>
      </c>
      <c r="F1393" s="173">
        <v>36</v>
      </c>
      <c r="G1393" s="173">
        <v>12</v>
      </c>
      <c r="H1393" s="173" t="s">
        <v>641</v>
      </c>
      <c r="I1393" s="174" t="s">
        <v>2262</v>
      </c>
      <c r="J1393" s="173">
        <v>26</v>
      </c>
      <c r="K1393" s="173" t="s">
        <v>949</v>
      </c>
      <c r="L1393" s="174" t="s">
        <v>950</v>
      </c>
      <c r="M1393" s="174" t="s">
        <v>645</v>
      </c>
      <c r="N1393" s="174" t="s">
        <v>760</v>
      </c>
      <c r="O1393" s="174" t="s">
        <v>2260</v>
      </c>
      <c r="P1393" s="175" t="s">
        <v>4585</v>
      </c>
    </row>
    <row r="1394" spans="1:16" ht="21" hidden="1" customHeight="1" x14ac:dyDescent="0.25">
      <c r="A1394" s="154">
        <v>1391</v>
      </c>
      <c r="B1394" s="172" t="s">
        <v>1510</v>
      </c>
      <c r="C1394" s="173">
        <v>498215</v>
      </c>
      <c r="D1394" s="174" t="s">
        <v>4586</v>
      </c>
      <c r="E1394" s="173" t="s">
        <v>640</v>
      </c>
      <c r="F1394" s="173">
        <v>41</v>
      </c>
      <c r="G1394" s="173">
        <v>13</v>
      </c>
      <c r="H1394" s="173" t="s">
        <v>229</v>
      </c>
      <c r="I1394" s="174" t="s">
        <v>4587</v>
      </c>
      <c r="J1394" s="173">
        <v>15</v>
      </c>
      <c r="K1394" s="173" t="s">
        <v>1612</v>
      </c>
      <c r="L1394" s="174" t="s">
        <v>1613</v>
      </c>
      <c r="M1394" s="174" t="s">
        <v>1620</v>
      </c>
      <c r="N1394" s="174" t="s">
        <v>1627</v>
      </c>
      <c r="O1394" s="174">
        <v>0</v>
      </c>
      <c r="P1394" s="175" t="s">
        <v>4588</v>
      </c>
    </row>
    <row r="1395" spans="1:16" ht="21" hidden="1" customHeight="1" x14ac:dyDescent="0.25">
      <c r="A1395" s="154">
        <v>1392</v>
      </c>
      <c r="B1395" s="172" t="s">
        <v>1431</v>
      </c>
      <c r="C1395" s="173">
        <v>511406</v>
      </c>
      <c r="D1395" s="174" t="s">
        <v>4589</v>
      </c>
      <c r="E1395" s="173" t="s">
        <v>741</v>
      </c>
      <c r="F1395" s="173">
        <v>38</v>
      </c>
      <c r="G1395" s="173">
        <v>12</v>
      </c>
      <c r="H1395" s="173" t="s">
        <v>641</v>
      </c>
      <c r="I1395" s="174" t="s">
        <v>2315</v>
      </c>
      <c r="J1395" s="173">
        <v>35</v>
      </c>
      <c r="K1395" s="173" t="s">
        <v>820</v>
      </c>
      <c r="L1395" s="174" t="s">
        <v>821</v>
      </c>
      <c r="M1395" s="174" t="s">
        <v>645</v>
      </c>
      <c r="N1395" s="174" t="s">
        <v>760</v>
      </c>
      <c r="O1395" s="174" t="s">
        <v>2260</v>
      </c>
      <c r="P1395" s="175" t="s">
        <v>4590</v>
      </c>
    </row>
    <row r="1396" spans="1:16" ht="21" hidden="1" customHeight="1" x14ac:dyDescent="0.25">
      <c r="A1396" s="154">
        <v>1393</v>
      </c>
      <c r="B1396" s="172" t="s">
        <v>1510</v>
      </c>
      <c r="C1396" s="173">
        <v>520281</v>
      </c>
      <c r="D1396" s="174" t="s">
        <v>4591</v>
      </c>
      <c r="E1396" s="173" t="s">
        <v>640</v>
      </c>
      <c r="F1396" s="173">
        <v>47</v>
      </c>
      <c r="G1396" s="173">
        <v>11</v>
      </c>
      <c r="H1396" s="173" t="s">
        <v>229</v>
      </c>
      <c r="I1396" s="174" t="s">
        <v>1659</v>
      </c>
      <c r="J1396" s="173">
        <v>21</v>
      </c>
      <c r="K1396" s="173" t="s">
        <v>769</v>
      </c>
      <c r="L1396" s="174" t="s">
        <v>770</v>
      </c>
      <c r="M1396" s="174" t="s">
        <v>1620</v>
      </c>
      <c r="N1396" s="174" t="s">
        <v>1627</v>
      </c>
      <c r="O1396" s="174">
        <v>0</v>
      </c>
      <c r="P1396" s="175" t="s">
        <v>4592</v>
      </c>
    </row>
    <row r="1397" spans="1:16" ht="21" hidden="1" customHeight="1" x14ac:dyDescent="0.25">
      <c r="A1397" s="154">
        <v>1394</v>
      </c>
      <c r="B1397" s="172" t="s">
        <v>1431</v>
      </c>
      <c r="C1397" s="173">
        <v>642182</v>
      </c>
      <c r="D1397" s="174" t="s">
        <v>4593</v>
      </c>
      <c r="E1397" s="173" t="s">
        <v>640</v>
      </c>
      <c r="F1397" s="173">
        <v>58</v>
      </c>
      <c r="G1397" s="173">
        <v>28</v>
      </c>
      <c r="H1397" s="173" t="s">
        <v>280</v>
      </c>
      <c r="I1397" s="174" t="s">
        <v>4563</v>
      </c>
      <c r="J1397" s="173">
        <v>23</v>
      </c>
      <c r="K1397" s="173" t="s">
        <v>1280</v>
      </c>
      <c r="L1397" s="174" t="s">
        <v>1281</v>
      </c>
      <c r="M1397" s="174" t="s">
        <v>653</v>
      </c>
      <c r="N1397" s="174" t="s">
        <v>2682</v>
      </c>
      <c r="O1397" s="174" t="s">
        <v>2886</v>
      </c>
      <c r="P1397" s="175" t="s">
        <v>656</v>
      </c>
    </row>
    <row r="1398" spans="1:16" ht="21" hidden="1" customHeight="1" x14ac:dyDescent="0.25">
      <c r="A1398" s="154">
        <v>1395</v>
      </c>
      <c r="B1398" s="172" t="s">
        <v>1510</v>
      </c>
      <c r="C1398" s="173">
        <v>699293</v>
      </c>
      <c r="D1398" s="174" t="s">
        <v>4594</v>
      </c>
      <c r="E1398" s="173" t="s">
        <v>640</v>
      </c>
      <c r="F1398" s="173">
        <v>52</v>
      </c>
      <c r="G1398" s="173">
        <v>32</v>
      </c>
      <c r="H1398" s="173" t="s">
        <v>641</v>
      </c>
      <c r="I1398" s="174" t="s">
        <v>2183</v>
      </c>
      <c r="J1398" s="173">
        <v>23</v>
      </c>
      <c r="K1398" s="173" t="s">
        <v>1286</v>
      </c>
      <c r="L1398" s="174" t="s">
        <v>1287</v>
      </c>
      <c r="M1398" s="174" t="s">
        <v>645</v>
      </c>
      <c r="N1398" s="174" t="s">
        <v>1614</v>
      </c>
      <c r="O1398" s="174" t="s">
        <v>1883</v>
      </c>
      <c r="P1398" s="175" t="s">
        <v>656</v>
      </c>
    </row>
    <row r="1399" spans="1:16" ht="21" hidden="1" customHeight="1" x14ac:dyDescent="0.25">
      <c r="A1399" s="154">
        <v>1396</v>
      </c>
      <c r="B1399" s="172" t="s">
        <v>1431</v>
      </c>
      <c r="C1399" s="173">
        <v>379108</v>
      </c>
      <c r="D1399" s="174" t="s">
        <v>4595</v>
      </c>
      <c r="E1399" s="173" t="s">
        <v>741</v>
      </c>
      <c r="F1399" s="173">
        <v>42</v>
      </c>
      <c r="G1399" s="173">
        <v>16</v>
      </c>
      <c r="H1399" s="173" t="s">
        <v>229</v>
      </c>
      <c r="I1399" s="174" t="s">
        <v>4596</v>
      </c>
      <c r="J1399" s="173">
        <v>15</v>
      </c>
      <c r="K1399" s="173" t="s">
        <v>2939</v>
      </c>
      <c r="L1399" s="174" t="s">
        <v>2940</v>
      </c>
      <c r="M1399" s="174" t="s">
        <v>645</v>
      </c>
      <c r="N1399" s="174" t="s">
        <v>760</v>
      </c>
      <c r="O1399" s="174" t="s">
        <v>2911</v>
      </c>
      <c r="P1399" s="175" t="s">
        <v>4597</v>
      </c>
    </row>
    <row r="1400" spans="1:16" ht="21" hidden="1" customHeight="1" x14ac:dyDescent="0.25">
      <c r="A1400" s="154">
        <v>1397</v>
      </c>
      <c r="B1400" s="172" t="s">
        <v>1431</v>
      </c>
      <c r="C1400" s="173">
        <v>415736</v>
      </c>
      <c r="D1400" s="174" t="s">
        <v>4598</v>
      </c>
      <c r="E1400" s="173" t="s">
        <v>640</v>
      </c>
      <c r="F1400" s="173">
        <v>39</v>
      </c>
      <c r="G1400" s="173">
        <v>13</v>
      </c>
      <c r="H1400" s="173" t="s">
        <v>641</v>
      </c>
      <c r="I1400" s="174" t="s">
        <v>4599</v>
      </c>
      <c r="J1400" s="173">
        <v>20</v>
      </c>
      <c r="K1400" s="173" t="s">
        <v>4600</v>
      </c>
      <c r="L1400" s="174" t="s">
        <v>4601</v>
      </c>
      <c r="M1400" s="174" t="s">
        <v>645</v>
      </c>
      <c r="N1400" s="174" t="s">
        <v>760</v>
      </c>
      <c r="O1400" s="174" t="s">
        <v>2911</v>
      </c>
      <c r="P1400" s="175" t="s">
        <v>4602</v>
      </c>
    </row>
    <row r="1401" spans="1:16" ht="21" hidden="1" customHeight="1" x14ac:dyDescent="0.25">
      <c r="A1401" s="154">
        <v>1398</v>
      </c>
      <c r="B1401" s="172" t="s">
        <v>1431</v>
      </c>
      <c r="C1401" s="173">
        <v>581568</v>
      </c>
      <c r="D1401" s="174" t="s">
        <v>4603</v>
      </c>
      <c r="E1401" s="173" t="s">
        <v>640</v>
      </c>
      <c r="F1401" s="173">
        <v>43</v>
      </c>
      <c r="G1401" s="173">
        <v>8</v>
      </c>
      <c r="H1401" s="173" t="s">
        <v>641</v>
      </c>
      <c r="I1401" s="174" t="s">
        <v>2946</v>
      </c>
      <c r="J1401" s="173">
        <v>26</v>
      </c>
      <c r="K1401" s="173" t="s">
        <v>949</v>
      </c>
      <c r="L1401" s="174" t="s">
        <v>950</v>
      </c>
      <c r="M1401" s="174" t="s">
        <v>645</v>
      </c>
      <c r="N1401" s="174" t="s">
        <v>760</v>
      </c>
      <c r="O1401" s="174" t="s">
        <v>2911</v>
      </c>
      <c r="P1401" s="175" t="s">
        <v>656</v>
      </c>
    </row>
    <row r="1402" spans="1:16" ht="21" hidden="1" customHeight="1" x14ac:dyDescent="0.25">
      <c r="A1402" s="154">
        <v>1399</v>
      </c>
      <c r="B1402" s="172" t="s">
        <v>1510</v>
      </c>
      <c r="C1402" s="173">
        <v>170176</v>
      </c>
      <c r="D1402" s="174" t="s">
        <v>4604</v>
      </c>
      <c r="E1402" s="173" t="s">
        <v>640</v>
      </c>
      <c r="F1402" s="173">
        <v>53</v>
      </c>
      <c r="G1402" s="173">
        <v>31</v>
      </c>
      <c r="H1402" s="173" t="s">
        <v>280</v>
      </c>
      <c r="I1402" s="174" t="s">
        <v>3476</v>
      </c>
      <c r="J1402" s="173">
        <v>23</v>
      </c>
      <c r="K1402" s="173" t="s">
        <v>1092</v>
      </c>
      <c r="L1402" s="174" t="s">
        <v>1093</v>
      </c>
      <c r="M1402" s="174" t="s">
        <v>653</v>
      </c>
      <c r="N1402" s="174" t="s">
        <v>663</v>
      </c>
      <c r="O1402" s="174" t="s">
        <v>664</v>
      </c>
      <c r="P1402" s="175" t="s">
        <v>4605</v>
      </c>
    </row>
    <row r="1403" spans="1:16" ht="21" hidden="1" customHeight="1" x14ac:dyDescent="0.25">
      <c r="A1403" s="154">
        <v>1400</v>
      </c>
      <c r="B1403" s="172" t="s">
        <v>638</v>
      </c>
      <c r="C1403" s="173">
        <v>313771</v>
      </c>
      <c r="D1403" s="174" t="s">
        <v>4606</v>
      </c>
      <c r="E1403" s="173" t="s">
        <v>741</v>
      </c>
      <c r="F1403" s="173">
        <v>45</v>
      </c>
      <c r="G1403" s="173">
        <v>21</v>
      </c>
      <c r="H1403" s="173" t="s">
        <v>280</v>
      </c>
      <c r="I1403" s="174" t="s">
        <v>1840</v>
      </c>
      <c r="J1403" s="173">
        <v>21</v>
      </c>
      <c r="K1403" s="173" t="s">
        <v>870</v>
      </c>
      <c r="L1403" s="174" t="s">
        <v>871</v>
      </c>
      <c r="M1403" s="174" t="s">
        <v>653</v>
      </c>
      <c r="N1403" s="174" t="s">
        <v>663</v>
      </c>
      <c r="O1403" s="174" t="s">
        <v>664</v>
      </c>
      <c r="P1403" s="175" t="s">
        <v>4607</v>
      </c>
    </row>
    <row r="1404" spans="1:16" ht="21" hidden="1" customHeight="1" x14ac:dyDescent="0.25">
      <c r="A1404" s="154">
        <v>1401</v>
      </c>
      <c r="B1404" s="172" t="s">
        <v>638</v>
      </c>
      <c r="C1404" s="173">
        <v>327541</v>
      </c>
      <c r="D1404" s="174" t="s">
        <v>4608</v>
      </c>
      <c r="E1404" s="173" t="s">
        <v>640</v>
      </c>
      <c r="F1404" s="173">
        <v>44</v>
      </c>
      <c r="G1404" s="173">
        <v>20</v>
      </c>
      <c r="H1404" s="173" t="s">
        <v>641</v>
      </c>
      <c r="I1404" s="174" t="s">
        <v>4609</v>
      </c>
      <c r="J1404" s="173">
        <v>25</v>
      </c>
      <c r="K1404" s="173" t="s">
        <v>1316</v>
      </c>
      <c r="L1404" s="174" t="s">
        <v>1317</v>
      </c>
      <c r="M1404" s="174" t="s">
        <v>645</v>
      </c>
      <c r="N1404" s="174" t="s">
        <v>951</v>
      </c>
      <c r="O1404" s="174" t="s">
        <v>1193</v>
      </c>
      <c r="P1404" s="175" t="s">
        <v>656</v>
      </c>
    </row>
    <row r="1405" spans="1:16" ht="21" hidden="1" customHeight="1" x14ac:dyDescent="0.25">
      <c r="A1405" s="154">
        <v>1402</v>
      </c>
      <c r="B1405" s="172" t="s">
        <v>1759</v>
      </c>
      <c r="C1405" s="173">
        <v>357003</v>
      </c>
      <c r="D1405" s="174" t="s">
        <v>4610</v>
      </c>
      <c r="E1405" s="173" t="s">
        <v>640</v>
      </c>
      <c r="F1405" s="173">
        <v>53</v>
      </c>
      <c r="G1405" s="173">
        <v>21</v>
      </c>
      <c r="H1405" s="173" t="s">
        <v>641</v>
      </c>
      <c r="I1405" s="174" t="s">
        <v>3915</v>
      </c>
      <c r="J1405" s="173">
        <v>32</v>
      </c>
      <c r="K1405" s="173" t="s">
        <v>960</v>
      </c>
      <c r="L1405" s="174" t="s">
        <v>961</v>
      </c>
      <c r="M1405" s="174" t="s">
        <v>645</v>
      </c>
      <c r="N1405" s="174" t="s">
        <v>951</v>
      </c>
      <c r="O1405" s="174" t="s">
        <v>3310</v>
      </c>
      <c r="P1405" s="175" t="s">
        <v>4611</v>
      </c>
    </row>
    <row r="1406" spans="1:16" ht="21" hidden="1" customHeight="1" x14ac:dyDescent="0.25">
      <c r="A1406" s="154">
        <v>1403</v>
      </c>
      <c r="B1406" s="172" t="s">
        <v>1431</v>
      </c>
      <c r="C1406" s="173">
        <v>370452</v>
      </c>
      <c r="D1406" s="174" t="s">
        <v>4612</v>
      </c>
      <c r="E1406" s="173" t="s">
        <v>640</v>
      </c>
      <c r="F1406" s="173">
        <v>47</v>
      </c>
      <c r="G1406" s="173">
        <v>17</v>
      </c>
      <c r="H1406" s="173" t="s">
        <v>229</v>
      </c>
      <c r="I1406" s="174" t="s">
        <v>4613</v>
      </c>
      <c r="J1406" s="173">
        <v>23</v>
      </c>
      <c r="K1406" s="173" t="s">
        <v>929</v>
      </c>
      <c r="L1406" s="174" t="s">
        <v>930</v>
      </c>
      <c r="M1406" s="174" t="s">
        <v>1620</v>
      </c>
      <c r="N1406" s="174" t="s">
        <v>2525</v>
      </c>
      <c r="O1406" s="174">
        <v>0</v>
      </c>
      <c r="P1406" s="175" t="s">
        <v>4614</v>
      </c>
    </row>
    <row r="1407" spans="1:16" ht="21" hidden="1" customHeight="1" x14ac:dyDescent="0.25">
      <c r="A1407" s="154">
        <v>1404</v>
      </c>
      <c r="B1407" s="172" t="s">
        <v>1431</v>
      </c>
      <c r="C1407" s="173">
        <v>418953</v>
      </c>
      <c r="D1407" s="174" t="s">
        <v>4615</v>
      </c>
      <c r="E1407" s="173" t="s">
        <v>640</v>
      </c>
      <c r="F1407" s="173">
        <v>44</v>
      </c>
      <c r="G1407" s="173">
        <v>18</v>
      </c>
      <c r="H1407" s="173" t="s">
        <v>229</v>
      </c>
      <c r="I1407" s="174" t="s">
        <v>2798</v>
      </c>
      <c r="J1407" s="173">
        <v>13</v>
      </c>
      <c r="K1407" s="173" t="s">
        <v>1594</v>
      </c>
      <c r="L1407" s="174" t="s">
        <v>1595</v>
      </c>
      <c r="M1407" s="174" t="s">
        <v>1620</v>
      </c>
      <c r="N1407" s="174" t="s">
        <v>2525</v>
      </c>
      <c r="O1407" s="174" t="s">
        <v>2630</v>
      </c>
      <c r="P1407" s="175" t="s">
        <v>656</v>
      </c>
    </row>
    <row r="1408" spans="1:16" ht="21" hidden="1" customHeight="1" x14ac:dyDescent="0.25">
      <c r="A1408" s="154">
        <v>1405</v>
      </c>
      <c r="B1408" s="172" t="s">
        <v>638</v>
      </c>
      <c r="C1408" s="173">
        <v>450329</v>
      </c>
      <c r="D1408" s="174" t="s">
        <v>4616</v>
      </c>
      <c r="E1408" s="173" t="s">
        <v>640</v>
      </c>
      <c r="F1408" s="173">
        <v>43</v>
      </c>
      <c r="G1408" s="173">
        <v>16</v>
      </c>
      <c r="H1408" s="173" t="s">
        <v>280</v>
      </c>
      <c r="I1408" s="174" t="s">
        <v>4617</v>
      </c>
      <c r="J1408" s="173">
        <v>25</v>
      </c>
      <c r="K1408" s="173" t="s">
        <v>651</v>
      </c>
      <c r="L1408" s="174" t="s">
        <v>652</v>
      </c>
      <c r="M1408" s="174" t="s">
        <v>653</v>
      </c>
      <c r="N1408" s="174" t="s">
        <v>654</v>
      </c>
      <c r="O1408" s="174" t="s">
        <v>655</v>
      </c>
      <c r="P1408" s="175" t="s">
        <v>656</v>
      </c>
    </row>
    <row r="1409" spans="1:16" ht="21" hidden="1" customHeight="1" x14ac:dyDescent="0.25">
      <c r="A1409" s="154">
        <v>1406</v>
      </c>
      <c r="B1409" s="172" t="s">
        <v>1431</v>
      </c>
      <c r="C1409" s="173">
        <v>471012</v>
      </c>
      <c r="D1409" s="174" t="s">
        <v>4618</v>
      </c>
      <c r="E1409" s="173" t="s">
        <v>640</v>
      </c>
      <c r="F1409" s="173">
        <v>40</v>
      </c>
      <c r="G1409" s="173">
        <v>13</v>
      </c>
      <c r="H1409" s="173" t="s">
        <v>229</v>
      </c>
      <c r="I1409" s="174" t="s">
        <v>4619</v>
      </c>
      <c r="J1409" s="173">
        <v>23</v>
      </c>
      <c r="K1409" s="173" t="s">
        <v>4620</v>
      </c>
      <c r="L1409" s="174" t="s">
        <v>4621</v>
      </c>
      <c r="M1409" s="174" t="s">
        <v>1620</v>
      </c>
      <c r="N1409" s="174" t="s">
        <v>2623</v>
      </c>
      <c r="O1409" s="174" t="s">
        <v>2893</v>
      </c>
      <c r="P1409" s="175" t="s">
        <v>4622</v>
      </c>
    </row>
    <row r="1410" spans="1:16" ht="21" hidden="1" customHeight="1" x14ac:dyDescent="0.25">
      <c r="A1410" s="154">
        <v>1407</v>
      </c>
      <c r="B1410" s="172" t="s">
        <v>638</v>
      </c>
      <c r="C1410" s="173">
        <v>333076</v>
      </c>
      <c r="D1410" s="174" t="s">
        <v>4623</v>
      </c>
      <c r="E1410" s="173" t="s">
        <v>640</v>
      </c>
      <c r="F1410" s="173">
        <v>49</v>
      </c>
      <c r="G1410" s="173">
        <v>24</v>
      </c>
      <c r="H1410" s="173" t="s">
        <v>641</v>
      </c>
      <c r="I1410" s="174" t="s">
        <v>3317</v>
      </c>
      <c r="J1410" s="173">
        <v>21</v>
      </c>
      <c r="K1410" s="173" t="s">
        <v>2764</v>
      </c>
      <c r="L1410" s="174" t="s">
        <v>2765</v>
      </c>
      <c r="M1410" s="174" t="s">
        <v>645</v>
      </c>
      <c r="N1410" s="174" t="s">
        <v>951</v>
      </c>
      <c r="O1410" s="174" t="s">
        <v>952</v>
      </c>
      <c r="P1410" s="175" t="s">
        <v>4624</v>
      </c>
    </row>
    <row r="1411" spans="1:16" ht="21" hidden="1" customHeight="1" x14ac:dyDescent="0.25">
      <c r="A1411" s="154">
        <v>1408</v>
      </c>
      <c r="B1411" s="172" t="s">
        <v>638</v>
      </c>
      <c r="C1411" s="173">
        <v>340601</v>
      </c>
      <c r="D1411" s="174" t="s">
        <v>4625</v>
      </c>
      <c r="E1411" s="173" t="s">
        <v>640</v>
      </c>
      <c r="F1411" s="173">
        <v>48</v>
      </c>
      <c r="G1411" s="173">
        <v>21</v>
      </c>
      <c r="H1411" s="173" t="s">
        <v>672</v>
      </c>
      <c r="I1411" s="174" t="s">
        <v>1385</v>
      </c>
      <c r="J1411" s="173">
        <v>21</v>
      </c>
      <c r="K1411" s="173" t="s">
        <v>940</v>
      </c>
      <c r="L1411" s="174" t="s">
        <v>941</v>
      </c>
      <c r="M1411" s="174" t="s">
        <v>736</v>
      </c>
      <c r="N1411" s="174" t="s">
        <v>882</v>
      </c>
      <c r="O1411" s="174">
        <v>0</v>
      </c>
      <c r="P1411" s="175" t="s">
        <v>656</v>
      </c>
    </row>
    <row r="1412" spans="1:16" ht="21" hidden="1" customHeight="1" x14ac:dyDescent="0.25">
      <c r="A1412" s="154">
        <v>1409</v>
      </c>
      <c r="B1412" s="172" t="s">
        <v>638</v>
      </c>
      <c r="C1412" s="173">
        <v>340893</v>
      </c>
      <c r="D1412" s="174" t="s">
        <v>4626</v>
      </c>
      <c r="E1412" s="173" t="s">
        <v>640</v>
      </c>
      <c r="F1412" s="173">
        <v>56</v>
      </c>
      <c r="G1412" s="173">
        <v>20</v>
      </c>
      <c r="H1412" s="173" t="s">
        <v>672</v>
      </c>
      <c r="I1412" s="174" t="s">
        <v>1385</v>
      </c>
      <c r="J1412" s="173">
        <v>22</v>
      </c>
      <c r="K1412" s="173" t="s">
        <v>764</v>
      </c>
      <c r="L1412" s="174" t="s">
        <v>765</v>
      </c>
      <c r="M1412" s="174" t="s">
        <v>736</v>
      </c>
      <c r="N1412" s="174" t="s">
        <v>882</v>
      </c>
      <c r="O1412" s="174">
        <v>0</v>
      </c>
      <c r="P1412" s="175" t="s">
        <v>656</v>
      </c>
    </row>
    <row r="1413" spans="1:16" ht="21" hidden="1" customHeight="1" x14ac:dyDescent="0.25">
      <c r="A1413" s="154">
        <v>1410</v>
      </c>
      <c r="B1413" s="172" t="s">
        <v>638</v>
      </c>
      <c r="C1413" s="173">
        <v>399395</v>
      </c>
      <c r="D1413" s="174" t="s">
        <v>4627</v>
      </c>
      <c r="E1413" s="173" t="s">
        <v>640</v>
      </c>
      <c r="F1413" s="173">
        <v>46</v>
      </c>
      <c r="G1413" s="173">
        <v>19</v>
      </c>
      <c r="H1413" s="173" t="s">
        <v>672</v>
      </c>
      <c r="I1413" s="174" t="s">
        <v>1385</v>
      </c>
      <c r="J1413" s="173">
        <v>13</v>
      </c>
      <c r="K1413" s="173" t="s">
        <v>907</v>
      </c>
      <c r="L1413" s="174" t="s">
        <v>908</v>
      </c>
      <c r="M1413" s="174" t="s">
        <v>736</v>
      </c>
      <c r="N1413" s="174" t="s">
        <v>882</v>
      </c>
      <c r="O1413" s="174">
        <v>0</v>
      </c>
      <c r="P1413" s="176" t="s">
        <v>4628</v>
      </c>
    </row>
    <row r="1414" spans="1:16" ht="21" hidden="1" customHeight="1" x14ac:dyDescent="0.25">
      <c r="A1414" s="154">
        <v>1411</v>
      </c>
      <c r="B1414" s="172" t="s">
        <v>638</v>
      </c>
      <c r="C1414" s="173">
        <v>471539</v>
      </c>
      <c r="D1414" s="174" t="s">
        <v>4629</v>
      </c>
      <c r="E1414" s="173" t="s">
        <v>640</v>
      </c>
      <c r="F1414" s="173">
        <v>57</v>
      </c>
      <c r="G1414" s="173">
        <v>22</v>
      </c>
      <c r="H1414" s="173" t="s">
        <v>672</v>
      </c>
      <c r="I1414" s="174" t="s">
        <v>1385</v>
      </c>
      <c r="J1414" s="173">
        <v>22</v>
      </c>
      <c r="K1414" s="173" t="s">
        <v>764</v>
      </c>
      <c r="L1414" s="174" t="s">
        <v>765</v>
      </c>
      <c r="M1414" s="174" t="s">
        <v>736</v>
      </c>
      <c r="N1414" s="174" t="s">
        <v>882</v>
      </c>
      <c r="O1414" s="174">
        <v>0</v>
      </c>
      <c r="P1414" s="175" t="s">
        <v>656</v>
      </c>
    </row>
    <row r="1415" spans="1:16" ht="21" hidden="1" customHeight="1" x14ac:dyDescent="0.25">
      <c r="A1415" s="154">
        <v>1412</v>
      </c>
      <c r="B1415" s="172" t="s">
        <v>638</v>
      </c>
      <c r="C1415" s="173">
        <v>478404</v>
      </c>
      <c r="D1415" s="174" t="s">
        <v>4630</v>
      </c>
      <c r="E1415" s="173" t="s">
        <v>640</v>
      </c>
      <c r="F1415" s="173">
        <v>54</v>
      </c>
      <c r="G1415" s="173">
        <v>24</v>
      </c>
      <c r="H1415" s="173" t="s">
        <v>672</v>
      </c>
      <c r="I1415" s="174" t="s">
        <v>1382</v>
      </c>
      <c r="J1415" s="173">
        <v>21</v>
      </c>
      <c r="K1415" s="173" t="s">
        <v>3847</v>
      </c>
      <c r="L1415" s="174" t="s">
        <v>3848</v>
      </c>
      <c r="M1415" s="174" t="s">
        <v>736</v>
      </c>
      <c r="N1415" s="174" t="s">
        <v>882</v>
      </c>
      <c r="O1415" s="174" t="s">
        <v>1346</v>
      </c>
      <c r="P1415" s="175" t="s">
        <v>656</v>
      </c>
    </row>
    <row r="1416" spans="1:16" ht="21" hidden="1" customHeight="1" x14ac:dyDescent="0.25">
      <c r="A1416" s="154">
        <v>1413</v>
      </c>
      <c r="B1416" s="172" t="s">
        <v>638</v>
      </c>
      <c r="C1416" s="173">
        <v>325849</v>
      </c>
      <c r="D1416" s="174" t="s">
        <v>4631</v>
      </c>
      <c r="E1416" s="173" t="s">
        <v>640</v>
      </c>
      <c r="F1416" s="173">
        <v>59</v>
      </c>
      <c r="G1416" s="173">
        <v>23</v>
      </c>
      <c r="H1416" s="173" t="s">
        <v>280</v>
      </c>
      <c r="I1416" s="174" t="s">
        <v>4632</v>
      </c>
      <c r="J1416" s="173">
        <v>23</v>
      </c>
      <c r="K1416" s="173" t="s">
        <v>1092</v>
      </c>
      <c r="L1416" s="174" t="s">
        <v>1093</v>
      </c>
      <c r="M1416" s="174" t="s">
        <v>653</v>
      </c>
      <c r="N1416" s="174" t="s">
        <v>654</v>
      </c>
      <c r="O1416" s="174" t="s">
        <v>655</v>
      </c>
      <c r="P1416" s="176" t="s">
        <v>4633</v>
      </c>
    </row>
    <row r="1417" spans="1:16" ht="21" hidden="1" customHeight="1" x14ac:dyDescent="0.25">
      <c r="A1417" s="154">
        <v>1414</v>
      </c>
      <c r="B1417" s="172" t="s">
        <v>638</v>
      </c>
      <c r="C1417" s="173">
        <v>467924</v>
      </c>
      <c r="D1417" s="174" t="s">
        <v>4634</v>
      </c>
      <c r="E1417" s="173" t="s">
        <v>640</v>
      </c>
      <c r="F1417" s="173">
        <v>51</v>
      </c>
      <c r="G1417" s="173">
        <v>25</v>
      </c>
      <c r="H1417" s="173" t="s">
        <v>672</v>
      </c>
      <c r="I1417" s="174" t="s">
        <v>1385</v>
      </c>
      <c r="J1417" s="173">
        <v>21</v>
      </c>
      <c r="K1417" s="173" t="s">
        <v>940</v>
      </c>
      <c r="L1417" s="174" t="s">
        <v>941</v>
      </c>
      <c r="M1417" s="174" t="s">
        <v>736</v>
      </c>
      <c r="N1417" s="174" t="s">
        <v>882</v>
      </c>
      <c r="O1417" s="174">
        <v>0</v>
      </c>
      <c r="P1417" s="175" t="s">
        <v>656</v>
      </c>
    </row>
    <row r="1418" spans="1:16" ht="21" hidden="1" customHeight="1" x14ac:dyDescent="0.25">
      <c r="A1418" s="154">
        <v>1415</v>
      </c>
      <c r="B1418" s="172" t="s">
        <v>1759</v>
      </c>
      <c r="C1418" s="173">
        <v>177485</v>
      </c>
      <c r="D1418" s="174" t="s">
        <v>4635</v>
      </c>
      <c r="E1418" s="173" t="s">
        <v>640</v>
      </c>
      <c r="F1418" s="173">
        <v>49</v>
      </c>
      <c r="G1418" s="173">
        <v>33</v>
      </c>
      <c r="H1418" s="173" t="s">
        <v>672</v>
      </c>
      <c r="I1418" s="174" t="s">
        <v>3501</v>
      </c>
      <c r="J1418" s="173">
        <v>24</v>
      </c>
      <c r="K1418" s="173" t="s">
        <v>1646</v>
      </c>
      <c r="L1418" s="174" t="s">
        <v>1647</v>
      </c>
      <c r="M1418" s="174" t="s">
        <v>736</v>
      </c>
      <c r="N1418" s="174" t="s">
        <v>745</v>
      </c>
      <c r="O1418" s="174" t="s">
        <v>3347</v>
      </c>
      <c r="P1418" s="175" t="s">
        <v>4636</v>
      </c>
    </row>
    <row r="1419" spans="1:16" ht="21" hidden="1" customHeight="1" x14ac:dyDescent="0.25">
      <c r="A1419" s="154">
        <v>1416</v>
      </c>
      <c r="B1419" s="172" t="s">
        <v>1431</v>
      </c>
      <c r="C1419" s="173">
        <v>201385</v>
      </c>
      <c r="D1419" s="174" t="s">
        <v>4637</v>
      </c>
      <c r="E1419" s="173" t="s">
        <v>741</v>
      </c>
      <c r="F1419" s="173">
        <v>56</v>
      </c>
      <c r="G1419" s="173">
        <v>31</v>
      </c>
      <c r="H1419" s="173" t="s">
        <v>229</v>
      </c>
      <c r="I1419" s="174" t="s">
        <v>4638</v>
      </c>
      <c r="J1419" s="173">
        <v>39</v>
      </c>
      <c r="K1419" s="173" t="s">
        <v>2532</v>
      </c>
      <c r="L1419" s="174" t="s">
        <v>2533</v>
      </c>
      <c r="M1419" s="174" t="s">
        <v>1620</v>
      </c>
      <c r="N1419" s="174" t="s">
        <v>3109</v>
      </c>
      <c r="O1419" s="174" t="s">
        <v>139</v>
      </c>
      <c r="P1419" s="175" t="s">
        <v>4639</v>
      </c>
    </row>
    <row r="1420" spans="1:16" ht="21" hidden="1" customHeight="1" x14ac:dyDescent="0.25">
      <c r="A1420" s="154">
        <v>1417</v>
      </c>
      <c r="B1420" s="172" t="s">
        <v>1759</v>
      </c>
      <c r="C1420" s="173">
        <v>264111</v>
      </c>
      <c r="D1420" s="174" t="s">
        <v>4640</v>
      </c>
      <c r="E1420" s="173" t="s">
        <v>640</v>
      </c>
      <c r="F1420" s="173">
        <v>51</v>
      </c>
      <c r="G1420" s="173">
        <v>26</v>
      </c>
      <c r="H1420" s="173" t="s">
        <v>280</v>
      </c>
      <c r="I1420" s="174" t="s">
        <v>4641</v>
      </c>
      <c r="J1420" s="173">
        <v>23</v>
      </c>
      <c r="K1420" s="173" t="s">
        <v>1289</v>
      </c>
      <c r="L1420" s="174" t="s">
        <v>1290</v>
      </c>
      <c r="M1420" s="174" t="s">
        <v>653</v>
      </c>
      <c r="N1420" s="174" t="s">
        <v>663</v>
      </c>
      <c r="O1420" s="174" t="s">
        <v>1847</v>
      </c>
      <c r="P1420" s="175" t="s">
        <v>4642</v>
      </c>
    </row>
    <row r="1421" spans="1:16" ht="21" hidden="1" customHeight="1" x14ac:dyDescent="0.25">
      <c r="A1421" s="154">
        <v>1418</v>
      </c>
      <c r="B1421" s="172" t="s">
        <v>1759</v>
      </c>
      <c r="C1421" s="173">
        <v>359768</v>
      </c>
      <c r="D1421" s="174" t="s">
        <v>4643</v>
      </c>
      <c r="E1421" s="173" t="s">
        <v>640</v>
      </c>
      <c r="F1421" s="173">
        <v>39</v>
      </c>
      <c r="G1421" s="173">
        <v>19</v>
      </c>
      <c r="H1421" s="173" t="s">
        <v>280</v>
      </c>
      <c r="I1421" s="174" t="s">
        <v>4644</v>
      </c>
      <c r="J1421" s="173">
        <v>25</v>
      </c>
      <c r="K1421" s="173" t="s">
        <v>4645</v>
      </c>
      <c r="L1421" s="174" t="s">
        <v>4646</v>
      </c>
      <c r="M1421" s="174" t="s">
        <v>653</v>
      </c>
      <c r="N1421" s="174" t="s">
        <v>663</v>
      </c>
      <c r="O1421" s="174" t="s">
        <v>1847</v>
      </c>
      <c r="P1421" s="175" t="s">
        <v>4647</v>
      </c>
    </row>
    <row r="1422" spans="1:16" ht="21" hidden="1" customHeight="1" x14ac:dyDescent="0.25">
      <c r="A1422" s="154">
        <v>1419</v>
      </c>
      <c r="B1422" s="172" t="s">
        <v>1510</v>
      </c>
      <c r="C1422" s="173">
        <v>438357</v>
      </c>
      <c r="D1422" s="174" t="s">
        <v>4648</v>
      </c>
      <c r="E1422" s="173" t="s">
        <v>640</v>
      </c>
      <c r="F1422" s="173">
        <v>41</v>
      </c>
      <c r="G1422" s="173">
        <v>16</v>
      </c>
      <c r="H1422" s="173" t="s">
        <v>641</v>
      </c>
      <c r="I1422" s="174" t="s">
        <v>4649</v>
      </c>
      <c r="J1422" s="173">
        <v>23</v>
      </c>
      <c r="K1422" s="173" t="s">
        <v>929</v>
      </c>
      <c r="L1422" s="174" t="s">
        <v>930</v>
      </c>
      <c r="M1422" s="174" t="s">
        <v>645</v>
      </c>
      <c r="N1422" s="174" t="s">
        <v>760</v>
      </c>
      <c r="O1422" s="174">
        <v>0</v>
      </c>
      <c r="P1422" s="175" t="s">
        <v>4650</v>
      </c>
    </row>
    <row r="1423" spans="1:16" ht="21" hidden="1" customHeight="1" x14ac:dyDescent="0.25">
      <c r="A1423" s="154">
        <v>1420</v>
      </c>
      <c r="B1423" s="172" t="s">
        <v>1431</v>
      </c>
      <c r="C1423" s="173">
        <v>454448</v>
      </c>
      <c r="D1423" s="174" t="s">
        <v>4651</v>
      </c>
      <c r="E1423" s="173" t="s">
        <v>741</v>
      </c>
      <c r="F1423" s="173">
        <v>40</v>
      </c>
      <c r="G1423" s="173">
        <v>16</v>
      </c>
      <c r="H1423" s="173" t="s">
        <v>229</v>
      </c>
      <c r="I1423" s="174" t="s">
        <v>4652</v>
      </c>
      <c r="J1423" s="173">
        <v>41</v>
      </c>
      <c r="K1423" s="173" t="s">
        <v>2567</v>
      </c>
      <c r="L1423" s="174" t="s">
        <v>2568</v>
      </c>
      <c r="M1423" s="174" t="s">
        <v>1620</v>
      </c>
      <c r="N1423" s="174" t="s">
        <v>4111</v>
      </c>
      <c r="O1423" s="174" t="s">
        <v>4653</v>
      </c>
      <c r="P1423" s="175" t="s">
        <v>4654</v>
      </c>
    </row>
    <row r="1424" spans="1:16" ht="21" customHeight="1" x14ac:dyDescent="0.25">
      <c r="A1424" s="154">
        <v>1421</v>
      </c>
      <c r="B1424" s="172" t="s">
        <v>1431</v>
      </c>
      <c r="C1424" s="173">
        <v>497025</v>
      </c>
      <c r="D1424" s="174" t="s">
        <v>4655</v>
      </c>
      <c r="E1424" s="173" t="s">
        <v>741</v>
      </c>
      <c r="F1424" s="173">
        <v>37</v>
      </c>
      <c r="G1424" s="173">
        <v>14</v>
      </c>
      <c r="H1424" s="173" t="s">
        <v>229</v>
      </c>
      <c r="I1424" s="174" t="s">
        <v>2545</v>
      </c>
      <c r="J1424" s="173">
        <v>32</v>
      </c>
      <c r="K1424" s="173" t="s">
        <v>2976</v>
      </c>
      <c r="L1424" s="174" t="s">
        <v>2977</v>
      </c>
      <c r="M1424" s="174" t="s">
        <v>1620</v>
      </c>
      <c r="N1424" s="174" t="s">
        <v>1621</v>
      </c>
      <c r="O1424" s="174">
        <v>0</v>
      </c>
      <c r="P1424" s="175" t="s">
        <v>4656</v>
      </c>
    </row>
    <row r="1425" spans="1:16" ht="21" hidden="1" customHeight="1" x14ac:dyDescent="0.25">
      <c r="A1425" s="154">
        <v>1422</v>
      </c>
      <c r="B1425" s="172" t="s">
        <v>1431</v>
      </c>
      <c r="C1425" s="173">
        <v>558241</v>
      </c>
      <c r="D1425" s="174" t="s">
        <v>4657</v>
      </c>
      <c r="E1425" s="173" t="s">
        <v>640</v>
      </c>
      <c r="F1425" s="173">
        <v>28</v>
      </c>
      <c r="G1425" s="173">
        <v>8</v>
      </c>
      <c r="H1425" s="173" t="s">
        <v>641</v>
      </c>
      <c r="I1425" s="174" t="s">
        <v>2304</v>
      </c>
      <c r="J1425" s="173">
        <v>16</v>
      </c>
      <c r="K1425" s="173" t="s">
        <v>880</v>
      </c>
      <c r="L1425" s="174" t="s">
        <v>881</v>
      </c>
      <c r="M1425" s="174" t="s">
        <v>645</v>
      </c>
      <c r="N1425" s="174" t="s">
        <v>760</v>
      </c>
      <c r="O1425" s="174" t="s">
        <v>2260</v>
      </c>
      <c r="P1425" s="175" t="s">
        <v>4658</v>
      </c>
    </row>
    <row r="1426" spans="1:16" ht="21" hidden="1" customHeight="1" x14ac:dyDescent="0.25">
      <c r="A1426" s="154">
        <v>1423</v>
      </c>
      <c r="B1426" s="172" t="s">
        <v>1510</v>
      </c>
      <c r="C1426" s="173">
        <v>329147</v>
      </c>
      <c r="D1426" s="174" t="s">
        <v>4659</v>
      </c>
      <c r="E1426" s="173" t="s">
        <v>741</v>
      </c>
      <c r="F1426" s="173">
        <v>46</v>
      </c>
      <c r="G1426" s="173">
        <v>22</v>
      </c>
      <c r="H1426" s="173" t="s">
        <v>641</v>
      </c>
      <c r="I1426" s="174" t="s">
        <v>4660</v>
      </c>
      <c r="J1426" s="173">
        <v>36</v>
      </c>
      <c r="K1426" s="173" t="s">
        <v>787</v>
      </c>
      <c r="L1426" s="174" t="s">
        <v>788</v>
      </c>
      <c r="M1426" s="174" t="s">
        <v>645</v>
      </c>
      <c r="N1426" s="174" t="s">
        <v>760</v>
      </c>
      <c r="O1426" s="174">
        <v>0</v>
      </c>
      <c r="P1426" s="175" t="s">
        <v>4661</v>
      </c>
    </row>
    <row r="1427" spans="1:16" ht="21" hidden="1" customHeight="1" x14ac:dyDescent="0.25">
      <c r="A1427" s="154">
        <v>1424</v>
      </c>
      <c r="B1427" s="172" t="s">
        <v>1510</v>
      </c>
      <c r="C1427" s="173">
        <v>445462</v>
      </c>
      <c r="D1427" s="174" t="s">
        <v>4662</v>
      </c>
      <c r="E1427" s="173" t="s">
        <v>640</v>
      </c>
      <c r="F1427" s="173">
        <v>42</v>
      </c>
      <c r="G1427" s="173">
        <v>17</v>
      </c>
      <c r="H1427" s="173" t="s">
        <v>641</v>
      </c>
      <c r="I1427" s="174" t="s">
        <v>2730</v>
      </c>
      <c r="J1427" s="173">
        <v>23</v>
      </c>
      <c r="K1427" s="173" t="s">
        <v>841</v>
      </c>
      <c r="L1427" s="174" t="s">
        <v>842</v>
      </c>
      <c r="M1427" s="174" t="s">
        <v>645</v>
      </c>
      <c r="N1427" s="174" t="s">
        <v>760</v>
      </c>
      <c r="O1427" s="174">
        <v>0</v>
      </c>
      <c r="P1427" s="175" t="s">
        <v>4663</v>
      </c>
    </row>
    <row r="1428" spans="1:16" ht="21" hidden="1" customHeight="1" x14ac:dyDescent="0.25">
      <c r="A1428" s="154">
        <v>1425</v>
      </c>
      <c r="B1428" s="172" t="s">
        <v>1510</v>
      </c>
      <c r="C1428" s="173">
        <v>465097</v>
      </c>
      <c r="D1428" s="174" t="s">
        <v>4664</v>
      </c>
      <c r="E1428" s="173" t="s">
        <v>640</v>
      </c>
      <c r="F1428" s="173">
        <v>49</v>
      </c>
      <c r="G1428" s="173">
        <v>15</v>
      </c>
      <c r="H1428" s="173" t="s">
        <v>641</v>
      </c>
      <c r="I1428" s="174" t="s">
        <v>2956</v>
      </c>
      <c r="J1428" s="173">
        <v>22</v>
      </c>
      <c r="K1428" s="173" t="s">
        <v>764</v>
      </c>
      <c r="L1428" s="174" t="s">
        <v>765</v>
      </c>
      <c r="M1428" s="174" t="s">
        <v>645</v>
      </c>
      <c r="N1428" s="174" t="s">
        <v>760</v>
      </c>
      <c r="O1428" s="174">
        <v>0</v>
      </c>
      <c r="P1428" s="175" t="s">
        <v>4665</v>
      </c>
    </row>
    <row r="1429" spans="1:16" ht="21" hidden="1" customHeight="1" x14ac:dyDescent="0.25">
      <c r="A1429" s="154">
        <v>1426</v>
      </c>
      <c r="B1429" s="172" t="s">
        <v>1510</v>
      </c>
      <c r="C1429" s="173">
        <v>627770</v>
      </c>
      <c r="D1429" s="174" t="s">
        <v>4666</v>
      </c>
      <c r="E1429" s="173" t="s">
        <v>741</v>
      </c>
      <c r="F1429" s="173">
        <v>53</v>
      </c>
      <c r="G1429" s="173">
        <v>26</v>
      </c>
      <c r="H1429" s="173" t="s">
        <v>641</v>
      </c>
      <c r="I1429" s="174" t="s">
        <v>4667</v>
      </c>
      <c r="J1429" s="173">
        <v>34</v>
      </c>
      <c r="K1429" s="173" t="s">
        <v>806</v>
      </c>
      <c r="L1429" s="174" t="s">
        <v>807</v>
      </c>
      <c r="M1429" s="174" t="s">
        <v>645</v>
      </c>
      <c r="N1429" s="174" t="s">
        <v>760</v>
      </c>
      <c r="O1429" s="174">
        <v>0</v>
      </c>
      <c r="P1429" s="175" t="s">
        <v>4668</v>
      </c>
    </row>
    <row r="1430" spans="1:16" ht="21" hidden="1" customHeight="1" x14ac:dyDescent="0.25">
      <c r="A1430" s="154">
        <v>1427</v>
      </c>
      <c r="B1430" s="172" t="s">
        <v>1510</v>
      </c>
      <c r="C1430" s="173">
        <v>679261</v>
      </c>
      <c r="D1430" s="174" t="s">
        <v>4669</v>
      </c>
      <c r="E1430" s="173" t="s">
        <v>640</v>
      </c>
      <c r="F1430" s="173">
        <v>52</v>
      </c>
      <c r="G1430" s="173">
        <v>26</v>
      </c>
      <c r="H1430" s="173" t="s">
        <v>641</v>
      </c>
      <c r="I1430" s="174" t="s">
        <v>4670</v>
      </c>
      <c r="J1430" s="173">
        <v>21</v>
      </c>
      <c r="K1430" s="173" t="s">
        <v>850</v>
      </c>
      <c r="L1430" s="174" t="s">
        <v>851</v>
      </c>
      <c r="M1430" s="174" t="s">
        <v>645</v>
      </c>
      <c r="N1430" s="174" t="s">
        <v>760</v>
      </c>
      <c r="O1430" s="174">
        <v>0</v>
      </c>
      <c r="P1430" s="175" t="s">
        <v>4671</v>
      </c>
    </row>
    <row r="1431" spans="1:16" ht="21" hidden="1" customHeight="1" x14ac:dyDescent="0.25">
      <c r="A1431" s="154">
        <v>1428</v>
      </c>
      <c r="B1431" s="172" t="s">
        <v>638</v>
      </c>
      <c r="C1431" s="173">
        <v>613192</v>
      </c>
      <c r="D1431" s="174" t="s">
        <v>4672</v>
      </c>
      <c r="E1431" s="173" t="s">
        <v>741</v>
      </c>
      <c r="F1431" s="173">
        <v>65</v>
      </c>
      <c r="G1431" s="173">
        <v>3</v>
      </c>
      <c r="H1431" s="173" t="s">
        <v>672</v>
      </c>
      <c r="I1431" s="174" t="s">
        <v>4673</v>
      </c>
      <c r="J1431" s="173">
        <v>44</v>
      </c>
      <c r="K1431" s="173" t="s">
        <v>1466</v>
      </c>
      <c r="L1431" s="174" t="s">
        <v>1467</v>
      </c>
      <c r="M1431" s="174" t="s">
        <v>736</v>
      </c>
      <c r="N1431" s="174" t="s">
        <v>745</v>
      </c>
      <c r="O1431" s="174" t="s">
        <v>1695</v>
      </c>
      <c r="P1431" s="175" t="s">
        <v>4674</v>
      </c>
    </row>
    <row r="1432" spans="1:16" ht="21" hidden="1" customHeight="1" x14ac:dyDescent="0.25">
      <c r="A1432" s="154">
        <v>1429</v>
      </c>
      <c r="B1432" s="172" t="s">
        <v>1431</v>
      </c>
      <c r="C1432" s="173">
        <v>589810</v>
      </c>
      <c r="D1432" s="174" t="s">
        <v>4675</v>
      </c>
      <c r="E1432" s="173" t="s">
        <v>640</v>
      </c>
      <c r="F1432" s="173">
        <v>62</v>
      </c>
      <c r="G1432" s="173">
        <v>12</v>
      </c>
      <c r="H1432" s="173" t="s">
        <v>229</v>
      </c>
      <c r="I1432" s="174" t="s">
        <v>3040</v>
      </c>
      <c r="J1432" s="173">
        <v>23</v>
      </c>
      <c r="K1432" s="173" t="s">
        <v>750</v>
      </c>
      <c r="L1432" s="174" t="s">
        <v>751</v>
      </c>
      <c r="M1432" s="174" t="s">
        <v>1620</v>
      </c>
      <c r="N1432" s="174" t="s">
        <v>1744</v>
      </c>
      <c r="O1432" s="174" t="s">
        <v>3033</v>
      </c>
      <c r="P1432" s="175" t="s">
        <v>656</v>
      </c>
    </row>
    <row r="1433" spans="1:16" ht="21" hidden="1" customHeight="1" x14ac:dyDescent="0.25">
      <c r="A1433" s="154">
        <v>1430</v>
      </c>
      <c r="B1433" s="172" t="s">
        <v>638</v>
      </c>
      <c r="C1433" s="185">
        <v>220655</v>
      </c>
      <c r="D1433" s="186" t="s">
        <v>4676</v>
      </c>
      <c r="E1433" s="185" t="s">
        <v>640</v>
      </c>
      <c r="F1433" s="185">
        <v>47</v>
      </c>
      <c r="G1433" s="185">
        <v>28</v>
      </c>
      <c r="H1433" s="185" t="s">
        <v>641</v>
      </c>
      <c r="I1433" s="186" t="s">
        <v>1315</v>
      </c>
      <c r="J1433" s="185">
        <v>28</v>
      </c>
      <c r="K1433" s="185" t="s">
        <v>1005</v>
      </c>
      <c r="L1433" s="186" t="s">
        <v>1006</v>
      </c>
      <c r="M1433" s="186" t="s">
        <v>645</v>
      </c>
      <c r="N1433" s="186" t="s">
        <v>951</v>
      </c>
      <c r="O1433" s="186" t="s">
        <v>1193</v>
      </c>
      <c r="P1433" s="175" t="s">
        <v>656</v>
      </c>
    </row>
    <row r="1434" spans="1:16" ht="21" hidden="1" customHeight="1" x14ac:dyDescent="0.25">
      <c r="A1434" s="154">
        <v>1431</v>
      </c>
      <c r="B1434" s="172" t="s">
        <v>1431</v>
      </c>
      <c r="C1434" s="185">
        <v>316048</v>
      </c>
      <c r="D1434" s="186" t="s">
        <v>4677</v>
      </c>
      <c r="E1434" s="185" t="s">
        <v>640</v>
      </c>
      <c r="F1434" s="185">
        <v>56</v>
      </c>
      <c r="G1434" s="185">
        <v>27</v>
      </c>
      <c r="H1434" s="185" t="s">
        <v>229</v>
      </c>
      <c r="I1434" s="186" t="s">
        <v>3078</v>
      </c>
      <c r="J1434" s="185">
        <v>24</v>
      </c>
      <c r="K1434" s="185" t="s">
        <v>1034</v>
      </c>
      <c r="L1434" s="186" t="s">
        <v>1035</v>
      </c>
      <c r="M1434" s="186" t="s">
        <v>1620</v>
      </c>
      <c r="N1434" s="186" t="s">
        <v>1744</v>
      </c>
      <c r="O1434" s="186" t="s">
        <v>3037</v>
      </c>
      <c r="P1434" s="175" t="s">
        <v>4678</v>
      </c>
    </row>
    <row r="1435" spans="1:16" ht="21" hidden="1" customHeight="1" x14ac:dyDescent="0.25">
      <c r="A1435" s="154">
        <v>1432</v>
      </c>
      <c r="B1435" s="172" t="s">
        <v>638</v>
      </c>
      <c r="C1435" s="185">
        <v>875227</v>
      </c>
      <c r="D1435" s="186" t="s">
        <v>4679</v>
      </c>
      <c r="E1435" s="185" t="s">
        <v>640</v>
      </c>
      <c r="F1435" s="185">
        <v>51</v>
      </c>
      <c r="G1435" s="185">
        <v>28</v>
      </c>
      <c r="H1435" s="185" t="s">
        <v>641</v>
      </c>
      <c r="I1435" s="186" t="s">
        <v>993</v>
      </c>
      <c r="J1435" s="185">
        <v>22</v>
      </c>
      <c r="K1435" s="185" t="s">
        <v>764</v>
      </c>
      <c r="L1435" s="186" t="s">
        <v>765</v>
      </c>
      <c r="M1435" s="186" t="s">
        <v>645</v>
      </c>
      <c r="N1435" s="186" t="s">
        <v>951</v>
      </c>
      <c r="O1435" s="186" t="s">
        <v>952</v>
      </c>
      <c r="P1435" s="175" t="s">
        <v>656</v>
      </c>
    </row>
    <row r="1436" spans="1:16" ht="21" hidden="1" customHeight="1" x14ac:dyDescent="0.25">
      <c r="A1436" s="154">
        <v>1433</v>
      </c>
      <c r="B1436" s="172" t="s">
        <v>638</v>
      </c>
      <c r="C1436" s="185">
        <v>492992</v>
      </c>
      <c r="D1436" s="186" t="s">
        <v>4680</v>
      </c>
      <c r="E1436" s="185" t="s">
        <v>640</v>
      </c>
      <c r="F1436" s="185">
        <v>41</v>
      </c>
      <c r="G1436" s="185">
        <v>14</v>
      </c>
      <c r="H1436" s="185" t="s">
        <v>641</v>
      </c>
      <c r="I1436" s="186" t="s">
        <v>969</v>
      </c>
      <c r="J1436" s="185">
        <v>23</v>
      </c>
      <c r="K1436" s="185" t="s">
        <v>841</v>
      </c>
      <c r="L1436" s="186" t="s">
        <v>842</v>
      </c>
      <c r="M1436" s="186" t="s">
        <v>645</v>
      </c>
      <c r="N1436" s="186" t="s">
        <v>951</v>
      </c>
      <c r="O1436" s="186" t="s">
        <v>952</v>
      </c>
      <c r="P1436" s="175" t="s">
        <v>656</v>
      </c>
    </row>
    <row r="1437" spans="1:16" ht="21" hidden="1" customHeight="1" x14ac:dyDescent="0.25">
      <c r="A1437" s="154">
        <v>1434</v>
      </c>
      <c r="B1437" s="172" t="s">
        <v>1510</v>
      </c>
      <c r="C1437" s="185">
        <v>556097</v>
      </c>
      <c r="D1437" s="186" t="s">
        <v>4681</v>
      </c>
      <c r="E1437" s="185" t="s">
        <v>640</v>
      </c>
      <c r="F1437" s="185">
        <v>59</v>
      </c>
      <c r="G1437" s="173">
        <v>32</v>
      </c>
      <c r="H1437" s="173" t="s">
        <v>641</v>
      </c>
      <c r="I1437" s="174" t="s">
        <v>4682</v>
      </c>
      <c r="J1437" s="173">
        <v>24</v>
      </c>
      <c r="K1437" s="173" t="s">
        <v>1909</v>
      </c>
      <c r="L1437" s="174" t="s">
        <v>1910</v>
      </c>
      <c r="M1437" s="174" t="s">
        <v>645</v>
      </c>
      <c r="N1437" s="174" t="s">
        <v>760</v>
      </c>
      <c r="O1437" s="174">
        <v>0</v>
      </c>
      <c r="P1437" s="175" t="s">
        <v>4683</v>
      </c>
    </row>
    <row r="1438" spans="1:16" ht="21" hidden="1" customHeight="1" x14ac:dyDescent="0.25">
      <c r="A1438" s="154">
        <v>1435</v>
      </c>
      <c r="B1438" s="172" t="s">
        <v>638</v>
      </c>
      <c r="C1438" s="181">
        <v>229558</v>
      </c>
      <c r="D1438" s="174" t="s">
        <v>4684</v>
      </c>
      <c r="E1438" s="173" t="s">
        <v>741</v>
      </c>
      <c r="F1438" s="173">
        <v>55</v>
      </c>
      <c r="G1438" s="173">
        <v>29</v>
      </c>
      <c r="H1438" s="173" t="s">
        <v>672</v>
      </c>
      <c r="I1438" s="174" t="s">
        <v>4685</v>
      </c>
      <c r="J1438" s="173">
        <v>37</v>
      </c>
      <c r="K1438" s="173" t="s">
        <v>743</v>
      </c>
      <c r="L1438" s="174" t="s">
        <v>744</v>
      </c>
      <c r="M1438" s="174" t="s">
        <v>1468</v>
      </c>
      <c r="N1438" s="174" t="s">
        <v>1482</v>
      </c>
      <c r="O1438" s="174">
        <v>0</v>
      </c>
      <c r="P1438" s="187" t="s">
        <v>4686</v>
      </c>
    </row>
    <row r="1439" spans="1:16" ht="21" hidden="1" customHeight="1" x14ac:dyDescent="0.25">
      <c r="A1439" s="154">
        <v>1436</v>
      </c>
      <c r="B1439" s="172" t="s">
        <v>638</v>
      </c>
      <c r="C1439" s="173">
        <v>345397</v>
      </c>
      <c r="D1439" s="174" t="s">
        <v>4687</v>
      </c>
      <c r="E1439" s="173" t="s">
        <v>741</v>
      </c>
      <c r="F1439" s="173">
        <v>43</v>
      </c>
      <c r="G1439" s="173">
        <v>18</v>
      </c>
      <c r="H1439" s="173" t="s">
        <v>672</v>
      </c>
      <c r="I1439" s="174" t="s">
        <v>4688</v>
      </c>
      <c r="J1439" s="173">
        <v>37</v>
      </c>
      <c r="K1439" s="173" t="s">
        <v>743</v>
      </c>
      <c r="L1439" s="174" t="s">
        <v>744</v>
      </c>
      <c r="M1439" s="174" t="s">
        <v>1468</v>
      </c>
      <c r="N1439" s="174" t="s">
        <v>1482</v>
      </c>
      <c r="O1439" s="174">
        <v>0</v>
      </c>
      <c r="P1439" s="187" t="s">
        <v>4689</v>
      </c>
    </row>
    <row r="1440" spans="1:16" ht="21" hidden="1" customHeight="1" x14ac:dyDescent="0.25">
      <c r="A1440" s="154">
        <v>1437</v>
      </c>
      <c r="B1440" s="172" t="s">
        <v>638</v>
      </c>
      <c r="C1440" s="173">
        <v>352960</v>
      </c>
      <c r="D1440" s="174" t="s">
        <v>4690</v>
      </c>
      <c r="E1440" s="173" t="s">
        <v>741</v>
      </c>
      <c r="F1440" s="173">
        <v>47</v>
      </c>
      <c r="G1440" s="173">
        <v>22</v>
      </c>
      <c r="H1440" s="173" t="s">
        <v>672</v>
      </c>
      <c r="I1440" s="174" t="s">
        <v>4688</v>
      </c>
      <c r="J1440" s="173">
        <v>41</v>
      </c>
      <c r="K1440" s="173" t="s">
        <v>1377</v>
      </c>
      <c r="L1440" s="174" t="s">
        <v>1378</v>
      </c>
      <c r="M1440" s="174" t="s">
        <v>1468</v>
      </c>
      <c r="N1440" s="174" t="s">
        <v>1482</v>
      </c>
      <c r="O1440" s="174">
        <v>0</v>
      </c>
      <c r="P1440" s="187" t="s">
        <v>4691</v>
      </c>
    </row>
    <row r="1441" spans="1:16" ht="21" hidden="1" customHeight="1" x14ac:dyDescent="0.25">
      <c r="A1441" s="154">
        <v>1438</v>
      </c>
      <c r="B1441" s="172" t="s">
        <v>638</v>
      </c>
      <c r="C1441" s="173">
        <v>399652</v>
      </c>
      <c r="D1441" s="174" t="s">
        <v>4692</v>
      </c>
      <c r="E1441" s="173" t="s">
        <v>741</v>
      </c>
      <c r="F1441" s="173">
        <v>42</v>
      </c>
      <c r="G1441" s="173">
        <v>17</v>
      </c>
      <c r="H1441" s="173" t="s">
        <v>641</v>
      </c>
      <c r="I1441" s="174" t="s">
        <v>4693</v>
      </c>
      <c r="J1441" s="173">
        <v>39</v>
      </c>
      <c r="K1441" s="173" t="s">
        <v>2532</v>
      </c>
      <c r="L1441" s="174" t="s">
        <v>2533</v>
      </c>
      <c r="M1441" s="174" t="s">
        <v>645</v>
      </c>
      <c r="N1441" s="174" t="s">
        <v>822</v>
      </c>
      <c r="O1441" s="174" t="s">
        <v>4694</v>
      </c>
      <c r="P1441" s="187" t="s">
        <v>4695</v>
      </c>
    </row>
    <row r="1442" spans="1:16" ht="21" hidden="1" customHeight="1" x14ac:dyDescent="0.25">
      <c r="A1442" s="154">
        <v>1439</v>
      </c>
      <c r="B1442" s="172" t="s">
        <v>638</v>
      </c>
      <c r="C1442" s="173">
        <v>444352</v>
      </c>
      <c r="D1442" s="174" t="s">
        <v>4696</v>
      </c>
      <c r="E1442" s="173" t="s">
        <v>741</v>
      </c>
      <c r="F1442" s="173">
        <v>39</v>
      </c>
      <c r="G1442" s="173">
        <v>13</v>
      </c>
      <c r="H1442" s="173" t="s">
        <v>641</v>
      </c>
      <c r="I1442" s="174" t="s">
        <v>4697</v>
      </c>
      <c r="J1442" s="173">
        <v>37</v>
      </c>
      <c r="K1442" s="173" t="s">
        <v>1964</v>
      </c>
      <c r="L1442" s="174" t="s">
        <v>1965</v>
      </c>
      <c r="M1442" s="174" t="s">
        <v>645</v>
      </c>
      <c r="N1442" s="174" t="s">
        <v>822</v>
      </c>
      <c r="O1442" s="174" t="s">
        <v>4694</v>
      </c>
      <c r="P1442" s="187" t="s">
        <v>4698</v>
      </c>
    </row>
    <row r="1443" spans="1:16" ht="21" hidden="1" customHeight="1" x14ac:dyDescent="0.25">
      <c r="A1443" s="154">
        <v>1440</v>
      </c>
      <c r="B1443" s="172" t="s">
        <v>638</v>
      </c>
      <c r="C1443" s="173">
        <v>445702</v>
      </c>
      <c r="D1443" s="174" t="s">
        <v>4699</v>
      </c>
      <c r="E1443" s="173" t="s">
        <v>741</v>
      </c>
      <c r="F1443" s="173">
        <v>43</v>
      </c>
      <c r="G1443" s="173">
        <v>17</v>
      </c>
      <c r="H1443" s="173" t="s">
        <v>672</v>
      </c>
      <c r="I1443" s="174" t="s">
        <v>4685</v>
      </c>
      <c r="J1443" s="173">
        <v>39</v>
      </c>
      <c r="K1443" s="173" t="s">
        <v>1333</v>
      </c>
      <c r="L1443" s="174" t="s">
        <v>1334</v>
      </c>
      <c r="M1443" s="174" t="s">
        <v>1468</v>
      </c>
      <c r="N1443" s="174" t="s">
        <v>1482</v>
      </c>
      <c r="O1443" s="174">
        <v>0</v>
      </c>
      <c r="P1443" s="187" t="s">
        <v>4700</v>
      </c>
    </row>
    <row r="1444" spans="1:16" ht="21" hidden="1" customHeight="1" x14ac:dyDescent="0.25">
      <c r="A1444" s="154">
        <v>1441</v>
      </c>
      <c r="B1444" s="172" t="s">
        <v>1431</v>
      </c>
      <c r="C1444" s="173">
        <v>445938</v>
      </c>
      <c r="D1444" s="174" t="s">
        <v>4701</v>
      </c>
      <c r="E1444" s="173" t="s">
        <v>640</v>
      </c>
      <c r="F1444" s="173">
        <v>44</v>
      </c>
      <c r="G1444" s="173">
        <v>17</v>
      </c>
      <c r="H1444" s="173" t="s">
        <v>672</v>
      </c>
      <c r="I1444" s="174" t="s">
        <v>3159</v>
      </c>
      <c r="J1444" s="173">
        <v>20</v>
      </c>
      <c r="K1444" s="173" t="s">
        <v>4702</v>
      </c>
      <c r="L1444" s="174" t="s">
        <v>4703</v>
      </c>
      <c r="M1444" s="174" t="s">
        <v>736</v>
      </c>
      <c r="N1444" s="174" t="s">
        <v>882</v>
      </c>
      <c r="O1444" s="174">
        <v>0</v>
      </c>
      <c r="P1444" s="187" t="s">
        <v>4704</v>
      </c>
    </row>
    <row r="1445" spans="1:16" ht="21" hidden="1" customHeight="1" x14ac:dyDescent="0.25">
      <c r="A1445" s="154">
        <v>1442</v>
      </c>
      <c r="B1445" s="172" t="s">
        <v>638</v>
      </c>
      <c r="C1445" s="173">
        <v>480689</v>
      </c>
      <c r="D1445" s="174" t="s">
        <v>4705</v>
      </c>
      <c r="E1445" s="173" t="s">
        <v>741</v>
      </c>
      <c r="F1445" s="173">
        <v>43</v>
      </c>
      <c r="G1445" s="173">
        <v>13</v>
      </c>
      <c r="H1445" s="173" t="s">
        <v>641</v>
      </c>
      <c r="I1445" s="174" t="s">
        <v>4706</v>
      </c>
      <c r="J1445" s="173">
        <v>37</v>
      </c>
      <c r="K1445" s="173" t="s">
        <v>1964</v>
      </c>
      <c r="L1445" s="174" t="s">
        <v>1965</v>
      </c>
      <c r="M1445" s="174" t="s">
        <v>645</v>
      </c>
      <c r="N1445" s="174" t="s">
        <v>822</v>
      </c>
      <c r="O1445" s="174" t="s">
        <v>4694</v>
      </c>
      <c r="P1445" s="187" t="s">
        <v>4707</v>
      </c>
    </row>
    <row r="1446" spans="1:16" ht="21" hidden="1" customHeight="1" x14ac:dyDescent="0.25">
      <c r="A1446" s="154">
        <v>1443</v>
      </c>
      <c r="B1446" s="172" t="s">
        <v>638</v>
      </c>
      <c r="C1446" s="173">
        <v>481567</v>
      </c>
      <c r="D1446" s="174" t="s">
        <v>4708</v>
      </c>
      <c r="E1446" s="173" t="s">
        <v>741</v>
      </c>
      <c r="F1446" s="173">
        <v>40</v>
      </c>
      <c r="G1446" s="173">
        <v>4</v>
      </c>
      <c r="H1446" s="173" t="s">
        <v>672</v>
      </c>
      <c r="I1446" s="174" t="s">
        <v>4688</v>
      </c>
      <c r="J1446" s="173">
        <v>37</v>
      </c>
      <c r="K1446" s="173" t="s">
        <v>743</v>
      </c>
      <c r="L1446" s="174" t="s">
        <v>744</v>
      </c>
      <c r="M1446" s="174" t="s">
        <v>1468</v>
      </c>
      <c r="N1446" s="174" t="s">
        <v>1482</v>
      </c>
      <c r="O1446" s="174">
        <v>0</v>
      </c>
      <c r="P1446" s="187" t="s">
        <v>4709</v>
      </c>
    </row>
    <row r="1447" spans="1:16" ht="21" hidden="1" customHeight="1" x14ac:dyDescent="0.25">
      <c r="A1447" s="154">
        <v>1444</v>
      </c>
      <c r="B1447" s="172" t="s">
        <v>638</v>
      </c>
      <c r="C1447" s="173">
        <v>522587</v>
      </c>
      <c r="D1447" s="174" t="s">
        <v>4710</v>
      </c>
      <c r="E1447" s="173" t="s">
        <v>741</v>
      </c>
      <c r="F1447" s="173">
        <v>39</v>
      </c>
      <c r="G1447" s="173">
        <v>11</v>
      </c>
      <c r="H1447" s="173" t="s">
        <v>641</v>
      </c>
      <c r="I1447" s="174" t="s">
        <v>4697</v>
      </c>
      <c r="J1447" s="173">
        <v>37</v>
      </c>
      <c r="K1447" s="173" t="s">
        <v>1964</v>
      </c>
      <c r="L1447" s="174" t="s">
        <v>1965</v>
      </c>
      <c r="M1447" s="174" t="s">
        <v>645</v>
      </c>
      <c r="N1447" s="174" t="s">
        <v>822</v>
      </c>
      <c r="O1447" s="174" t="s">
        <v>4694</v>
      </c>
      <c r="P1447" s="187" t="s">
        <v>4711</v>
      </c>
    </row>
    <row r="1448" spans="1:16" ht="21" hidden="1" customHeight="1" x14ac:dyDescent="0.25">
      <c r="A1448" s="154">
        <v>1445</v>
      </c>
      <c r="B1448" s="172" t="s">
        <v>638</v>
      </c>
      <c r="C1448" s="173">
        <v>527854</v>
      </c>
      <c r="D1448" s="174" t="s">
        <v>4712</v>
      </c>
      <c r="E1448" s="173" t="s">
        <v>741</v>
      </c>
      <c r="F1448" s="173">
        <v>55</v>
      </c>
      <c r="G1448" s="173">
        <v>11</v>
      </c>
      <c r="H1448" s="173" t="s">
        <v>641</v>
      </c>
      <c r="I1448" s="174" t="s">
        <v>4713</v>
      </c>
      <c r="J1448" s="173">
        <v>37</v>
      </c>
      <c r="K1448" s="173" t="s">
        <v>1964</v>
      </c>
      <c r="L1448" s="174" t="s">
        <v>1965</v>
      </c>
      <c r="M1448" s="174" t="s">
        <v>645</v>
      </c>
      <c r="N1448" s="174" t="s">
        <v>822</v>
      </c>
      <c r="O1448" s="174" t="s">
        <v>4694</v>
      </c>
      <c r="P1448" s="187" t="s">
        <v>4714</v>
      </c>
    </row>
    <row r="1449" spans="1:16" ht="21" hidden="1" customHeight="1" x14ac:dyDescent="0.25">
      <c r="A1449" s="154">
        <v>1446</v>
      </c>
      <c r="B1449" s="172" t="s">
        <v>638</v>
      </c>
      <c r="C1449" s="173">
        <v>528905</v>
      </c>
      <c r="D1449" s="174" t="s">
        <v>4715</v>
      </c>
      <c r="E1449" s="173" t="s">
        <v>741</v>
      </c>
      <c r="F1449" s="173">
        <v>34</v>
      </c>
      <c r="G1449" s="173">
        <v>10</v>
      </c>
      <c r="H1449" s="173" t="s">
        <v>672</v>
      </c>
      <c r="I1449" s="174" t="s">
        <v>4018</v>
      </c>
      <c r="J1449" s="173">
        <v>37</v>
      </c>
      <c r="K1449" s="173" t="s">
        <v>743</v>
      </c>
      <c r="L1449" s="174" t="s">
        <v>744</v>
      </c>
      <c r="M1449" s="174" t="s">
        <v>1468</v>
      </c>
      <c r="N1449" s="174" t="s">
        <v>1482</v>
      </c>
      <c r="O1449" s="174">
        <v>0</v>
      </c>
      <c r="P1449" s="175" t="s">
        <v>656</v>
      </c>
    </row>
    <row r="1450" spans="1:16" ht="21" hidden="1" customHeight="1" x14ac:dyDescent="0.25">
      <c r="A1450" s="154">
        <v>1447</v>
      </c>
      <c r="B1450" s="172" t="s">
        <v>638</v>
      </c>
      <c r="C1450" s="173">
        <v>551881</v>
      </c>
      <c r="D1450" s="174" t="s">
        <v>4716</v>
      </c>
      <c r="E1450" s="173" t="s">
        <v>741</v>
      </c>
      <c r="F1450" s="173">
        <v>37</v>
      </c>
      <c r="G1450" s="173">
        <v>8</v>
      </c>
      <c r="H1450" s="173" t="s">
        <v>641</v>
      </c>
      <c r="I1450" s="174" t="s">
        <v>4693</v>
      </c>
      <c r="J1450" s="173">
        <v>35</v>
      </c>
      <c r="K1450" s="173" t="s">
        <v>820</v>
      </c>
      <c r="L1450" s="174" t="s">
        <v>821</v>
      </c>
      <c r="M1450" s="174" t="s">
        <v>645</v>
      </c>
      <c r="N1450" s="174" t="s">
        <v>822</v>
      </c>
      <c r="O1450" s="174" t="s">
        <v>4694</v>
      </c>
      <c r="P1450" s="187" t="s">
        <v>4717</v>
      </c>
    </row>
    <row r="1451" spans="1:16" ht="21" hidden="1" customHeight="1" x14ac:dyDescent="0.25">
      <c r="A1451" s="154">
        <v>1448</v>
      </c>
      <c r="B1451" s="172" t="s">
        <v>638</v>
      </c>
      <c r="C1451" s="173">
        <v>554348</v>
      </c>
      <c r="D1451" s="174" t="s">
        <v>4718</v>
      </c>
      <c r="E1451" s="173" t="s">
        <v>741</v>
      </c>
      <c r="F1451" s="173">
        <v>42</v>
      </c>
      <c r="G1451" s="173">
        <v>9</v>
      </c>
      <c r="H1451" s="173" t="s">
        <v>672</v>
      </c>
      <c r="I1451" s="174" t="s">
        <v>4688</v>
      </c>
      <c r="J1451" s="173">
        <v>39</v>
      </c>
      <c r="K1451" s="173" t="s">
        <v>1333</v>
      </c>
      <c r="L1451" s="174" t="s">
        <v>1334</v>
      </c>
      <c r="M1451" s="174" t="s">
        <v>1468</v>
      </c>
      <c r="N1451" s="174" t="s">
        <v>1482</v>
      </c>
      <c r="O1451" s="174">
        <v>0</v>
      </c>
      <c r="P1451" s="187" t="s">
        <v>4719</v>
      </c>
    </row>
    <row r="1452" spans="1:16" ht="21" hidden="1" customHeight="1" x14ac:dyDescent="0.25">
      <c r="A1452" s="154">
        <v>1449</v>
      </c>
      <c r="B1452" s="172" t="s">
        <v>638</v>
      </c>
      <c r="C1452" s="173">
        <v>609119</v>
      </c>
      <c r="D1452" s="174" t="s">
        <v>4720</v>
      </c>
      <c r="E1452" s="173" t="s">
        <v>741</v>
      </c>
      <c r="F1452" s="173">
        <v>32</v>
      </c>
      <c r="G1452" s="173">
        <v>3</v>
      </c>
      <c r="H1452" s="173" t="s">
        <v>672</v>
      </c>
      <c r="I1452" s="174" t="s">
        <v>4018</v>
      </c>
      <c r="J1452" s="173">
        <v>37</v>
      </c>
      <c r="K1452" s="173" t="s">
        <v>743</v>
      </c>
      <c r="L1452" s="174" t="s">
        <v>744</v>
      </c>
      <c r="M1452" s="174" t="s">
        <v>1468</v>
      </c>
      <c r="N1452" s="174" t="s">
        <v>1482</v>
      </c>
      <c r="O1452" s="174">
        <v>0</v>
      </c>
      <c r="P1452" s="187" t="s">
        <v>4721</v>
      </c>
    </row>
    <row r="1453" spans="1:16" ht="21" hidden="1" customHeight="1" x14ac:dyDescent="0.25">
      <c r="A1453" s="154">
        <v>1450</v>
      </c>
      <c r="B1453" s="172" t="s">
        <v>638</v>
      </c>
      <c r="C1453" s="173" t="s">
        <v>4722</v>
      </c>
      <c r="D1453" s="174" t="s">
        <v>4723</v>
      </c>
      <c r="E1453" s="173" t="s">
        <v>741</v>
      </c>
      <c r="F1453" s="173">
        <v>49</v>
      </c>
      <c r="G1453" s="173">
        <v>6</v>
      </c>
      <c r="H1453" s="173" t="s">
        <v>672</v>
      </c>
      <c r="I1453" s="174" t="s">
        <v>1454</v>
      </c>
      <c r="J1453" s="173" t="s">
        <v>1454</v>
      </c>
      <c r="K1453" s="173" t="s">
        <v>1454</v>
      </c>
      <c r="L1453" s="174" t="s">
        <v>1454</v>
      </c>
      <c r="M1453" s="174" t="s">
        <v>736</v>
      </c>
      <c r="N1453" s="174" t="s">
        <v>1454</v>
      </c>
      <c r="O1453" s="174" t="s">
        <v>1455</v>
      </c>
      <c r="P1453" s="175" t="s">
        <v>656</v>
      </c>
    </row>
    <row r="1454" spans="1:16" ht="21" hidden="1" customHeight="1" x14ac:dyDescent="0.25">
      <c r="A1454" s="154">
        <v>1451</v>
      </c>
      <c r="B1454" s="172" t="s">
        <v>638</v>
      </c>
      <c r="C1454" s="173">
        <v>197761</v>
      </c>
      <c r="D1454" s="174" t="s">
        <v>4724</v>
      </c>
      <c r="E1454" s="173" t="s">
        <v>741</v>
      </c>
      <c r="F1454" s="173">
        <v>49</v>
      </c>
      <c r="G1454" s="173">
        <v>33</v>
      </c>
      <c r="H1454" s="173" t="s">
        <v>672</v>
      </c>
      <c r="I1454" s="174" t="s">
        <v>1481</v>
      </c>
      <c r="J1454" s="173">
        <v>39</v>
      </c>
      <c r="K1454" s="173" t="s">
        <v>1333</v>
      </c>
      <c r="L1454" s="174" t="s">
        <v>1334</v>
      </c>
      <c r="M1454" s="174" t="s">
        <v>1468</v>
      </c>
      <c r="N1454" s="174" t="s">
        <v>1482</v>
      </c>
      <c r="O1454" s="174">
        <v>0</v>
      </c>
      <c r="P1454" s="187" t="s">
        <v>4725</v>
      </c>
    </row>
    <row r="1455" spans="1:16" ht="21" hidden="1" customHeight="1" x14ac:dyDescent="0.25">
      <c r="A1455" s="154">
        <v>1452</v>
      </c>
      <c r="B1455" s="172" t="s">
        <v>1510</v>
      </c>
      <c r="C1455" s="173">
        <v>312573</v>
      </c>
      <c r="D1455" s="174" t="s">
        <v>4726</v>
      </c>
      <c r="E1455" s="173" t="s">
        <v>640</v>
      </c>
      <c r="F1455" s="173">
        <v>47</v>
      </c>
      <c r="G1455" s="173">
        <v>23</v>
      </c>
      <c r="H1455" s="173" t="s">
        <v>641</v>
      </c>
      <c r="I1455" s="174" t="s">
        <v>2178</v>
      </c>
      <c r="J1455" s="173">
        <v>20</v>
      </c>
      <c r="K1455" s="173" t="s">
        <v>2211</v>
      </c>
      <c r="L1455" s="174" t="s">
        <v>2212</v>
      </c>
      <c r="M1455" s="174" t="s">
        <v>645</v>
      </c>
      <c r="N1455" s="174" t="s">
        <v>1614</v>
      </c>
      <c r="O1455" s="174" t="s">
        <v>1883</v>
      </c>
      <c r="P1455" s="187" t="s">
        <v>4727</v>
      </c>
    </row>
    <row r="1456" spans="1:16" ht="21" hidden="1" customHeight="1" x14ac:dyDescent="0.25">
      <c r="A1456" s="154">
        <v>1453</v>
      </c>
      <c r="B1456" s="172" t="s">
        <v>1759</v>
      </c>
      <c r="C1456" s="173">
        <v>376892</v>
      </c>
      <c r="D1456" s="174" t="s">
        <v>4728</v>
      </c>
      <c r="E1456" s="173" t="s">
        <v>640</v>
      </c>
      <c r="F1456" s="173">
        <v>48</v>
      </c>
      <c r="G1456" s="173">
        <v>18</v>
      </c>
      <c r="H1456" s="173" t="s">
        <v>229</v>
      </c>
      <c r="I1456" s="174" t="s">
        <v>2120</v>
      </c>
      <c r="J1456" s="173">
        <v>17</v>
      </c>
      <c r="K1456" s="173" t="s">
        <v>3084</v>
      </c>
      <c r="L1456" s="174" t="s">
        <v>3085</v>
      </c>
      <c r="M1456" s="174" t="s">
        <v>1620</v>
      </c>
      <c r="N1456" s="174" t="s">
        <v>1744</v>
      </c>
      <c r="O1456" s="174" t="s">
        <v>2123</v>
      </c>
      <c r="P1456" s="175" t="s">
        <v>656</v>
      </c>
    </row>
    <row r="1457" spans="1:16" ht="21" hidden="1" customHeight="1" x14ac:dyDescent="0.25">
      <c r="A1457" s="154">
        <v>1454</v>
      </c>
      <c r="B1457" s="172" t="s">
        <v>638</v>
      </c>
      <c r="C1457" s="173">
        <v>429047</v>
      </c>
      <c r="D1457" s="174" t="s">
        <v>4729</v>
      </c>
      <c r="E1457" s="173" t="s">
        <v>741</v>
      </c>
      <c r="F1457" s="173">
        <v>42</v>
      </c>
      <c r="G1457" s="173">
        <v>13</v>
      </c>
      <c r="H1457" s="173" t="s">
        <v>672</v>
      </c>
      <c r="I1457" s="174" t="s">
        <v>4082</v>
      </c>
      <c r="J1457" s="173">
        <v>37</v>
      </c>
      <c r="K1457" s="173" t="s">
        <v>743</v>
      </c>
      <c r="L1457" s="174" t="s">
        <v>744</v>
      </c>
      <c r="M1457" s="174" t="s">
        <v>736</v>
      </c>
      <c r="N1457" s="174" t="s">
        <v>745</v>
      </c>
      <c r="O1457" s="174" t="s">
        <v>1695</v>
      </c>
      <c r="P1457" s="187" t="s">
        <v>4730</v>
      </c>
    </row>
    <row r="1458" spans="1:16" ht="21" hidden="1" customHeight="1" x14ac:dyDescent="0.25">
      <c r="A1458" s="154">
        <v>1455</v>
      </c>
      <c r="B1458" s="172" t="s">
        <v>1431</v>
      </c>
      <c r="C1458" s="173">
        <v>441422</v>
      </c>
      <c r="D1458" s="174" t="s">
        <v>4731</v>
      </c>
      <c r="E1458" s="173" t="s">
        <v>640</v>
      </c>
      <c r="F1458" s="173">
        <v>37</v>
      </c>
      <c r="G1458" s="173">
        <v>15</v>
      </c>
      <c r="H1458" s="173" t="s">
        <v>672</v>
      </c>
      <c r="I1458" s="174" t="s">
        <v>4319</v>
      </c>
      <c r="J1458" s="173">
        <v>26</v>
      </c>
      <c r="K1458" s="173" t="s">
        <v>4732</v>
      </c>
      <c r="L1458" s="174" t="s">
        <v>4733</v>
      </c>
      <c r="M1458" s="174" t="s">
        <v>736</v>
      </c>
      <c r="N1458" s="174" t="s">
        <v>745</v>
      </c>
      <c r="O1458" s="174" t="s">
        <v>2741</v>
      </c>
      <c r="P1458" s="187" t="s">
        <v>4734</v>
      </c>
    </row>
    <row r="1459" spans="1:16" ht="21" hidden="1" customHeight="1" x14ac:dyDescent="0.25">
      <c r="A1459" s="154">
        <v>1456</v>
      </c>
      <c r="B1459" s="172" t="s">
        <v>1431</v>
      </c>
      <c r="C1459" s="173">
        <v>491912</v>
      </c>
      <c r="D1459" s="174" t="s">
        <v>459</v>
      </c>
      <c r="E1459" s="173" t="s">
        <v>640</v>
      </c>
      <c r="F1459" s="173">
        <v>50</v>
      </c>
      <c r="G1459" s="173">
        <v>14</v>
      </c>
      <c r="H1459" s="173" t="s">
        <v>229</v>
      </c>
      <c r="I1459" s="174" t="s">
        <v>3057</v>
      </c>
      <c r="J1459" s="173">
        <v>11</v>
      </c>
      <c r="K1459" s="173" t="s">
        <v>2113</v>
      </c>
      <c r="L1459" s="174" t="s">
        <v>2114</v>
      </c>
      <c r="M1459" s="174" t="s">
        <v>1620</v>
      </c>
      <c r="N1459" s="174" t="s">
        <v>1744</v>
      </c>
      <c r="O1459" s="174" t="s">
        <v>3037</v>
      </c>
      <c r="P1459" s="187" t="s">
        <v>4735</v>
      </c>
    </row>
    <row r="1460" spans="1:16" ht="21" hidden="1" customHeight="1" x14ac:dyDescent="0.25">
      <c r="A1460" s="154">
        <v>1457</v>
      </c>
      <c r="B1460" s="172" t="s">
        <v>638</v>
      </c>
      <c r="C1460" s="173">
        <v>573806</v>
      </c>
      <c r="D1460" s="174" t="s">
        <v>4736</v>
      </c>
      <c r="E1460" s="173" t="s">
        <v>741</v>
      </c>
      <c r="F1460" s="173">
        <v>41</v>
      </c>
      <c r="G1460" s="173">
        <v>8</v>
      </c>
      <c r="H1460" s="173" t="s">
        <v>672</v>
      </c>
      <c r="I1460" s="174" t="s">
        <v>1398</v>
      </c>
      <c r="J1460" s="173">
        <v>31</v>
      </c>
      <c r="K1460" s="173" t="s">
        <v>4737</v>
      </c>
      <c r="L1460" s="174" t="s">
        <v>4738</v>
      </c>
      <c r="M1460" s="174" t="s">
        <v>736</v>
      </c>
      <c r="N1460" s="174" t="s">
        <v>882</v>
      </c>
      <c r="O1460" s="174">
        <v>0</v>
      </c>
      <c r="P1460" s="187" t="s">
        <v>4739</v>
      </c>
    </row>
    <row r="1461" spans="1:16" ht="21" hidden="1" customHeight="1" x14ac:dyDescent="0.25">
      <c r="A1461" s="154">
        <v>1458</v>
      </c>
      <c r="B1461" s="172" t="s">
        <v>1510</v>
      </c>
      <c r="C1461" s="173">
        <v>256308</v>
      </c>
      <c r="D1461" s="174" t="s">
        <v>4740</v>
      </c>
      <c r="E1461" s="173" t="s">
        <v>640</v>
      </c>
      <c r="F1461" s="173">
        <v>48</v>
      </c>
      <c r="G1461" s="173">
        <v>20</v>
      </c>
      <c r="H1461" s="173" t="s">
        <v>641</v>
      </c>
      <c r="I1461" s="174" t="s">
        <v>967</v>
      </c>
      <c r="J1461" s="173">
        <v>26</v>
      </c>
      <c r="K1461" s="173" t="s">
        <v>949</v>
      </c>
      <c r="L1461" s="174" t="s">
        <v>950</v>
      </c>
      <c r="M1461" s="174" t="s">
        <v>645</v>
      </c>
      <c r="N1461" s="174" t="s">
        <v>951</v>
      </c>
      <c r="O1461" s="174" t="s">
        <v>1685</v>
      </c>
      <c r="P1461" s="175" t="s">
        <v>656</v>
      </c>
    </row>
    <row r="1462" spans="1:16" ht="21" customHeight="1" x14ac:dyDescent="0.25">
      <c r="A1462" s="154">
        <v>1459</v>
      </c>
      <c r="B1462" s="172" t="s">
        <v>1431</v>
      </c>
      <c r="C1462" s="173">
        <v>341397</v>
      </c>
      <c r="D1462" s="174" t="s">
        <v>4741</v>
      </c>
      <c r="E1462" s="173" t="s">
        <v>741</v>
      </c>
      <c r="F1462" s="173">
        <v>60</v>
      </c>
      <c r="G1462" s="173">
        <v>23</v>
      </c>
      <c r="H1462" s="173" t="s">
        <v>229</v>
      </c>
      <c r="I1462" s="174" t="s">
        <v>2605</v>
      </c>
      <c r="J1462" s="173">
        <v>32</v>
      </c>
      <c r="K1462" s="173" t="s">
        <v>2976</v>
      </c>
      <c r="L1462" s="174" t="s">
        <v>2977</v>
      </c>
      <c r="M1462" s="174" t="s">
        <v>1620</v>
      </c>
      <c r="N1462" s="174" t="s">
        <v>1621</v>
      </c>
      <c r="O1462" s="174">
        <v>0</v>
      </c>
      <c r="P1462" s="187" t="s">
        <v>4742</v>
      </c>
    </row>
    <row r="1463" spans="1:16" ht="21" customHeight="1" x14ac:dyDescent="0.25">
      <c r="A1463" s="154">
        <v>1460</v>
      </c>
      <c r="B1463" s="172" t="s">
        <v>1431</v>
      </c>
      <c r="C1463" s="173">
        <v>383445</v>
      </c>
      <c r="D1463" s="174" t="s">
        <v>4743</v>
      </c>
      <c r="E1463" s="173" t="s">
        <v>741</v>
      </c>
      <c r="F1463" s="173">
        <v>45</v>
      </c>
      <c r="G1463" s="173">
        <v>20</v>
      </c>
      <c r="H1463" s="173" t="s">
        <v>229</v>
      </c>
      <c r="I1463" s="174" t="s">
        <v>2545</v>
      </c>
      <c r="J1463" s="173">
        <v>32</v>
      </c>
      <c r="K1463" s="173" t="s">
        <v>2976</v>
      </c>
      <c r="L1463" s="174" t="s">
        <v>2977</v>
      </c>
      <c r="M1463" s="174" t="s">
        <v>1620</v>
      </c>
      <c r="N1463" s="174" t="s">
        <v>1621</v>
      </c>
      <c r="O1463" s="174">
        <v>0</v>
      </c>
      <c r="P1463" s="187" t="s">
        <v>4744</v>
      </c>
    </row>
    <row r="1464" spans="1:16" ht="21" hidden="1" customHeight="1" x14ac:dyDescent="0.25">
      <c r="A1464" s="154">
        <v>1461</v>
      </c>
      <c r="B1464" s="172" t="s">
        <v>1431</v>
      </c>
      <c r="C1464" s="173">
        <v>400249</v>
      </c>
      <c r="D1464" s="174" t="s">
        <v>4745</v>
      </c>
      <c r="E1464" s="173" t="s">
        <v>640</v>
      </c>
      <c r="F1464" s="173">
        <v>42</v>
      </c>
      <c r="G1464" s="173">
        <v>17</v>
      </c>
      <c r="H1464" s="173" t="s">
        <v>229</v>
      </c>
      <c r="I1464" s="174" t="s">
        <v>2120</v>
      </c>
      <c r="J1464" s="173">
        <v>23</v>
      </c>
      <c r="K1464" s="173" t="s">
        <v>4746</v>
      </c>
      <c r="L1464" s="174" t="s">
        <v>4747</v>
      </c>
      <c r="M1464" s="174" t="s">
        <v>1620</v>
      </c>
      <c r="N1464" s="174" t="s">
        <v>1744</v>
      </c>
      <c r="O1464" s="174" t="s">
        <v>2359</v>
      </c>
      <c r="P1464" s="175" t="s">
        <v>656</v>
      </c>
    </row>
    <row r="1465" spans="1:16" ht="21" hidden="1" customHeight="1" x14ac:dyDescent="0.25">
      <c r="A1465" s="154">
        <v>1462</v>
      </c>
      <c r="B1465" s="172" t="s">
        <v>1510</v>
      </c>
      <c r="C1465" s="173">
        <v>454786</v>
      </c>
      <c r="D1465" s="174" t="s">
        <v>4748</v>
      </c>
      <c r="E1465" s="173" t="s">
        <v>640</v>
      </c>
      <c r="F1465" s="173">
        <v>51</v>
      </c>
      <c r="G1465" s="173">
        <v>29</v>
      </c>
      <c r="H1465" s="173" t="s">
        <v>641</v>
      </c>
      <c r="I1465" s="174" t="s">
        <v>4749</v>
      </c>
      <c r="J1465" s="173">
        <v>22</v>
      </c>
      <c r="K1465" s="173" t="s">
        <v>899</v>
      </c>
      <c r="L1465" s="174" t="s">
        <v>900</v>
      </c>
      <c r="M1465" s="174" t="s">
        <v>645</v>
      </c>
      <c r="N1465" s="174" t="s">
        <v>951</v>
      </c>
      <c r="O1465" s="174" t="s">
        <v>1685</v>
      </c>
      <c r="P1465" s="175" t="s">
        <v>656</v>
      </c>
    </row>
    <row r="1466" spans="1:16" ht="21" customHeight="1" x14ac:dyDescent="0.25">
      <c r="A1466" s="154">
        <v>1463</v>
      </c>
      <c r="B1466" s="172" t="s">
        <v>1431</v>
      </c>
      <c r="C1466" s="173">
        <v>463751</v>
      </c>
      <c r="D1466" s="174" t="s">
        <v>4750</v>
      </c>
      <c r="E1466" s="173" t="s">
        <v>741</v>
      </c>
      <c r="F1466" s="173">
        <v>39</v>
      </c>
      <c r="G1466" s="173">
        <v>15</v>
      </c>
      <c r="H1466" s="173" t="s">
        <v>229</v>
      </c>
      <c r="I1466" s="174" t="s">
        <v>2545</v>
      </c>
      <c r="J1466" s="173">
        <v>32</v>
      </c>
      <c r="K1466" s="173" t="s">
        <v>2976</v>
      </c>
      <c r="L1466" s="174" t="s">
        <v>2977</v>
      </c>
      <c r="M1466" s="174" t="s">
        <v>1620</v>
      </c>
      <c r="N1466" s="174" t="s">
        <v>1621</v>
      </c>
      <c r="O1466" s="174">
        <v>0</v>
      </c>
      <c r="P1466" s="187" t="s">
        <v>4751</v>
      </c>
    </row>
    <row r="1467" spans="1:16" ht="21" hidden="1" customHeight="1" x14ac:dyDescent="0.25">
      <c r="A1467" s="154">
        <v>1464</v>
      </c>
      <c r="B1467" s="172" t="s">
        <v>1431</v>
      </c>
      <c r="C1467" s="173">
        <v>518479</v>
      </c>
      <c r="D1467" s="174" t="s">
        <v>4752</v>
      </c>
      <c r="E1467" s="173" t="s">
        <v>640</v>
      </c>
      <c r="F1467" s="173">
        <v>34</v>
      </c>
      <c r="G1467" s="173">
        <v>12</v>
      </c>
      <c r="H1467" s="173" t="s">
        <v>672</v>
      </c>
      <c r="I1467" s="174" t="s">
        <v>3123</v>
      </c>
      <c r="J1467" s="173">
        <v>10</v>
      </c>
      <c r="K1467" s="173" t="s">
        <v>1108</v>
      </c>
      <c r="L1467" s="174" t="s">
        <v>1109</v>
      </c>
      <c r="M1467" s="174" t="s">
        <v>736</v>
      </c>
      <c r="N1467" s="174" t="s">
        <v>917</v>
      </c>
      <c r="O1467" s="174" t="s">
        <v>918</v>
      </c>
      <c r="P1467" s="175" t="s">
        <v>656</v>
      </c>
    </row>
    <row r="1468" spans="1:16" ht="21" hidden="1" customHeight="1" x14ac:dyDescent="0.25">
      <c r="A1468" s="154">
        <v>1465</v>
      </c>
      <c r="B1468" s="172" t="s">
        <v>1510</v>
      </c>
      <c r="C1468" s="173">
        <v>506280</v>
      </c>
      <c r="D1468" s="174" t="s">
        <v>4753</v>
      </c>
      <c r="E1468" s="173" t="s">
        <v>640</v>
      </c>
      <c r="F1468" s="173">
        <v>37</v>
      </c>
      <c r="G1468" s="173">
        <v>13</v>
      </c>
      <c r="H1468" s="173" t="s">
        <v>672</v>
      </c>
      <c r="I1468" s="174" t="s">
        <v>2780</v>
      </c>
      <c r="J1468" s="173">
        <v>20</v>
      </c>
      <c r="K1468" s="173" t="s">
        <v>1029</v>
      </c>
      <c r="L1468" s="174" t="s">
        <v>1030</v>
      </c>
      <c r="M1468" s="174" t="s">
        <v>736</v>
      </c>
      <c r="N1468" s="174" t="s">
        <v>737</v>
      </c>
      <c r="O1468" s="174" t="s">
        <v>738</v>
      </c>
      <c r="P1468" s="187" t="s">
        <v>4754</v>
      </c>
    </row>
    <row r="1469" spans="1:16" ht="21" hidden="1" customHeight="1" x14ac:dyDescent="0.25">
      <c r="A1469" s="154">
        <v>1466</v>
      </c>
      <c r="B1469" s="172" t="s">
        <v>1510</v>
      </c>
      <c r="C1469" s="173">
        <v>509601</v>
      </c>
      <c r="D1469" s="174" t="s">
        <v>4755</v>
      </c>
      <c r="E1469" s="173" t="s">
        <v>640</v>
      </c>
      <c r="F1469" s="173">
        <v>36</v>
      </c>
      <c r="G1469" s="173">
        <v>12</v>
      </c>
      <c r="H1469" s="173" t="s">
        <v>280</v>
      </c>
      <c r="I1469" s="174" t="s">
        <v>4756</v>
      </c>
      <c r="J1469" s="173">
        <v>24</v>
      </c>
      <c r="K1469" s="173" t="s">
        <v>702</v>
      </c>
      <c r="L1469" s="174" t="s">
        <v>703</v>
      </c>
      <c r="M1469" s="174" t="s">
        <v>653</v>
      </c>
      <c r="N1469" s="174" t="s">
        <v>654</v>
      </c>
      <c r="O1469" s="174" t="s">
        <v>1604</v>
      </c>
      <c r="P1469" s="187" t="s">
        <v>4757</v>
      </c>
    </row>
    <row r="1470" spans="1:16" ht="21" hidden="1" customHeight="1" x14ac:dyDescent="0.25">
      <c r="A1470" s="154">
        <v>1467</v>
      </c>
      <c r="B1470" s="172" t="s">
        <v>1510</v>
      </c>
      <c r="C1470" s="173">
        <v>513335</v>
      </c>
      <c r="D1470" s="174" t="s">
        <v>4758</v>
      </c>
      <c r="E1470" s="173" t="s">
        <v>640</v>
      </c>
      <c r="F1470" s="173">
        <v>48</v>
      </c>
      <c r="G1470" s="173">
        <v>11</v>
      </c>
      <c r="H1470" s="173" t="s">
        <v>641</v>
      </c>
      <c r="I1470" s="174" t="s">
        <v>1775</v>
      </c>
      <c r="J1470" s="173">
        <v>21</v>
      </c>
      <c r="K1470" s="173" t="s">
        <v>895</v>
      </c>
      <c r="L1470" s="174" t="s">
        <v>896</v>
      </c>
      <c r="M1470" s="174" t="s">
        <v>645</v>
      </c>
      <c r="N1470" s="174" t="s">
        <v>760</v>
      </c>
      <c r="O1470" s="174">
        <v>0</v>
      </c>
      <c r="P1470" s="187" t="s">
        <v>4759</v>
      </c>
    </row>
    <row r="1471" spans="1:16" ht="21" hidden="1" customHeight="1" x14ac:dyDescent="0.25">
      <c r="A1471" s="154">
        <v>1468</v>
      </c>
      <c r="B1471" s="172" t="s">
        <v>1510</v>
      </c>
      <c r="C1471" s="173">
        <v>594518</v>
      </c>
      <c r="D1471" s="174" t="s">
        <v>4760</v>
      </c>
      <c r="E1471" s="173" t="s">
        <v>640</v>
      </c>
      <c r="F1471" s="173">
        <v>34</v>
      </c>
      <c r="G1471" s="173">
        <v>6</v>
      </c>
      <c r="H1471" s="173" t="s">
        <v>672</v>
      </c>
      <c r="I1471" s="174" t="s">
        <v>4286</v>
      </c>
      <c r="J1471" s="173">
        <v>25</v>
      </c>
      <c r="K1471" s="173" t="s">
        <v>1558</v>
      </c>
      <c r="L1471" s="174" t="s">
        <v>1559</v>
      </c>
      <c r="M1471" s="174" t="s">
        <v>736</v>
      </c>
      <c r="N1471" s="174" t="s">
        <v>917</v>
      </c>
      <c r="O1471" s="174" t="s">
        <v>918</v>
      </c>
      <c r="P1471" s="187" t="s">
        <v>4761</v>
      </c>
    </row>
    <row r="1472" spans="1:16" ht="21" hidden="1" customHeight="1" x14ac:dyDescent="0.25">
      <c r="A1472" s="154">
        <v>1469</v>
      </c>
      <c r="B1472" s="172" t="s">
        <v>1431</v>
      </c>
      <c r="C1472" s="185">
        <v>447748</v>
      </c>
      <c r="D1472" s="186" t="s">
        <v>4762</v>
      </c>
      <c r="E1472" s="185" t="s">
        <v>741</v>
      </c>
      <c r="F1472" s="185">
        <v>48</v>
      </c>
      <c r="G1472" s="173">
        <v>16</v>
      </c>
      <c r="H1472" s="173" t="s">
        <v>229</v>
      </c>
      <c r="I1472" s="174" t="s">
        <v>3112</v>
      </c>
      <c r="J1472" s="173">
        <v>37</v>
      </c>
      <c r="K1472" s="173" t="s">
        <v>1964</v>
      </c>
      <c r="L1472" s="174" t="s">
        <v>1965</v>
      </c>
      <c r="M1472" s="174" t="s">
        <v>1620</v>
      </c>
      <c r="N1472" s="174" t="s">
        <v>2623</v>
      </c>
      <c r="O1472" s="174">
        <v>0</v>
      </c>
      <c r="P1472" s="184" t="s">
        <v>4763</v>
      </c>
    </row>
    <row r="1473" spans="1:16" ht="21" hidden="1" customHeight="1" x14ac:dyDescent="0.25">
      <c r="A1473" s="154">
        <v>1470</v>
      </c>
      <c r="B1473" s="172" t="s">
        <v>1431</v>
      </c>
      <c r="C1473" s="173">
        <v>343810</v>
      </c>
      <c r="D1473" s="174" t="s">
        <v>4764</v>
      </c>
      <c r="E1473" s="173" t="s">
        <v>741</v>
      </c>
      <c r="F1473" s="173">
        <v>51</v>
      </c>
      <c r="G1473" s="173">
        <v>21</v>
      </c>
      <c r="H1473" s="173" t="s">
        <v>672</v>
      </c>
      <c r="I1473" s="174" t="s">
        <v>4765</v>
      </c>
      <c r="J1473" s="173">
        <v>33</v>
      </c>
      <c r="K1473" s="173" t="s">
        <v>4766</v>
      </c>
      <c r="L1473" s="174" t="s">
        <v>4767</v>
      </c>
      <c r="M1473" s="174" t="s">
        <v>736</v>
      </c>
      <c r="N1473" s="174" t="s">
        <v>917</v>
      </c>
      <c r="O1473" s="174" t="s">
        <v>918</v>
      </c>
      <c r="P1473" s="184" t="s">
        <v>4768</v>
      </c>
    </row>
    <row r="1474" spans="1:16" ht="21" hidden="1" customHeight="1" x14ac:dyDescent="0.25">
      <c r="A1474" s="154">
        <v>1471</v>
      </c>
      <c r="B1474" s="172" t="s">
        <v>1759</v>
      </c>
      <c r="C1474" s="185">
        <v>449348</v>
      </c>
      <c r="D1474" s="186" t="s">
        <v>4769</v>
      </c>
      <c r="E1474" s="185" t="s">
        <v>640</v>
      </c>
      <c r="F1474" s="185">
        <v>38</v>
      </c>
      <c r="G1474" s="185">
        <v>14</v>
      </c>
      <c r="H1474" s="185" t="s">
        <v>641</v>
      </c>
      <c r="I1474" s="186" t="s">
        <v>2320</v>
      </c>
      <c r="J1474" s="185">
        <v>24</v>
      </c>
      <c r="K1474" s="185" t="s">
        <v>4770</v>
      </c>
      <c r="L1474" s="186" t="s">
        <v>4771</v>
      </c>
      <c r="M1474" s="186" t="s">
        <v>645</v>
      </c>
      <c r="N1474" s="186" t="s">
        <v>760</v>
      </c>
      <c r="O1474" s="186" t="s">
        <v>3624</v>
      </c>
      <c r="P1474" s="175" t="s">
        <v>656</v>
      </c>
    </row>
    <row r="1475" spans="1:16" ht="21" hidden="1" customHeight="1" x14ac:dyDescent="0.25">
      <c r="A1475" s="154">
        <v>1472</v>
      </c>
      <c r="B1475" s="172" t="s">
        <v>1759</v>
      </c>
      <c r="C1475" s="185">
        <v>314896</v>
      </c>
      <c r="D1475" s="186" t="s">
        <v>4772</v>
      </c>
      <c r="E1475" s="185" t="s">
        <v>640</v>
      </c>
      <c r="F1475" s="185">
        <v>45</v>
      </c>
      <c r="G1475" s="185">
        <v>27</v>
      </c>
      <c r="H1475" s="185" t="s">
        <v>641</v>
      </c>
      <c r="I1475" s="186" t="s">
        <v>4773</v>
      </c>
      <c r="J1475" s="185">
        <v>26</v>
      </c>
      <c r="K1475" s="185" t="s">
        <v>2448</v>
      </c>
      <c r="L1475" s="186" t="s">
        <v>2449</v>
      </c>
      <c r="M1475" s="186" t="s">
        <v>645</v>
      </c>
      <c r="N1475" s="186" t="s">
        <v>760</v>
      </c>
      <c r="O1475" s="186" t="s">
        <v>3624</v>
      </c>
      <c r="P1475" s="184" t="s">
        <v>4774</v>
      </c>
    </row>
    <row r="1476" spans="1:16" ht="21" hidden="1" customHeight="1" x14ac:dyDescent="0.25">
      <c r="A1476" s="154">
        <v>1473</v>
      </c>
      <c r="B1476" s="172" t="s">
        <v>1510</v>
      </c>
      <c r="C1476" s="185">
        <v>300549</v>
      </c>
      <c r="D1476" s="186" t="s">
        <v>4775</v>
      </c>
      <c r="E1476" s="185" t="s">
        <v>640</v>
      </c>
      <c r="F1476" s="185">
        <v>47</v>
      </c>
      <c r="G1476" s="185">
        <v>30</v>
      </c>
      <c r="H1476" s="185" t="s">
        <v>641</v>
      </c>
      <c r="I1476" s="186" t="s">
        <v>1878</v>
      </c>
      <c r="J1476" s="185">
        <v>25</v>
      </c>
      <c r="K1476" s="185" t="s">
        <v>4161</v>
      </c>
      <c r="L1476" s="186" t="s">
        <v>4162</v>
      </c>
      <c r="M1476" s="186" t="s">
        <v>645</v>
      </c>
      <c r="N1476" s="186" t="s">
        <v>1614</v>
      </c>
      <c r="O1476" s="186" t="s">
        <v>1883</v>
      </c>
      <c r="P1476" s="184" t="s">
        <v>4776</v>
      </c>
    </row>
    <row r="1477" spans="1:16" ht="21" hidden="1" customHeight="1" x14ac:dyDescent="0.25">
      <c r="A1477" s="154">
        <v>1474</v>
      </c>
      <c r="B1477" s="172" t="s">
        <v>1510</v>
      </c>
      <c r="C1477" s="185">
        <v>488924</v>
      </c>
      <c r="D1477" s="186" t="s">
        <v>4777</v>
      </c>
      <c r="E1477" s="185" t="s">
        <v>741</v>
      </c>
      <c r="F1477" s="185">
        <v>37</v>
      </c>
      <c r="G1477" s="185">
        <v>13</v>
      </c>
      <c r="H1477" s="185" t="s">
        <v>641</v>
      </c>
      <c r="I1477" s="186" t="s">
        <v>2206</v>
      </c>
      <c r="J1477" s="185">
        <v>33</v>
      </c>
      <c r="K1477" s="185" t="s">
        <v>2207</v>
      </c>
      <c r="L1477" s="186" t="s">
        <v>2208</v>
      </c>
      <c r="M1477" s="186" t="s">
        <v>645</v>
      </c>
      <c r="N1477" s="186" t="s">
        <v>1614</v>
      </c>
      <c r="O1477" s="186" t="s">
        <v>1883</v>
      </c>
      <c r="P1477" s="184" t="s">
        <v>4778</v>
      </c>
    </row>
    <row r="1478" spans="1:16" ht="21" hidden="1" customHeight="1" x14ac:dyDescent="0.25">
      <c r="A1478" s="154">
        <v>1475</v>
      </c>
      <c r="B1478" s="172" t="s">
        <v>1510</v>
      </c>
      <c r="C1478" s="185">
        <v>492976</v>
      </c>
      <c r="D1478" s="186" t="s">
        <v>4779</v>
      </c>
      <c r="E1478" s="185" t="s">
        <v>640</v>
      </c>
      <c r="F1478" s="185">
        <v>38</v>
      </c>
      <c r="G1478" s="185">
        <v>13</v>
      </c>
      <c r="H1478" s="185" t="s">
        <v>672</v>
      </c>
      <c r="I1478" s="186" t="s">
        <v>1598</v>
      </c>
      <c r="J1478" s="185">
        <v>17</v>
      </c>
      <c r="K1478" s="185" t="s">
        <v>1081</v>
      </c>
      <c r="L1478" s="186" t="s">
        <v>1082</v>
      </c>
      <c r="M1478" s="186" t="s">
        <v>736</v>
      </c>
      <c r="N1478" s="186" t="s">
        <v>917</v>
      </c>
      <c r="O1478" s="186" t="s">
        <v>918</v>
      </c>
      <c r="P1478" s="184" t="s">
        <v>4780</v>
      </c>
    </row>
    <row r="1479" spans="1:16" ht="21" hidden="1" customHeight="1" x14ac:dyDescent="0.25">
      <c r="A1479" s="154">
        <v>1476</v>
      </c>
      <c r="B1479" s="172" t="s">
        <v>1510</v>
      </c>
      <c r="C1479" s="173">
        <v>309007</v>
      </c>
      <c r="D1479" s="174" t="s">
        <v>4781</v>
      </c>
      <c r="E1479" s="173" t="s">
        <v>640</v>
      </c>
      <c r="F1479" s="173">
        <v>54</v>
      </c>
      <c r="G1479" s="173">
        <v>29</v>
      </c>
      <c r="H1479" s="173" t="s">
        <v>280</v>
      </c>
      <c r="I1479" s="174" t="s">
        <v>4782</v>
      </c>
      <c r="J1479" s="173">
        <v>24</v>
      </c>
      <c r="K1479" s="173" t="s">
        <v>3894</v>
      </c>
      <c r="L1479" s="174" t="s">
        <v>3895</v>
      </c>
      <c r="M1479" s="174" t="s">
        <v>653</v>
      </c>
      <c r="N1479" s="174" t="s">
        <v>654</v>
      </c>
      <c r="O1479" s="174" t="s">
        <v>1604</v>
      </c>
      <c r="P1479" s="184" t="s">
        <v>4783</v>
      </c>
    </row>
    <row r="1480" spans="1:16" ht="21" hidden="1" customHeight="1" x14ac:dyDescent="0.25">
      <c r="A1480" s="154">
        <v>1477</v>
      </c>
      <c r="B1480" s="172" t="s">
        <v>1510</v>
      </c>
      <c r="C1480" s="173">
        <v>353005</v>
      </c>
      <c r="D1480" s="174" t="s">
        <v>4784</v>
      </c>
      <c r="E1480" s="173" t="s">
        <v>640</v>
      </c>
      <c r="F1480" s="173">
        <v>43</v>
      </c>
      <c r="G1480" s="173">
        <v>22</v>
      </c>
      <c r="H1480" s="173" t="s">
        <v>672</v>
      </c>
      <c r="I1480" s="174" t="s">
        <v>1667</v>
      </c>
      <c r="J1480" s="173">
        <v>23</v>
      </c>
      <c r="K1480" s="173" t="s">
        <v>2843</v>
      </c>
      <c r="L1480" s="174" t="s">
        <v>2844</v>
      </c>
      <c r="M1480" s="174" t="s">
        <v>736</v>
      </c>
      <c r="N1480" s="174" t="s">
        <v>745</v>
      </c>
      <c r="O1480" s="174" t="s">
        <v>2003</v>
      </c>
      <c r="P1480" s="184" t="s">
        <v>4785</v>
      </c>
    </row>
    <row r="1481" spans="1:16" ht="21" hidden="1" customHeight="1" x14ac:dyDescent="0.25">
      <c r="A1481" s="154">
        <v>1478</v>
      </c>
      <c r="B1481" s="172" t="s">
        <v>1431</v>
      </c>
      <c r="C1481" s="173">
        <v>357599</v>
      </c>
      <c r="D1481" s="174" t="s">
        <v>4786</v>
      </c>
      <c r="E1481" s="173" t="s">
        <v>741</v>
      </c>
      <c r="F1481" s="173">
        <v>45</v>
      </c>
      <c r="G1481" s="173">
        <v>20</v>
      </c>
      <c r="H1481" s="173" t="s">
        <v>641</v>
      </c>
      <c r="I1481" s="174" t="s">
        <v>2737</v>
      </c>
      <c r="J1481" s="173">
        <v>35</v>
      </c>
      <c r="K1481" s="173" t="s">
        <v>1344</v>
      </c>
      <c r="L1481" s="174" t="s">
        <v>1345</v>
      </c>
      <c r="M1481" s="174" t="s">
        <v>645</v>
      </c>
      <c r="N1481" s="174" t="s">
        <v>760</v>
      </c>
      <c r="O1481" s="174">
        <v>0</v>
      </c>
      <c r="P1481" s="184" t="s">
        <v>4787</v>
      </c>
    </row>
    <row r="1482" spans="1:16" ht="21" customHeight="1" x14ac:dyDescent="0.25">
      <c r="A1482" s="154">
        <v>1479</v>
      </c>
      <c r="B1482" s="172" t="s">
        <v>1431</v>
      </c>
      <c r="C1482" s="173">
        <v>395269</v>
      </c>
      <c r="D1482" s="174" t="s">
        <v>4788</v>
      </c>
      <c r="E1482" s="173" t="s">
        <v>640</v>
      </c>
      <c r="F1482" s="173">
        <v>42</v>
      </c>
      <c r="G1482" s="173">
        <v>15</v>
      </c>
      <c r="H1482" s="173" t="s">
        <v>229</v>
      </c>
      <c r="I1482" s="174" t="s">
        <v>4789</v>
      </c>
      <c r="J1482" s="173">
        <v>16</v>
      </c>
      <c r="K1482" s="173" t="s">
        <v>1618</v>
      </c>
      <c r="L1482" s="174" t="s">
        <v>1619</v>
      </c>
      <c r="M1482" s="174" t="s">
        <v>1620</v>
      </c>
      <c r="N1482" s="174" t="s">
        <v>1621</v>
      </c>
      <c r="O1482" s="174">
        <v>0</v>
      </c>
      <c r="P1482" s="184" t="s">
        <v>4790</v>
      </c>
    </row>
    <row r="1483" spans="1:16" ht="21" hidden="1" customHeight="1" x14ac:dyDescent="0.25">
      <c r="A1483" s="154">
        <v>1480</v>
      </c>
      <c r="B1483" s="172" t="s">
        <v>1759</v>
      </c>
      <c r="C1483" s="173">
        <v>415362</v>
      </c>
      <c r="D1483" s="174" t="s">
        <v>4791</v>
      </c>
      <c r="E1483" s="173" t="s">
        <v>640</v>
      </c>
      <c r="F1483" s="173">
        <v>37</v>
      </c>
      <c r="G1483" s="173">
        <v>16</v>
      </c>
      <c r="H1483" s="173" t="s">
        <v>641</v>
      </c>
      <c r="I1483" s="174" t="s">
        <v>2268</v>
      </c>
      <c r="J1483" s="173">
        <v>21</v>
      </c>
      <c r="K1483" s="173" t="s">
        <v>940</v>
      </c>
      <c r="L1483" s="174" t="s">
        <v>941</v>
      </c>
      <c r="M1483" s="174" t="s">
        <v>645</v>
      </c>
      <c r="N1483" s="174" t="s">
        <v>760</v>
      </c>
      <c r="O1483" s="174" t="s">
        <v>3624</v>
      </c>
      <c r="P1483" s="184" t="s">
        <v>4792</v>
      </c>
    </row>
    <row r="1484" spans="1:16" ht="21" hidden="1" customHeight="1" x14ac:dyDescent="0.25">
      <c r="A1484" s="154">
        <v>1481</v>
      </c>
      <c r="B1484" s="172" t="s">
        <v>1759</v>
      </c>
      <c r="C1484" s="185">
        <v>419145</v>
      </c>
      <c r="D1484" s="186" t="s">
        <v>4793</v>
      </c>
      <c r="E1484" s="185" t="s">
        <v>640</v>
      </c>
      <c r="F1484" s="185">
        <v>48</v>
      </c>
      <c r="G1484" s="185">
        <v>17</v>
      </c>
      <c r="H1484" s="185" t="s">
        <v>641</v>
      </c>
      <c r="I1484" s="186" t="s">
        <v>2384</v>
      </c>
      <c r="J1484" s="185">
        <v>28</v>
      </c>
      <c r="K1484" s="185" t="s">
        <v>718</v>
      </c>
      <c r="L1484" s="186" t="s">
        <v>719</v>
      </c>
      <c r="M1484" s="186" t="s">
        <v>645</v>
      </c>
      <c r="N1484" s="186" t="s">
        <v>760</v>
      </c>
      <c r="O1484" s="186" t="s">
        <v>3624</v>
      </c>
      <c r="P1484" s="184" t="s">
        <v>4794</v>
      </c>
    </row>
    <row r="1485" spans="1:16" ht="21" hidden="1" customHeight="1" x14ac:dyDescent="0.25">
      <c r="A1485" s="154">
        <v>1482</v>
      </c>
      <c r="B1485" s="172" t="s">
        <v>1431</v>
      </c>
      <c r="C1485" s="185">
        <v>438141</v>
      </c>
      <c r="D1485" s="186" t="s">
        <v>4795</v>
      </c>
      <c r="E1485" s="185" t="s">
        <v>640</v>
      </c>
      <c r="F1485" s="185">
        <v>46</v>
      </c>
      <c r="G1485" s="185">
        <v>17</v>
      </c>
      <c r="H1485" s="185" t="s">
        <v>641</v>
      </c>
      <c r="I1485" s="186" t="s">
        <v>2759</v>
      </c>
      <c r="J1485" s="185">
        <v>22</v>
      </c>
      <c r="K1485" s="185" t="s">
        <v>899</v>
      </c>
      <c r="L1485" s="186" t="s">
        <v>900</v>
      </c>
      <c r="M1485" s="186" t="s">
        <v>645</v>
      </c>
      <c r="N1485" s="186" t="s">
        <v>760</v>
      </c>
      <c r="O1485" s="186">
        <v>0</v>
      </c>
      <c r="P1485" s="184" t="s">
        <v>4796</v>
      </c>
    </row>
    <row r="1486" spans="1:16" ht="21" hidden="1" customHeight="1" x14ac:dyDescent="0.25">
      <c r="A1486" s="154">
        <v>1483</v>
      </c>
      <c r="B1486" s="172" t="s">
        <v>1510</v>
      </c>
      <c r="C1486" s="185">
        <v>440664</v>
      </c>
      <c r="D1486" s="186" t="s">
        <v>4797</v>
      </c>
      <c r="E1486" s="185" t="s">
        <v>640</v>
      </c>
      <c r="F1486" s="185">
        <v>39</v>
      </c>
      <c r="G1486" s="185">
        <v>15</v>
      </c>
      <c r="H1486" s="185" t="s">
        <v>280</v>
      </c>
      <c r="I1486" s="186" t="s">
        <v>1805</v>
      </c>
      <c r="J1486" s="185">
        <v>13</v>
      </c>
      <c r="K1486" s="185" t="s">
        <v>907</v>
      </c>
      <c r="L1486" s="186" t="s">
        <v>908</v>
      </c>
      <c r="M1486" s="186" t="s">
        <v>653</v>
      </c>
      <c r="N1486" s="186" t="s">
        <v>654</v>
      </c>
      <c r="O1486" s="186" t="s">
        <v>1170</v>
      </c>
      <c r="P1486" s="184" t="s">
        <v>4798</v>
      </c>
    </row>
    <row r="1487" spans="1:16" ht="21" hidden="1" customHeight="1" x14ac:dyDescent="0.25">
      <c r="A1487" s="154">
        <v>1484</v>
      </c>
      <c r="B1487" s="172" t="s">
        <v>1510</v>
      </c>
      <c r="C1487" s="185">
        <v>454761</v>
      </c>
      <c r="D1487" s="186" t="s">
        <v>4799</v>
      </c>
      <c r="E1487" s="185" t="s">
        <v>741</v>
      </c>
      <c r="F1487" s="185">
        <v>62</v>
      </c>
      <c r="G1487" s="185">
        <v>17</v>
      </c>
      <c r="H1487" s="185" t="s">
        <v>641</v>
      </c>
      <c r="I1487" s="186" t="s">
        <v>2206</v>
      </c>
      <c r="J1487" s="185">
        <v>32</v>
      </c>
      <c r="K1487" s="185" t="s">
        <v>3647</v>
      </c>
      <c r="L1487" s="186" t="s">
        <v>3648</v>
      </c>
      <c r="M1487" s="186" t="s">
        <v>645</v>
      </c>
      <c r="N1487" s="186" t="s">
        <v>1614</v>
      </c>
      <c r="O1487" s="186" t="s">
        <v>1883</v>
      </c>
      <c r="P1487" s="184" t="s">
        <v>4800</v>
      </c>
    </row>
    <row r="1488" spans="1:16" ht="21" hidden="1" customHeight="1" x14ac:dyDescent="0.25">
      <c r="A1488" s="154">
        <v>1485</v>
      </c>
      <c r="B1488" s="172" t="s">
        <v>638</v>
      </c>
      <c r="C1488" s="185">
        <v>497586</v>
      </c>
      <c r="D1488" s="186" t="s">
        <v>4801</v>
      </c>
      <c r="E1488" s="185" t="s">
        <v>640</v>
      </c>
      <c r="F1488" s="185">
        <v>35</v>
      </c>
      <c r="G1488" s="185">
        <v>11</v>
      </c>
      <c r="H1488" s="185" t="s">
        <v>641</v>
      </c>
      <c r="I1488" s="186" t="s">
        <v>4802</v>
      </c>
      <c r="J1488" s="185">
        <v>23</v>
      </c>
      <c r="K1488" s="185" t="s">
        <v>1309</v>
      </c>
      <c r="L1488" s="186" t="s">
        <v>1310</v>
      </c>
      <c r="M1488" s="186" t="s">
        <v>645</v>
      </c>
      <c r="N1488" s="186" t="s">
        <v>951</v>
      </c>
      <c r="O1488" s="186" t="s">
        <v>1193</v>
      </c>
      <c r="P1488" s="175" t="s">
        <v>656</v>
      </c>
    </row>
    <row r="1489" spans="1:16" ht="21" hidden="1" customHeight="1" x14ac:dyDescent="0.25">
      <c r="A1489" s="154">
        <v>1486</v>
      </c>
      <c r="B1489" s="172" t="s">
        <v>1510</v>
      </c>
      <c r="C1489" s="185">
        <v>553542</v>
      </c>
      <c r="D1489" s="186" t="s">
        <v>4803</v>
      </c>
      <c r="E1489" s="185" t="s">
        <v>640</v>
      </c>
      <c r="F1489" s="185">
        <v>51</v>
      </c>
      <c r="G1489" s="173">
        <v>32</v>
      </c>
      <c r="H1489" s="173" t="s">
        <v>641</v>
      </c>
      <c r="I1489" s="174" t="s">
        <v>2193</v>
      </c>
      <c r="J1489" s="173">
        <v>23</v>
      </c>
      <c r="K1489" s="173" t="s">
        <v>929</v>
      </c>
      <c r="L1489" s="174" t="s">
        <v>930</v>
      </c>
      <c r="M1489" s="174" t="s">
        <v>645</v>
      </c>
      <c r="N1489" s="174" t="s">
        <v>1614</v>
      </c>
      <c r="O1489" s="174" t="s">
        <v>1615</v>
      </c>
      <c r="P1489" s="175" t="s">
        <v>656</v>
      </c>
    </row>
    <row r="1490" spans="1:16" ht="21" hidden="1" customHeight="1" x14ac:dyDescent="0.25">
      <c r="A1490" s="154">
        <v>1487</v>
      </c>
      <c r="B1490" s="172" t="s">
        <v>638</v>
      </c>
      <c r="C1490" s="185">
        <v>675694</v>
      </c>
      <c r="D1490" s="186" t="s">
        <v>4804</v>
      </c>
      <c r="E1490" s="185" t="s">
        <v>640</v>
      </c>
      <c r="F1490" s="185">
        <v>47</v>
      </c>
      <c r="G1490" s="185">
        <v>24</v>
      </c>
      <c r="H1490" s="185" t="s">
        <v>641</v>
      </c>
      <c r="I1490" s="186" t="s">
        <v>1268</v>
      </c>
      <c r="J1490" s="185">
        <v>24</v>
      </c>
      <c r="K1490" s="185" t="s">
        <v>1300</v>
      </c>
      <c r="L1490" s="186" t="s">
        <v>1301</v>
      </c>
      <c r="M1490" s="186" t="s">
        <v>645</v>
      </c>
      <c r="N1490" s="186" t="s">
        <v>951</v>
      </c>
      <c r="O1490" s="186" t="s">
        <v>1193</v>
      </c>
      <c r="P1490" s="175" t="s">
        <v>656</v>
      </c>
    </row>
    <row r="1491" spans="1:16" ht="21" hidden="1" customHeight="1" x14ac:dyDescent="0.25">
      <c r="A1491" s="154">
        <v>1488</v>
      </c>
      <c r="B1491" s="172" t="s">
        <v>1759</v>
      </c>
      <c r="C1491" s="173">
        <v>371849</v>
      </c>
      <c r="D1491" s="174" t="s">
        <v>4805</v>
      </c>
      <c r="E1491" s="173" t="s">
        <v>741</v>
      </c>
      <c r="F1491" s="173">
        <v>44</v>
      </c>
      <c r="G1491" s="173">
        <v>21</v>
      </c>
      <c r="H1491" s="173" t="s">
        <v>641</v>
      </c>
      <c r="I1491" s="174" t="s">
        <v>4806</v>
      </c>
      <c r="J1491" s="173">
        <v>39</v>
      </c>
      <c r="K1491" s="173" t="s">
        <v>4807</v>
      </c>
      <c r="L1491" s="174" t="s">
        <v>4808</v>
      </c>
      <c r="M1491" s="174" t="s">
        <v>645</v>
      </c>
      <c r="N1491" s="174" t="s">
        <v>760</v>
      </c>
      <c r="O1491" s="174" t="s">
        <v>3624</v>
      </c>
      <c r="P1491" s="184" t="s">
        <v>4809</v>
      </c>
    </row>
    <row r="1492" spans="1:16" ht="21" hidden="1" customHeight="1" x14ac:dyDescent="0.25">
      <c r="A1492" s="154">
        <v>1489</v>
      </c>
      <c r="B1492" s="172" t="s">
        <v>1431</v>
      </c>
      <c r="C1492" s="173">
        <v>445922</v>
      </c>
      <c r="D1492" s="174" t="s">
        <v>4810</v>
      </c>
      <c r="E1492" s="173" t="s">
        <v>640</v>
      </c>
      <c r="F1492" s="173">
        <v>45</v>
      </c>
      <c r="G1492" s="173">
        <v>17</v>
      </c>
      <c r="H1492" s="173" t="s">
        <v>229</v>
      </c>
      <c r="I1492" s="174" t="s">
        <v>4811</v>
      </c>
      <c r="J1492" s="173">
        <v>23</v>
      </c>
      <c r="K1492" s="173" t="s">
        <v>1766</v>
      </c>
      <c r="L1492" s="174" t="s">
        <v>1767</v>
      </c>
      <c r="M1492" s="174" t="s">
        <v>1620</v>
      </c>
      <c r="N1492" s="174" t="s">
        <v>3109</v>
      </c>
      <c r="O1492" s="174" t="s">
        <v>2630</v>
      </c>
      <c r="P1492" s="175" t="s">
        <v>656</v>
      </c>
    </row>
    <row r="1493" spans="1:16" ht="21" hidden="1" customHeight="1" x14ac:dyDescent="0.25">
      <c r="A1493" s="154">
        <v>1490</v>
      </c>
      <c r="B1493" s="172" t="s">
        <v>1431</v>
      </c>
      <c r="C1493" s="173">
        <v>521910</v>
      </c>
      <c r="D1493" s="174" t="s">
        <v>4812</v>
      </c>
      <c r="E1493" s="173" t="s">
        <v>640</v>
      </c>
      <c r="F1493" s="173">
        <v>43</v>
      </c>
      <c r="G1493" s="173">
        <v>11</v>
      </c>
      <c r="H1493" s="173" t="s">
        <v>672</v>
      </c>
      <c r="I1493" s="174" t="s">
        <v>3123</v>
      </c>
      <c r="J1493" s="173">
        <v>20</v>
      </c>
      <c r="K1493" s="173" t="s">
        <v>1228</v>
      </c>
      <c r="L1493" s="174" t="s">
        <v>1229</v>
      </c>
      <c r="M1493" s="174" t="s">
        <v>736</v>
      </c>
      <c r="N1493" s="174" t="s">
        <v>917</v>
      </c>
      <c r="O1493" s="174" t="s">
        <v>918</v>
      </c>
      <c r="P1493" s="175" t="s">
        <v>656</v>
      </c>
    </row>
    <row r="1494" spans="1:16" ht="21" hidden="1" customHeight="1" x14ac:dyDescent="0.25">
      <c r="A1494" s="154">
        <v>1491</v>
      </c>
      <c r="B1494" s="172" t="s">
        <v>1510</v>
      </c>
      <c r="C1494" s="173">
        <v>184583</v>
      </c>
      <c r="D1494" s="174" t="s">
        <v>4813</v>
      </c>
      <c r="E1494" s="173" t="s">
        <v>640</v>
      </c>
      <c r="F1494" s="173">
        <v>49</v>
      </c>
      <c r="G1494" s="173">
        <v>33</v>
      </c>
      <c r="H1494" s="173" t="s">
        <v>641</v>
      </c>
      <c r="I1494" s="174" t="s">
        <v>2107</v>
      </c>
      <c r="J1494" s="173">
        <v>24</v>
      </c>
      <c r="K1494" s="173" t="s">
        <v>1814</v>
      </c>
      <c r="L1494" s="174" t="s">
        <v>1815</v>
      </c>
      <c r="M1494" s="174" t="s">
        <v>645</v>
      </c>
      <c r="N1494" s="174" t="s">
        <v>951</v>
      </c>
      <c r="O1494" s="174" t="s">
        <v>1640</v>
      </c>
      <c r="P1494" s="175" t="s">
        <v>656</v>
      </c>
    </row>
    <row r="1495" spans="1:16" ht="21" hidden="1" customHeight="1" x14ac:dyDescent="0.25">
      <c r="A1495" s="154">
        <v>1492</v>
      </c>
      <c r="B1495" s="172" t="s">
        <v>1759</v>
      </c>
      <c r="C1495" s="173">
        <v>256168</v>
      </c>
      <c r="D1495" s="174" t="s">
        <v>4814</v>
      </c>
      <c r="E1495" s="173" t="s">
        <v>640</v>
      </c>
      <c r="F1495" s="173">
        <v>49</v>
      </c>
      <c r="G1495" s="173">
        <v>24</v>
      </c>
      <c r="H1495" s="173" t="s">
        <v>641</v>
      </c>
      <c r="I1495" s="174" t="s">
        <v>2392</v>
      </c>
      <c r="J1495" s="173">
        <v>23</v>
      </c>
      <c r="K1495" s="173" t="s">
        <v>929</v>
      </c>
      <c r="L1495" s="174" t="s">
        <v>930</v>
      </c>
      <c r="M1495" s="174" t="s">
        <v>645</v>
      </c>
      <c r="N1495" s="174" t="s">
        <v>760</v>
      </c>
      <c r="O1495" s="174">
        <v>0</v>
      </c>
      <c r="P1495" s="184" t="s">
        <v>4815</v>
      </c>
    </row>
    <row r="1496" spans="1:16" ht="21" hidden="1" customHeight="1" x14ac:dyDescent="0.25">
      <c r="A1496" s="154">
        <v>1493</v>
      </c>
      <c r="B1496" s="172" t="s">
        <v>1510</v>
      </c>
      <c r="C1496" s="173">
        <v>380744</v>
      </c>
      <c r="D1496" s="174" t="s">
        <v>4816</v>
      </c>
      <c r="E1496" s="173" t="s">
        <v>640</v>
      </c>
      <c r="F1496" s="173">
        <v>39</v>
      </c>
      <c r="G1496" s="173">
        <v>18</v>
      </c>
      <c r="H1496" s="173" t="s">
        <v>280</v>
      </c>
      <c r="I1496" s="174" t="s">
        <v>2148</v>
      </c>
      <c r="J1496" s="173">
        <v>23</v>
      </c>
      <c r="K1496" s="173" t="s">
        <v>1289</v>
      </c>
      <c r="L1496" s="174" t="s">
        <v>1290</v>
      </c>
      <c r="M1496" s="174" t="s">
        <v>653</v>
      </c>
      <c r="N1496" s="174" t="s">
        <v>654</v>
      </c>
      <c r="O1496" s="174" t="s">
        <v>1170</v>
      </c>
      <c r="P1496" s="184" t="s">
        <v>4817</v>
      </c>
    </row>
    <row r="1497" spans="1:16" ht="21" hidden="1" customHeight="1" x14ac:dyDescent="0.25">
      <c r="A1497" s="154">
        <v>1494</v>
      </c>
      <c r="B1497" s="172" t="s">
        <v>1759</v>
      </c>
      <c r="C1497" s="173">
        <v>406751</v>
      </c>
      <c r="D1497" s="174" t="s">
        <v>4818</v>
      </c>
      <c r="E1497" s="173" t="s">
        <v>640</v>
      </c>
      <c r="F1497" s="173">
        <v>40</v>
      </c>
      <c r="G1497" s="173">
        <v>15</v>
      </c>
      <c r="H1497" s="173" t="s">
        <v>229</v>
      </c>
      <c r="I1497" s="174" t="s">
        <v>3718</v>
      </c>
      <c r="J1497" s="173">
        <v>21</v>
      </c>
      <c r="K1497" s="173" t="s">
        <v>1136</v>
      </c>
      <c r="L1497" s="174" t="s">
        <v>1137</v>
      </c>
      <c r="M1497" s="174" t="s">
        <v>1620</v>
      </c>
      <c r="N1497" s="174" t="s">
        <v>1744</v>
      </c>
      <c r="O1497" s="174" t="s">
        <v>3033</v>
      </c>
      <c r="P1497" s="184" t="s">
        <v>4819</v>
      </c>
    </row>
    <row r="1498" spans="1:16" ht="21" hidden="1" customHeight="1" x14ac:dyDescent="0.25">
      <c r="A1498" s="154">
        <v>1495</v>
      </c>
      <c r="B1498" s="172" t="s">
        <v>1759</v>
      </c>
      <c r="C1498" s="173">
        <v>422693</v>
      </c>
      <c r="D1498" s="174" t="s">
        <v>4820</v>
      </c>
      <c r="E1498" s="173" t="s">
        <v>640</v>
      </c>
      <c r="F1498" s="173">
        <v>35</v>
      </c>
      <c r="G1498" s="173">
        <v>14</v>
      </c>
      <c r="H1498" s="173" t="s">
        <v>641</v>
      </c>
      <c r="I1498" s="174" t="s">
        <v>2443</v>
      </c>
      <c r="J1498" s="173">
        <v>21</v>
      </c>
      <c r="K1498" s="173" t="s">
        <v>4821</v>
      </c>
      <c r="L1498" s="174" t="s">
        <v>4822</v>
      </c>
      <c r="M1498" s="174" t="s">
        <v>645</v>
      </c>
      <c r="N1498" s="174" t="s">
        <v>760</v>
      </c>
      <c r="O1498" s="174">
        <v>0</v>
      </c>
      <c r="P1498" s="175" t="s">
        <v>656</v>
      </c>
    </row>
    <row r="1499" spans="1:16" ht="21" hidden="1" customHeight="1" x14ac:dyDescent="0.25">
      <c r="A1499" s="154">
        <v>1496</v>
      </c>
      <c r="B1499" s="172" t="s">
        <v>1510</v>
      </c>
      <c r="C1499" s="173">
        <v>453030</v>
      </c>
      <c r="D1499" s="174" t="s">
        <v>4823</v>
      </c>
      <c r="E1499" s="173" t="s">
        <v>640</v>
      </c>
      <c r="F1499" s="173">
        <v>51</v>
      </c>
      <c r="G1499" s="173">
        <v>29</v>
      </c>
      <c r="H1499" s="173" t="s">
        <v>672</v>
      </c>
      <c r="I1499" s="174" t="s">
        <v>2050</v>
      </c>
      <c r="J1499" s="173">
        <v>25</v>
      </c>
      <c r="K1499" s="173" t="s">
        <v>4824</v>
      </c>
      <c r="L1499" s="174" t="s">
        <v>4825</v>
      </c>
      <c r="M1499" s="174" t="s">
        <v>736</v>
      </c>
      <c r="N1499" s="174" t="s">
        <v>737</v>
      </c>
      <c r="O1499" s="174" t="s">
        <v>738</v>
      </c>
      <c r="P1499" s="184" t="s">
        <v>4826</v>
      </c>
    </row>
    <row r="1500" spans="1:16" ht="21" hidden="1" customHeight="1" x14ac:dyDescent="0.25">
      <c r="A1500" s="154">
        <v>1497</v>
      </c>
      <c r="B1500" s="172" t="s">
        <v>1510</v>
      </c>
      <c r="C1500" s="173">
        <v>493070</v>
      </c>
      <c r="D1500" s="174" t="s">
        <v>4827</v>
      </c>
      <c r="E1500" s="173" t="s">
        <v>640</v>
      </c>
      <c r="F1500" s="173">
        <v>37</v>
      </c>
      <c r="G1500" s="173">
        <v>14</v>
      </c>
      <c r="H1500" s="173" t="s">
        <v>672</v>
      </c>
      <c r="I1500" s="174" t="s">
        <v>4286</v>
      </c>
      <c r="J1500" s="173">
        <v>28</v>
      </c>
      <c r="K1500" s="173" t="s">
        <v>1185</v>
      </c>
      <c r="L1500" s="174" t="s">
        <v>1186</v>
      </c>
      <c r="M1500" s="174" t="s">
        <v>736</v>
      </c>
      <c r="N1500" s="174" t="s">
        <v>917</v>
      </c>
      <c r="O1500" s="174" t="s">
        <v>918</v>
      </c>
      <c r="P1500" s="184" t="s">
        <v>4828</v>
      </c>
    </row>
    <row r="1501" spans="1:16" ht="21" hidden="1" customHeight="1" x14ac:dyDescent="0.25">
      <c r="A1501" s="154">
        <v>1498</v>
      </c>
      <c r="B1501" s="172" t="s">
        <v>1510</v>
      </c>
      <c r="C1501" s="173">
        <v>504089</v>
      </c>
      <c r="D1501" s="174" t="s">
        <v>4829</v>
      </c>
      <c r="E1501" s="173" t="s">
        <v>640</v>
      </c>
      <c r="F1501" s="173">
        <v>37</v>
      </c>
      <c r="G1501" s="173">
        <v>12</v>
      </c>
      <c r="H1501" s="173" t="s">
        <v>280</v>
      </c>
      <c r="I1501" s="174" t="s">
        <v>4830</v>
      </c>
      <c r="J1501" s="173">
        <v>15</v>
      </c>
      <c r="K1501" s="173" t="s">
        <v>838</v>
      </c>
      <c r="L1501" s="174" t="s">
        <v>839</v>
      </c>
      <c r="M1501" s="174" t="s">
        <v>653</v>
      </c>
      <c r="N1501" s="174" t="s">
        <v>654</v>
      </c>
      <c r="O1501" s="174" t="s">
        <v>1170</v>
      </c>
      <c r="P1501" s="184" t="s">
        <v>4831</v>
      </c>
    </row>
    <row r="1502" spans="1:16" ht="21" hidden="1" customHeight="1" x14ac:dyDescent="0.25">
      <c r="A1502" s="154">
        <v>1499</v>
      </c>
      <c r="B1502" s="172" t="s">
        <v>1510</v>
      </c>
      <c r="C1502" s="173">
        <v>254141</v>
      </c>
      <c r="D1502" s="174" t="s">
        <v>4832</v>
      </c>
      <c r="E1502" s="173" t="s">
        <v>640</v>
      </c>
      <c r="F1502" s="173">
        <v>49</v>
      </c>
      <c r="G1502" s="173">
        <v>29</v>
      </c>
      <c r="H1502" s="173" t="s">
        <v>641</v>
      </c>
      <c r="I1502" s="174" t="s">
        <v>967</v>
      </c>
      <c r="J1502" s="173">
        <v>32</v>
      </c>
      <c r="K1502" s="173" t="s">
        <v>960</v>
      </c>
      <c r="L1502" s="174" t="s">
        <v>961</v>
      </c>
      <c r="M1502" s="174" t="s">
        <v>645</v>
      </c>
      <c r="N1502" s="174" t="s">
        <v>951</v>
      </c>
      <c r="O1502" s="174" t="s">
        <v>1685</v>
      </c>
      <c r="P1502" s="184" t="s">
        <v>4833</v>
      </c>
    </row>
    <row r="1503" spans="1:16" ht="21" hidden="1" customHeight="1" x14ac:dyDescent="0.25">
      <c r="A1503" s="154">
        <v>1500</v>
      </c>
      <c r="B1503" s="172" t="s">
        <v>1510</v>
      </c>
      <c r="C1503" s="173">
        <v>416063</v>
      </c>
      <c r="D1503" s="174" t="s">
        <v>4834</v>
      </c>
      <c r="E1503" s="173" t="s">
        <v>640</v>
      </c>
      <c r="F1503" s="173">
        <v>52</v>
      </c>
      <c r="G1503" s="173">
        <v>32</v>
      </c>
      <c r="H1503" s="173" t="s">
        <v>641</v>
      </c>
      <c r="I1503" s="174" t="s">
        <v>993</v>
      </c>
      <c r="J1503" s="173">
        <v>22</v>
      </c>
      <c r="K1503" s="173" t="s">
        <v>764</v>
      </c>
      <c r="L1503" s="174" t="s">
        <v>765</v>
      </c>
      <c r="M1503" s="174" t="s">
        <v>645</v>
      </c>
      <c r="N1503" s="174" t="s">
        <v>951</v>
      </c>
      <c r="O1503" s="174" t="s">
        <v>1685</v>
      </c>
      <c r="P1503" s="175" t="s">
        <v>656</v>
      </c>
    </row>
    <row r="1504" spans="1:16" ht="21" hidden="1" customHeight="1" x14ac:dyDescent="0.25">
      <c r="A1504" s="154">
        <v>1501</v>
      </c>
      <c r="B1504" s="172" t="s">
        <v>1510</v>
      </c>
      <c r="C1504" s="173">
        <v>239064</v>
      </c>
      <c r="D1504" s="174" t="s">
        <v>4835</v>
      </c>
      <c r="E1504" s="173" t="s">
        <v>640</v>
      </c>
      <c r="F1504" s="173">
        <v>49</v>
      </c>
      <c r="G1504" s="173">
        <v>24</v>
      </c>
      <c r="H1504" s="173" t="s">
        <v>641</v>
      </c>
      <c r="I1504" s="174" t="s">
        <v>4836</v>
      </c>
      <c r="J1504" s="173">
        <v>27</v>
      </c>
      <c r="K1504" s="173" t="s">
        <v>3928</v>
      </c>
      <c r="L1504" s="174" t="s">
        <v>3929</v>
      </c>
      <c r="M1504" s="174" t="s">
        <v>645</v>
      </c>
      <c r="N1504" s="174" t="s">
        <v>1614</v>
      </c>
      <c r="O1504" s="174" t="s">
        <v>1615</v>
      </c>
      <c r="P1504" s="184" t="s">
        <v>4837</v>
      </c>
    </row>
    <row r="1505" spans="1:16" ht="21" hidden="1" customHeight="1" x14ac:dyDescent="0.25">
      <c r="A1505" s="154">
        <v>1502</v>
      </c>
      <c r="B1505" s="172" t="s">
        <v>1510</v>
      </c>
      <c r="C1505" s="173">
        <v>309055</v>
      </c>
      <c r="D1505" s="174" t="s">
        <v>4838</v>
      </c>
      <c r="E1505" s="173" t="s">
        <v>640</v>
      </c>
      <c r="F1505" s="173">
        <v>45</v>
      </c>
      <c r="G1505" s="173">
        <v>28</v>
      </c>
      <c r="H1505" s="173" t="s">
        <v>641</v>
      </c>
      <c r="I1505" s="174" t="s">
        <v>2196</v>
      </c>
      <c r="J1505" s="173">
        <v>28</v>
      </c>
      <c r="K1505" s="173" t="s">
        <v>758</v>
      </c>
      <c r="L1505" s="174" t="s">
        <v>759</v>
      </c>
      <c r="M1505" s="174" t="s">
        <v>645</v>
      </c>
      <c r="N1505" s="174" t="s">
        <v>1614</v>
      </c>
      <c r="O1505" s="174" t="s">
        <v>1615</v>
      </c>
      <c r="P1505" s="184" t="s">
        <v>4839</v>
      </c>
    </row>
    <row r="1506" spans="1:16" ht="21" hidden="1" customHeight="1" x14ac:dyDescent="0.25">
      <c r="A1506" s="154">
        <v>1503</v>
      </c>
      <c r="B1506" s="172" t="s">
        <v>1510</v>
      </c>
      <c r="C1506" s="173">
        <v>335052</v>
      </c>
      <c r="D1506" s="174" t="s">
        <v>4840</v>
      </c>
      <c r="E1506" s="173" t="s">
        <v>640</v>
      </c>
      <c r="F1506" s="173">
        <v>47</v>
      </c>
      <c r="G1506" s="173">
        <v>19</v>
      </c>
      <c r="H1506" s="173" t="s">
        <v>641</v>
      </c>
      <c r="I1506" s="174" t="s">
        <v>2168</v>
      </c>
      <c r="J1506" s="173">
        <v>16</v>
      </c>
      <c r="K1506" s="173" t="s">
        <v>2658</v>
      </c>
      <c r="L1506" s="174" t="s">
        <v>2659</v>
      </c>
      <c r="M1506" s="174" t="s">
        <v>645</v>
      </c>
      <c r="N1506" s="174" t="s">
        <v>760</v>
      </c>
      <c r="O1506" s="174">
        <v>0</v>
      </c>
      <c r="P1506" s="184" t="s">
        <v>4841</v>
      </c>
    </row>
    <row r="1507" spans="1:16" ht="21" hidden="1" customHeight="1" x14ac:dyDescent="0.25">
      <c r="A1507" s="154">
        <v>1504</v>
      </c>
      <c r="B1507" s="172" t="s">
        <v>1510</v>
      </c>
      <c r="C1507" s="173">
        <v>389208</v>
      </c>
      <c r="D1507" s="174" t="s">
        <v>4842</v>
      </c>
      <c r="E1507" s="173" t="s">
        <v>640</v>
      </c>
      <c r="F1507" s="173">
        <v>45</v>
      </c>
      <c r="G1507" s="173">
        <v>16</v>
      </c>
      <c r="H1507" s="173" t="s">
        <v>641</v>
      </c>
      <c r="I1507" s="174" t="s">
        <v>4843</v>
      </c>
      <c r="J1507" s="173">
        <v>12</v>
      </c>
      <c r="K1507" s="173" t="s">
        <v>1011</v>
      </c>
      <c r="L1507" s="174" t="s">
        <v>1012</v>
      </c>
      <c r="M1507" s="174" t="s">
        <v>645</v>
      </c>
      <c r="N1507" s="174" t="s">
        <v>760</v>
      </c>
      <c r="O1507" s="174">
        <v>0</v>
      </c>
      <c r="P1507" s="175" t="s">
        <v>656</v>
      </c>
    </row>
    <row r="1508" spans="1:16" ht="21" hidden="1" customHeight="1" x14ac:dyDescent="0.25">
      <c r="A1508" s="154">
        <v>1505</v>
      </c>
      <c r="B1508" s="172" t="s">
        <v>1510</v>
      </c>
      <c r="C1508" s="173">
        <v>589261</v>
      </c>
      <c r="D1508" s="174" t="s">
        <v>4844</v>
      </c>
      <c r="E1508" s="173" t="s">
        <v>640</v>
      </c>
      <c r="F1508" s="173">
        <v>51</v>
      </c>
      <c r="G1508" s="173">
        <v>28</v>
      </c>
      <c r="H1508" s="173" t="s">
        <v>641</v>
      </c>
      <c r="I1508" s="174" t="s">
        <v>1860</v>
      </c>
      <c r="J1508" s="173">
        <v>23</v>
      </c>
      <c r="K1508" s="173" t="s">
        <v>1092</v>
      </c>
      <c r="L1508" s="174" t="s">
        <v>1093</v>
      </c>
      <c r="M1508" s="174" t="s">
        <v>645</v>
      </c>
      <c r="N1508" s="174" t="s">
        <v>760</v>
      </c>
      <c r="O1508" s="174">
        <v>0</v>
      </c>
      <c r="P1508" s="184" t="s">
        <v>4845</v>
      </c>
    </row>
    <row r="1509" spans="1:16" ht="21" hidden="1" customHeight="1" x14ac:dyDescent="0.25">
      <c r="A1509" s="154">
        <v>1506</v>
      </c>
      <c r="B1509" s="172" t="s">
        <v>1510</v>
      </c>
      <c r="C1509" s="173">
        <v>895446</v>
      </c>
      <c r="D1509" s="174" t="s">
        <v>4846</v>
      </c>
      <c r="E1509" s="173" t="s">
        <v>741</v>
      </c>
      <c r="F1509" s="173">
        <v>55</v>
      </c>
      <c r="G1509" s="173">
        <v>30</v>
      </c>
      <c r="H1509" s="173" t="s">
        <v>641</v>
      </c>
      <c r="I1509" s="174" t="s">
        <v>4847</v>
      </c>
      <c r="J1509" s="173">
        <v>34</v>
      </c>
      <c r="K1509" s="173" t="s">
        <v>806</v>
      </c>
      <c r="L1509" s="174" t="s">
        <v>807</v>
      </c>
      <c r="M1509" s="174" t="s">
        <v>645</v>
      </c>
      <c r="N1509" s="174" t="s">
        <v>1614</v>
      </c>
      <c r="O1509" s="174" t="s">
        <v>1883</v>
      </c>
      <c r="P1509" s="184" t="s">
        <v>4848</v>
      </c>
    </row>
    <row r="1510" spans="1:16" ht="21" hidden="1" customHeight="1" x14ac:dyDescent="0.25">
      <c r="A1510" s="154">
        <v>1507</v>
      </c>
      <c r="B1510" s="172" t="s">
        <v>1510</v>
      </c>
      <c r="C1510" s="173">
        <v>398864</v>
      </c>
      <c r="D1510" s="174" t="s">
        <v>4849</v>
      </c>
      <c r="E1510" s="173" t="s">
        <v>640</v>
      </c>
      <c r="F1510" s="173">
        <v>36</v>
      </c>
      <c r="G1510" s="173">
        <v>16</v>
      </c>
      <c r="H1510" s="173" t="s">
        <v>641</v>
      </c>
      <c r="I1510" s="174" t="s">
        <v>4836</v>
      </c>
      <c r="J1510" s="173">
        <v>23</v>
      </c>
      <c r="K1510" s="173" t="s">
        <v>4850</v>
      </c>
      <c r="L1510" s="174" t="s">
        <v>4851</v>
      </c>
      <c r="M1510" s="174" t="s">
        <v>645</v>
      </c>
      <c r="N1510" s="174" t="s">
        <v>1614</v>
      </c>
      <c r="O1510" s="174" t="s">
        <v>1883</v>
      </c>
      <c r="P1510" s="184" t="s">
        <v>4852</v>
      </c>
    </row>
    <row r="1511" spans="1:16" ht="21" hidden="1" customHeight="1" x14ac:dyDescent="0.25">
      <c r="A1511" s="154">
        <v>1508</v>
      </c>
      <c r="B1511" s="172" t="s">
        <v>1510</v>
      </c>
      <c r="C1511" s="173">
        <v>831606</v>
      </c>
      <c r="D1511" s="174" t="s">
        <v>4853</v>
      </c>
      <c r="E1511" s="173" t="s">
        <v>640</v>
      </c>
      <c r="F1511" s="173">
        <v>64</v>
      </c>
      <c r="G1511" s="173">
        <v>13</v>
      </c>
      <c r="H1511" s="173" t="s">
        <v>672</v>
      </c>
      <c r="I1511" s="174" t="s">
        <v>1667</v>
      </c>
      <c r="J1511" s="173">
        <v>27</v>
      </c>
      <c r="K1511" s="173" t="s">
        <v>2012</v>
      </c>
      <c r="L1511" s="174" t="s">
        <v>2013</v>
      </c>
      <c r="M1511" s="174" t="s">
        <v>736</v>
      </c>
      <c r="N1511" s="174" t="s">
        <v>917</v>
      </c>
      <c r="O1511" s="174" t="s">
        <v>918</v>
      </c>
      <c r="P1511" s="175" t="s">
        <v>656</v>
      </c>
    </row>
    <row r="1512" spans="1:16" ht="21" hidden="1" customHeight="1" x14ac:dyDescent="0.25">
      <c r="A1512" s="154">
        <v>1509</v>
      </c>
      <c r="B1512" s="172" t="s">
        <v>1510</v>
      </c>
      <c r="C1512" s="173">
        <v>359946</v>
      </c>
      <c r="D1512" s="174" t="s">
        <v>4854</v>
      </c>
      <c r="E1512" s="173" t="s">
        <v>640</v>
      </c>
      <c r="F1512" s="173">
        <v>38</v>
      </c>
      <c r="G1512" s="173">
        <v>21</v>
      </c>
      <c r="H1512" s="173" t="s">
        <v>641</v>
      </c>
      <c r="I1512" s="174" t="s">
        <v>3382</v>
      </c>
      <c r="J1512" s="173">
        <v>21</v>
      </c>
      <c r="K1512" s="173" t="s">
        <v>773</v>
      </c>
      <c r="L1512" s="174" t="s">
        <v>774</v>
      </c>
      <c r="M1512" s="174" t="s">
        <v>645</v>
      </c>
      <c r="N1512" s="174" t="s">
        <v>951</v>
      </c>
      <c r="O1512" s="174" t="s">
        <v>1685</v>
      </c>
      <c r="P1512" s="175" t="s">
        <v>656</v>
      </c>
    </row>
    <row r="1513" spans="1:16" ht="21" hidden="1" customHeight="1" x14ac:dyDescent="0.25">
      <c r="A1513" s="154">
        <v>1510</v>
      </c>
      <c r="B1513" s="172" t="s">
        <v>1510</v>
      </c>
      <c r="C1513" s="173">
        <v>250526</v>
      </c>
      <c r="D1513" s="174" t="s">
        <v>4855</v>
      </c>
      <c r="E1513" s="173" t="s">
        <v>640</v>
      </c>
      <c r="F1513" s="173">
        <v>47</v>
      </c>
      <c r="G1513" s="173">
        <v>30</v>
      </c>
      <c r="H1513" s="173" t="s">
        <v>641</v>
      </c>
      <c r="I1513" s="174" t="s">
        <v>4574</v>
      </c>
      <c r="J1513" s="173">
        <v>23</v>
      </c>
      <c r="K1513" s="173" t="s">
        <v>1289</v>
      </c>
      <c r="L1513" s="174" t="s">
        <v>1290</v>
      </c>
      <c r="M1513" s="174" t="s">
        <v>645</v>
      </c>
      <c r="N1513" s="174" t="s">
        <v>1614</v>
      </c>
      <c r="O1513" s="174" t="s">
        <v>1883</v>
      </c>
      <c r="P1513" s="175" t="s">
        <v>656</v>
      </c>
    </row>
    <row r="1514" spans="1:16" ht="21" hidden="1" customHeight="1" x14ac:dyDescent="0.25">
      <c r="A1514" s="154">
        <v>1511</v>
      </c>
      <c r="B1514" s="172" t="s">
        <v>1510</v>
      </c>
      <c r="C1514" s="173">
        <v>420669</v>
      </c>
      <c r="D1514" s="174" t="s">
        <v>4856</v>
      </c>
      <c r="E1514" s="173" t="s">
        <v>640</v>
      </c>
      <c r="F1514" s="173">
        <v>35</v>
      </c>
      <c r="G1514" s="173">
        <v>17</v>
      </c>
      <c r="H1514" s="173" t="s">
        <v>641</v>
      </c>
      <c r="I1514" s="174" t="s">
        <v>4857</v>
      </c>
      <c r="J1514" s="173">
        <v>21</v>
      </c>
      <c r="K1514" s="173" t="s">
        <v>4366</v>
      </c>
      <c r="L1514" s="174" t="s">
        <v>4367</v>
      </c>
      <c r="M1514" s="174" t="s">
        <v>645</v>
      </c>
      <c r="N1514" s="174" t="s">
        <v>1614</v>
      </c>
      <c r="O1514" s="174" t="s">
        <v>1883</v>
      </c>
      <c r="P1514" s="184" t="s">
        <v>4858</v>
      </c>
    </row>
    <row r="1515" spans="1:16" ht="21" hidden="1" customHeight="1" x14ac:dyDescent="0.25">
      <c r="A1515" s="154">
        <v>1512</v>
      </c>
      <c r="B1515" s="172" t="s">
        <v>1510</v>
      </c>
      <c r="C1515" s="173">
        <v>625844</v>
      </c>
      <c r="D1515" s="174" t="s">
        <v>4859</v>
      </c>
      <c r="E1515" s="173" t="s">
        <v>640</v>
      </c>
      <c r="F1515" s="173">
        <v>50</v>
      </c>
      <c r="G1515" s="173">
        <v>32</v>
      </c>
      <c r="H1515" s="173" t="s">
        <v>641</v>
      </c>
      <c r="I1515" s="174" t="s">
        <v>2193</v>
      </c>
      <c r="J1515" s="173">
        <v>24</v>
      </c>
      <c r="K1515" s="173" t="s">
        <v>811</v>
      </c>
      <c r="L1515" s="174" t="s">
        <v>812</v>
      </c>
      <c r="M1515" s="174" t="s">
        <v>645</v>
      </c>
      <c r="N1515" s="174" t="s">
        <v>1614</v>
      </c>
      <c r="O1515" s="174" t="s">
        <v>1883</v>
      </c>
      <c r="P1515" s="184" t="s">
        <v>4860</v>
      </c>
    </row>
    <row r="1516" spans="1:16" ht="21" hidden="1" customHeight="1" x14ac:dyDescent="0.25">
      <c r="A1516" s="154">
        <v>1513</v>
      </c>
      <c r="B1516" s="172" t="s">
        <v>1510</v>
      </c>
      <c r="C1516" s="173">
        <v>323785</v>
      </c>
      <c r="D1516" s="174" t="s">
        <v>4861</v>
      </c>
      <c r="E1516" s="173" t="s">
        <v>640</v>
      </c>
      <c r="F1516" s="173">
        <v>51</v>
      </c>
      <c r="G1516" s="173">
        <v>21</v>
      </c>
      <c r="H1516" s="173" t="s">
        <v>641</v>
      </c>
      <c r="I1516" s="174" t="s">
        <v>1089</v>
      </c>
      <c r="J1516" s="173">
        <v>23</v>
      </c>
      <c r="K1516" s="173" t="s">
        <v>750</v>
      </c>
      <c r="L1516" s="174" t="s">
        <v>751</v>
      </c>
      <c r="M1516" s="174" t="s">
        <v>645</v>
      </c>
      <c r="N1516" s="174" t="s">
        <v>951</v>
      </c>
      <c r="O1516" s="174" t="s">
        <v>1685</v>
      </c>
      <c r="P1516" s="184" t="s">
        <v>4862</v>
      </c>
    </row>
    <row r="1517" spans="1:16" ht="21" hidden="1" customHeight="1" x14ac:dyDescent="0.25">
      <c r="A1517" s="154">
        <v>1514</v>
      </c>
      <c r="B1517" s="172" t="s">
        <v>1510</v>
      </c>
      <c r="C1517" s="173">
        <v>388203</v>
      </c>
      <c r="D1517" s="174" t="s">
        <v>4863</v>
      </c>
      <c r="E1517" s="173" t="s">
        <v>640</v>
      </c>
      <c r="F1517" s="173">
        <v>54</v>
      </c>
      <c r="G1517" s="173">
        <v>14</v>
      </c>
      <c r="H1517" s="173" t="s">
        <v>641</v>
      </c>
      <c r="I1517" s="174" t="s">
        <v>1008</v>
      </c>
      <c r="J1517" s="173">
        <v>23</v>
      </c>
      <c r="K1517" s="173" t="s">
        <v>1289</v>
      </c>
      <c r="L1517" s="174" t="s">
        <v>1290</v>
      </c>
      <c r="M1517" s="174" t="s">
        <v>645</v>
      </c>
      <c r="N1517" s="174" t="s">
        <v>951</v>
      </c>
      <c r="O1517" s="174" t="s">
        <v>1685</v>
      </c>
      <c r="P1517" s="184" t="s">
        <v>4864</v>
      </c>
    </row>
    <row r="1518" spans="1:16" ht="21" hidden="1" customHeight="1" x14ac:dyDescent="0.25">
      <c r="A1518" s="154">
        <v>1515</v>
      </c>
      <c r="B1518" s="172" t="s">
        <v>1510</v>
      </c>
      <c r="C1518" s="173">
        <v>794335</v>
      </c>
      <c r="D1518" s="174" t="s">
        <v>4865</v>
      </c>
      <c r="E1518" s="173" t="s">
        <v>640</v>
      </c>
      <c r="F1518" s="173">
        <v>56</v>
      </c>
      <c r="G1518" s="173">
        <v>29</v>
      </c>
      <c r="H1518" s="173" t="s">
        <v>641</v>
      </c>
      <c r="I1518" s="174" t="s">
        <v>4401</v>
      </c>
      <c r="J1518" s="173">
        <v>24</v>
      </c>
      <c r="K1518" s="173" t="s">
        <v>811</v>
      </c>
      <c r="L1518" s="174" t="s">
        <v>812</v>
      </c>
      <c r="M1518" s="174" t="s">
        <v>645</v>
      </c>
      <c r="N1518" s="174" t="s">
        <v>1614</v>
      </c>
      <c r="O1518" s="174" t="s">
        <v>1615</v>
      </c>
      <c r="P1518" s="184" t="s">
        <v>4866</v>
      </c>
    </row>
    <row r="1519" spans="1:16" ht="21" hidden="1" customHeight="1" x14ac:dyDescent="0.25">
      <c r="A1519" s="154">
        <v>1516</v>
      </c>
      <c r="B1519" s="172" t="s">
        <v>1510</v>
      </c>
      <c r="C1519" s="173">
        <v>495920</v>
      </c>
      <c r="D1519" s="174" t="s">
        <v>4867</v>
      </c>
      <c r="E1519" s="173" t="s">
        <v>640</v>
      </c>
      <c r="F1519" s="173">
        <v>50</v>
      </c>
      <c r="G1519" s="173">
        <v>29</v>
      </c>
      <c r="H1519" s="173" t="s">
        <v>641</v>
      </c>
      <c r="I1519" s="174" t="s">
        <v>4868</v>
      </c>
      <c r="J1519" s="173">
        <v>23</v>
      </c>
      <c r="K1519" s="173" t="s">
        <v>1832</v>
      </c>
      <c r="L1519" s="174" t="s">
        <v>1833</v>
      </c>
      <c r="M1519" s="174" t="s">
        <v>645</v>
      </c>
      <c r="N1519" s="174" t="s">
        <v>1614</v>
      </c>
      <c r="O1519" s="174" t="s">
        <v>1615</v>
      </c>
      <c r="P1519" s="175" t="s">
        <v>656</v>
      </c>
    </row>
    <row r="1520" spans="1:16" ht="21" hidden="1" customHeight="1" x14ac:dyDescent="0.25">
      <c r="A1520" s="154">
        <v>1517</v>
      </c>
      <c r="B1520" s="172" t="s">
        <v>1510</v>
      </c>
      <c r="C1520" s="173">
        <v>561120</v>
      </c>
      <c r="D1520" s="174" t="s">
        <v>4869</v>
      </c>
      <c r="E1520" s="173" t="s">
        <v>640</v>
      </c>
      <c r="F1520" s="173">
        <v>55</v>
      </c>
      <c r="G1520" s="173">
        <v>28</v>
      </c>
      <c r="H1520" s="173" t="s">
        <v>641</v>
      </c>
      <c r="I1520" s="174" t="s">
        <v>4870</v>
      </c>
      <c r="J1520" s="173">
        <v>15</v>
      </c>
      <c r="K1520" s="173" t="s">
        <v>1612</v>
      </c>
      <c r="L1520" s="174" t="s">
        <v>1613</v>
      </c>
      <c r="M1520" s="174" t="s">
        <v>645</v>
      </c>
      <c r="N1520" s="174" t="s">
        <v>1614</v>
      </c>
      <c r="O1520" s="174" t="s">
        <v>1615</v>
      </c>
      <c r="P1520" s="175" t="s">
        <v>656</v>
      </c>
    </row>
    <row r="1521" spans="1:16" ht="21" hidden="1" customHeight="1" x14ac:dyDescent="0.25">
      <c r="A1521" s="154">
        <v>1518</v>
      </c>
      <c r="B1521" s="172" t="s">
        <v>1510</v>
      </c>
      <c r="C1521" s="173">
        <v>338417</v>
      </c>
      <c r="D1521" s="174" t="s">
        <v>4871</v>
      </c>
      <c r="E1521" s="173" t="s">
        <v>640</v>
      </c>
      <c r="F1521" s="173">
        <v>45</v>
      </c>
      <c r="G1521" s="173">
        <v>23</v>
      </c>
      <c r="H1521" s="173" t="s">
        <v>641</v>
      </c>
      <c r="I1521" s="174" t="s">
        <v>4872</v>
      </c>
      <c r="J1521" s="173">
        <v>28</v>
      </c>
      <c r="K1521" s="173" t="s">
        <v>758</v>
      </c>
      <c r="L1521" s="174" t="s">
        <v>759</v>
      </c>
      <c r="M1521" s="174" t="s">
        <v>645</v>
      </c>
      <c r="N1521" s="174" t="s">
        <v>760</v>
      </c>
      <c r="O1521" s="174">
        <v>0</v>
      </c>
      <c r="P1521" s="184" t="s">
        <v>4873</v>
      </c>
    </row>
    <row r="1522" spans="1:16" ht="21" hidden="1" customHeight="1" x14ac:dyDescent="0.25">
      <c r="A1522" s="154">
        <v>1519</v>
      </c>
      <c r="B1522" s="172" t="s">
        <v>1510</v>
      </c>
      <c r="C1522" s="173">
        <v>241848</v>
      </c>
      <c r="D1522" s="174" t="s">
        <v>4874</v>
      </c>
      <c r="E1522" s="173" t="s">
        <v>640</v>
      </c>
      <c r="F1522" s="173">
        <v>54</v>
      </c>
      <c r="G1522" s="173">
        <v>32</v>
      </c>
      <c r="H1522" s="173" t="s">
        <v>280</v>
      </c>
      <c r="I1522" s="174" t="s">
        <v>1831</v>
      </c>
      <c r="J1522" s="173">
        <v>26</v>
      </c>
      <c r="K1522" s="173" t="s">
        <v>4875</v>
      </c>
      <c r="L1522" s="174" t="s">
        <v>4876</v>
      </c>
      <c r="M1522" s="174" t="s">
        <v>653</v>
      </c>
      <c r="N1522" s="174" t="s">
        <v>663</v>
      </c>
      <c r="O1522" s="174" t="s">
        <v>664</v>
      </c>
      <c r="P1522" s="175" t="s">
        <v>656</v>
      </c>
    </row>
    <row r="1523" spans="1:16" ht="21" hidden="1" customHeight="1" x14ac:dyDescent="0.25">
      <c r="A1523" s="154">
        <v>1520</v>
      </c>
      <c r="B1523" s="172" t="s">
        <v>1510</v>
      </c>
      <c r="C1523" s="173">
        <v>247832</v>
      </c>
      <c r="D1523" s="174" t="s">
        <v>4877</v>
      </c>
      <c r="E1523" s="173" t="s">
        <v>640</v>
      </c>
      <c r="F1523" s="173">
        <v>52</v>
      </c>
      <c r="G1523" s="173">
        <v>30</v>
      </c>
      <c r="H1523" s="173" t="s">
        <v>641</v>
      </c>
      <c r="I1523" s="174" t="s">
        <v>4283</v>
      </c>
      <c r="J1523" s="173">
        <v>18</v>
      </c>
      <c r="K1523" s="173" t="s">
        <v>1042</v>
      </c>
      <c r="L1523" s="174" t="s">
        <v>1043</v>
      </c>
      <c r="M1523" s="174" t="s">
        <v>645</v>
      </c>
      <c r="N1523" s="174" t="s">
        <v>1614</v>
      </c>
      <c r="O1523" s="174" t="s">
        <v>1615</v>
      </c>
      <c r="P1523" s="184" t="s">
        <v>4878</v>
      </c>
    </row>
    <row r="1524" spans="1:16" ht="21" hidden="1" customHeight="1" x14ac:dyDescent="0.25">
      <c r="A1524" s="154">
        <v>1521</v>
      </c>
      <c r="B1524" s="172" t="s">
        <v>1510</v>
      </c>
      <c r="C1524" s="173">
        <v>342760</v>
      </c>
      <c r="D1524" s="174" t="s">
        <v>4879</v>
      </c>
      <c r="E1524" s="173" t="s">
        <v>640</v>
      </c>
      <c r="F1524" s="173">
        <v>43</v>
      </c>
      <c r="G1524" s="173">
        <v>20</v>
      </c>
      <c r="H1524" s="173" t="s">
        <v>641</v>
      </c>
      <c r="I1524" s="174" t="s">
        <v>1878</v>
      </c>
      <c r="J1524" s="173">
        <v>21</v>
      </c>
      <c r="K1524" s="173" t="s">
        <v>769</v>
      </c>
      <c r="L1524" s="174" t="s">
        <v>770</v>
      </c>
      <c r="M1524" s="174" t="s">
        <v>645</v>
      </c>
      <c r="N1524" s="174" t="s">
        <v>760</v>
      </c>
      <c r="O1524" s="174">
        <v>0</v>
      </c>
      <c r="P1524" s="175" t="s">
        <v>656</v>
      </c>
    </row>
    <row r="1525" spans="1:16" ht="21" hidden="1" customHeight="1" x14ac:dyDescent="0.25">
      <c r="A1525" s="154">
        <v>1522</v>
      </c>
      <c r="B1525" s="172" t="s">
        <v>1510</v>
      </c>
      <c r="C1525" s="173">
        <v>589228</v>
      </c>
      <c r="D1525" s="174" t="s">
        <v>4880</v>
      </c>
      <c r="E1525" s="173" t="s">
        <v>640</v>
      </c>
      <c r="F1525" s="173">
        <v>55</v>
      </c>
      <c r="G1525" s="173">
        <v>30</v>
      </c>
      <c r="H1525" s="173" t="s">
        <v>641</v>
      </c>
      <c r="I1525" s="174" t="s">
        <v>1707</v>
      </c>
      <c r="J1525" s="173">
        <v>23</v>
      </c>
      <c r="K1525" s="173" t="s">
        <v>1286</v>
      </c>
      <c r="L1525" s="174" t="s">
        <v>1287</v>
      </c>
      <c r="M1525" s="174" t="s">
        <v>645</v>
      </c>
      <c r="N1525" s="174" t="s">
        <v>1614</v>
      </c>
      <c r="O1525" s="174" t="s">
        <v>1615</v>
      </c>
      <c r="P1525" s="175" t="s">
        <v>656</v>
      </c>
    </row>
    <row r="1526" spans="1:16" ht="21" hidden="1" customHeight="1" x14ac:dyDescent="0.25">
      <c r="A1526" s="154">
        <v>1523</v>
      </c>
      <c r="B1526" s="172" t="s">
        <v>1431</v>
      </c>
      <c r="C1526" s="173">
        <v>367510</v>
      </c>
      <c r="D1526" s="174" t="s">
        <v>4881</v>
      </c>
      <c r="E1526" s="173" t="s">
        <v>741</v>
      </c>
      <c r="F1526" s="173">
        <v>45</v>
      </c>
      <c r="G1526" s="173">
        <v>19</v>
      </c>
      <c r="H1526" s="173" t="s">
        <v>229</v>
      </c>
      <c r="I1526" s="174" t="s">
        <v>3112</v>
      </c>
      <c r="J1526" s="173">
        <v>35</v>
      </c>
      <c r="K1526" s="173" t="s">
        <v>820</v>
      </c>
      <c r="L1526" s="174" t="s">
        <v>821</v>
      </c>
      <c r="M1526" s="174" t="s">
        <v>1620</v>
      </c>
      <c r="N1526" s="174" t="s">
        <v>2623</v>
      </c>
      <c r="O1526" s="174">
        <v>0</v>
      </c>
      <c r="P1526" s="184" t="s">
        <v>4882</v>
      </c>
    </row>
    <row r="1527" spans="1:16" ht="21" hidden="1" customHeight="1" x14ac:dyDescent="0.25">
      <c r="A1527" s="154">
        <v>1524</v>
      </c>
      <c r="B1527" s="172" t="s">
        <v>1759</v>
      </c>
      <c r="C1527" s="173">
        <v>177032</v>
      </c>
      <c r="D1527" s="174" t="s">
        <v>4883</v>
      </c>
      <c r="E1527" s="173" t="s">
        <v>640</v>
      </c>
      <c r="F1527" s="173">
        <v>49</v>
      </c>
      <c r="G1527" s="173">
        <v>33</v>
      </c>
      <c r="H1527" s="173" t="s">
        <v>672</v>
      </c>
      <c r="I1527" s="174" t="s">
        <v>3501</v>
      </c>
      <c r="J1527" s="173">
        <v>29</v>
      </c>
      <c r="K1527" s="173" t="s">
        <v>2134</v>
      </c>
      <c r="L1527" s="174" t="s">
        <v>2135</v>
      </c>
      <c r="M1527" s="174" t="s">
        <v>736</v>
      </c>
      <c r="N1527" s="174" t="s">
        <v>745</v>
      </c>
      <c r="O1527" s="174" t="s">
        <v>3347</v>
      </c>
      <c r="P1527" s="184" t="s">
        <v>4884</v>
      </c>
    </row>
    <row r="1528" spans="1:16" ht="21" hidden="1" customHeight="1" x14ac:dyDescent="0.25">
      <c r="A1528" s="154">
        <v>1525</v>
      </c>
      <c r="B1528" s="172" t="s">
        <v>1510</v>
      </c>
      <c r="C1528" s="173">
        <v>316180</v>
      </c>
      <c r="D1528" s="174" t="s">
        <v>4885</v>
      </c>
      <c r="E1528" s="173" t="s">
        <v>640</v>
      </c>
      <c r="F1528" s="173">
        <v>45</v>
      </c>
      <c r="G1528" s="173">
        <v>27</v>
      </c>
      <c r="H1528" s="173" t="s">
        <v>280</v>
      </c>
      <c r="I1528" s="174" t="s">
        <v>4886</v>
      </c>
      <c r="J1528" s="173">
        <v>28</v>
      </c>
      <c r="K1528" s="173" t="s">
        <v>718</v>
      </c>
      <c r="L1528" s="174" t="s">
        <v>719</v>
      </c>
      <c r="M1528" s="174" t="s">
        <v>653</v>
      </c>
      <c r="N1528" s="174" t="s">
        <v>654</v>
      </c>
      <c r="O1528" s="174" t="s">
        <v>1604</v>
      </c>
      <c r="P1528" s="184" t="s">
        <v>4887</v>
      </c>
    </row>
    <row r="1529" spans="1:16" ht="21" hidden="1" customHeight="1" x14ac:dyDescent="0.25">
      <c r="A1529" s="154">
        <v>1526</v>
      </c>
      <c r="B1529" s="172" t="s">
        <v>1759</v>
      </c>
      <c r="C1529" s="173">
        <v>391296</v>
      </c>
      <c r="D1529" s="174" t="s">
        <v>4888</v>
      </c>
      <c r="E1529" s="173" t="s">
        <v>640</v>
      </c>
      <c r="F1529" s="173">
        <v>41</v>
      </c>
      <c r="G1529" s="173">
        <v>18</v>
      </c>
      <c r="H1529" s="173" t="s">
        <v>280</v>
      </c>
      <c r="I1529" s="174" t="s">
        <v>3738</v>
      </c>
      <c r="J1529" s="173">
        <v>12</v>
      </c>
      <c r="K1529" s="173" t="s">
        <v>1011</v>
      </c>
      <c r="L1529" s="174" t="s">
        <v>1012</v>
      </c>
      <c r="M1529" s="174" t="s">
        <v>653</v>
      </c>
      <c r="N1529" s="174" t="s">
        <v>654</v>
      </c>
      <c r="O1529" s="174" t="s">
        <v>1170</v>
      </c>
      <c r="P1529" s="184" t="s">
        <v>4889</v>
      </c>
    </row>
    <row r="1530" spans="1:16" ht="21" hidden="1" customHeight="1" x14ac:dyDescent="0.25">
      <c r="A1530" s="154">
        <v>1527</v>
      </c>
      <c r="B1530" s="172" t="s">
        <v>1510</v>
      </c>
      <c r="C1530" s="173">
        <v>371593</v>
      </c>
      <c r="D1530" s="174" t="s">
        <v>4890</v>
      </c>
      <c r="E1530" s="173" t="s">
        <v>640</v>
      </c>
      <c r="F1530" s="173">
        <v>41</v>
      </c>
      <c r="G1530" s="173">
        <v>18</v>
      </c>
      <c r="H1530" s="173" t="s">
        <v>641</v>
      </c>
      <c r="I1530" s="174" t="s">
        <v>4891</v>
      </c>
      <c r="J1530" s="173">
        <v>26</v>
      </c>
      <c r="K1530" s="173" t="s">
        <v>1771</v>
      </c>
      <c r="L1530" s="174" t="s">
        <v>1772</v>
      </c>
      <c r="M1530" s="174" t="s">
        <v>645</v>
      </c>
      <c r="N1530" s="174" t="s">
        <v>1614</v>
      </c>
      <c r="O1530" s="174" t="s">
        <v>1615</v>
      </c>
      <c r="P1530" s="175" t="s">
        <v>656</v>
      </c>
    </row>
    <row r="1531" spans="1:16" ht="21" hidden="1" customHeight="1" x14ac:dyDescent="0.25">
      <c r="A1531" s="154">
        <v>1528</v>
      </c>
      <c r="B1531" s="172" t="s">
        <v>1510</v>
      </c>
      <c r="C1531" s="173">
        <v>198221</v>
      </c>
      <c r="D1531" s="174" t="s">
        <v>4892</v>
      </c>
      <c r="E1531" s="173" t="s">
        <v>640</v>
      </c>
      <c r="F1531" s="173">
        <v>55</v>
      </c>
      <c r="G1531" s="173">
        <v>38</v>
      </c>
      <c r="H1531" s="173" t="s">
        <v>280</v>
      </c>
      <c r="I1531" s="174" t="s">
        <v>1603</v>
      </c>
      <c r="J1531" s="173">
        <v>25</v>
      </c>
      <c r="K1531" s="173" t="s">
        <v>651</v>
      </c>
      <c r="L1531" s="174" t="s">
        <v>652</v>
      </c>
      <c r="M1531" s="174" t="s">
        <v>653</v>
      </c>
      <c r="N1531" s="174" t="s">
        <v>654</v>
      </c>
      <c r="O1531" s="174" t="s">
        <v>1604</v>
      </c>
      <c r="P1531" s="175" t="s">
        <v>656</v>
      </c>
    </row>
    <row r="1532" spans="1:16" ht="21" hidden="1" customHeight="1" x14ac:dyDescent="0.25">
      <c r="A1532" s="154">
        <v>1529</v>
      </c>
      <c r="B1532" s="172" t="s">
        <v>638</v>
      </c>
      <c r="C1532" s="173">
        <v>251162</v>
      </c>
      <c r="D1532" s="174" t="s">
        <v>4893</v>
      </c>
      <c r="E1532" s="173" t="s">
        <v>640</v>
      </c>
      <c r="F1532" s="173">
        <v>47</v>
      </c>
      <c r="G1532" s="173">
        <v>29</v>
      </c>
      <c r="H1532" s="173" t="s">
        <v>280</v>
      </c>
      <c r="I1532" s="174" t="s">
        <v>4894</v>
      </c>
      <c r="J1532" s="173">
        <v>25</v>
      </c>
      <c r="K1532" s="173" t="s">
        <v>651</v>
      </c>
      <c r="L1532" s="174" t="s">
        <v>652</v>
      </c>
      <c r="M1532" s="174" t="s">
        <v>653</v>
      </c>
      <c r="N1532" s="174" t="s">
        <v>654</v>
      </c>
      <c r="O1532" s="174" t="s">
        <v>1604</v>
      </c>
      <c r="P1532" s="184" t="s">
        <v>4895</v>
      </c>
    </row>
    <row r="1533" spans="1:16" ht="21" hidden="1" customHeight="1" x14ac:dyDescent="0.25">
      <c r="A1533" s="154">
        <v>1530</v>
      </c>
      <c r="B1533" s="172" t="s">
        <v>1510</v>
      </c>
      <c r="C1533" s="173">
        <v>332165</v>
      </c>
      <c r="D1533" s="174" t="s">
        <v>4896</v>
      </c>
      <c r="E1533" s="173" t="s">
        <v>640</v>
      </c>
      <c r="F1533" s="173">
        <v>50</v>
      </c>
      <c r="G1533" s="173">
        <v>23</v>
      </c>
      <c r="H1533" s="173" t="s">
        <v>280</v>
      </c>
      <c r="I1533" s="174" t="s">
        <v>4897</v>
      </c>
      <c r="J1533" s="173">
        <v>28</v>
      </c>
      <c r="K1533" s="173" t="s">
        <v>718</v>
      </c>
      <c r="L1533" s="174" t="s">
        <v>719</v>
      </c>
      <c r="M1533" s="174" t="s">
        <v>653</v>
      </c>
      <c r="N1533" s="174" t="s">
        <v>654</v>
      </c>
      <c r="O1533" s="174" t="s">
        <v>1604</v>
      </c>
      <c r="P1533" s="175" t="s">
        <v>656</v>
      </c>
    </row>
    <row r="1534" spans="1:16" ht="21" hidden="1" customHeight="1" x14ac:dyDescent="0.25">
      <c r="A1534" s="154">
        <v>1531</v>
      </c>
      <c r="B1534" s="172" t="s">
        <v>1510</v>
      </c>
      <c r="C1534" s="173">
        <v>353858</v>
      </c>
      <c r="D1534" s="174" t="s">
        <v>4898</v>
      </c>
      <c r="E1534" s="173" t="s">
        <v>640</v>
      </c>
      <c r="F1534" s="173">
        <v>43</v>
      </c>
      <c r="G1534" s="173">
        <v>21</v>
      </c>
      <c r="H1534" s="173" t="s">
        <v>280</v>
      </c>
      <c r="I1534" s="174" t="s">
        <v>4899</v>
      </c>
      <c r="J1534" s="173">
        <v>25</v>
      </c>
      <c r="K1534" s="173" t="s">
        <v>723</v>
      </c>
      <c r="L1534" s="174" t="s">
        <v>724</v>
      </c>
      <c r="M1534" s="174" t="s">
        <v>653</v>
      </c>
      <c r="N1534" s="174" t="s">
        <v>654</v>
      </c>
      <c r="O1534" s="174" t="s">
        <v>1604</v>
      </c>
      <c r="P1534" s="184" t="s">
        <v>4900</v>
      </c>
    </row>
    <row r="1535" spans="1:16" ht="21" hidden="1" customHeight="1" x14ac:dyDescent="0.25">
      <c r="A1535" s="154">
        <v>1532</v>
      </c>
      <c r="B1535" s="172" t="s">
        <v>1510</v>
      </c>
      <c r="C1535" s="173">
        <v>674235</v>
      </c>
      <c r="D1535" s="174" t="s">
        <v>4901</v>
      </c>
      <c r="E1535" s="173" t="s">
        <v>640</v>
      </c>
      <c r="F1535" s="173">
        <v>49</v>
      </c>
      <c r="G1535" s="173">
        <v>32</v>
      </c>
      <c r="H1535" s="173" t="s">
        <v>672</v>
      </c>
      <c r="I1535" s="174" t="s">
        <v>2780</v>
      </c>
      <c r="J1535" s="173">
        <v>23</v>
      </c>
      <c r="K1535" s="173" t="s">
        <v>734</v>
      </c>
      <c r="L1535" s="174" t="s">
        <v>735</v>
      </c>
      <c r="M1535" s="174" t="s">
        <v>736</v>
      </c>
      <c r="N1535" s="174" t="s">
        <v>737</v>
      </c>
      <c r="O1535" s="174" t="s">
        <v>738</v>
      </c>
      <c r="P1535" s="184" t="s">
        <v>4902</v>
      </c>
    </row>
    <row r="1536" spans="1:16" ht="21" hidden="1" customHeight="1" x14ac:dyDescent="0.25">
      <c r="A1536" s="154">
        <v>1533</v>
      </c>
      <c r="B1536" s="172" t="s">
        <v>1431</v>
      </c>
      <c r="C1536" s="173">
        <v>759324</v>
      </c>
      <c r="D1536" s="174" t="s">
        <v>4903</v>
      </c>
      <c r="E1536" s="173" t="s">
        <v>640</v>
      </c>
      <c r="F1536" s="173">
        <v>50</v>
      </c>
      <c r="G1536" s="173">
        <v>27</v>
      </c>
      <c r="H1536" s="173" t="s">
        <v>280</v>
      </c>
      <c r="I1536" s="174" t="s">
        <v>4904</v>
      </c>
      <c r="J1536" s="173">
        <v>25</v>
      </c>
      <c r="K1536" s="173" t="s">
        <v>651</v>
      </c>
      <c r="L1536" s="174" t="s">
        <v>652</v>
      </c>
      <c r="M1536" s="174" t="s">
        <v>653</v>
      </c>
      <c r="N1536" s="174" t="s">
        <v>654</v>
      </c>
      <c r="O1536" s="174" t="s">
        <v>1604</v>
      </c>
      <c r="P1536" s="175" t="s">
        <v>656</v>
      </c>
    </row>
    <row r="1537" spans="1:16" ht="21" hidden="1" customHeight="1" x14ac:dyDescent="0.25">
      <c r="A1537" s="154">
        <v>1534</v>
      </c>
      <c r="B1537" s="172" t="s">
        <v>1759</v>
      </c>
      <c r="C1537" s="181">
        <v>242780</v>
      </c>
      <c r="D1537" s="174" t="s">
        <v>4905</v>
      </c>
      <c r="E1537" s="173" t="s">
        <v>640</v>
      </c>
      <c r="F1537" s="173">
        <v>48</v>
      </c>
      <c r="G1537" s="173">
        <v>30</v>
      </c>
      <c r="H1537" s="173" t="s">
        <v>672</v>
      </c>
      <c r="I1537" s="174" t="s">
        <v>4906</v>
      </c>
      <c r="J1537" s="173">
        <v>24</v>
      </c>
      <c r="K1537" s="173" t="s">
        <v>4907</v>
      </c>
      <c r="L1537" s="174" t="s">
        <v>4908</v>
      </c>
      <c r="M1537" s="174" t="s">
        <v>736</v>
      </c>
      <c r="N1537" s="174" t="s">
        <v>737</v>
      </c>
      <c r="O1537" s="174" t="s">
        <v>738</v>
      </c>
      <c r="P1537" s="184" t="s">
        <v>4909</v>
      </c>
    </row>
    <row r="1538" spans="1:16" ht="21" hidden="1" customHeight="1" x14ac:dyDescent="0.25">
      <c r="A1538" s="154">
        <v>1535</v>
      </c>
      <c r="B1538" s="172" t="s">
        <v>1759</v>
      </c>
      <c r="C1538" s="173">
        <v>267555</v>
      </c>
      <c r="D1538" s="174" t="s">
        <v>4910</v>
      </c>
      <c r="E1538" s="173" t="s">
        <v>640</v>
      </c>
      <c r="F1538" s="173">
        <v>50</v>
      </c>
      <c r="G1538" s="173">
        <v>25</v>
      </c>
      <c r="H1538" s="173" t="s">
        <v>229</v>
      </c>
      <c r="I1538" s="174" t="s">
        <v>2120</v>
      </c>
      <c r="J1538" s="173">
        <v>22</v>
      </c>
      <c r="K1538" s="173" t="s">
        <v>3062</v>
      </c>
      <c r="L1538" s="174" t="s">
        <v>3063</v>
      </c>
      <c r="M1538" s="174" t="s">
        <v>1620</v>
      </c>
      <c r="N1538" s="174" t="s">
        <v>1744</v>
      </c>
      <c r="O1538" s="174" t="s">
        <v>2123</v>
      </c>
      <c r="P1538" s="175" t="s">
        <v>656</v>
      </c>
    </row>
    <row r="1539" spans="1:16" ht="21" hidden="1" customHeight="1" x14ac:dyDescent="0.25">
      <c r="A1539" s="154">
        <v>1536</v>
      </c>
      <c r="B1539" s="172" t="s">
        <v>1510</v>
      </c>
      <c r="C1539" s="173">
        <v>309920</v>
      </c>
      <c r="D1539" s="174" t="s">
        <v>4911</v>
      </c>
      <c r="E1539" s="173" t="s">
        <v>640</v>
      </c>
      <c r="F1539" s="173">
        <v>50</v>
      </c>
      <c r="G1539" s="173">
        <v>28</v>
      </c>
      <c r="H1539" s="173" t="s">
        <v>641</v>
      </c>
      <c r="I1539" s="174" t="s">
        <v>2148</v>
      </c>
      <c r="J1539" s="173">
        <v>24</v>
      </c>
      <c r="K1539" s="173" t="s">
        <v>778</v>
      </c>
      <c r="L1539" s="174" t="s">
        <v>779</v>
      </c>
      <c r="M1539" s="174" t="s">
        <v>645</v>
      </c>
      <c r="N1539" s="174" t="s">
        <v>760</v>
      </c>
      <c r="O1539" s="174">
        <v>0</v>
      </c>
      <c r="P1539" s="184" t="s">
        <v>4912</v>
      </c>
    </row>
    <row r="1540" spans="1:16" ht="21" hidden="1" customHeight="1" x14ac:dyDescent="0.25">
      <c r="A1540" s="154">
        <v>1537</v>
      </c>
      <c r="B1540" s="172" t="s">
        <v>1510</v>
      </c>
      <c r="C1540" s="173">
        <v>327414</v>
      </c>
      <c r="D1540" s="174" t="s">
        <v>4913</v>
      </c>
      <c r="E1540" s="173" t="s">
        <v>640</v>
      </c>
      <c r="F1540" s="173">
        <v>46</v>
      </c>
      <c r="G1540" s="173">
        <v>22</v>
      </c>
      <c r="H1540" s="173" t="s">
        <v>641</v>
      </c>
      <c r="I1540" s="174" t="s">
        <v>1089</v>
      </c>
      <c r="J1540" s="173">
        <v>23</v>
      </c>
      <c r="K1540" s="173" t="s">
        <v>750</v>
      </c>
      <c r="L1540" s="174" t="s">
        <v>751</v>
      </c>
      <c r="M1540" s="174" t="s">
        <v>645</v>
      </c>
      <c r="N1540" s="174" t="s">
        <v>951</v>
      </c>
      <c r="O1540" s="174" t="s">
        <v>1640</v>
      </c>
      <c r="P1540" s="175" t="s">
        <v>656</v>
      </c>
    </row>
    <row r="1541" spans="1:16" ht="21" hidden="1" customHeight="1" x14ac:dyDescent="0.25">
      <c r="A1541" s="154">
        <v>1538</v>
      </c>
      <c r="B1541" s="172" t="s">
        <v>638</v>
      </c>
      <c r="C1541" s="181">
        <v>327847</v>
      </c>
      <c r="D1541" s="174" t="s">
        <v>4914</v>
      </c>
      <c r="E1541" s="173" t="s">
        <v>640</v>
      </c>
      <c r="F1541" s="173">
        <v>46</v>
      </c>
      <c r="G1541" s="173">
        <v>24</v>
      </c>
      <c r="H1541" s="173" t="s">
        <v>641</v>
      </c>
      <c r="I1541" s="174" t="s">
        <v>1162</v>
      </c>
      <c r="J1541" s="173">
        <v>25</v>
      </c>
      <c r="K1541" s="173" t="s">
        <v>723</v>
      </c>
      <c r="L1541" s="174" t="s">
        <v>724</v>
      </c>
      <c r="M1541" s="174" t="s">
        <v>645</v>
      </c>
      <c r="N1541" s="174" t="s">
        <v>951</v>
      </c>
      <c r="O1541" s="174" t="s">
        <v>952</v>
      </c>
      <c r="P1541" s="184" t="s">
        <v>4915</v>
      </c>
    </row>
    <row r="1542" spans="1:16" ht="21" hidden="1" customHeight="1" x14ac:dyDescent="0.25">
      <c r="A1542" s="154">
        <v>1539</v>
      </c>
      <c r="B1542" s="172" t="s">
        <v>638</v>
      </c>
      <c r="C1542" s="181">
        <v>333089</v>
      </c>
      <c r="D1542" s="174" t="s">
        <v>4916</v>
      </c>
      <c r="E1542" s="173" t="s">
        <v>640</v>
      </c>
      <c r="F1542" s="173">
        <v>48</v>
      </c>
      <c r="G1542" s="173">
        <v>23</v>
      </c>
      <c r="H1542" s="173" t="s">
        <v>641</v>
      </c>
      <c r="I1542" s="174" t="s">
        <v>1089</v>
      </c>
      <c r="J1542" s="173">
        <v>23</v>
      </c>
      <c r="K1542" s="173" t="s">
        <v>750</v>
      </c>
      <c r="L1542" s="174" t="s">
        <v>751</v>
      </c>
      <c r="M1542" s="174" t="s">
        <v>645</v>
      </c>
      <c r="N1542" s="174" t="s">
        <v>951</v>
      </c>
      <c r="O1542" s="174" t="s">
        <v>952</v>
      </c>
      <c r="P1542" s="175" t="s">
        <v>656</v>
      </c>
    </row>
    <row r="1543" spans="1:16" ht="21" hidden="1" customHeight="1" x14ac:dyDescent="0.25">
      <c r="A1543" s="154">
        <v>1540</v>
      </c>
      <c r="B1543" s="172" t="s">
        <v>1759</v>
      </c>
      <c r="C1543" s="173">
        <v>339623</v>
      </c>
      <c r="D1543" s="174" t="s">
        <v>4917</v>
      </c>
      <c r="E1543" s="173" t="s">
        <v>640</v>
      </c>
      <c r="F1543" s="173">
        <v>44</v>
      </c>
      <c r="G1543" s="173">
        <v>15</v>
      </c>
      <c r="H1543" s="173" t="s">
        <v>229</v>
      </c>
      <c r="I1543" s="174" t="s">
        <v>2120</v>
      </c>
      <c r="J1543" s="173">
        <v>23</v>
      </c>
      <c r="K1543" s="173" t="s">
        <v>1280</v>
      </c>
      <c r="L1543" s="174" t="s">
        <v>1281</v>
      </c>
      <c r="M1543" s="174" t="s">
        <v>1620</v>
      </c>
      <c r="N1543" s="174" t="s">
        <v>1744</v>
      </c>
      <c r="O1543" s="174" t="s">
        <v>3033</v>
      </c>
      <c r="P1543" s="175" t="s">
        <v>656</v>
      </c>
    </row>
    <row r="1544" spans="1:16" ht="21" hidden="1" customHeight="1" x14ac:dyDescent="0.25">
      <c r="A1544" s="154">
        <v>1541</v>
      </c>
      <c r="B1544" s="172" t="s">
        <v>1759</v>
      </c>
      <c r="C1544" s="173">
        <v>344716</v>
      </c>
      <c r="D1544" s="174" t="s">
        <v>4918</v>
      </c>
      <c r="E1544" s="173" t="s">
        <v>640</v>
      </c>
      <c r="F1544" s="173">
        <v>46</v>
      </c>
      <c r="G1544" s="173">
        <v>12</v>
      </c>
      <c r="H1544" s="173" t="s">
        <v>229</v>
      </c>
      <c r="I1544" s="174" t="s">
        <v>4919</v>
      </c>
      <c r="J1544" s="173">
        <v>18</v>
      </c>
      <c r="K1544" s="173" t="s">
        <v>4920</v>
      </c>
      <c r="L1544" s="174" t="s">
        <v>2903</v>
      </c>
      <c r="M1544" s="174" t="s">
        <v>1620</v>
      </c>
      <c r="N1544" s="174" t="s">
        <v>1627</v>
      </c>
      <c r="O1544" s="174">
        <v>0</v>
      </c>
      <c r="P1544" s="175" t="s">
        <v>656</v>
      </c>
    </row>
    <row r="1545" spans="1:16" ht="21" hidden="1" customHeight="1" x14ac:dyDescent="0.25">
      <c r="A1545" s="154">
        <v>1542</v>
      </c>
      <c r="B1545" s="172" t="s">
        <v>1759</v>
      </c>
      <c r="C1545" s="173">
        <v>345953</v>
      </c>
      <c r="D1545" s="174" t="s">
        <v>4921</v>
      </c>
      <c r="E1545" s="173" t="s">
        <v>640</v>
      </c>
      <c r="F1545" s="173">
        <v>44</v>
      </c>
      <c r="G1545" s="173">
        <v>21</v>
      </c>
      <c r="H1545" s="173" t="s">
        <v>641</v>
      </c>
      <c r="I1545" s="174" t="s">
        <v>1010</v>
      </c>
      <c r="J1545" s="173">
        <v>12</v>
      </c>
      <c r="K1545" s="173" t="s">
        <v>1011</v>
      </c>
      <c r="L1545" s="174" t="s">
        <v>1012</v>
      </c>
      <c r="M1545" s="174" t="s">
        <v>645</v>
      </c>
      <c r="N1545" s="174" t="s">
        <v>951</v>
      </c>
      <c r="O1545" s="174" t="s">
        <v>3310</v>
      </c>
      <c r="P1545" s="175" t="s">
        <v>656</v>
      </c>
    </row>
    <row r="1546" spans="1:16" ht="21" hidden="1" customHeight="1" x14ac:dyDescent="0.25">
      <c r="A1546" s="154">
        <v>1543</v>
      </c>
      <c r="B1546" s="172" t="s">
        <v>1510</v>
      </c>
      <c r="C1546" s="173">
        <v>351180</v>
      </c>
      <c r="D1546" s="174" t="s">
        <v>4922</v>
      </c>
      <c r="E1546" s="173" t="s">
        <v>640</v>
      </c>
      <c r="F1546" s="173">
        <v>40</v>
      </c>
      <c r="G1546" s="173">
        <v>21</v>
      </c>
      <c r="H1546" s="173" t="s">
        <v>641</v>
      </c>
      <c r="I1546" s="174" t="s">
        <v>2100</v>
      </c>
      <c r="J1546" s="173">
        <v>23</v>
      </c>
      <c r="K1546" s="173" t="s">
        <v>1280</v>
      </c>
      <c r="L1546" s="174" t="s">
        <v>1281</v>
      </c>
      <c r="M1546" s="174" t="s">
        <v>645</v>
      </c>
      <c r="N1546" s="174" t="s">
        <v>951</v>
      </c>
      <c r="O1546" s="174" t="s">
        <v>1640</v>
      </c>
      <c r="P1546" s="175" t="s">
        <v>656</v>
      </c>
    </row>
    <row r="1547" spans="1:16" ht="21" hidden="1" customHeight="1" x14ac:dyDescent="0.25">
      <c r="A1547" s="154">
        <v>1544</v>
      </c>
      <c r="B1547" s="172" t="s">
        <v>1431</v>
      </c>
      <c r="C1547" s="173">
        <v>362131</v>
      </c>
      <c r="D1547" s="174" t="s">
        <v>4923</v>
      </c>
      <c r="E1547" s="173" t="s">
        <v>741</v>
      </c>
      <c r="F1547" s="173">
        <v>47</v>
      </c>
      <c r="G1547" s="173">
        <v>20</v>
      </c>
      <c r="H1547" s="173" t="s">
        <v>641</v>
      </c>
      <c r="I1547" s="174" t="s">
        <v>4924</v>
      </c>
      <c r="J1547" s="173">
        <v>37</v>
      </c>
      <c r="K1547" s="173" t="s">
        <v>1964</v>
      </c>
      <c r="L1547" s="174" t="s">
        <v>1965</v>
      </c>
      <c r="M1547" s="174" t="s">
        <v>645</v>
      </c>
      <c r="N1547" s="174" t="s">
        <v>760</v>
      </c>
      <c r="O1547" s="174" t="s">
        <v>4104</v>
      </c>
      <c r="P1547" s="184" t="s">
        <v>4925</v>
      </c>
    </row>
    <row r="1548" spans="1:16" ht="21" hidden="1" customHeight="1" x14ac:dyDescent="0.25">
      <c r="A1548" s="154">
        <v>1545</v>
      </c>
      <c r="B1548" s="172" t="s">
        <v>638</v>
      </c>
      <c r="C1548" s="181">
        <v>375673</v>
      </c>
      <c r="D1548" s="174" t="s">
        <v>4926</v>
      </c>
      <c r="E1548" s="173" t="s">
        <v>640</v>
      </c>
      <c r="F1548" s="173">
        <v>37</v>
      </c>
      <c r="G1548" s="173">
        <v>17</v>
      </c>
      <c r="H1548" s="173" t="s">
        <v>641</v>
      </c>
      <c r="I1548" s="174" t="s">
        <v>4927</v>
      </c>
      <c r="J1548" s="173">
        <v>20</v>
      </c>
      <c r="K1548" s="173" t="s">
        <v>2142</v>
      </c>
      <c r="L1548" s="174" t="s">
        <v>2143</v>
      </c>
      <c r="M1548" s="174" t="s">
        <v>645</v>
      </c>
      <c r="N1548" s="174" t="s">
        <v>951</v>
      </c>
      <c r="O1548" s="174" t="s">
        <v>952</v>
      </c>
      <c r="P1548" s="175" t="s">
        <v>656</v>
      </c>
    </row>
    <row r="1549" spans="1:16" ht="21" hidden="1" customHeight="1" x14ac:dyDescent="0.25">
      <c r="A1549" s="154">
        <v>1546</v>
      </c>
      <c r="B1549" s="172" t="s">
        <v>1759</v>
      </c>
      <c r="C1549" s="181">
        <v>387232</v>
      </c>
      <c r="D1549" s="174" t="s">
        <v>4928</v>
      </c>
      <c r="E1549" s="173" t="s">
        <v>640</v>
      </c>
      <c r="F1549" s="173">
        <v>48</v>
      </c>
      <c r="G1549" s="173">
        <v>19</v>
      </c>
      <c r="H1549" s="173" t="s">
        <v>280</v>
      </c>
      <c r="I1549" s="174" t="s">
        <v>3481</v>
      </c>
      <c r="J1549" s="173">
        <v>25</v>
      </c>
      <c r="K1549" s="173" t="s">
        <v>3482</v>
      </c>
      <c r="L1549" s="174" t="s">
        <v>3483</v>
      </c>
      <c r="M1549" s="174" t="s">
        <v>653</v>
      </c>
      <c r="N1549" s="174" t="s">
        <v>663</v>
      </c>
      <c r="O1549" s="174" t="s">
        <v>664</v>
      </c>
      <c r="P1549" s="184" t="s">
        <v>4929</v>
      </c>
    </row>
    <row r="1550" spans="1:16" ht="21" hidden="1" customHeight="1" x14ac:dyDescent="0.25">
      <c r="A1550" s="154">
        <v>1547</v>
      </c>
      <c r="B1550" s="172" t="s">
        <v>1510</v>
      </c>
      <c r="C1550" s="173">
        <v>417696</v>
      </c>
      <c r="D1550" s="174" t="s">
        <v>4930</v>
      </c>
      <c r="E1550" s="173" t="s">
        <v>640</v>
      </c>
      <c r="F1550" s="173">
        <v>38</v>
      </c>
      <c r="G1550" s="173">
        <v>17</v>
      </c>
      <c r="H1550" s="173" t="s">
        <v>280</v>
      </c>
      <c r="I1550" s="174" t="s">
        <v>4931</v>
      </c>
      <c r="J1550" s="173">
        <v>13</v>
      </c>
      <c r="K1550" s="173" t="s">
        <v>907</v>
      </c>
      <c r="L1550" s="174" t="s">
        <v>908</v>
      </c>
      <c r="M1550" s="174" t="s">
        <v>653</v>
      </c>
      <c r="N1550" s="174" t="s">
        <v>663</v>
      </c>
      <c r="O1550" s="174" t="s">
        <v>664</v>
      </c>
      <c r="P1550" s="184" t="s">
        <v>4932</v>
      </c>
    </row>
    <row r="1551" spans="1:16" ht="21" hidden="1" customHeight="1" x14ac:dyDescent="0.25">
      <c r="A1551" s="154">
        <v>1548</v>
      </c>
      <c r="B1551" s="172" t="s">
        <v>638</v>
      </c>
      <c r="C1551" s="173">
        <v>434157</v>
      </c>
      <c r="D1551" s="174" t="s">
        <v>4933</v>
      </c>
      <c r="E1551" s="173" t="s">
        <v>640</v>
      </c>
      <c r="F1551" s="173">
        <v>40</v>
      </c>
      <c r="G1551" s="173">
        <v>17</v>
      </c>
      <c r="H1551" s="173" t="s">
        <v>672</v>
      </c>
      <c r="I1551" s="174" t="s">
        <v>4934</v>
      </c>
      <c r="J1551" s="173">
        <v>23</v>
      </c>
      <c r="K1551" s="173" t="s">
        <v>2843</v>
      </c>
      <c r="L1551" s="174" t="s">
        <v>2844</v>
      </c>
      <c r="M1551" s="174" t="s">
        <v>736</v>
      </c>
      <c r="N1551" s="174" t="s">
        <v>745</v>
      </c>
      <c r="O1551" s="174" t="s">
        <v>746</v>
      </c>
      <c r="P1551" s="184" t="s">
        <v>4935</v>
      </c>
    </row>
    <row r="1552" spans="1:16" ht="21" hidden="1" customHeight="1" x14ac:dyDescent="0.25">
      <c r="A1552" s="154">
        <v>1549</v>
      </c>
      <c r="B1552" s="172" t="s">
        <v>1431</v>
      </c>
      <c r="C1552" s="173">
        <v>434575</v>
      </c>
      <c r="D1552" s="174" t="s">
        <v>4936</v>
      </c>
      <c r="E1552" s="173" t="s">
        <v>640</v>
      </c>
      <c r="F1552" s="173">
        <v>45</v>
      </c>
      <c r="G1552" s="173">
        <v>15</v>
      </c>
      <c r="H1552" s="173" t="s">
        <v>229</v>
      </c>
      <c r="I1552" s="174" t="s">
        <v>3036</v>
      </c>
      <c r="J1552" s="173">
        <v>11</v>
      </c>
      <c r="K1552" s="173" t="s">
        <v>4937</v>
      </c>
      <c r="L1552" s="174" t="s">
        <v>4938</v>
      </c>
      <c r="M1552" s="174" t="s">
        <v>1620</v>
      </c>
      <c r="N1552" s="174" t="s">
        <v>1744</v>
      </c>
      <c r="O1552" s="174" t="s">
        <v>3037</v>
      </c>
      <c r="P1552" s="175" t="s">
        <v>656</v>
      </c>
    </row>
    <row r="1553" spans="1:16" ht="21" hidden="1" customHeight="1" x14ac:dyDescent="0.25">
      <c r="A1553" s="154">
        <v>1550</v>
      </c>
      <c r="B1553" s="172" t="s">
        <v>1510</v>
      </c>
      <c r="C1553" s="173">
        <v>436105</v>
      </c>
      <c r="D1553" s="174" t="s">
        <v>4939</v>
      </c>
      <c r="E1553" s="173" t="s">
        <v>640</v>
      </c>
      <c r="F1553" s="173">
        <v>37</v>
      </c>
      <c r="G1553" s="173">
        <v>15</v>
      </c>
      <c r="H1553" s="173" t="s">
        <v>672</v>
      </c>
      <c r="I1553" s="174" t="s">
        <v>2000</v>
      </c>
      <c r="J1553" s="173">
        <v>23</v>
      </c>
      <c r="K1553" s="173" t="s">
        <v>1092</v>
      </c>
      <c r="L1553" s="174" t="s">
        <v>1093</v>
      </c>
      <c r="M1553" s="174" t="s">
        <v>736</v>
      </c>
      <c r="N1553" s="174" t="s">
        <v>917</v>
      </c>
      <c r="O1553" s="174" t="s">
        <v>918</v>
      </c>
      <c r="P1553" s="184" t="s">
        <v>4940</v>
      </c>
    </row>
    <row r="1554" spans="1:16" ht="21" hidden="1" customHeight="1" x14ac:dyDescent="0.25">
      <c r="A1554" s="154">
        <v>1551</v>
      </c>
      <c r="B1554" s="172" t="s">
        <v>1759</v>
      </c>
      <c r="C1554" s="181">
        <v>450229</v>
      </c>
      <c r="D1554" s="174" t="s">
        <v>4941</v>
      </c>
      <c r="E1554" s="173" t="s">
        <v>640</v>
      </c>
      <c r="F1554" s="173">
        <v>42</v>
      </c>
      <c r="G1554" s="173">
        <v>15</v>
      </c>
      <c r="H1554" s="173" t="s">
        <v>672</v>
      </c>
      <c r="I1554" s="174" t="s">
        <v>4906</v>
      </c>
      <c r="J1554" s="173">
        <v>24</v>
      </c>
      <c r="K1554" s="173" t="s">
        <v>4907</v>
      </c>
      <c r="L1554" s="174" t="s">
        <v>4908</v>
      </c>
      <c r="M1554" s="174" t="s">
        <v>736</v>
      </c>
      <c r="N1554" s="174" t="s">
        <v>737</v>
      </c>
      <c r="O1554" s="174" t="s">
        <v>738</v>
      </c>
      <c r="P1554" s="184" t="s">
        <v>4942</v>
      </c>
    </row>
    <row r="1555" spans="1:16" ht="21" hidden="1" customHeight="1" x14ac:dyDescent="0.25">
      <c r="A1555" s="154">
        <v>1552</v>
      </c>
      <c r="B1555" s="172" t="s">
        <v>1510</v>
      </c>
      <c r="C1555" s="173">
        <v>480490</v>
      </c>
      <c r="D1555" s="174" t="s">
        <v>4943</v>
      </c>
      <c r="E1555" s="173" t="s">
        <v>640</v>
      </c>
      <c r="F1555" s="173">
        <v>32</v>
      </c>
      <c r="G1555" s="173">
        <v>12</v>
      </c>
      <c r="H1555" s="173" t="s">
        <v>641</v>
      </c>
      <c r="I1555" s="174" t="s">
        <v>2022</v>
      </c>
      <c r="J1555" s="173">
        <v>25</v>
      </c>
      <c r="K1555" s="173" t="s">
        <v>723</v>
      </c>
      <c r="L1555" s="174" t="s">
        <v>724</v>
      </c>
      <c r="M1555" s="174" t="s">
        <v>645</v>
      </c>
      <c r="N1555" s="174" t="s">
        <v>951</v>
      </c>
      <c r="O1555" s="174" t="s">
        <v>1640</v>
      </c>
      <c r="P1555" s="184" t="s">
        <v>4944</v>
      </c>
    </row>
    <row r="1556" spans="1:16" ht="21" hidden="1" customHeight="1" x14ac:dyDescent="0.25">
      <c r="A1556" s="154">
        <v>1553</v>
      </c>
      <c r="B1556" s="172" t="s">
        <v>1431</v>
      </c>
      <c r="C1556" s="173">
        <v>488292</v>
      </c>
      <c r="D1556" s="174" t="s">
        <v>4945</v>
      </c>
      <c r="E1556" s="173" t="s">
        <v>741</v>
      </c>
      <c r="F1556" s="173">
        <v>51</v>
      </c>
      <c r="G1556" s="173">
        <v>31</v>
      </c>
      <c r="H1556" s="173" t="s">
        <v>229</v>
      </c>
      <c r="I1556" s="174" t="s">
        <v>3036</v>
      </c>
      <c r="J1556" s="173">
        <v>17</v>
      </c>
      <c r="K1556" s="173" t="s">
        <v>2121</v>
      </c>
      <c r="L1556" s="174" t="s">
        <v>2122</v>
      </c>
      <c r="M1556" s="174" t="s">
        <v>1620</v>
      </c>
      <c r="N1556" s="174" t="s">
        <v>1744</v>
      </c>
      <c r="O1556" s="174" t="s">
        <v>3037</v>
      </c>
      <c r="P1556" s="184" t="s">
        <v>4946</v>
      </c>
    </row>
    <row r="1557" spans="1:16" ht="21" hidden="1" customHeight="1" x14ac:dyDescent="0.25">
      <c r="A1557" s="154">
        <v>1554</v>
      </c>
      <c r="B1557" s="172" t="s">
        <v>1510</v>
      </c>
      <c r="C1557" s="173">
        <v>493813</v>
      </c>
      <c r="D1557" s="174" t="s">
        <v>4947</v>
      </c>
      <c r="E1557" s="173" t="s">
        <v>640</v>
      </c>
      <c r="F1557" s="173">
        <v>39</v>
      </c>
      <c r="G1557" s="173">
        <v>13</v>
      </c>
      <c r="H1557" s="173" t="s">
        <v>672</v>
      </c>
      <c r="I1557" s="174" t="s">
        <v>4107</v>
      </c>
      <c r="J1557" s="173">
        <v>21</v>
      </c>
      <c r="K1557" s="173" t="s">
        <v>2179</v>
      </c>
      <c r="L1557" s="174" t="s">
        <v>2180</v>
      </c>
      <c r="M1557" s="174" t="s">
        <v>736</v>
      </c>
      <c r="N1557" s="174" t="s">
        <v>737</v>
      </c>
      <c r="O1557" s="174" t="s">
        <v>738</v>
      </c>
      <c r="P1557" s="184" t="s">
        <v>4948</v>
      </c>
    </row>
    <row r="1558" spans="1:16" ht="21" hidden="1" customHeight="1" x14ac:dyDescent="0.25">
      <c r="A1558" s="154">
        <v>1555</v>
      </c>
      <c r="B1558" s="172" t="s">
        <v>1759</v>
      </c>
      <c r="C1558" s="173">
        <v>505871</v>
      </c>
      <c r="D1558" s="174" t="s">
        <v>4949</v>
      </c>
      <c r="E1558" s="173" t="s">
        <v>640</v>
      </c>
      <c r="F1558" s="173">
        <v>54</v>
      </c>
      <c r="G1558" s="173">
        <v>12</v>
      </c>
      <c r="H1558" s="173" t="s">
        <v>229</v>
      </c>
      <c r="I1558" s="174" t="s">
        <v>2120</v>
      </c>
      <c r="J1558" s="173">
        <v>23</v>
      </c>
      <c r="K1558" s="173" t="s">
        <v>3052</v>
      </c>
      <c r="L1558" s="174" t="s">
        <v>3053</v>
      </c>
      <c r="M1558" s="178" t="s">
        <v>1620</v>
      </c>
      <c r="N1558" s="174">
        <v>0</v>
      </c>
      <c r="O1558" s="174" t="s">
        <v>4950</v>
      </c>
      <c r="P1558" s="184" t="s">
        <v>4951</v>
      </c>
    </row>
    <row r="1559" spans="1:16" ht="21" hidden="1" customHeight="1" x14ac:dyDescent="0.25">
      <c r="A1559" s="154">
        <v>1556</v>
      </c>
      <c r="B1559" s="172" t="s">
        <v>1759</v>
      </c>
      <c r="C1559" s="173">
        <v>507111</v>
      </c>
      <c r="D1559" s="174" t="s">
        <v>4952</v>
      </c>
      <c r="E1559" s="173" t="s">
        <v>640</v>
      </c>
      <c r="F1559" s="173">
        <v>54</v>
      </c>
      <c r="G1559" s="173">
        <v>30</v>
      </c>
      <c r="H1559" s="173" t="s">
        <v>229</v>
      </c>
      <c r="I1559" s="174" t="s">
        <v>2120</v>
      </c>
      <c r="J1559" s="173">
        <v>23</v>
      </c>
      <c r="K1559" s="173" t="s">
        <v>4953</v>
      </c>
      <c r="L1559" s="174" t="s">
        <v>4954</v>
      </c>
      <c r="M1559" s="174" t="s">
        <v>1620</v>
      </c>
      <c r="N1559" s="174" t="s">
        <v>1744</v>
      </c>
      <c r="O1559" s="174" t="s">
        <v>3033</v>
      </c>
      <c r="P1559" s="184" t="s">
        <v>4955</v>
      </c>
    </row>
    <row r="1560" spans="1:16" ht="21" hidden="1" customHeight="1" x14ac:dyDescent="0.25">
      <c r="A1560" s="154">
        <v>1557</v>
      </c>
      <c r="B1560" s="172" t="s">
        <v>1759</v>
      </c>
      <c r="C1560" s="173">
        <v>511177</v>
      </c>
      <c r="D1560" s="174" t="s">
        <v>4956</v>
      </c>
      <c r="E1560" s="173" t="s">
        <v>640</v>
      </c>
      <c r="F1560" s="173">
        <v>38</v>
      </c>
      <c r="G1560" s="173">
        <v>12</v>
      </c>
      <c r="H1560" s="173" t="s">
        <v>672</v>
      </c>
      <c r="I1560" s="174" t="s">
        <v>4957</v>
      </c>
      <c r="J1560" s="173">
        <v>31</v>
      </c>
      <c r="K1560" s="173" t="s">
        <v>1063</v>
      </c>
      <c r="L1560" s="174" t="s">
        <v>1064</v>
      </c>
      <c r="M1560" s="174" t="s">
        <v>736</v>
      </c>
      <c r="N1560" s="174" t="s">
        <v>890</v>
      </c>
      <c r="O1560" s="174" t="s">
        <v>891</v>
      </c>
      <c r="P1560" s="184" t="s">
        <v>4958</v>
      </c>
    </row>
    <row r="1561" spans="1:16" ht="21" hidden="1" customHeight="1" x14ac:dyDescent="0.25">
      <c r="A1561" s="154">
        <v>1558</v>
      </c>
      <c r="B1561" s="172" t="s">
        <v>1759</v>
      </c>
      <c r="C1561" s="173">
        <v>519027</v>
      </c>
      <c r="D1561" s="174" t="s">
        <v>4959</v>
      </c>
      <c r="E1561" s="173" t="s">
        <v>640</v>
      </c>
      <c r="F1561" s="173">
        <v>34</v>
      </c>
      <c r="G1561" s="173">
        <v>10</v>
      </c>
      <c r="H1561" s="173" t="s">
        <v>229</v>
      </c>
      <c r="I1561" s="174" t="s">
        <v>4919</v>
      </c>
      <c r="J1561" s="173">
        <v>14</v>
      </c>
      <c r="K1561" s="173" t="s">
        <v>2559</v>
      </c>
      <c r="L1561" s="174" t="s">
        <v>2560</v>
      </c>
      <c r="M1561" s="174" t="s">
        <v>1620</v>
      </c>
      <c r="N1561" s="174" t="s">
        <v>1627</v>
      </c>
      <c r="O1561" s="174">
        <v>0</v>
      </c>
      <c r="P1561" s="175" t="s">
        <v>656</v>
      </c>
    </row>
    <row r="1562" spans="1:16" ht="21" hidden="1" customHeight="1" x14ac:dyDescent="0.25">
      <c r="A1562" s="154">
        <v>1559</v>
      </c>
      <c r="B1562" s="172" t="s">
        <v>1431</v>
      </c>
      <c r="C1562" s="173">
        <v>520707</v>
      </c>
      <c r="D1562" s="174" t="s">
        <v>4960</v>
      </c>
      <c r="E1562" s="173" t="s">
        <v>640</v>
      </c>
      <c r="F1562" s="173">
        <v>37</v>
      </c>
      <c r="G1562" s="173">
        <v>11</v>
      </c>
      <c r="H1562" s="173" t="s">
        <v>229</v>
      </c>
      <c r="I1562" s="174" t="s">
        <v>3108</v>
      </c>
      <c r="J1562" s="173">
        <v>11</v>
      </c>
      <c r="K1562" s="173" t="s">
        <v>4961</v>
      </c>
      <c r="L1562" s="174" t="s">
        <v>4962</v>
      </c>
      <c r="M1562" s="174" t="s">
        <v>1620</v>
      </c>
      <c r="N1562" s="174" t="s">
        <v>3109</v>
      </c>
      <c r="O1562" s="174" t="s">
        <v>2630</v>
      </c>
      <c r="P1562" s="175" t="s">
        <v>656</v>
      </c>
    </row>
    <row r="1563" spans="1:16" ht="21" hidden="1" customHeight="1" x14ac:dyDescent="0.25">
      <c r="A1563" s="154">
        <v>1560</v>
      </c>
      <c r="B1563" s="172" t="s">
        <v>1431</v>
      </c>
      <c r="C1563" s="173">
        <v>522167</v>
      </c>
      <c r="D1563" s="174" t="s">
        <v>4963</v>
      </c>
      <c r="E1563" s="173" t="s">
        <v>640</v>
      </c>
      <c r="F1563" s="173">
        <v>40</v>
      </c>
      <c r="G1563" s="173">
        <v>10</v>
      </c>
      <c r="H1563" s="173" t="s">
        <v>229</v>
      </c>
      <c r="I1563" s="174" t="s">
        <v>2620</v>
      </c>
      <c r="J1563" s="173">
        <v>13</v>
      </c>
      <c r="K1563" s="173" t="s">
        <v>1663</v>
      </c>
      <c r="L1563" s="174" t="s">
        <v>1664</v>
      </c>
      <c r="M1563" s="174" t="s">
        <v>1620</v>
      </c>
      <c r="N1563" s="174" t="s">
        <v>2525</v>
      </c>
      <c r="O1563" s="174" t="s">
        <v>2630</v>
      </c>
      <c r="P1563" s="184" t="s">
        <v>4964</v>
      </c>
    </row>
    <row r="1564" spans="1:16" ht="21" hidden="1" customHeight="1" x14ac:dyDescent="0.25">
      <c r="A1564" s="154">
        <v>1561</v>
      </c>
      <c r="B1564" s="172" t="s">
        <v>638</v>
      </c>
      <c r="C1564" s="173">
        <v>577383</v>
      </c>
      <c r="D1564" s="174" t="s">
        <v>4965</v>
      </c>
      <c r="E1564" s="173" t="s">
        <v>640</v>
      </c>
      <c r="F1564" s="173">
        <v>53</v>
      </c>
      <c r="G1564" s="173">
        <v>29</v>
      </c>
      <c r="H1564" s="173" t="s">
        <v>641</v>
      </c>
      <c r="I1564" s="174" t="s">
        <v>4387</v>
      </c>
      <c r="J1564" s="173">
        <v>20</v>
      </c>
      <c r="K1564" s="173" t="s">
        <v>1228</v>
      </c>
      <c r="L1564" s="174" t="s">
        <v>1229</v>
      </c>
      <c r="M1564" s="174" t="s">
        <v>645</v>
      </c>
      <c r="N1564" s="174" t="s">
        <v>760</v>
      </c>
      <c r="O1564" s="174">
        <v>0</v>
      </c>
      <c r="P1564" s="184" t="s">
        <v>4966</v>
      </c>
    </row>
    <row r="1565" spans="1:16" ht="21" hidden="1" customHeight="1" x14ac:dyDescent="0.25">
      <c r="A1565" s="154">
        <v>1562</v>
      </c>
      <c r="B1565" s="172" t="s">
        <v>638</v>
      </c>
      <c r="C1565" s="181">
        <v>589420</v>
      </c>
      <c r="D1565" s="174" t="s">
        <v>4967</v>
      </c>
      <c r="E1565" s="173" t="s">
        <v>640</v>
      </c>
      <c r="F1565" s="173">
        <v>50</v>
      </c>
      <c r="G1565" s="173">
        <v>17</v>
      </c>
      <c r="H1565" s="173" t="s">
        <v>641</v>
      </c>
      <c r="I1565" s="174" t="s">
        <v>3362</v>
      </c>
      <c r="J1565" s="173">
        <v>26</v>
      </c>
      <c r="K1565" s="173" t="s">
        <v>1957</v>
      </c>
      <c r="L1565" s="174" t="s">
        <v>1958</v>
      </c>
      <c r="M1565" s="174" t="s">
        <v>645</v>
      </c>
      <c r="N1565" s="174" t="s">
        <v>951</v>
      </c>
      <c r="O1565" s="174" t="s">
        <v>952</v>
      </c>
      <c r="P1565" s="175" t="s">
        <v>656</v>
      </c>
    </row>
    <row r="1566" spans="1:16" ht="21" hidden="1" customHeight="1" x14ac:dyDescent="0.25">
      <c r="A1566" s="154">
        <v>1563</v>
      </c>
      <c r="B1566" s="172" t="s">
        <v>1510</v>
      </c>
      <c r="C1566" s="173">
        <v>278978</v>
      </c>
      <c r="D1566" s="174" t="s">
        <v>4968</v>
      </c>
      <c r="E1566" s="173" t="s">
        <v>640</v>
      </c>
      <c r="F1566" s="173">
        <v>54</v>
      </c>
      <c r="G1566" s="173">
        <v>30</v>
      </c>
      <c r="H1566" s="173" t="s">
        <v>641</v>
      </c>
      <c r="I1566" s="174" t="s">
        <v>4969</v>
      </c>
      <c r="J1566" s="173">
        <v>24</v>
      </c>
      <c r="K1566" s="173" t="s">
        <v>1224</v>
      </c>
      <c r="L1566" s="174" t="s">
        <v>1225</v>
      </c>
      <c r="M1566" s="174" t="s">
        <v>645</v>
      </c>
      <c r="N1566" s="174" t="s">
        <v>760</v>
      </c>
      <c r="O1566" s="174">
        <v>0</v>
      </c>
      <c r="P1566" s="184" t="s">
        <v>4970</v>
      </c>
    </row>
    <row r="1567" spans="1:16" ht="21" hidden="1" customHeight="1" x14ac:dyDescent="0.25">
      <c r="A1567" s="154">
        <v>1564</v>
      </c>
      <c r="B1567" s="172" t="s">
        <v>1431</v>
      </c>
      <c r="C1567" s="173">
        <v>349796</v>
      </c>
      <c r="D1567" s="174" t="s">
        <v>4971</v>
      </c>
      <c r="E1567" s="173" t="s">
        <v>640</v>
      </c>
      <c r="F1567" s="173">
        <v>46</v>
      </c>
      <c r="G1567" s="173">
        <v>21</v>
      </c>
      <c r="H1567" s="173" t="s">
        <v>641</v>
      </c>
      <c r="I1567" s="174" t="s">
        <v>2464</v>
      </c>
      <c r="J1567" s="173">
        <v>24</v>
      </c>
      <c r="K1567" s="173" t="s">
        <v>1034</v>
      </c>
      <c r="L1567" s="174" t="s">
        <v>1035</v>
      </c>
      <c r="M1567" s="174" t="s">
        <v>645</v>
      </c>
      <c r="N1567" s="174" t="s">
        <v>760</v>
      </c>
      <c r="O1567" s="174" t="s">
        <v>2365</v>
      </c>
      <c r="P1567" s="175" t="s">
        <v>656</v>
      </c>
    </row>
    <row r="1568" spans="1:16" ht="21" hidden="1" customHeight="1" x14ac:dyDescent="0.25">
      <c r="A1568" s="154">
        <v>1565</v>
      </c>
      <c r="B1568" s="172" t="s">
        <v>638</v>
      </c>
      <c r="C1568" s="173">
        <v>356255</v>
      </c>
      <c r="D1568" s="174" t="s">
        <v>4972</v>
      </c>
      <c r="E1568" s="173" t="s">
        <v>640</v>
      </c>
      <c r="F1568" s="173">
        <v>45</v>
      </c>
      <c r="G1568" s="173">
        <v>21</v>
      </c>
      <c r="H1568" s="173" t="s">
        <v>641</v>
      </c>
      <c r="I1568" s="174" t="s">
        <v>1004</v>
      </c>
      <c r="J1568" s="173">
        <v>28</v>
      </c>
      <c r="K1568" s="173" t="s">
        <v>1005</v>
      </c>
      <c r="L1568" s="174" t="s">
        <v>1006</v>
      </c>
      <c r="M1568" s="174" t="s">
        <v>645</v>
      </c>
      <c r="N1568" s="174" t="s">
        <v>951</v>
      </c>
      <c r="O1568" s="174" t="s">
        <v>952</v>
      </c>
      <c r="P1568" s="175" t="s">
        <v>656</v>
      </c>
    </row>
    <row r="1569" spans="1:16" ht="21" hidden="1" customHeight="1" x14ac:dyDescent="0.25">
      <c r="A1569" s="154">
        <v>1566</v>
      </c>
      <c r="B1569" s="172" t="s">
        <v>638</v>
      </c>
      <c r="C1569" s="173">
        <v>365468</v>
      </c>
      <c r="D1569" s="174" t="s">
        <v>4973</v>
      </c>
      <c r="E1569" s="173" t="s">
        <v>640</v>
      </c>
      <c r="F1569" s="173">
        <v>45</v>
      </c>
      <c r="G1569" s="173">
        <v>20</v>
      </c>
      <c r="H1569" s="173" t="s">
        <v>641</v>
      </c>
      <c r="I1569" s="174" t="s">
        <v>1037</v>
      </c>
      <c r="J1569" s="173">
        <v>20</v>
      </c>
      <c r="K1569" s="173" t="s">
        <v>1228</v>
      </c>
      <c r="L1569" s="174" t="s">
        <v>1229</v>
      </c>
      <c r="M1569" s="174" t="s">
        <v>645</v>
      </c>
      <c r="N1569" s="174" t="s">
        <v>951</v>
      </c>
      <c r="O1569" s="174" t="s">
        <v>952</v>
      </c>
      <c r="P1569" s="175" t="s">
        <v>656</v>
      </c>
    </row>
    <row r="1570" spans="1:16" ht="21" hidden="1" customHeight="1" x14ac:dyDescent="0.25">
      <c r="A1570" s="154">
        <v>1567</v>
      </c>
      <c r="B1570" s="172" t="s">
        <v>1431</v>
      </c>
      <c r="C1570" s="173">
        <v>365966</v>
      </c>
      <c r="D1570" s="174" t="s">
        <v>4974</v>
      </c>
      <c r="E1570" s="173" t="s">
        <v>640</v>
      </c>
      <c r="F1570" s="173">
        <v>49</v>
      </c>
      <c r="G1570" s="173">
        <v>21</v>
      </c>
      <c r="H1570" s="173" t="s">
        <v>672</v>
      </c>
      <c r="I1570" s="174" t="s">
        <v>4975</v>
      </c>
      <c r="J1570" s="173">
        <v>25</v>
      </c>
      <c r="K1570" s="173" t="s">
        <v>4976</v>
      </c>
      <c r="L1570" s="174" t="s">
        <v>4977</v>
      </c>
      <c r="M1570" s="174" t="s">
        <v>736</v>
      </c>
      <c r="N1570" s="174" t="s">
        <v>745</v>
      </c>
      <c r="O1570" s="174">
        <v>0</v>
      </c>
      <c r="P1570" s="175" t="s">
        <v>656</v>
      </c>
    </row>
    <row r="1571" spans="1:16" ht="21" hidden="1" customHeight="1" x14ac:dyDescent="0.25">
      <c r="A1571" s="154">
        <v>1568</v>
      </c>
      <c r="B1571" s="172" t="s">
        <v>638</v>
      </c>
      <c r="C1571" s="173">
        <v>376115</v>
      </c>
      <c r="D1571" s="174" t="s">
        <v>4978</v>
      </c>
      <c r="E1571" s="173" t="s">
        <v>640</v>
      </c>
      <c r="F1571" s="173">
        <v>41</v>
      </c>
      <c r="G1571" s="173">
        <v>20</v>
      </c>
      <c r="H1571" s="173" t="s">
        <v>641</v>
      </c>
      <c r="I1571" s="174" t="s">
        <v>1008</v>
      </c>
      <c r="J1571" s="173">
        <v>23</v>
      </c>
      <c r="K1571" s="173" t="s">
        <v>1289</v>
      </c>
      <c r="L1571" s="174" t="s">
        <v>1290</v>
      </c>
      <c r="M1571" s="174" t="s">
        <v>645</v>
      </c>
      <c r="N1571" s="174" t="s">
        <v>951</v>
      </c>
      <c r="O1571" s="174" t="s">
        <v>952</v>
      </c>
      <c r="P1571" s="175" t="s">
        <v>656</v>
      </c>
    </row>
    <row r="1572" spans="1:16" ht="21" hidden="1" customHeight="1" x14ac:dyDescent="0.25">
      <c r="A1572" s="154">
        <v>1569</v>
      </c>
      <c r="B1572" s="172" t="s">
        <v>1510</v>
      </c>
      <c r="C1572" s="173">
        <v>424229</v>
      </c>
      <c r="D1572" s="174" t="s">
        <v>4979</v>
      </c>
      <c r="E1572" s="173" t="s">
        <v>640</v>
      </c>
      <c r="F1572" s="173">
        <v>41</v>
      </c>
      <c r="G1572" s="173">
        <v>16</v>
      </c>
      <c r="H1572" s="173" t="s">
        <v>641</v>
      </c>
      <c r="I1572" s="174" t="s">
        <v>1919</v>
      </c>
      <c r="J1572" s="173">
        <v>15</v>
      </c>
      <c r="K1572" s="173" t="s">
        <v>1612</v>
      </c>
      <c r="L1572" s="174" t="s">
        <v>1613</v>
      </c>
      <c r="M1572" s="174" t="s">
        <v>645</v>
      </c>
      <c r="N1572" s="174" t="s">
        <v>1614</v>
      </c>
      <c r="O1572" s="174" t="s">
        <v>1680</v>
      </c>
      <c r="P1572" s="184" t="s">
        <v>4980</v>
      </c>
    </row>
    <row r="1573" spans="1:16" ht="21" hidden="1" customHeight="1" x14ac:dyDescent="0.25">
      <c r="A1573" s="154">
        <v>1570</v>
      </c>
      <c r="B1573" s="172" t="s">
        <v>1510</v>
      </c>
      <c r="C1573" s="173">
        <v>482303</v>
      </c>
      <c r="D1573" s="174" t="s">
        <v>4981</v>
      </c>
      <c r="E1573" s="173" t="s">
        <v>640</v>
      </c>
      <c r="F1573" s="173">
        <v>32</v>
      </c>
      <c r="G1573" s="173">
        <v>12</v>
      </c>
      <c r="H1573" s="173" t="s">
        <v>641</v>
      </c>
      <c r="I1573" s="174" t="s">
        <v>4982</v>
      </c>
      <c r="J1573" s="173">
        <v>16</v>
      </c>
      <c r="K1573" s="173" t="s">
        <v>2321</v>
      </c>
      <c r="L1573" s="174" t="s">
        <v>2322</v>
      </c>
      <c r="M1573" s="174" t="s">
        <v>645</v>
      </c>
      <c r="N1573" s="174" t="s">
        <v>1614</v>
      </c>
      <c r="O1573" s="174" t="s">
        <v>1680</v>
      </c>
      <c r="P1573" s="184" t="s">
        <v>4983</v>
      </c>
    </row>
    <row r="1574" spans="1:16" ht="21" hidden="1" customHeight="1" x14ac:dyDescent="0.25">
      <c r="A1574" s="154">
        <v>1571</v>
      </c>
      <c r="B1574" s="172" t="s">
        <v>1431</v>
      </c>
      <c r="C1574" s="173">
        <v>482738</v>
      </c>
      <c r="D1574" s="174" t="s">
        <v>4984</v>
      </c>
      <c r="E1574" s="173" t="s">
        <v>640</v>
      </c>
      <c r="F1574" s="173">
        <v>52</v>
      </c>
      <c r="G1574" s="173">
        <v>30</v>
      </c>
      <c r="H1574" s="173" t="s">
        <v>641</v>
      </c>
      <c r="I1574" s="174" t="s">
        <v>2455</v>
      </c>
      <c r="J1574" s="173">
        <v>31</v>
      </c>
      <c r="K1574" s="173" t="s">
        <v>989</v>
      </c>
      <c r="L1574" s="174" t="s">
        <v>990</v>
      </c>
      <c r="M1574" s="174" t="s">
        <v>645</v>
      </c>
      <c r="N1574" s="174" t="s">
        <v>760</v>
      </c>
      <c r="O1574" s="174" t="s">
        <v>2365</v>
      </c>
      <c r="P1574" s="175" t="s">
        <v>656</v>
      </c>
    </row>
    <row r="1575" spans="1:16" ht="21" hidden="1" customHeight="1" x14ac:dyDescent="0.25">
      <c r="A1575" s="154">
        <v>1572</v>
      </c>
      <c r="B1575" s="172" t="s">
        <v>638</v>
      </c>
      <c r="C1575" s="173">
        <v>487024</v>
      </c>
      <c r="D1575" s="174" t="s">
        <v>4985</v>
      </c>
      <c r="E1575" s="173" t="s">
        <v>640</v>
      </c>
      <c r="F1575" s="173">
        <v>51</v>
      </c>
      <c r="G1575" s="173">
        <v>31</v>
      </c>
      <c r="H1575" s="173" t="s">
        <v>641</v>
      </c>
      <c r="I1575" s="174" t="s">
        <v>1046</v>
      </c>
      <c r="J1575" s="173">
        <v>27</v>
      </c>
      <c r="K1575" s="173" t="s">
        <v>2399</v>
      </c>
      <c r="L1575" s="174" t="s">
        <v>2400</v>
      </c>
      <c r="M1575" s="174" t="s">
        <v>645</v>
      </c>
      <c r="N1575" s="174" t="s">
        <v>951</v>
      </c>
      <c r="O1575" s="174" t="s">
        <v>952</v>
      </c>
      <c r="P1575" s="175" t="s">
        <v>656</v>
      </c>
    </row>
    <row r="1576" spans="1:16" ht="21" hidden="1" customHeight="1" x14ac:dyDescent="0.25">
      <c r="A1576" s="154">
        <v>1573</v>
      </c>
      <c r="B1576" s="172" t="s">
        <v>638</v>
      </c>
      <c r="C1576" s="173">
        <v>328982</v>
      </c>
      <c r="D1576" s="174" t="s">
        <v>4986</v>
      </c>
      <c r="E1576" s="173" t="s">
        <v>741</v>
      </c>
      <c r="F1576" s="173">
        <v>51</v>
      </c>
      <c r="G1576" s="173">
        <v>24</v>
      </c>
      <c r="H1576" s="173" t="s">
        <v>641</v>
      </c>
      <c r="I1576" s="174" t="s">
        <v>4987</v>
      </c>
      <c r="J1576" s="173">
        <v>41</v>
      </c>
      <c r="K1576" s="173" t="s">
        <v>1377</v>
      </c>
      <c r="L1576" s="174" t="s">
        <v>1378</v>
      </c>
      <c r="M1576" s="174" t="s">
        <v>645</v>
      </c>
      <c r="N1576" s="174" t="s">
        <v>4988</v>
      </c>
      <c r="O1576" s="174" t="s">
        <v>4989</v>
      </c>
      <c r="P1576" s="184" t="s">
        <v>4990</v>
      </c>
    </row>
    <row r="1577" spans="1:16" ht="21" hidden="1" customHeight="1" x14ac:dyDescent="0.25">
      <c r="A1577" s="154">
        <v>1574</v>
      </c>
      <c r="B1577" s="172" t="s">
        <v>1431</v>
      </c>
      <c r="C1577" s="173">
        <v>139859</v>
      </c>
      <c r="D1577" s="174" t="s">
        <v>4991</v>
      </c>
      <c r="E1577" s="173" t="s">
        <v>741</v>
      </c>
      <c r="F1577" s="173">
        <v>53</v>
      </c>
      <c r="G1577" s="173">
        <v>37</v>
      </c>
      <c r="H1577" s="173" t="s">
        <v>641</v>
      </c>
      <c r="I1577" s="174" t="s">
        <v>4992</v>
      </c>
      <c r="J1577" s="173">
        <v>39</v>
      </c>
      <c r="K1577" s="173" t="s">
        <v>2532</v>
      </c>
      <c r="L1577" s="174" t="s">
        <v>2533</v>
      </c>
      <c r="M1577" s="174" t="s">
        <v>645</v>
      </c>
      <c r="N1577" s="174" t="s">
        <v>760</v>
      </c>
      <c r="O1577" s="174" t="s">
        <v>4104</v>
      </c>
      <c r="P1577" s="184" t="s">
        <v>4993</v>
      </c>
    </row>
    <row r="1578" spans="1:16" ht="21" hidden="1" customHeight="1" x14ac:dyDescent="0.25">
      <c r="A1578" s="154">
        <v>1575</v>
      </c>
      <c r="B1578" s="172" t="s">
        <v>638</v>
      </c>
      <c r="C1578" s="173">
        <v>221364</v>
      </c>
      <c r="D1578" s="174" t="s">
        <v>4994</v>
      </c>
      <c r="E1578" s="173" t="s">
        <v>640</v>
      </c>
      <c r="F1578" s="173">
        <v>47</v>
      </c>
      <c r="G1578" s="173">
        <v>25</v>
      </c>
      <c r="H1578" s="173" t="s">
        <v>280</v>
      </c>
      <c r="I1578" s="174" t="s">
        <v>4995</v>
      </c>
      <c r="J1578" s="173">
        <v>30</v>
      </c>
      <c r="K1578" s="173" t="s">
        <v>680</v>
      </c>
      <c r="L1578" s="174" t="s">
        <v>681</v>
      </c>
      <c r="M1578" s="174" t="s">
        <v>653</v>
      </c>
      <c r="N1578" s="174" t="s">
        <v>654</v>
      </c>
      <c r="O1578" s="174" t="s">
        <v>655</v>
      </c>
      <c r="P1578" s="184" t="s">
        <v>4996</v>
      </c>
    </row>
    <row r="1579" spans="1:16" ht="21" hidden="1" customHeight="1" x14ac:dyDescent="0.25">
      <c r="A1579" s="154">
        <v>1576</v>
      </c>
      <c r="B1579" s="172" t="s">
        <v>638</v>
      </c>
      <c r="C1579" s="173">
        <v>227722</v>
      </c>
      <c r="D1579" s="174" t="s">
        <v>4997</v>
      </c>
      <c r="E1579" s="173" t="s">
        <v>640</v>
      </c>
      <c r="F1579" s="173">
        <v>51</v>
      </c>
      <c r="G1579" s="173">
        <v>36</v>
      </c>
      <c r="H1579" s="173" t="s">
        <v>672</v>
      </c>
      <c r="I1579" s="174" t="s">
        <v>4998</v>
      </c>
      <c r="J1579" s="173">
        <v>30</v>
      </c>
      <c r="K1579" s="173" t="s">
        <v>1588</v>
      </c>
      <c r="L1579" s="174" t="s">
        <v>1589</v>
      </c>
      <c r="M1579" s="174" t="s">
        <v>736</v>
      </c>
      <c r="N1579" s="174" t="s">
        <v>917</v>
      </c>
      <c r="O1579" s="174" t="s">
        <v>918</v>
      </c>
      <c r="P1579" s="184" t="s">
        <v>4999</v>
      </c>
    </row>
    <row r="1580" spans="1:16" ht="21" hidden="1" customHeight="1" x14ac:dyDescent="0.25">
      <c r="A1580" s="154">
        <v>1577</v>
      </c>
      <c r="B1580" s="172" t="s">
        <v>1510</v>
      </c>
      <c r="C1580" s="173">
        <v>331421</v>
      </c>
      <c r="D1580" s="174" t="s">
        <v>5000</v>
      </c>
      <c r="E1580" s="173" t="s">
        <v>640</v>
      </c>
      <c r="F1580" s="173">
        <v>49</v>
      </c>
      <c r="G1580" s="173">
        <v>21</v>
      </c>
      <c r="H1580" s="173" t="s">
        <v>641</v>
      </c>
      <c r="I1580" s="174" t="s">
        <v>1208</v>
      </c>
      <c r="J1580" s="173">
        <v>23</v>
      </c>
      <c r="K1580" s="173" t="s">
        <v>1837</v>
      </c>
      <c r="L1580" s="174" t="s">
        <v>1838</v>
      </c>
      <c r="M1580" s="174" t="s">
        <v>645</v>
      </c>
      <c r="N1580" s="174" t="s">
        <v>951</v>
      </c>
      <c r="O1580" s="174" t="s">
        <v>1640</v>
      </c>
      <c r="P1580" s="175" t="s">
        <v>656</v>
      </c>
    </row>
    <row r="1581" spans="1:16" ht="21" hidden="1" customHeight="1" x14ac:dyDescent="0.25">
      <c r="A1581" s="154">
        <v>1578</v>
      </c>
      <c r="B1581" s="172" t="s">
        <v>1510</v>
      </c>
      <c r="C1581" s="173">
        <v>335348</v>
      </c>
      <c r="D1581" s="174" t="s">
        <v>5001</v>
      </c>
      <c r="E1581" s="173" t="s">
        <v>640</v>
      </c>
      <c r="F1581" s="173">
        <v>42</v>
      </c>
      <c r="G1581" s="173">
        <v>24</v>
      </c>
      <c r="H1581" s="173" t="s">
        <v>641</v>
      </c>
      <c r="I1581" s="174" t="s">
        <v>5002</v>
      </c>
      <c r="J1581" s="173">
        <v>17</v>
      </c>
      <c r="K1581" s="173" t="s">
        <v>5003</v>
      </c>
      <c r="L1581" s="174" t="s">
        <v>5004</v>
      </c>
      <c r="M1581" s="174" t="s">
        <v>645</v>
      </c>
      <c r="N1581" s="174" t="s">
        <v>1614</v>
      </c>
      <c r="O1581" s="174" t="s">
        <v>1883</v>
      </c>
      <c r="P1581" s="184" t="s">
        <v>5005</v>
      </c>
    </row>
    <row r="1582" spans="1:16" ht="21" customHeight="1" x14ac:dyDescent="0.25">
      <c r="A1582" s="154">
        <v>1579</v>
      </c>
      <c r="B1582" s="172" t="s">
        <v>1431</v>
      </c>
      <c r="C1582" s="173">
        <v>341360</v>
      </c>
      <c r="D1582" s="174" t="s">
        <v>5006</v>
      </c>
      <c r="E1582" s="173" t="s">
        <v>741</v>
      </c>
      <c r="F1582" s="173">
        <v>50</v>
      </c>
      <c r="G1582" s="173">
        <v>20</v>
      </c>
      <c r="H1582" s="173" t="s">
        <v>229</v>
      </c>
      <c r="I1582" s="174" t="s">
        <v>2605</v>
      </c>
      <c r="J1582" s="173">
        <v>32</v>
      </c>
      <c r="K1582" s="173" t="s">
        <v>2976</v>
      </c>
      <c r="L1582" s="174" t="s">
        <v>2977</v>
      </c>
      <c r="M1582" s="174" t="s">
        <v>1620</v>
      </c>
      <c r="N1582" s="174" t="s">
        <v>1621</v>
      </c>
      <c r="O1582" s="174">
        <v>0</v>
      </c>
      <c r="P1582" s="184" t="s">
        <v>5007</v>
      </c>
    </row>
    <row r="1583" spans="1:16" ht="21" hidden="1" customHeight="1" x14ac:dyDescent="0.25">
      <c r="A1583" s="154">
        <v>1580</v>
      </c>
      <c r="B1583" s="172" t="s">
        <v>1759</v>
      </c>
      <c r="C1583" s="173">
        <v>352781</v>
      </c>
      <c r="D1583" s="174" t="s">
        <v>5008</v>
      </c>
      <c r="E1583" s="173" t="s">
        <v>741</v>
      </c>
      <c r="F1583" s="173">
        <v>39</v>
      </c>
      <c r="G1583" s="173">
        <v>11</v>
      </c>
      <c r="H1583" s="173" t="s">
        <v>672</v>
      </c>
      <c r="I1583" s="174" t="s">
        <v>5009</v>
      </c>
      <c r="J1583" s="173">
        <v>33</v>
      </c>
      <c r="K1583" s="173" t="s">
        <v>2237</v>
      </c>
      <c r="L1583" s="174" t="s">
        <v>2238</v>
      </c>
      <c r="M1583" s="174" t="s">
        <v>736</v>
      </c>
      <c r="N1583" s="174" t="s">
        <v>917</v>
      </c>
      <c r="O1583" s="174" t="s">
        <v>918</v>
      </c>
      <c r="P1583" s="184" t="s">
        <v>5010</v>
      </c>
    </row>
    <row r="1584" spans="1:16" ht="21" hidden="1" customHeight="1" x14ac:dyDescent="0.25">
      <c r="A1584" s="154">
        <v>1581</v>
      </c>
      <c r="B1584" s="172" t="s">
        <v>1510</v>
      </c>
      <c r="C1584" s="173">
        <v>354286</v>
      </c>
      <c r="D1584" s="174" t="s">
        <v>5011</v>
      </c>
      <c r="E1584" s="173" t="s">
        <v>640</v>
      </c>
      <c r="F1584" s="173">
        <v>44</v>
      </c>
      <c r="G1584" s="173">
        <v>22</v>
      </c>
      <c r="H1584" s="173" t="s">
        <v>641</v>
      </c>
      <c r="I1584" s="174" t="s">
        <v>4198</v>
      </c>
      <c r="J1584" s="173">
        <v>23</v>
      </c>
      <c r="K1584" s="173" t="s">
        <v>2169</v>
      </c>
      <c r="L1584" s="174" t="s">
        <v>2170</v>
      </c>
      <c r="M1584" s="174" t="s">
        <v>645</v>
      </c>
      <c r="N1584" s="174" t="s">
        <v>951</v>
      </c>
      <c r="O1584" s="174" t="s">
        <v>1640</v>
      </c>
      <c r="P1584" s="184" t="s">
        <v>5012</v>
      </c>
    </row>
    <row r="1585" spans="1:16" ht="21" customHeight="1" x14ac:dyDescent="0.25">
      <c r="A1585" s="154">
        <v>1582</v>
      </c>
      <c r="B1585" s="172" t="s">
        <v>1431</v>
      </c>
      <c r="C1585" s="173">
        <v>355484</v>
      </c>
      <c r="D1585" s="174" t="s">
        <v>5013</v>
      </c>
      <c r="E1585" s="173" t="s">
        <v>741</v>
      </c>
      <c r="F1585" s="173">
        <v>46</v>
      </c>
      <c r="G1585" s="173">
        <v>24</v>
      </c>
      <c r="H1585" s="173" t="s">
        <v>229</v>
      </c>
      <c r="I1585" s="174" t="s">
        <v>2545</v>
      </c>
      <c r="J1585" s="173">
        <v>32</v>
      </c>
      <c r="K1585" s="173" t="s">
        <v>2976</v>
      </c>
      <c r="L1585" s="174" t="s">
        <v>2977</v>
      </c>
      <c r="M1585" s="174" t="s">
        <v>1620</v>
      </c>
      <c r="N1585" s="174" t="s">
        <v>1621</v>
      </c>
      <c r="O1585" s="174">
        <v>0</v>
      </c>
      <c r="P1585" s="184" t="s">
        <v>5014</v>
      </c>
    </row>
    <row r="1586" spans="1:16" ht="21" customHeight="1" x14ac:dyDescent="0.25">
      <c r="A1586" s="154">
        <v>1583</v>
      </c>
      <c r="B1586" s="172" t="s">
        <v>1431</v>
      </c>
      <c r="C1586" s="173">
        <v>359423</v>
      </c>
      <c r="D1586" s="174" t="s">
        <v>5015</v>
      </c>
      <c r="E1586" s="173" t="s">
        <v>741</v>
      </c>
      <c r="F1586" s="173">
        <v>49</v>
      </c>
      <c r="G1586" s="173">
        <v>21</v>
      </c>
      <c r="H1586" s="173" t="s">
        <v>229</v>
      </c>
      <c r="I1586" s="174" t="s">
        <v>2545</v>
      </c>
      <c r="J1586" s="173">
        <v>32</v>
      </c>
      <c r="K1586" s="173" t="s">
        <v>2976</v>
      </c>
      <c r="L1586" s="174" t="s">
        <v>2977</v>
      </c>
      <c r="M1586" s="174" t="s">
        <v>1620</v>
      </c>
      <c r="N1586" s="174" t="s">
        <v>1621</v>
      </c>
      <c r="O1586" s="174">
        <v>0</v>
      </c>
      <c r="P1586" s="184" t="s">
        <v>5016</v>
      </c>
    </row>
    <row r="1587" spans="1:16" ht="21" hidden="1" customHeight="1" x14ac:dyDescent="0.25">
      <c r="A1587" s="154">
        <v>1584</v>
      </c>
      <c r="B1587" s="172" t="s">
        <v>1431</v>
      </c>
      <c r="C1587" s="173">
        <v>360265</v>
      </c>
      <c r="D1587" s="174" t="s">
        <v>5017</v>
      </c>
      <c r="E1587" s="173" t="s">
        <v>640</v>
      </c>
      <c r="F1587" s="173">
        <v>42</v>
      </c>
      <c r="G1587" s="173">
        <v>18</v>
      </c>
      <c r="H1587" s="173" t="s">
        <v>641</v>
      </c>
      <c r="I1587" s="174" t="s">
        <v>2464</v>
      </c>
      <c r="J1587" s="173">
        <v>25</v>
      </c>
      <c r="K1587" s="173" t="s">
        <v>723</v>
      </c>
      <c r="L1587" s="174" t="s">
        <v>724</v>
      </c>
      <c r="M1587" s="174" t="s">
        <v>645</v>
      </c>
      <c r="N1587" s="174" t="s">
        <v>822</v>
      </c>
      <c r="O1587" s="174" t="s">
        <v>1782</v>
      </c>
      <c r="P1587" s="184" t="s">
        <v>5018</v>
      </c>
    </row>
    <row r="1588" spans="1:16" ht="21" hidden="1" customHeight="1" x14ac:dyDescent="0.25">
      <c r="A1588" s="154">
        <v>1585</v>
      </c>
      <c r="B1588" s="172" t="s">
        <v>1510</v>
      </c>
      <c r="C1588" s="173">
        <v>360424</v>
      </c>
      <c r="D1588" s="174" t="s">
        <v>5019</v>
      </c>
      <c r="E1588" s="173" t="s">
        <v>640</v>
      </c>
      <c r="F1588" s="173">
        <v>39</v>
      </c>
      <c r="G1588" s="173">
        <v>16</v>
      </c>
      <c r="H1588" s="173" t="s">
        <v>641</v>
      </c>
      <c r="I1588" s="174" t="s">
        <v>2248</v>
      </c>
      <c r="J1588" s="173">
        <v>23</v>
      </c>
      <c r="K1588" s="173" t="s">
        <v>1832</v>
      </c>
      <c r="L1588" s="174" t="s">
        <v>1833</v>
      </c>
      <c r="M1588" s="174" t="s">
        <v>645</v>
      </c>
      <c r="N1588" s="174" t="s">
        <v>1614</v>
      </c>
      <c r="O1588" s="174" t="s">
        <v>1680</v>
      </c>
      <c r="P1588" s="175" t="s">
        <v>656</v>
      </c>
    </row>
    <row r="1589" spans="1:16" ht="21" hidden="1" customHeight="1" x14ac:dyDescent="0.25">
      <c r="A1589" s="154">
        <v>1586</v>
      </c>
      <c r="B1589" s="172" t="s">
        <v>638</v>
      </c>
      <c r="C1589" s="173">
        <v>361251</v>
      </c>
      <c r="D1589" s="174" t="s">
        <v>5020</v>
      </c>
      <c r="E1589" s="173" t="s">
        <v>640</v>
      </c>
      <c r="F1589" s="173">
        <v>48</v>
      </c>
      <c r="G1589" s="173">
        <v>15</v>
      </c>
      <c r="H1589" s="173" t="s">
        <v>280</v>
      </c>
      <c r="I1589" s="174" t="s">
        <v>5021</v>
      </c>
      <c r="J1589" s="173">
        <v>16</v>
      </c>
      <c r="K1589" s="173" t="s">
        <v>880</v>
      </c>
      <c r="L1589" s="174" t="s">
        <v>881</v>
      </c>
      <c r="M1589" s="174" t="s">
        <v>653</v>
      </c>
      <c r="N1589" s="174" t="s">
        <v>663</v>
      </c>
      <c r="O1589" s="174" t="s">
        <v>664</v>
      </c>
      <c r="P1589" s="184" t="s">
        <v>5022</v>
      </c>
    </row>
    <row r="1590" spans="1:16" ht="21" customHeight="1" x14ac:dyDescent="0.25">
      <c r="A1590" s="154">
        <v>1587</v>
      </c>
      <c r="B1590" s="172" t="s">
        <v>1431</v>
      </c>
      <c r="C1590" s="173">
        <v>366118</v>
      </c>
      <c r="D1590" s="174" t="s">
        <v>5023</v>
      </c>
      <c r="E1590" s="173" t="s">
        <v>741</v>
      </c>
      <c r="F1590" s="173">
        <v>51</v>
      </c>
      <c r="G1590" s="173">
        <v>19</v>
      </c>
      <c r="H1590" s="173" t="s">
        <v>229</v>
      </c>
      <c r="I1590" s="174" t="s">
        <v>2545</v>
      </c>
      <c r="J1590" s="173">
        <v>32</v>
      </c>
      <c r="K1590" s="173" t="s">
        <v>2976</v>
      </c>
      <c r="L1590" s="174" t="s">
        <v>2977</v>
      </c>
      <c r="M1590" s="174" t="s">
        <v>1620</v>
      </c>
      <c r="N1590" s="174" t="s">
        <v>1621</v>
      </c>
      <c r="O1590" s="174">
        <v>0</v>
      </c>
      <c r="P1590" s="184" t="s">
        <v>5024</v>
      </c>
    </row>
    <row r="1591" spans="1:16" ht="21" hidden="1" customHeight="1" x14ac:dyDescent="0.25">
      <c r="A1591" s="154">
        <v>1588</v>
      </c>
      <c r="B1591" s="172" t="s">
        <v>1431</v>
      </c>
      <c r="C1591" s="173">
        <v>374291</v>
      </c>
      <c r="D1591" s="174" t="s">
        <v>5025</v>
      </c>
      <c r="E1591" s="173" t="s">
        <v>640</v>
      </c>
      <c r="F1591" s="173">
        <v>45</v>
      </c>
      <c r="G1591" s="173">
        <v>18</v>
      </c>
      <c r="H1591" s="173" t="s">
        <v>641</v>
      </c>
      <c r="I1591" s="174" t="s">
        <v>2395</v>
      </c>
      <c r="J1591" s="173">
        <v>19</v>
      </c>
      <c r="K1591" s="173" t="s">
        <v>815</v>
      </c>
      <c r="L1591" s="174" t="s">
        <v>816</v>
      </c>
      <c r="M1591" s="174" t="s">
        <v>645</v>
      </c>
      <c r="N1591" s="174" t="s">
        <v>760</v>
      </c>
      <c r="O1591" s="174" t="s">
        <v>2365</v>
      </c>
      <c r="P1591" s="175" t="s">
        <v>656</v>
      </c>
    </row>
    <row r="1592" spans="1:16" ht="21" hidden="1" customHeight="1" x14ac:dyDescent="0.25">
      <c r="A1592" s="154">
        <v>1589</v>
      </c>
      <c r="B1592" s="172" t="s">
        <v>1431</v>
      </c>
      <c r="C1592" s="173">
        <v>374413</v>
      </c>
      <c r="D1592" s="174" t="s">
        <v>5026</v>
      </c>
      <c r="E1592" s="173" t="s">
        <v>741</v>
      </c>
      <c r="F1592" s="173">
        <v>41</v>
      </c>
      <c r="G1592" s="173">
        <v>17</v>
      </c>
      <c r="H1592" s="173" t="s">
        <v>641</v>
      </c>
      <c r="I1592" s="174" t="s">
        <v>4992</v>
      </c>
      <c r="J1592" s="173">
        <v>37</v>
      </c>
      <c r="K1592" s="173" t="s">
        <v>1964</v>
      </c>
      <c r="L1592" s="174" t="s">
        <v>1965</v>
      </c>
      <c r="M1592" s="174" t="s">
        <v>645</v>
      </c>
      <c r="N1592" s="174" t="s">
        <v>760</v>
      </c>
      <c r="O1592" s="174" t="s">
        <v>4104</v>
      </c>
      <c r="P1592" s="184" t="s">
        <v>5027</v>
      </c>
    </row>
    <row r="1593" spans="1:16" ht="21" hidden="1" customHeight="1" x14ac:dyDescent="0.25">
      <c r="A1593" s="154">
        <v>1590</v>
      </c>
      <c r="B1593" s="172" t="s">
        <v>1510</v>
      </c>
      <c r="C1593" s="173">
        <v>382701</v>
      </c>
      <c r="D1593" s="174" t="s">
        <v>5028</v>
      </c>
      <c r="E1593" s="173" t="s">
        <v>640</v>
      </c>
      <c r="F1593" s="173">
        <v>42</v>
      </c>
      <c r="G1593" s="173">
        <v>18</v>
      </c>
      <c r="H1593" s="173" t="s">
        <v>672</v>
      </c>
      <c r="I1593" s="174" t="s">
        <v>1598</v>
      </c>
      <c r="J1593" s="173">
        <v>28</v>
      </c>
      <c r="K1593" s="173" t="s">
        <v>1739</v>
      </c>
      <c r="L1593" s="174" t="s">
        <v>1740</v>
      </c>
      <c r="M1593" s="174" t="s">
        <v>736</v>
      </c>
      <c r="N1593" s="174" t="s">
        <v>917</v>
      </c>
      <c r="O1593" s="174" t="s">
        <v>918</v>
      </c>
      <c r="P1593" s="184" t="s">
        <v>5029</v>
      </c>
    </row>
    <row r="1594" spans="1:16" ht="21" hidden="1" customHeight="1" x14ac:dyDescent="0.25">
      <c r="A1594" s="154">
        <v>1591</v>
      </c>
      <c r="B1594" s="172" t="s">
        <v>1510</v>
      </c>
      <c r="C1594" s="173">
        <v>402463</v>
      </c>
      <c r="D1594" s="174" t="s">
        <v>5030</v>
      </c>
      <c r="E1594" s="173" t="s">
        <v>640</v>
      </c>
      <c r="F1594" s="173">
        <v>47</v>
      </c>
      <c r="G1594" s="173">
        <v>15</v>
      </c>
      <c r="H1594" s="173" t="s">
        <v>641</v>
      </c>
      <c r="I1594" s="174" t="s">
        <v>2248</v>
      </c>
      <c r="J1594" s="173">
        <v>23</v>
      </c>
      <c r="K1594" s="173" t="s">
        <v>1832</v>
      </c>
      <c r="L1594" s="174" t="s">
        <v>1833</v>
      </c>
      <c r="M1594" s="174" t="s">
        <v>645</v>
      </c>
      <c r="N1594" s="174" t="s">
        <v>1614</v>
      </c>
      <c r="O1594" s="174" t="s">
        <v>1680</v>
      </c>
      <c r="P1594" s="175" t="s">
        <v>656</v>
      </c>
    </row>
    <row r="1595" spans="1:16" ht="21" hidden="1" customHeight="1" x14ac:dyDescent="0.25">
      <c r="A1595" s="154">
        <v>1592</v>
      </c>
      <c r="B1595" s="172" t="s">
        <v>1510</v>
      </c>
      <c r="C1595" s="173">
        <v>405902</v>
      </c>
      <c r="D1595" s="174" t="s">
        <v>5031</v>
      </c>
      <c r="E1595" s="173" t="s">
        <v>640</v>
      </c>
      <c r="F1595" s="173">
        <v>39</v>
      </c>
      <c r="G1595" s="173">
        <v>16</v>
      </c>
      <c r="H1595" s="173" t="s">
        <v>672</v>
      </c>
      <c r="I1595" s="174" t="s">
        <v>5032</v>
      </c>
      <c r="J1595" s="173">
        <v>23</v>
      </c>
      <c r="K1595" s="173" t="s">
        <v>734</v>
      </c>
      <c r="L1595" s="174" t="s">
        <v>735</v>
      </c>
      <c r="M1595" s="174" t="s">
        <v>736</v>
      </c>
      <c r="N1595" s="174" t="s">
        <v>737</v>
      </c>
      <c r="O1595" s="174" t="s">
        <v>738</v>
      </c>
      <c r="P1595" s="184" t="s">
        <v>5033</v>
      </c>
    </row>
    <row r="1596" spans="1:16" ht="21" hidden="1" customHeight="1" x14ac:dyDescent="0.25">
      <c r="A1596" s="154">
        <v>1593</v>
      </c>
      <c r="B1596" s="172" t="s">
        <v>638</v>
      </c>
      <c r="C1596" s="173">
        <v>407549</v>
      </c>
      <c r="D1596" s="174" t="s">
        <v>5034</v>
      </c>
      <c r="E1596" s="173" t="s">
        <v>640</v>
      </c>
      <c r="F1596" s="173">
        <v>43</v>
      </c>
      <c r="G1596" s="173">
        <v>14</v>
      </c>
      <c r="H1596" s="173" t="s">
        <v>280</v>
      </c>
      <c r="I1596" s="174" t="s">
        <v>5035</v>
      </c>
      <c r="J1596" s="173">
        <v>25</v>
      </c>
      <c r="K1596" s="173" t="s">
        <v>651</v>
      </c>
      <c r="L1596" s="174" t="s">
        <v>652</v>
      </c>
      <c r="M1596" s="174" t="s">
        <v>653</v>
      </c>
      <c r="N1596" s="174" t="s">
        <v>654</v>
      </c>
      <c r="O1596" s="174" t="s">
        <v>655</v>
      </c>
      <c r="P1596" s="175" t="s">
        <v>656</v>
      </c>
    </row>
    <row r="1597" spans="1:16" ht="21" hidden="1" customHeight="1" x14ac:dyDescent="0.25">
      <c r="A1597" s="154">
        <v>1594</v>
      </c>
      <c r="B1597" s="172" t="s">
        <v>1431</v>
      </c>
      <c r="C1597" s="173">
        <v>420016</v>
      </c>
      <c r="D1597" s="174" t="s">
        <v>5036</v>
      </c>
      <c r="E1597" s="173" t="s">
        <v>741</v>
      </c>
      <c r="F1597" s="173">
        <v>47</v>
      </c>
      <c r="G1597" s="173">
        <v>17</v>
      </c>
      <c r="H1597" s="173" t="s">
        <v>641</v>
      </c>
      <c r="I1597" s="174" t="s">
        <v>5037</v>
      </c>
      <c r="J1597" s="173">
        <v>34</v>
      </c>
      <c r="K1597" s="173" t="s">
        <v>806</v>
      </c>
      <c r="L1597" s="174" t="s">
        <v>807</v>
      </c>
      <c r="M1597" s="174" t="s">
        <v>645</v>
      </c>
      <c r="N1597" s="174" t="s">
        <v>760</v>
      </c>
      <c r="O1597" s="174" t="s">
        <v>2365</v>
      </c>
      <c r="P1597" s="184" t="s">
        <v>5038</v>
      </c>
    </row>
    <row r="1598" spans="1:16" ht="21" hidden="1" customHeight="1" x14ac:dyDescent="0.25">
      <c r="A1598" s="154">
        <v>1595</v>
      </c>
      <c r="B1598" s="172" t="s">
        <v>1431</v>
      </c>
      <c r="C1598" s="173">
        <v>426497</v>
      </c>
      <c r="D1598" s="174" t="s">
        <v>5039</v>
      </c>
      <c r="E1598" s="173" t="s">
        <v>640</v>
      </c>
      <c r="F1598" s="173">
        <v>54</v>
      </c>
      <c r="G1598" s="173">
        <v>24</v>
      </c>
      <c r="H1598" s="173" t="s">
        <v>641</v>
      </c>
      <c r="I1598" s="174" t="s">
        <v>4170</v>
      </c>
      <c r="J1598" s="173">
        <v>21</v>
      </c>
      <c r="K1598" s="173" t="s">
        <v>2764</v>
      </c>
      <c r="L1598" s="174" t="s">
        <v>2765</v>
      </c>
      <c r="M1598" s="174" t="s">
        <v>645</v>
      </c>
      <c r="N1598" s="174" t="s">
        <v>760</v>
      </c>
      <c r="O1598" s="174" t="s">
        <v>2365</v>
      </c>
      <c r="P1598" s="175" t="s">
        <v>656</v>
      </c>
    </row>
    <row r="1599" spans="1:16" ht="21" hidden="1" customHeight="1" x14ac:dyDescent="0.25">
      <c r="A1599" s="154">
        <v>1596</v>
      </c>
      <c r="B1599" s="172" t="s">
        <v>1431</v>
      </c>
      <c r="C1599" s="173">
        <v>432643</v>
      </c>
      <c r="D1599" s="174" t="s">
        <v>5040</v>
      </c>
      <c r="E1599" s="173" t="s">
        <v>741</v>
      </c>
      <c r="F1599" s="173">
        <v>37</v>
      </c>
      <c r="G1599" s="173">
        <v>15</v>
      </c>
      <c r="H1599" s="173" t="s">
        <v>641</v>
      </c>
      <c r="I1599" s="174" t="s">
        <v>4576</v>
      </c>
      <c r="J1599" s="173">
        <v>35</v>
      </c>
      <c r="K1599" s="173" t="s">
        <v>820</v>
      </c>
      <c r="L1599" s="174" t="s">
        <v>821</v>
      </c>
      <c r="M1599" s="174" t="s">
        <v>645</v>
      </c>
      <c r="N1599" s="174" t="s">
        <v>822</v>
      </c>
      <c r="O1599" s="174" t="s">
        <v>1782</v>
      </c>
      <c r="P1599" s="184" t="s">
        <v>5041</v>
      </c>
    </row>
    <row r="1600" spans="1:16" ht="21" hidden="1" customHeight="1" x14ac:dyDescent="0.25">
      <c r="A1600" s="154">
        <v>1597</v>
      </c>
      <c r="B1600" s="172" t="s">
        <v>1431</v>
      </c>
      <c r="C1600" s="173">
        <v>451428</v>
      </c>
      <c r="D1600" s="174" t="s">
        <v>5042</v>
      </c>
      <c r="E1600" s="173" t="s">
        <v>640</v>
      </c>
      <c r="F1600" s="173">
        <v>43</v>
      </c>
      <c r="G1600" s="173">
        <v>15</v>
      </c>
      <c r="H1600" s="173" t="s">
        <v>641</v>
      </c>
      <c r="I1600" s="174" t="s">
        <v>2291</v>
      </c>
      <c r="J1600" s="173">
        <v>26</v>
      </c>
      <c r="K1600" s="173" t="s">
        <v>2448</v>
      </c>
      <c r="L1600" s="174" t="s">
        <v>2449</v>
      </c>
      <c r="M1600" s="174" t="s">
        <v>645</v>
      </c>
      <c r="N1600" s="174" t="s">
        <v>760</v>
      </c>
      <c r="O1600" s="174" t="s">
        <v>2365</v>
      </c>
      <c r="P1600" s="184" t="s">
        <v>5043</v>
      </c>
    </row>
    <row r="1601" spans="1:16" ht="21" customHeight="1" x14ac:dyDescent="0.25">
      <c r="A1601" s="154">
        <v>1598</v>
      </c>
      <c r="B1601" s="172" t="s">
        <v>1431</v>
      </c>
      <c r="C1601" s="173">
        <v>471688</v>
      </c>
      <c r="D1601" s="174" t="s">
        <v>5044</v>
      </c>
      <c r="E1601" s="173" t="s">
        <v>741</v>
      </c>
      <c r="F1601" s="173">
        <v>53</v>
      </c>
      <c r="G1601" s="173">
        <v>26</v>
      </c>
      <c r="H1601" s="173" t="s">
        <v>229</v>
      </c>
      <c r="I1601" s="174" t="s">
        <v>2605</v>
      </c>
      <c r="J1601" s="173">
        <v>32</v>
      </c>
      <c r="K1601" s="173" t="s">
        <v>2976</v>
      </c>
      <c r="L1601" s="174" t="s">
        <v>2977</v>
      </c>
      <c r="M1601" s="174" t="s">
        <v>1620</v>
      </c>
      <c r="N1601" s="174" t="s">
        <v>1621</v>
      </c>
      <c r="O1601" s="174">
        <v>0</v>
      </c>
      <c r="P1601" s="184" t="s">
        <v>5045</v>
      </c>
    </row>
    <row r="1602" spans="1:16" ht="21" hidden="1" customHeight="1" x14ac:dyDescent="0.25">
      <c r="A1602" s="154">
        <v>1599</v>
      </c>
      <c r="B1602" s="172" t="s">
        <v>1759</v>
      </c>
      <c r="C1602" s="173">
        <v>489240</v>
      </c>
      <c r="D1602" s="174" t="s">
        <v>5046</v>
      </c>
      <c r="E1602" s="173" t="s">
        <v>640</v>
      </c>
      <c r="F1602" s="173">
        <v>34</v>
      </c>
      <c r="G1602" s="173">
        <v>13</v>
      </c>
      <c r="H1602" s="173" t="s">
        <v>672</v>
      </c>
      <c r="I1602" s="174" t="s">
        <v>5047</v>
      </c>
      <c r="J1602" s="173">
        <v>17</v>
      </c>
      <c r="K1602" s="173" t="s">
        <v>3208</v>
      </c>
      <c r="L1602" s="174" t="s">
        <v>3209</v>
      </c>
      <c r="M1602" s="174" t="s">
        <v>736</v>
      </c>
      <c r="N1602" s="174" t="s">
        <v>917</v>
      </c>
      <c r="O1602" s="174" t="s">
        <v>918</v>
      </c>
      <c r="P1602" s="184" t="s">
        <v>5048</v>
      </c>
    </row>
    <row r="1603" spans="1:16" ht="21" customHeight="1" x14ac:dyDescent="0.25">
      <c r="A1603" s="154">
        <v>1600</v>
      </c>
      <c r="B1603" s="172" t="s">
        <v>1431</v>
      </c>
      <c r="C1603" s="173">
        <v>492443</v>
      </c>
      <c r="D1603" s="174" t="s">
        <v>5049</v>
      </c>
      <c r="E1603" s="173" t="s">
        <v>741</v>
      </c>
      <c r="F1603" s="173">
        <v>50</v>
      </c>
      <c r="G1603" s="173">
        <v>7</v>
      </c>
      <c r="H1603" s="173" t="s">
        <v>229</v>
      </c>
      <c r="I1603" s="174" t="s">
        <v>2545</v>
      </c>
      <c r="J1603" s="173">
        <v>32</v>
      </c>
      <c r="K1603" s="173" t="s">
        <v>2976</v>
      </c>
      <c r="L1603" s="174" t="s">
        <v>2977</v>
      </c>
      <c r="M1603" s="174" t="s">
        <v>1620</v>
      </c>
      <c r="N1603" s="174" t="s">
        <v>1621</v>
      </c>
      <c r="O1603" s="174">
        <v>0</v>
      </c>
      <c r="P1603" s="184" t="s">
        <v>5050</v>
      </c>
    </row>
    <row r="1604" spans="1:16" ht="21" hidden="1" customHeight="1" x14ac:dyDescent="0.25">
      <c r="A1604" s="154">
        <v>1601</v>
      </c>
      <c r="B1604" s="172" t="s">
        <v>1431</v>
      </c>
      <c r="C1604" s="173">
        <v>515236</v>
      </c>
      <c r="D1604" s="174" t="s">
        <v>5051</v>
      </c>
      <c r="E1604" s="173" t="s">
        <v>640</v>
      </c>
      <c r="F1604" s="173">
        <v>37</v>
      </c>
      <c r="G1604" s="173">
        <v>12</v>
      </c>
      <c r="H1604" s="173" t="s">
        <v>672</v>
      </c>
      <c r="I1604" s="174" t="s">
        <v>5052</v>
      </c>
      <c r="J1604" s="173">
        <v>16</v>
      </c>
      <c r="K1604" s="173" t="s">
        <v>880</v>
      </c>
      <c r="L1604" s="174" t="s">
        <v>881</v>
      </c>
      <c r="M1604" s="174" t="s">
        <v>736</v>
      </c>
      <c r="N1604" s="174" t="s">
        <v>745</v>
      </c>
      <c r="O1604" s="174" t="s">
        <v>2741</v>
      </c>
      <c r="P1604" s="184" t="s">
        <v>5053</v>
      </c>
    </row>
    <row r="1605" spans="1:16" ht="21" hidden="1" customHeight="1" x14ac:dyDescent="0.25">
      <c r="A1605" s="154">
        <v>1602</v>
      </c>
      <c r="B1605" s="172" t="s">
        <v>1510</v>
      </c>
      <c r="C1605" s="173">
        <v>532728</v>
      </c>
      <c r="D1605" s="174" t="s">
        <v>5054</v>
      </c>
      <c r="E1605" s="173" t="s">
        <v>640</v>
      </c>
      <c r="F1605" s="173">
        <v>46</v>
      </c>
      <c r="G1605" s="173">
        <v>10</v>
      </c>
      <c r="H1605" s="173" t="s">
        <v>672</v>
      </c>
      <c r="I1605" s="174" t="s">
        <v>1598</v>
      </c>
      <c r="J1605" s="173">
        <v>25</v>
      </c>
      <c r="K1605" s="173" t="s">
        <v>1558</v>
      </c>
      <c r="L1605" s="174" t="s">
        <v>1559</v>
      </c>
      <c r="M1605" s="174" t="s">
        <v>736</v>
      </c>
      <c r="N1605" s="174" t="s">
        <v>917</v>
      </c>
      <c r="O1605" s="174" t="s">
        <v>918</v>
      </c>
      <c r="P1605" s="184" t="s">
        <v>5055</v>
      </c>
    </row>
    <row r="1606" spans="1:16" ht="21" hidden="1" customHeight="1" x14ac:dyDescent="0.25">
      <c r="A1606" s="154">
        <v>1603</v>
      </c>
      <c r="B1606" s="172" t="s">
        <v>638</v>
      </c>
      <c r="C1606" s="173">
        <v>572981</v>
      </c>
      <c r="D1606" s="174" t="s">
        <v>5056</v>
      </c>
      <c r="E1606" s="173" t="s">
        <v>640</v>
      </c>
      <c r="F1606" s="173">
        <v>50</v>
      </c>
      <c r="G1606" s="173">
        <v>30</v>
      </c>
      <c r="H1606" s="173" t="s">
        <v>672</v>
      </c>
      <c r="I1606" s="174" t="s">
        <v>5057</v>
      </c>
      <c r="J1606" s="173">
        <v>23</v>
      </c>
      <c r="K1606" s="173" t="s">
        <v>2843</v>
      </c>
      <c r="L1606" s="174" t="s">
        <v>2844</v>
      </c>
      <c r="M1606" s="174" t="s">
        <v>736</v>
      </c>
      <c r="N1606" s="174" t="s">
        <v>745</v>
      </c>
      <c r="O1606" s="174" t="s">
        <v>746</v>
      </c>
      <c r="P1606" s="184" t="s">
        <v>5058</v>
      </c>
    </row>
    <row r="1607" spans="1:16" ht="21" hidden="1" customHeight="1" x14ac:dyDescent="0.25">
      <c r="A1607" s="154">
        <v>1604</v>
      </c>
      <c r="B1607" s="172" t="s">
        <v>1510</v>
      </c>
      <c r="C1607" s="173">
        <v>891527</v>
      </c>
      <c r="D1607" s="174" t="s">
        <v>5059</v>
      </c>
      <c r="E1607" s="173" t="s">
        <v>640</v>
      </c>
      <c r="F1607" s="173">
        <v>54</v>
      </c>
      <c r="G1607" s="173">
        <v>34</v>
      </c>
      <c r="H1607" s="173" t="s">
        <v>672</v>
      </c>
      <c r="I1607" s="174" t="s">
        <v>1673</v>
      </c>
      <c r="J1607" s="173">
        <v>30</v>
      </c>
      <c r="K1607" s="173" t="s">
        <v>2051</v>
      </c>
      <c r="L1607" s="174" t="s">
        <v>2052</v>
      </c>
      <c r="M1607" s="174" t="s">
        <v>736</v>
      </c>
      <c r="N1607" s="174" t="s">
        <v>737</v>
      </c>
      <c r="O1607" s="174" t="s">
        <v>738</v>
      </c>
      <c r="P1607" s="184" t="s">
        <v>5060</v>
      </c>
    </row>
    <row r="1608" spans="1:16" ht="21" hidden="1" customHeight="1" x14ac:dyDescent="0.25">
      <c r="A1608" s="154">
        <v>1605</v>
      </c>
      <c r="B1608" s="172" t="s">
        <v>1759</v>
      </c>
      <c r="C1608" s="173">
        <v>324187</v>
      </c>
      <c r="D1608" s="174" t="s">
        <v>5061</v>
      </c>
      <c r="E1608" s="173" t="s">
        <v>640</v>
      </c>
      <c r="F1608" s="173">
        <v>51</v>
      </c>
      <c r="G1608" s="173">
        <v>24</v>
      </c>
      <c r="H1608" s="173" t="s">
        <v>672</v>
      </c>
      <c r="I1608" s="174" t="s">
        <v>3834</v>
      </c>
      <c r="J1608" s="173">
        <v>31</v>
      </c>
      <c r="K1608" s="173" t="s">
        <v>4320</v>
      </c>
      <c r="L1608" s="174" t="s">
        <v>4321</v>
      </c>
      <c r="M1608" s="174" t="s">
        <v>736</v>
      </c>
      <c r="N1608" s="174" t="s">
        <v>745</v>
      </c>
      <c r="O1608" s="174" t="s">
        <v>3347</v>
      </c>
      <c r="P1608" s="184" t="s">
        <v>5062</v>
      </c>
    </row>
    <row r="1609" spans="1:16" ht="21" customHeight="1" x14ac:dyDescent="0.25">
      <c r="A1609" s="154">
        <v>1606</v>
      </c>
      <c r="B1609" s="172" t="s">
        <v>1759</v>
      </c>
      <c r="C1609" s="173">
        <v>331056</v>
      </c>
      <c r="D1609" s="174" t="s">
        <v>5063</v>
      </c>
      <c r="E1609" s="173" t="s">
        <v>640</v>
      </c>
      <c r="F1609" s="173">
        <v>41</v>
      </c>
      <c r="G1609" s="173">
        <v>22</v>
      </c>
      <c r="H1609" s="173" t="s">
        <v>229</v>
      </c>
      <c r="I1609" s="174" t="s">
        <v>3343</v>
      </c>
      <c r="J1609" s="173">
        <v>22</v>
      </c>
      <c r="K1609" s="173" t="s">
        <v>764</v>
      </c>
      <c r="L1609" s="174" t="s">
        <v>765</v>
      </c>
      <c r="M1609" s="174" t="s">
        <v>1620</v>
      </c>
      <c r="N1609" s="174" t="s">
        <v>1621</v>
      </c>
      <c r="O1609" s="174">
        <v>0</v>
      </c>
      <c r="P1609" s="184" t="s">
        <v>5064</v>
      </c>
    </row>
    <row r="1610" spans="1:16" ht="21" hidden="1" customHeight="1" x14ac:dyDescent="0.25">
      <c r="A1610" s="154">
        <v>1607</v>
      </c>
      <c r="B1610" s="172" t="s">
        <v>1759</v>
      </c>
      <c r="C1610" s="173">
        <v>471614</v>
      </c>
      <c r="D1610" s="174" t="s">
        <v>5065</v>
      </c>
      <c r="E1610" s="173" t="s">
        <v>640</v>
      </c>
      <c r="F1610" s="173">
        <v>52</v>
      </c>
      <c r="G1610" s="173">
        <v>18</v>
      </c>
      <c r="H1610" s="173" t="s">
        <v>229</v>
      </c>
      <c r="I1610" s="174" t="s">
        <v>3827</v>
      </c>
      <c r="J1610" s="173">
        <v>23</v>
      </c>
      <c r="K1610" s="173" t="s">
        <v>929</v>
      </c>
      <c r="L1610" s="174" t="s">
        <v>930</v>
      </c>
      <c r="M1610" s="174" t="s">
        <v>1620</v>
      </c>
      <c r="N1610" s="174" t="s">
        <v>1627</v>
      </c>
      <c r="O1610" s="174" t="s">
        <v>2630</v>
      </c>
      <c r="P1610" s="175" t="s">
        <v>656</v>
      </c>
    </row>
    <row r="1611" spans="1:16" ht="21" hidden="1" customHeight="1" x14ac:dyDescent="0.25">
      <c r="A1611" s="154">
        <v>1608</v>
      </c>
      <c r="B1611" s="172" t="s">
        <v>1759</v>
      </c>
      <c r="C1611" s="173">
        <v>498116</v>
      </c>
      <c r="D1611" s="174" t="s">
        <v>5066</v>
      </c>
      <c r="E1611" s="173" t="s">
        <v>741</v>
      </c>
      <c r="F1611" s="173">
        <v>40</v>
      </c>
      <c r="G1611" s="173">
        <v>13</v>
      </c>
      <c r="H1611" s="173" t="s">
        <v>672</v>
      </c>
      <c r="I1611" s="174" t="s">
        <v>5067</v>
      </c>
      <c r="J1611" s="173">
        <v>33</v>
      </c>
      <c r="K1611" s="173" t="s">
        <v>2237</v>
      </c>
      <c r="L1611" s="174" t="s">
        <v>2238</v>
      </c>
      <c r="M1611" s="174" t="s">
        <v>736</v>
      </c>
      <c r="N1611" s="174" t="s">
        <v>917</v>
      </c>
      <c r="O1611" s="174" t="s">
        <v>918</v>
      </c>
      <c r="P1611" s="184" t="s">
        <v>5068</v>
      </c>
    </row>
    <row r="1612" spans="1:16" ht="21" hidden="1" customHeight="1" x14ac:dyDescent="0.25">
      <c r="A1612" s="154">
        <v>1609</v>
      </c>
      <c r="B1612" s="172" t="s">
        <v>1759</v>
      </c>
      <c r="C1612" s="173">
        <v>509491</v>
      </c>
      <c r="D1612" s="174" t="s">
        <v>5069</v>
      </c>
      <c r="E1612" s="173" t="s">
        <v>640</v>
      </c>
      <c r="F1612" s="173">
        <v>37</v>
      </c>
      <c r="G1612" s="173">
        <v>9</v>
      </c>
      <c r="H1612" s="173" t="s">
        <v>672</v>
      </c>
      <c r="I1612" s="174" t="s">
        <v>3346</v>
      </c>
      <c r="J1612" s="173">
        <v>28</v>
      </c>
      <c r="K1612" s="173" t="s">
        <v>3469</v>
      </c>
      <c r="L1612" s="174" t="s">
        <v>3470</v>
      </c>
      <c r="M1612" s="174" t="s">
        <v>736</v>
      </c>
      <c r="N1612" s="174" t="s">
        <v>917</v>
      </c>
      <c r="O1612" s="174" t="s">
        <v>918</v>
      </c>
      <c r="P1612" s="175" t="s">
        <v>656</v>
      </c>
    </row>
    <row r="1613" spans="1:16" ht="21" hidden="1" customHeight="1" x14ac:dyDescent="0.25">
      <c r="A1613" s="154">
        <v>1610</v>
      </c>
      <c r="B1613" s="172" t="s">
        <v>1759</v>
      </c>
      <c r="C1613" s="173">
        <v>572916</v>
      </c>
      <c r="D1613" s="174" t="s">
        <v>5070</v>
      </c>
      <c r="E1613" s="173" t="s">
        <v>741</v>
      </c>
      <c r="F1613" s="173">
        <v>40</v>
      </c>
      <c r="G1613" s="173">
        <v>8</v>
      </c>
      <c r="H1613" s="173" t="s">
        <v>672</v>
      </c>
      <c r="I1613" s="174" t="s">
        <v>5009</v>
      </c>
      <c r="J1613" s="173">
        <v>35</v>
      </c>
      <c r="K1613" s="173" t="s">
        <v>1574</v>
      </c>
      <c r="L1613" s="174" t="s">
        <v>1575</v>
      </c>
      <c r="M1613" s="174" t="s">
        <v>736</v>
      </c>
      <c r="N1613" s="174" t="s">
        <v>917</v>
      </c>
      <c r="O1613" s="174" t="s">
        <v>918</v>
      </c>
      <c r="P1613" s="184" t="s">
        <v>5071</v>
      </c>
    </row>
    <row r="1614" spans="1:16" ht="21" hidden="1" customHeight="1" x14ac:dyDescent="0.25">
      <c r="A1614" s="154">
        <v>1611</v>
      </c>
      <c r="B1614" s="172" t="s">
        <v>1759</v>
      </c>
      <c r="C1614" s="173">
        <v>573965</v>
      </c>
      <c r="D1614" s="174" t="s">
        <v>5072</v>
      </c>
      <c r="E1614" s="173" t="s">
        <v>640</v>
      </c>
      <c r="F1614" s="173">
        <v>33</v>
      </c>
      <c r="G1614" s="173">
        <v>8</v>
      </c>
      <c r="H1614" s="173" t="s">
        <v>672</v>
      </c>
      <c r="I1614" s="174" t="s">
        <v>3346</v>
      </c>
      <c r="J1614" s="173">
        <v>25</v>
      </c>
      <c r="K1614" s="173" t="s">
        <v>1558</v>
      </c>
      <c r="L1614" s="174" t="s">
        <v>1559</v>
      </c>
      <c r="M1614" s="174" t="s">
        <v>736</v>
      </c>
      <c r="N1614" s="174" t="s">
        <v>917</v>
      </c>
      <c r="O1614" s="174" t="s">
        <v>918</v>
      </c>
      <c r="P1614" s="175" t="s">
        <v>656</v>
      </c>
    </row>
    <row r="1615" spans="1:16" ht="21" hidden="1" customHeight="1" x14ac:dyDescent="0.25">
      <c r="A1615" s="154">
        <v>1612</v>
      </c>
      <c r="B1615" s="172" t="s">
        <v>1759</v>
      </c>
      <c r="C1615" s="173">
        <v>581159</v>
      </c>
      <c r="D1615" s="174" t="s">
        <v>5073</v>
      </c>
      <c r="E1615" s="173" t="s">
        <v>741</v>
      </c>
      <c r="F1615" s="173">
        <v>38</v>
      </c>
      <c r="G1615" s="173">
        <v>8</v>
      </c>
      <c r="H1615" s="173" t="s">
        <v>672</v>
      </c>
      <c r="I1615" s="174" t="s">
        <v>5067</v>
      </c>
      <c r="J1615" s="173">
        <v>35</v>
      </c>
      <c r="K1615" s="173" t="s">
        <v>1574</v>
      </c>
      <c r="L1615" s="174" t="s">
        <v>1575</v>
      </c>
      <c r="M1615" s="174" t="s">
        <v>736</v>
      </c>
      <c r="N1615" s="174" t="s">
        <v>917</v>
      </c>
      <c r="O1615" s="174" t="s">
        <v>918</v>
      </c>
      <c r="P1615" s="184" t="s">
        <v>5074</v>
      </c>
    </row>
    <row r="1616" spans="1:16" ht="21" hidden="1" customHeight="1" x14ac:dyDescent="0.25">
      <c r="A1616" s="154">
        <v>1613</v>
      </c>
      <c r="B1616" s="172" t="s">
        <v>1759</v>
      </c>
      <c r="C1616" s="173">
        <v>151516</v>
      </c>
      <c r="D1616" s="174" t="s">
        <v>5075</v>
      </c>
      <c r="E1616" s="173" t="s">
        <v>640</v>
      </c>
      <c r="F1616" s="173">
        <v>52</v>
      </c>
      <c r="G1616" s="173">
        <v>33</v>
      </c>
      <c r="H1616" s="173" t="s">
        <v>641</v>
      </c>
      <c r="I1616" s="174" t="s">
        <v>5076</v>
      </c>
      <c r="J1616" s="173">
        <v>23</v>
      </c>
      <c r="K1616" s="173" t="s">
        <v>5077</v>
      </c>
      <c r="L1616" s="174" t="s">
        <v>5078</v>
      </c>
      <c r="M1616" s="174" t="s">
        <v>645</v>
      </c>
      <c r="N1616" s="174" t="s">
        <v>646</v>
      </c>
      <c r="O1616" s="174" t="s">
        <v>3390</v>
      </c>
      <c r="P1616" s="184" t="s">
        <v>5079</v>
      </c>
    </row>
    <row r="1617" spans="1:16" ht="21" hidden="1" customHeight="1" x14ac:dyDescent="0.25">
      <c r="A1617" s="154">
        <v>1614</v>
      </c>
      <c r="B1617" s="172" t="s">
        <v>638</v>
      </c>
      <c r="C1617" s="173">
        <v>363119</v>
      </c>
      <c r="D1617" s="174" t="s">
        <v>5080</v>
      </c>
      <c r="E1617" s="173" t="s">
        <v>741</v>
      </c>
      <c r="F1617" s="173">
        <v>43</v>
      </c>
      <c r="G1617" s="173">
        <v>18</v>
      </c>
      <c r="H1617" s="173" t="s">
        <v>672</v>
      </c>
      <c r="I1617" s="174" t="s">
        <v>5081</v>
      </c>
      <c r="J1617" s="173">
        <v>33</v>
      </c>
      <c r="K1617" s="173" t="s">
        <v>1370</v>
      </c>
      <c r="L1617" s="174" t="s">
        <v>1371</v>
      </c>
      <c r="M1617" s="174" t="s">
        <v>736</v>
      </c>
      <c r="N1617" s="174" t="s">
        <v>882</v>
      </c>
      <c r="O1617" s="174" t="s">
        <v>1234</v>
      </c>
      <c r="P1617" s="184" t="s">
        <v>5082</v>
      </c>
    </row>
    <row r="1618" spans="1:16" ht="21" hidden="1" customHeight="1" x14ac:dyDescent="0.25">
      <c r="A1618" s="154">
        <v>1615</v>
      </c>
      <c r="B1618" s="172" t="s">
        <v>1759</v>
      </c>
      <c r="C1618" s="173">
        <v>368855</v>
      </c>
      <c r="D1618" s="174" t="s">
        <v>5083</v>
      </c>
      <c r="E1618" s="173" t="s">
        <v>640</v>
      </c>
      <c r="F1618" s="173">
        <v>41</v>
      </c>
      <c r="G1618" s="173">
        <v>18</v>
      </c>
      <c r="H1618" s="173" t="s">
        <v>672</v>
      </c>
      <c r="I1618" s="174" t="s">
        <v>3838</v>
      </c>
      <c r="J1618" s="173">
        <v>10</v>
      </c>
      <c r="K1618" s="173" t="s">
        <v>1108</v>
      </c>
      <c r="L1618" s="174" t="s">
        <v>1109</v>
      </c>
      <c r="M1618" s="174" t="s">
        <v>736</v>
      </c>
      <c r="N1618" s="174" t="s">
        <v>917</v>
      </c>
      <c r="O1618" s="174" t="s">
        <v>918</v>
      </c>
      <c r="P1618" s="184" t="s">
        <v>5084</v>
      </c>
    </row>
    <row r="1619" spans="1:16" ht="21" hidden="1" customHeight="1" x14ac:dyDescent="0.25">
      <c r="A1619" s="154">
        <v>1616</v>
      </c>
      <c r="B1619" s="172" t="s">
        <v>1510</v>
      </c>
      <c r="C1619" s="173">
        <v>413780</v>
      </c>
      <c r="D1619" s="174" t="s">
        <v>5085</v>
      </c>
      <c r="E1619" s="173" t="s">
        <v>640</v>
      </c>
      <c r="F1619" s="173">
        <v>45</v>
      </c>
      <c r="G1619" s="173">
        <v>18</v>
      </c>
      <c r="H1619" s="173" t="s">
        <v>229</v>
      </c>
      <c r="I1619" s="174" t="s">
        <v>5086</v>
      </c>
      <c r="J1619" s="173">
        <v>17</v>
      </c>
      <c r="K1619" s="173" t="s">
        <v>3413</v>
      </c>
      <c r="L1619" s="174" t="s">
        <v>3414</v>
      </c>
      <c r="M1619" s="174" t="s">
        <v>1620</v>
      </c>
      <c r="N1619" s="174" t="s">
        <v>1627</v>
      </c>
      <c r="O1619" s="174">
        <v>0</v>
      </c>
      <c r="P1619" s="184" t="s">
        <v>5087</v>
      </c>
    </row>
    <row r="1620" spans="1:16" ht="21" hidden="1" customHeight="1" x14ac:dyDescent="0.25">
      <c r="A1620" s="154">
        <v>1617</v>
      </c>
      <c r="B1620" s="172" t="s">
        <v>1431</v>
      </c>
      <c r="C1620" s="173">
        <v>420252</v>
      </c>
      <c r="D1620" s="174" t="s">
        <v>5088</v>
      </c>
      <c r="E1620" s="173" t="s">
        <v>741</v>
      </c>
      <c r="F1620" s="173">
        <v>47</v>
      </c>
      <c r="G1620" s="173">
        <v>17</v>
      </c>
      <c r="H1620" s="173" t="s">
        <v>229</v>
      </c>
      <c r="I1620" s="174" t="s">
        <v>5089</v>
      </c>
      <c r="J1620" s="173">
        <v>35</v>
      </c>
      <c r="K1620" s="173" t="s">
        <v>820</v>
      </c>
      <c r="L1620" s="174" t="s">
        <v>821</v>
      </c>
      <c r="M1620" s="174" t="s">
        <v>1620</v>
      </c>
      <c r="N1620" s="174" t="s">
        <v>3109</v>
      </c>
      <c r="O1620" s="174" t="s">
        <v>2630</v>
      </c>
      <c r="P1620" s="184" t="s">
        <v>5090</v>
      </c>
    </row>
    <row r="1621" spans="1:16" ht="21" hidden="1" customHeight="1" x14ac:dyDescent="0.25">
      <c r="A1621" s="154">
        <v>1618</v>
      </c>
      <c r="B1621" s="172" t="s">
        <v>1431</v>
      </c>
      <c r="C1621" s="173">
        <v>451814</v>
      </c>
      <c r="D1621" s="174" t="s">
        <v>5091</v>
      </c>
      <c r="E1621" s="173" t="s">
        <v>741</v>
      </c>
      <c r="F1621" s="173">
        <v>44</v>
      </c>
      <c r="G1621" s="173">
        <v>17</v>
      </c>
      <c r="H1621" s="173" t="s">
        <v>229</v>
      </c>
      <c r="I1621" s="174" t="s">
        <v>2636</v>
      </c>
      <c r="J1621" s="173">
        <v>37</v>
      </c>
      <c r="K1621" s="173" t="s">
        <v>2532</v>
      </c>
      <c r="L1621" s="174" t="s">
        <v>2533</v>
      </c>
      <c r="M1621" s="174" t="s">
        <v>1620</v>
      </c>
      <c r="N1621" s="174" t="s">
        <v>2525</v>
      </c>
      <c r="O1621" s="174">
        <v>0</v>
      </c>
      <c r="P1621" s="184" t="s">
        <v>5092</v>
      </c>
    </row>
    <row r="1622" spans="1:16" ht="21" hidden="1" customHeight="1" x14ac:dyDescent="0.25">
      <c r="A1622" s="154">
        <v>1619</v>
      </c>
      <c r="B1622" s="172" t="s">
        <v>1759</v>
      </c>
      <c r="C1622" s="173">
        <v>497993</v>
      </c>
      <c r="D1622" s="174" t="s">
        <v>5093</v>
      </c>
      <c r="E1622" s="173" t="s">
        <v>741</v>
      </c>
      <c r="F1622" s="173">
        <v>42</v>
      </c>
      <c r="G1622" s="173">
        <v>13</v>
      </c>
      <c r="H1622" s="173" t="s">
        <v>672</v>
      </c>
      <c r="I1622" s="174" t="s">
        <v>5067</v>
      </c>
      <c r="J1622" s="173">
        <v>34</v>
      </c>
      <c r="K1622" s="173" t="s">
        <v>4300</v>
      </c>
      <c r="L1622" s="174" t="s">
        <v>4301</v>
      </c>
      <c r="M1622" s="174" t="s">
        <v>736</v>
      </c>
      <c r="N1622" s="174" t="s">
        <v>917</v>
      </c>
      <c r="O1622" s="174" t="s">
        <v>918</v>
      </c>
      <c r="P1622" s="184" t="s">
        <v>5094</v>
      </c>
    </row>
    <row r="1623" spans="1:16" ht="21" hidden="1" customHeight="1" x14ac:dyDescent="0.25">
      <c r="A1623" s="154">
        <v>1620</v>
      </c>
      <c r="B1623" s="172" t="s">
        <v>1510</v>
      </c>
      <c r="C1623" s="173">
        <v>513882</v>
      </c>
      <c r="D1623" s="174" t="s">
        <v>5095</v>
      </c>
      <c r="E1623" s="173" t="s">
        <v>640</v>
      </c>
      <c r="F1623" s="173">
        <v>39</v>
      </c>
      <c r="G1623" s="173">
        <v>12</v>
      </c>
      <c r="H1623" s="173" t="s">
        <v>641</v>
      </c>
      <c r="I1623" s="174" t="s">
        <v>5096</v>
      </c>
      <c r="J1623" s="173">
        <v>15</v>
      </c>
      <c r="K1623" s="173" t="s">
        <v>1612</v>
      </c>
      <c r="L1623" s="174" t="s">
        <v>1613</v>
      </c>
      <c r="M1623" s="174" t="s">
        <v>645</v>
      </c>
      <c r="N1623" s="174" t="s">
        <v>1614</v>
      </c>
      <c r="O1623" s="174" t="s">
        <v>1883</v>
      </c>
      <c r="P1623" s="184" t="s">
        <v>5097</v>
      </c>
    </row>
    <row r="1624" spans="1:16" ht="21" hidden="1" customHeight="1" x14ac:dyDescent="0.25">
      <c r="A1624" s="154">
        <v>1621</v>
      </c>
      <c r="B1624" s="172" t="s">
        <v>1759</v>
      </c>
      <c r="C1624" s="173">
        <v>575165</v>
      </c>
      <c r="D1624" s="174" t="s">
        <v>5098</v>
      </c>
      <c r="E1624" s="173" t="s">
        <v>640</v>
      </c>
      <c r="F1624" s="173">
        <v>33</v>
      </c>
      <c r="G1624" s="173">
        <v>7</v>
      </c>
      <c r="H1624" s="173" t="s">
        <v>672</v>
      </c>
      <c r="I1624" s="174" t="s">
        <v>3838</v>
      </c>
      <c r="J1624" s="173">
        <v>16</v>
      </c>
      <c r="K1624" s="173" t="s">
        <v>5099</v>
      </c>
      <c r="L1624" s="174" t="s">
        <v>5100</v>
      </c>
      <c r="M1624" s="174" t="s">
        <v>736</v>
      </c>
      <c r="N1624" s="174" t="s">
        <v>917</v>
      </c>
      <c r="O1624" s="174" t="s">
        <v>918</v>
      </c>
      <c r="P1624" s="184" t="s">
        <v>5101</v>
      </c>
    </row>
    <row r="1625" spans="1:16" ht="21" customHeight="1" x14ac:dyDescent="0.25">
      <c r="A1625" s="154">
        <v>1622</v>
      </c>
      <c r="B1625" s="172" t="s">
        <v>1431</v>
      </c>
      <c r="C1625" s="173">
        <v>174690</v>
      </c>
      <c r="D1625" s="174" t="s">
        <v>5102</v>
      </c>
      <c r="E1625" s="173" t="s">
        <v>741</v>
      </c>
      <c r="F1625" s="173">
        <v>51</v>
      </c>
      <c r="G1625" s="173">
        <v>28</v>
      </c>
      <c r="H1625" s="173" t="s">
        <v>229</v>
      </c>
      <c r="I1625" s="174" t="s">
        <v>2605</v>
      </c>
      <c r="J1625" s="173">
        <v>32</v>
      </c>
      <c r="K1625" s="173" t="s">
        <v>2976</v>
      </c>
      <c r="L1625" s="174" t="s">
        <v>2977</v>
      </c>
      <c r="M1625" s="174" t="s">
        <v>1620</v>
      </c>
      <c r="N1625" s="174" t="s">
        <v>1621</v>
      </c>
      <c r="O1625" s="174">
        <v>0</v>
      </c>
      <c r="P1625" s="184" t="s">
        <v>5103</v>
      </c>
    </row>
    <row r="1626" spans="1:16" ht="21" hidden="1" customHeight="1" x14ac:dyDescent="0.25">
      <c r="A1626" s="154">
        <v>1623</v>
      </c>
      <c r="B1626" s="172" t="s">
        <v>1759</v>
      </c>
      <c r="C1626" s="173">
        <v>205874</v>
      </c>
      <c r="D1626" s="174" t="s">
        <v>5104</v>
      </c>
      <c r="E1626" s="173" t="s">
        <v>640</v>
      </c>
      <c r="F1626" s="173">
        <v>55</v>
      </c>
      <c r="G1626" s="173">
        <v>27</v>
      </c>
      <c r="H1626" s="173" t="s">
        <v>672</v>
      </c>
      <c r="I1626" s="174" t="s">
        <v>3834</v>
      </c>
      <c r="J1626" s="173">
        <v>31</v>
      </c>
      <c r="K1626" s="173" t="s">
        <v>1063</v>
      </c>
      <c r="L1626" s="174" t="s">
        <v>1064</v>
      </c>
      <c r="M1626" s="174" t="s">
        <v>736</v>
      </c>
      <c r="N1626" s="174" t="s">
        <v>745</v>
      </c>
      <c r="O1626" s="174" t="s">
        <v>3347</v>
      </c>
      <c r="P1626" s="184" t="s">
        <v>5105</v>
      </c>
    </row>
    <row r="1627" spans="1:16" ht="21" customHeight="1" x14ac:dyDescent="0.25">
      <c r="A1627" s="154">
        <v>1624</v>
      </c>
      <c r="B1627" s="172" t="s">
        <v>1431</v>
      </c>
      <c r="C1627" s="173">
        <v>241366</v>
      </c>
      <c r="D1627" s="174" t="s">
        <v>5106</v>
      </c>
      <c r="E1627" s="173" t="s">
        <v>741</v>
      </c>
      <c r="F1627" s="173">
        <v>53</v>
      </c>
      <c r="G1627" s="173">
        <v>28</v>
      </c>
      <c r="H1627" s="173" t="s">
        <v>229</v>
      </c>
      <c r="I1627" s="174" t="s">
        <v>2605</v>
      </c>
      <c r="J1627" s="173">
        <v>32</v>
      </c>
      <c r="K1627" s="173" t="s">
        <v>2976</v>
      </c>
      <c r="L1627" s="174" t="s">
        <v>2977</v>
      </c>
      <c r="M1627" s="174" t="s">
        <v>1620</v>
      </c>
      <c r="N1627" s="174" t="s">
        <v>1621</v>
      </c>
      <c r="O1627" s="174">
        <v>0</v>
      </c>
      <c r="P1627" s="184" t="s">
        <v>5107</v>
      </c>
    </row>
    <row r="1628" spans="1:16" ht="21" hidden="1" customHeight="1" x14ac:dyDescent="0.25">
      <c r="A1628" s="154">
        <v>1625</v>
      </c>
      <c r="B1628" s="172" t="s">
        <v>1431</v>
      </c>
      <c r="C1628" s="173">
        <v>371964</v>
      </c>
      <c r="D1628" s="174" t="s">
        <v>5108</v>
      </c>
      <c r="E1628" s="173" t="s">
        <v>640</v>
      </c>
      <c r="F1628" s="173">
        <v>46</v>
      </c>
      <c r="G1628" s="173">
        <v>20</v>
      </c>
      <c r="H1628" s="173" t="s">
        <v>229</v>
      </c>
      <c r="I1628" s="174" t="s">
        <v>2627</v>
      </c>
      <c r="J1628" s="173">
        <v>23</v>
      </c>
      <c r="K1628" s="173" t="s">
        <v>1092</v>
      </c>
      <c r="L1628" s="174" t="s">
        <v>1093</v>
      </c>
      <c r="M1628" s="174" t="s">
        <v>1620</v>
      </c>
      <c r="N1628" s="174" t="s">
        <v>2525</v>
      </c>
      <c r="O1628" s="174">
        <v>0</v>
      </c>
      <c r="P1628" s="184" t="s">
        <v>5109</v>
      </c>
    </row>
    <row r="1629" spans="1:16" ht="21" hidden="1" customHeight="1" x14ac:dyDescent="0.25">
      <c r="A1629" s="154">
        <v>1626</v>
      </c>
      <c r="B1629" s="172" t="s">
        <v>1759</v>
      </c>
      <c r="C1629" s="173">
        <v>377804</v>
      </c>
      <c r="D1629" s="174" t="s">
        <v>5110</v>
      </c>
      <c r="E1629" s="173" t="s">
        <v>640</v>
      </c>
      <c r="F1629" s="173">
        <v>45</v>
      </c>
      <c r="G1629" s="173">
        <v>20</v>
      </c>
      <c r="H1629" s="173" t="s">
        <v>672</v>
      </c>
      <c r="I1629" s="174" t="s">
        <v>3834</v>
      </c>
      <c r="J1629" s="173">
        <v>31</v>
      </c>
      <c r="K1629" s="173" t="s">
        <v>4320</v>
      </c>
      <c r="L1629" s="174" t="s">
        <v>4321</v>
      </c>
      <c r="M1629" s="174" t="s">
        <v>736</v>
      </c>
      <c r="N1629" s="174" t="s">
        <v>745</v>
      </c>
      <c r="O1629" s="174" t="s">
        <v>3347</v>
      </c>
      <c r="P1629" s="184" t="s">
        <v>5111</v>
      </c>
    </row>
    <row r="1630" spans="1:16" ht="21" customHeight="1" x14ac:dyDescent="0.25">
      <c r="A1630" s="154">
        <v>1627</v>
      </c>
      <c r="B1630" s="172" t="s">
        <v>1431</v>
      </c>
      <c r="C1630" s="173">
        <v>418421</v>
      </c>
      <c r="D1630" s="174" t="s">
        <v>5112</v>
      </c>
      <c r="E1630" s="173" t="s">
        <v>741</v>
      </c>
      <c r="F1630" s="173">
        <v>52</v>
      </c>
      <c r="G1630" s="173">
        <v>21</v>
      </c>
      <c r="H1630" s="173" t="s">
        <v>229</v>
      </c>
      <c r="I1630" s="174" t="s">
        <v>2545</v>
      </c>
      <c r="J1630" s="173">
        <v>32</v>
      </c>
      <c r="K1630" s="173" t="s">
        <v>2976</v>
      </c>
      <c r="L1630" s="174" t="s">
        <v>2977</v>
      </c>
      <c r="M1630" s="174" t="s">
        <v>1620</v>
      </c>
      <c r="N1630" s="174" t="s">
        <v>1621</v>
      </c>
      <c r="O1630" s="174">
        <v>0</v>
      </c>
      <c r="P1630" s="184" t="s">
        <v>5113</v>
      </c>
    </row>
    <row r="1631" spans="1:16" ht="21" customHeight="1" x14ac:dyDescent="0.25">
      <c r="A1631" s="154">
        <v>1628</v>
      </c>
      <c r="B1631" s="172" t="s">
        <v>1431</v>
      </c>
      <c r="C1631" s="173">
        <v>892602</v>
      </c>
      <c r="D1631" s="174" t="s">
        <v>5114</v>
      </c>
      <c r="E1631" s="173" t="s">
        <v>741</v>
      </c>
      <c r="F1631" s="173">
        <v>53</v>
      </c>
      <c r="G1631" s="173">
        <v>24</v>
      </c>
      <c r="H1631" s="173" t="s">
        <v>229</v>
      </c>
      <c r="I1631" s="174" t="s">
        <v>2545</v>
      </c>
      <c r="J1631" s="173">
        <v>32</v>
      </c>
      <c r="K1631" s="173" t="s">
        <v>2976</v>
      </c>
      <c r="L1631" s="174" t="s">
        <v>2977</v>
      </c>
      <c r="M1631" s="174" t="s">
        <v>1620</v>
      </c>
      <c r="N1631" s="174" t="s">
        <v>1621</v>
      </c>
      <c r="O1631" s="174">
        <v>0</v>
      </c>
      <c r="P1631" s="184" t="s">
        <v>5115</v>
      </c>
    </row>
    <row r="1632" spans="1:16" ht="21" hidden="1" customHeight="1" x14ac:dyDescent="0.25">
      <c r="A1632" s="154">
        <v>1629</v>
      </c>
      <c r="B1632" s="172" t="s">
        <v>1431</v>
      </c>
      <c r="C1632" s="173">
        <v>204811</v>
      </c>
      <c r="D1632" s="174" t="s">
        <v>5116</v>
      </c>
      <c r="E1632" s="173" t="s">
        <v>741</v>
      </c>
      <c r="F1632" s="173">
        <v>57</v>
      </c>
      <c r="G1632" s="173">
        <v>33</v>
      </c>
      <c r="H1632" s="173" t="s">
        <v>229</v>
      </c>
      <c r="I1632" s="174" t="s">
        <v>5117</v>
      </c>
      <c r="J1632" s="173">
        <v>39</v>
      </c>
      <c r="K1632" s="173" t="s">
        <v>2532</v>
      </c>
      <c r="L1632" s="174" t="s">
        <v>2533</v>
      </c>
      <c r="M1632" s="174" t="s">
        <v>1620</v>
      </c>
      <c r="N1632" s="174" t="s">
        <v>2525</v>
      </c>
      <c r="O1632" s="174">
        <v>0</v>
      </c>
      <c r="P1632" s="184" t="s">
        <v>5118</v>
      </c>
    </row>
    <row r="1633" spans="1:16" ht="21" hidden="1" customHeight="1" x14ac:dyDescent="0.25">
      <c r="A1633" s="154">
        <v>1630</v>
      </c>
      <c r="B1633" s="172" t="s">
        <v>1510</v>
      </c>
      <c r="C1633" s="173">
        <v>247781</v>
      </c>
      <c r="D1633" s="174" t="s">
        <v>5119</v>
      </c>
      <c r="E1633" s="173" t="s">
        <v>640</v>
      </c>
      <c r="F1633" s="173">
        <v>48</v>
      </c>
      <c r="G1633" s="173">
        <v>30</v>
      </c>
      <c r="H1633" s="173" t="s">
        <v>641</v>
      </c>
      <c r="I1633" s="174" t="s">
        <v>4749</v>
      </c>
      <c r="J1633" s="173">
        <v>22</v>
      </c>
      <c r="K1633" s="173" t="s">
        <v>899</v>
      </c>
      <c r="L1633" s="174" t="s">
        <v>900</v>
      </c>
      <c r="M1633" s="174" t="s">
        <v>645</v>
      </c>
      <c r="N1633" s="174" t="s">
        <v>951</v>
      </c>
      <c r="O1633" s="174" t="s">
        <v>1640</v>
      </c>
      <c r="P1633" s="184" t="s">
        <v>5120</v>
      </c>
    </row>
    <row r="1634" spans="1:16" ht="21" hidden="1" customHeight="1" x14ac:dyDescent="0.25">
      <c r="A1634" s="154">
        <v>1631</v>
      </c>
      <c r="B1634" s="172" t="s">
        <v>1510</v>
      </c>
      <c r="C1634" s="173">
        <v>265291</v>
      </c>
      <c r="D1634" s="174" t="s">
        <v>5121</v>
      </c>
      <c r="E1634" s="173" t="s">
        <v>640</v>
      </c>
      <c r="F1634" s="173">
        <v>51</v>
      </c>
      <c r="G1634" s="173">
        <v>30</v>
      </c>
      <c r="H1634" s="173" t="s">
        <v>641</v>
      </c>
      <c r="I1634" s="174" t="s">
        <v>5122</v>
      </c>
      <c r="J1634" s="173">
        <v>28</v>
      </c>
      <c r="K1634" s="173" t="s">
        <v>1005</v>
      </c>
      <c r="L1634" s="174" t="s">
        <v>1006</v>
      </c>
      <c r="M1634" s="174" t="s">
        <v>645</v>
      </c>
      <c r="N1634" s="174" t="s">
        <v>951</v>
      </c>
      <c r="O1634" s="174" t="s">
        <v>1685</v>
      </c>
      <c r="P1634" s="175" t="s">
        <v>656</v>
      </c>
    </row>
    <row r="1635" spans="1:16" ht="21" hidden="1" customHeight="1" x14ac:dyDescent="0.25">
      <c r="A1635" s="154">
        <v>1632</v>
      </c>
      <c r="B1635" s="172" t="s">
        <v>1759</v>
      </c>
      <c r="C1635" s="173">
        <v>312353</v>
      </c>
      <c r="D1635" s="174" t="s">
        <v>5123</v>
      </c>
      <c r="E1635" s="173" t="s">
        <v>640</v>
      </c>
      <c r="F1635" s="173">
        <v>45</v>
      </c>
      <c r="G1635" s="173">
        <v>23</v>
      </c>
      <c r="H1635" s="173" t="s">
        <v>641</v>
      </c>
      <c r="I1635" s="174" t="s">
        <v>1024</v>
      </c>
      <c r="J1635" s="173">
        <v>22</v>
      </c>
      <c r="K1635" s="173" t="s">
        <v>899</v>
      </c>
      <c r="L1635" s="174" t="s">
        <v>900</v>
      </c>
      <c r="M1635" s="174" t="s">
        <v>645</v>
      </c>
      <c r="N1635" s="174" t="s">
        <v>951</v>
      </c>
      <c r="O1635" s="174" t="s">
        <v>3310</v>
      </c>
      <c r="P1635" s="184" t="s">
        <v>5124</v>
      </c>
    </row>
    <row r="1636" spans="1:16" ht="21" hidden="1" customHeight="1" x14ac:dyDescent="0.25">
      <c r="A1636" s="154">
        <v>1633</v>
      </c>
      <c r="B1636" s="172" t="s">
        <v>638</v>
      </c>
      <c r="C1636" s="173">
        <v>315429</v>
      </c>
      <c r="D1636" s="174" t="s">
        <v>5125</v>
      </c>
      <c r="E1636" s="173" t="s">
        <v>640</v>
      </c>
      <c r="F1636" s="173">
        <v>48</v>
      </c>
      <c r="G1636" s="173">
        <v>25</v>
      </c>
      <c r="H1636" s="173" t="s">
        <v>672</v>
      </c>
      <c r="I1636" s="174" t="s">
        <v>1173</v>
      </c>
      <c r="J1636" s="173">
        <v>31</v>
      </c>
      <c r="K1636" s="173" t="s">
        <v>1554</v>
      </c>
      <c r="L1636" s="174" t="s">
        <v>1555</v>
      </c>
      <c r="M1636" s="174" t="s">
        <v>736</v>
      </c>
      <c r="N1636" s="174" t="s">
        <v>917</v>
      </c>
      <c r="O1636" s="174" t="s">
        <v>918</v>
      </c>
      <c r="P1636" s="184" t="s">
        <v>5126</v>
      </c>
    </row>
    <row r="1637" spans="1:16" ht="21" hidden="1" customHeight="1" x14ac:dyDescent="0.25">
      <c r="A1637" s="154">
        <v>1634</v>
      </c>
      <c r="B1637" s="172" t="s">
        <v>1431</v>
      </c>
      <c r="C1637" s="173">
        <v>322008</v>
      </c>
      <c r="D1637" s="174" t="s">
        <v>5127</v>
      </c>
      <c r="E1637" s="173" t="s">
        <v>640</v>
      </c>
      <c r="F1637" s="173">
        <v>45</v>
      </c>
      <c r="G1637" s="173">
        <v>18</v>
      </c>
      <c r="H1637" s="173" t="s">
        <v>641</v>
      </c>
      <c r="I1637" s="174" t="s">
        <v>2271</v>
      </c>
      <c r="J1637" s="173">
        <v>26</v>
      </c>
      <c r="K1637" s="173" t="s">
        <v>2448</v>
      </c>
      <c r="L1637" s="174" t="s">
        <v>2449</v>
      </c>
      <c r="M1637" s="174" t="s">
        <v>645</v>
      </c>
      <c r="N1637" s="174" t="s">
        <v>760</v>
      </c>
      <c r="O1637" s="174" t="s">
        <v>2911</v>
      </c>
      <c r="P1637" s="184" t="s">
        <v>5128</v>
      </c>
    </row>
    <row r="1638" spans="1:16" ht="21" hidden="1" customHeight="1" x14ac:dyDescent="0.25">
      <c r="A1638" s="154">
        <v>1635</v>
      </c>
      <c r="B1638" s="172" t="s">
        <v>1431</v>
      </c>
      <c r="C1638" s="173">
        <v>323554</v>
      </c>
      <c r="D1638" s="174" t="s">
        <v>5129</v>
      </c>
      <c r="E1638" s="173" t="s">
        <v>741</v>
      </c>
      <c r="F1638" s="173">
        <v>59</v>
      </c>
      <c r="G1638" s="173">
        <v>25</v>
      </c>
      <c r="H1638" s="173" t="s">
        <v>229</v>
      </c>
      <c r="I1638" s="174" t="s">
        <v>5130</v>
      </c>
      <c r="J1638" s="173">
        <v>37</v>
      </c>
      <c r="K1638" s="173" t="s">
        <v>1964</v>
      </c>
      <c r="L1638" s="174" t="s">
        <v>1965</v>
      </c>
      <c r="M1638" s="174" t="s">
        <v>1620</v>
      </c>
      <c r="N1638" s="174" t="s">
        <v>2525</v>
      </c>
      <c r="O1638" s="174">
        <v>0</v>
      </c>
      <c r="P1638" s="184" t="s">
        <v>5131</v>
      </c>
    </row>
    <row r="1639" spans="1:16" ht="21" hidden="1" customHeight="1" x14ac:dyDescent="0.25">
      <c r="A1639" s="154">
        <v>1636</v>
      </c>
      <c r="B1639" s="172" t="s">
        <v>1510</v>
      </c>
      <c r="C1639" s="173">
        <v>330291</v>
      </c>
      <c r="D1639" s="174" t="s">
        <v>5132</v>
      </c>
      <c r="E1639" s="173" t="s">
        <v>640</v>
      </c>
      <c r="F1639" s="173">
        <v>49</v>
      </c>
      <c r="G1639" s="173">
        <v>22</v>
      </c>
      <c r="H1639" s="173" t="s">
        <v>280</v>
      </c>
      <c r="I1639" s="174" t="s">
        <v>1831</v>
      </c>
      <c r="J1639" s="173">
        <v>26</v>
      </c>
      <c r="K1639" s="173" t="s">
        <v>4875</v>
      </c>
      <c r="L1639" s="174" t="s">
        <v>4876</v>
      </c>
      <c r="M1639" s="174" t="s">
        <v>653</v>
      </c>
      <c r="N1639" s="174" t="s">
        <v>663</v>
      </c>
      <c r="O1639" s="174" t="s">
        <v>664</v>
      </c>
      <c r="P1639" s="184" t="s">
        <v>5133</v>
      </c>
    </row>
    <row r="1640" spans="1:16" ht="21" hidden="1" customHeight="1" x14ac:dyDescent="0.25">
      <c r="A1640" s="154">
        <v>1637</v>
      </c>
      <c r="B1640" s="172" t="s">
        <v>1510</v>
      </c>
      <c r="C1640" s="173">
        <v>345435</v>
      </c>
      <c r="D1640" s="174" t="s">
        <v>5134</v>
      </c>
      <c r="E1640" s="173" t="s">
        <v>640</v>
      </c>
      <c r="F1640" s="173">
        <v>49</v>
      </c>
      <c r="G1640" s="173">
        <v>22</v>
      </c>
      <c r="H1640" s="173" t="s">
        <v>672</v>
      </c>
      <c r="I1640" s="174" t="s">
        <v>1598</v>
      </c>
      <c r="J1640" s="173">
        <v>32</v>
      </c>
      <c r="K1640" s="173" t="s">
        <v>1599</v>
      </c>
      <c r="L1640" s="174" t="s">
        <v>1600</v>
      </c>
      <c r="M1640" s="174" t="s">
        <v>736</v>
      </c>
      <c r="N1640" s="174" t="s">
        <v>917</v>
      </c>
      <c r="O1640" s="174" t="s">
        <v>918</v>
      </c>
      <c r="P1640" s="184" t="s">
        <v>5135</v>
      </c>
    </row>
    <row r="1641" spans="1:16" ht="21" hidden="1" customHeight="1" x14ac:dyDescent="0.25">
      <c r="A1641" s="154">
        <v>1638</v>
      </c>
      <c r="B1641" s="172" t="s">
        <v>1510</v>
      </c>
      <c r="C1641" s="173">
        <v>346362</v>
      </c>
      <c r="D1641" s="174" t="s">
        <v>5136</v>
      </c>
      <c r="E1641" s="173" t="s">
        <v>640</v>
      </c>
      <c r="F1641" s="173">
        <v>47</v>
      </c>
      <c r="G1641" s="173">
        <v>22</v>
      </c>
      <c r="H1641" s="173" t="s">
        <v>672</v>
      </c>
      <c r="I1641" s="174" t="s">
        <v>4286</v>
      </c>
      <c r="J1641" s="173">
        <v>28</v>
      </c>
      <c r="K1641" s="173" t="s">
        <v>1185</v>
      </c>
      <c r="L1641" s="174" t="s">
        <v>1186</v>
      </c>
      <c r="M1641" s="174" t="s">
        <v>736</v>
      </c>
      <c r="N1641" s="174" t="s">
        <v>917</v>
      </c>
      <c r="O1641" s="174" t="s">
        <v>918</v>
      </c>
      <c r="P1641" s="175" t="s">
        <v>656</v>
      </c>
    </row>
    <row r="1642" spans="1:16" ht="21" hidden="1" customHeight="1" x14ac:dyDescent="0.25">
      <c r="A1642" s="154">
        <v>1639</v>
      </c>
      <c r="B1642" s="172" t="s">
        <v>1431</v>
      </c>
      <c r="C1642" s="173">
        <v>349395</v>
      </c>
      <c r="D1642" s="174" t="s">
        <v>5137</v>
      </c>
      <c r="E1642" s="173" t="s">
        <v>640</v>
      </c>
      <c r="F1642" s="173">
        <v>41</v>
      </c>
      <c r="G1642" s="173">
        <v>21</v>
      </c>
      <c r="H1642" s="173" t="s">
        <v>641</v>
      </c>
      <c r="I1642" s="174" t="s">
        <v>2938</v>
      </c>
      <c r="J1642" s="173">
        <v>15</v>
      </c>
      <c r="K1642" s="173" t="s">
        <v>1612</v>
      </c>
      <c r="L1642" s="174" t="s">
        <v>1613</v>
      </c>
      <c r="M1642" s="174" t="s">
        <v>645</v>
      </c>
      <c r="N1642" s="174" t="s">
        <v>760</v>
      </c>
      <c r="O1642" s="174" t="s">
        <v>2911</v>
      </c>
      <c r="P1642" s="175" t="s">
        <v>656</v>
      </c>
    </row>
    <row r="1643" spans="1:16" ht="21" hidden="1" customHeight="1" x14ac:dyDescent="0.25">
      <c r="A1643" s="154">
        <v>1640</v>
      </c>
      <c r="B1643" s="172" t="s">
        <v>1510</v>
      </c>
      <c r="C1643" s="173">
        <v>349730</v>
      </c>
      <c r="D1643" s="174" t="s">
        <v>5138</v>
      </c>
      <c r="E1643" s="173" t="s">
        <v>640</v>
      </c>
      <c r="F1643" s="173">
        <v>45</v>
      </c>
      <c r="G1643" s="173">
        <v>20</v>
      </c>
      <c r="H1643" s="173" t="s">
        <v>641</v>
      </c>
      <c r="I1643" s="174" t="s">
        <v>5139</v>
      </c>
      <c r="J1643" s="173">
        <v>25</v>
      </c>
      <c r="K1643" s="173" t="s">
        <v>1316</v>
      </c>
      <c r="L1643" s="174" t="s">
        <v>1317</v>
      </c>
      <c r="M1643" s="174" t="s">
        <v>645</v>
      </c>
      <c r="N1643" s="174" t="s">
        <v>760</v>
      </c>
      <c r="O1643" s="174">
        <v>0</v>
      </c>
      <c r="P1643" s="175" t="s">
        <v>656</v>
      </c>
    </row>
    <row r="1644" spans="1:16" ht="21" hidden="1" customHeight="1" x14ac:dyDescent="0.25">
      <c r="A1644" s="154">
        <v>1641</v>
      </c>
      <c r="B1644" s="172" t="s">
        <v>1510</v>
      </c>
      <c r="C1644" s="173">
        <v>360021</v>
      </c>
      <c r="D1644" s="174" t="s">
        <v>5140</v>
      </c>
      <c r="E1644" s="173" t="s">
        <v>640</v>
      </c>
      <c r="F1644" s="173">
        <v>44</v>
      </c>
      <c r="G1644" s="173">
        <v>11</v>
      </c>
      <c r="H1644" s="173" t="s">
        <v>641</v>
      </c>
      <c r="I1644" s="174" t="s">
        <v>1705</v>
      </c>
      <c r="J1644" s="173">
        <v>13</v>
      </c>
      <c r="K1644" s="173" t="s">
        <v>1663</v>
      </c>
      <c r="L1644" s="174" t="s">
        <v>1664</v>
      </c>
      <c r="M1644" s="174" t="s">
        <v>645</v>
      </c>
      <c r="N1644" s="174" t="s">
        <v>951</v>
      </c>
      <c r="O1644" s="174" t="s">
        <v>1640</v>
      </c>
      <c r="P1644" s="184" t="s">
        <v>5141</v>
      </c>
    </row>
    <row r="1645" spans="1:16" ht="21" hidden="1" customHeight="1" x14ac:dyDescent="0.25">
      <c r="A1645" s="154">
        <v>1642</v>
      </c>
      <c r="B1645" s="172" t="s">
        <v>1510</v>
      </c>
      <c r="C1645" s="173">
        <v>360228</v>
      </c>
      <c r="D1645" s="174" t="s">
        <v>5142</v>
      </c>
      <c r="E1645" s="173" t="s">
        <v>741</v>
      </c>
      <c r="F1645" s="173">
        <v>44</v>
      </c>
      <c r="G1645" s="173">
        <v>18</v>
      </c>
      <c r="H1645" s="173" t="s">
        <v>641</v>
      </c>
      <c r="I1645" s="174" t="s">
        <v>5143</v>
      </c>
      <c r="J1645" s="173">
        <v>34</v>
      </c>
      <c r="K1645" s="173" t="s">
        <v>806</v>
      </c>
      <c r="L1645" s="174" t="s">
        <v>807</v>
      </c>
      <c r="M1645" s="174" t="s">
        <v>645</v>
      </c>
      <c r="N1645" s="174" t="s">
        <v>760</v>
      </c>
      <c r="O1645" s="174">
        <v>0</v>
      </c>
      <c r="P1645" s="184" t="s">
        <v>5144</v>
      </c>
    </row>
    <row r="1646" spans="1:16" ht="21" hidden="1" customHeight="1" x14ac:dyDescent="0.25">
      <c r="A1646" s="154">
        <v>1643</v>
      </c>
      <c r="B1646" s="172" t="s">
        <v>1759</v>
      </c>
      <c r="C1646" s="173">
        <v>361757</v>
      </c>
      <c r="D1646" s="174" t="s">
        <v>5145</v>
      </c>
      <c r="E1646" s="173" t="s">
        <v>741</v>
      </c>
      <c r="F1646" s="173">
        <v>49</v>
      </c>
      <c r="G1646" s="173">
        <v>21</v>
      </c>
      <c r="H1646" s="173" t="s">
        <v>229</v>
      </c>
      <c r="I1646" s="174" t="s">
        <v>5146</v>
      </c>
      <c r="J1646" s="173">
        <v>39</v>
      </c>
      <c r="K1646" s="173" t="s">
        <v>2567</v>
      </c>
      <c r="L1646" s="174" t="s">
        <v>2568</v>
      </c>
      <c r="M1646" s="174" t="s">
        <v>1620</v>
      </c>
      <c r="N1646" s="174" t="s">
        <v>4111</v>
      </c>
      <c r="O1646" s="174" t="s">
        <v>4112</v>
      </c>
      <c r="P1646" s="184" t="s">
        <v>5147</v>
      </c>
    </row>
    <row r="1647" spans="1:16" ht="21" hidden="1" customHeight="1" x14ac:dyDescent="0.25">
      <c r="A1647" s="154">
        <v>1644</v>
      </c>
      <c r="B1647" s="172" t="s">
        <v>1431</v>
      </c>
      <c r="C1647" s="173">
        <v>371227</v>
      </c>
      <c r="D1647" s="174" t="s">
        <v>5148</v>
      </c>
      <c r="E1647" s="173" t="s">
        <v>741</v>
      </c>
      <c r="F1647" s="173">
        <v>39</v>
      </c>
      <c r="G1647" s="173">
        <v>16</v>
      </c>
      <c r="H1647" s="173" t="s">
        <v>641</v>
      </c>
      <c r="I1647" s="174" t="s">
        <v>5149</v>
      </c>
      <c r="J1647" s="173">
        <v>37</v>
      </c>
      <c r="K1647" s="173" t="s">
        <v>1964</v>
      </c>
      <c r="L1647" s="174" t="s">
        <v>1965</v>
      </c>
      <c r="M1647" s="174" t="s">
        <v>645</v>
      </c>
      <c r="N1647" s="174" t="s">
        <v>760</v>
      </c>
      <c r="O1647" s="174" t="s">
        <v>2260</v>
      </c>
      <c r="P1647" s="184" t="s">
        <v>5150</v>
      </c>
    </row>
    <row r="1648" spans="1:16" ht="21" hidden="1" customHeight="1" x14ac:dyDescent="0.25">
      <c r="A1648" s="154">
        <v>1645</v>
      </c>
      <c r="B1648" s="172" t="s">
        <v>1510</v>
      </c>
      <c r="C1648" s="173">
        <v>371446</v>
      </c>
      <c r="D1648" s="174" t="s">
        <v>5151</v>
      </c>
      <c r="E1648" s="173" t="s">
        <v>640</v>
      </c>
      <c r="F1648" s="173">
        <v>45</v>
      </c>
      <c r="G1648" s="173">
        <v>19</v>
      </c>
      <c r="H1648" s="173" t="s">
        <v>641</v>
      </c>
      <c r="I1648" s="174" t="s">
        <v>2193</v>
      </c>
      <c r="J1648" s="173">
        <v>24</v>
      </c>
      <c r="K1648" s="173" t="s">
        <v>811</v>
      </c>
      <c r="L1648" s="174" t="s">
        <v>812</v>
      </c>
      <c r="M1648" s="174" t="s">
        <v>645</v>
      </c>
      <c r="N1648" s="174" t="s">
        <v>1614</v>
      </c>
      <c r="O1648" s="174" t="s">
        <v>1615</v>
      </c>
      <c r="P1648" s="184" t="s">
        <v>5152</v>
      </c>
    </row>
    <row r="1649" spans="1:16" ht="21" hidden="1" customHeight="1" x14ac:dyDescent="0.25">
      <c r="A1649" s="154">
        <v>1646</v>
      </c>
      <c r="B1649" s="172" t="s">
        <v>638</v>
      </c>
      <c r="C1649" s="173">
        <v>375942</v>
      </c>
      <c r="D1649" s="174" t="s">
        <v>5153</v>
      </c>
      <c r="E1649" s="173" t="s">
        <v>741</v>
      </c>
      <c r="F1649" s="173">
        <v>45</v>
      </c>
      <c r="G1649" s="173">
        <v>18</v>
      </c>
      <c r="H1649" s="173" t="s">
        <v>280</v>
      </c>
      <c r="I1649" s="174" t="s">
        <v>5154</v>
      </c>
      <c r="J1649" s="173">
        <v>33</v>
      </c>
      <c r="K1649" s="173" t="s">
        <v>1964</v>
      </c>
      <c r="L1649" s="174" t="s">
        <v>1965</v>
      </c>
      <c r="M1649" s="174" t="s">
        <v>653</v>
      </c>
      <c r="N1649" s="174">
        <v>0</v>
      </c>
      <c r="O1649" s="174" t="s">
        <v>698</v>
      </c>
      <c r="P1649" s="184" t="s">
        <v>5155</v>
      </c>
    </row>
    <row r="1650" spans="1:16" ht="21" hidden="1" customHeight="1" x14ac:dyDescent="0.25">
      <c r="A1650" s="154">
        <v>1647</v>
      </c>
      <c r="B1650" s="172" t="s">
        <v>1510</v>
      </c>
      <c r="C1650" s="173">
        <v>399654</v>
      </c>
      <c r="D1650" s="174" t="s">
        <v>5156</v>
      </c>
      <c r="E1650" s="173" t="s">
        <v>640</v>
      </c>
      <c r="F1650" s="173">
        <v>45</v>
      </c>
      <c r="G1650" s="173">
        <v>17</v>
      </c>
      <c r="H1650" s="173" t="s">
        <v>280</v>
      </c>
      <c r="I1650" s="174" t="s">
        <v>1831</v>
      </c>
      <c r="J1650" s="173">
        <v>16</v>
      </c>
      <c r="K1650" s="173" t="s">
        <v>5157</v>
      </c>
      <c r="L1650" s="174" t="s">
        <v>5158</v>
      </c>
      <c r="M1650" s="174" t="s">
        <v>653</v>
      </c>
      <c r="N1650" s="174" t="s">
        <v>663</v>
      </c>
      <c r="O1650" s="174" t="s">
        <v>664</v>
      </c>
      <c r="P1650" s="175" t="s">
        <v>656</v>
      </c>
    </row>
    <row r="1651" spans="1:16" ht="21" hidden="1" customHeight="1" x14ac:dyDescent="0.25">
      <c r="A1651" s="154">
        <v>1648</v>
      </c>
      <c r="B1651" s="172" t="s">
        <v>1431</v>
      </c>
      <c r="C1651" s="173">
        <v>415077</v>
      </c>
      <c r="D1651" s="174" t="s">
        <v>5159</v>
      </c>
      <c r="E1651" s="173" t="s">
        <v>640</v>
      </c>
      <c r="F1651" s="173">
        <v>45</v>
      </c>
      <c r="G1651" s="173">
        <v>18</v>
      </c>
      <c r="H1651" s="173" t="s">
        <v>641</v>
      </c>
      <c r="I1651" s="174" t="s">
        <v>2440</v>
      </c>
      <c r="J1651" s="173">
        <v>23</v>
      </c>
      <c r="K1651" s="173" t="s">
        <v>1289</v>
      </c>
      <c r="L1651" s="174" t="s">
        <v>1290</v>
      </c>
      <c r="M1651" s="174" t="s">
        <v>645</v>
      </c>
      <c r="N1651" s="174" t="s">
        <v>760</v>
      </c>
      <c r="O1651" s="174" t="s">
        <v>2911</v>
      </c>
      <c r="P1651" s="184" t="s">
        <v>5160</v>
      </c>
    </row>
    <row r="1652" spans="1:16" ht="21" hidden="1" customHeight="1" x14ac:dyDescent="0.25">
      <c r="A1652" s="154">
        <v>1649</v>
      </c>
      <c r="B1652" s="172" t="s">
        <v>1431</v>
      </c>
      <c r="C1652" s="173">
        <v>417152</v>
      </c>
      <c r="D1652" s="174" t="s">
        <v>5161</v>
      </c>
      <c r="E1652" s="173" t="s">
        <v>640</v>
      </c>
      <c r="F1652" s="173">
        <v>40</v>
      </c>
      <c r="G1652" s="173">
        <v>15</v>
      </c>
      <c r="H1652" s="173" t="s">
        <v>229</v>
      </c>
      <c r="I1652" s="174" t="s">
        <v>2798</v>
      </c>
      <c r="J1652" s="173">
        <v>21</v>
      </c>
      <c r="K1652" s="173" t="s">
        <v>773</v>
      </c>
      <c r="L1652" s="174" t="s">
        <v>774</v>
      </c>
      <c r="M1652" s="174" t="s">
        <v>1620</v>
      </c>
      <c r="N1652" s="174" t="s">
        <v>2525</v>
      </c>
      <c r="O1652" s="174" t="s">
        <v>2630</v>
      </c>
      <c r="P1652" s="175" t="s">
        <v>656</v>
      </c>
    </row>
    <row r="1653" spans="1:16" ht="21" hidden="1" customHeight="1" x14ac:dyDescent="0.25">
      <c r="A1653" s="154">
        <v>1650</v>
      </c>
      <c r="B1653" s="172" t="s">
        <v>1431</v>
      </c>
      <c r="C1653" s="173">
        <v>419831</v>
      </c>
      <c r="D1653" s="174" t="s">
        <v>5162</v>
      </c>
      <c r="E1653" s="173" t="s">
        <v>640</v>
      </c>
      <c r="F1653" s="173">
        <v>37</v>
      </c>
      <c r="G1653" s="173">
        <v>14</v>
      </c>
      <c r="H1653" s="173" t="s">
        <v>229</v>
      </c>
      <c r="I1653" s="174" t="s">
        <v>2558</v>
      </c>
      <c r="J1653" s="173">
        <v>14</v>
      </c>
      <c r="K1653" s="173" t="s">
        <v>2559</v>
      </c>
      <c r="L1653" s="174" t="s">
        <v>2560</v>
      </c>
      <c r="M1653" s="174" t="s">
        <v>1620</v>
      </c>
      <c r="N1653" s="174" t="s">
        <v>2525</v>
      </c>
      <c r="O1653" s="174">
        <v>0</v>
      </c>
      <c r="P1653" s="184" t="s">
        <v>5163</v>
      </c>
    </row>
    <row r="1654" spans="1:16" ht="21" hidden="1" customHeight="1" x14ac:dyDescent="0.25">
      <c r="A1654" s="154">
        <v>1651</v>
      </c>
      <c r="B1654" s="172" t="s">
        <v>1431</v>
      </c>
      <c r="C1654" s="173">
        <v>425641</v>
      </c>
      <c r="D1654" s="174" t="s">
        <v>5164</v>
      </c>
      <c r="E1654" s="173" t="s">
        <v>640</v>
      </c>
      <c r="F1654" s="173">
        <v>37</v>
      </c>
      <c r="G1654" s="173">
        <v>16</v>
      </c>
      <c r="H1654" s="173" t="s">
        <v>229</v>
      </c>
      <c r="I1654" s="174" t="s">
        <v>2558</v>
      </c>
      <c r="J1654" s="173">
        <v>14</v>
      </c>
      <c r="K1654" s="173" t="s">
        <v>2559</v>
      </c>
      <c r="L1654" s="174" t="s">
        <v>2560</v>
      </c>
      <c r="M1654" s="174" t="s">
        <v>1620</v>
      </c>
      <c r="N1654" s="174" t="s">
        <v>2525</v>
      </c>
      <c r="O1654" s="174">
        <v>0</v>
      </c>
      <c r="P1654" s="175" t="s">
        <v>656</v>
      </c>
    </row>
    <row r="1655" spans="1:16" ht="21" hidden="1" customHeight="1" x14ac:dyDescent="0.25">
      <c r="A1655" s="154">
        <v>1652</v>
      </c>
      <c r="B1655" s="172" t="s">
        <v>1510</v>
      </c>
      <c r="C1655" s="173">
        <v>427471</v>
      </c>
      <c r="D1655" s="174" t="s">
        <v>5165</v>
      </c>
      <c r="E1655" s="173" t="s">
        <v>640</v>
      </c>
      <c r="F1655" s="173">
        <v>46</v>
      </c>
      <c r="G1655" s="173">
        <v>17</v>
      </c>
      <c r="H1655" s="173" t="s">
        <v>280</v>
      </c>
      <c r="I1655" s="174" t="s">
        <v>1831</v>
      </c>
      <c r="J1655" s="173">
        <v>23</v>
      </c>
      <c r="K1655" s="173" t="s">
        <v>2881</v>
      </c>
      <c r="L1655" s="174" t="s">
        <v>2882</v>
      </c>
      <c r="M1655" s="174" t="s">
        <v>653</v>
      </c>
      <c r="N1655" s="174" t="s">
        <v>663</v>
      </c>
      <c r="O1655" s="174" t="s">
        <v>664</v>
      </c>
      <c r="P1655" s="184" t="s">
        <v>5166</v>
      </c>
    </row>
    <row r="1656" spans="1:16" ht="21" hidden="1" customHeight="1" x14ac:dyDescent="0.25">
      <c r="A1656" s="154">
        <v>1653</v>
      </c>
      <c r="B1656" s="172" t="s">
        <v>1510</v>
      </c>
      <c r="C1656" s="173">
        <v>428624</v>
      </c>
      <c r="D1656" s="174" t="s">
        <v>5167</v>
      </c>
      <c r="E1656" s="173" t="s">
        <v>640</v>
      </c>
      <c r="F1656" s="173">
        <v>44</v>
      </c>
      <c r="G1656" s="173">
        <v>17</v>
      </c>
      <c r="H1656" s="173" t="s">
        <v>641</v>
      </c>
      <c r="I1656" s="174" t="s">
        <v>4401</v>
      </c>
      <c r="J1656" s="173">
        <v>23</v>
      </c>
      <c r="K1656" s="173" t="s">
        <v>1286</v>
      </c>
      <c r="L1656" s="174" t="s">
        <v>1287</v>
      </c>
      <c r="M1656" s="174" t="s">
        <v>645</v>
      </c>
      <c r="N1656" s="174" t="s">
        <v>1614</v>
      </c>
      <c r="O1656" s="174" t="s">
        <v>1615</v>
      </c>
      <c r="P1656" s="184" t="s">
        <v>5168</v>
      </c>
    </row>
    <row r="1657" spans="1:16" ht="21" hidden="1" customHeight="1" x14ac:dyDescent="0.25">
      <c r="A1657" s="154">
        <v>1654</v>
      </c>
      <c r="B1657" s="172" t="s">
        <v>1431</v>
      </c>
      <c r="C1657" s="173">
        <v>429935</v>
      </c>
      <c r="D1657" s="174" t="s">
        <v>5169</v>
      </c>
      <c r="E1657" s="173" t="s">
        <v>640</v>
      </c>
      <c r="F1657" s="173">
        <v>52</v>
      </c>
      <c r="G1657" s="173">
        <v>13</v>
      </c>
      <c r="H1657" s="173" t="s">
        <v>229</v>
      </c>
      <c r="I1657" s="174" t="s">
        <v>2798</v>
      </c>
      <c r="J1657" s="173">
        <v>21</v>
      </c>
      <c r="K1657" s="173" t="s">
        <v>773</v>
      </c>
      <c r="L1657" s="174" t="s">
        <v>774</v>
      </c>
      <c r="M1657" s="174" t="s">
        <v>1620</v>
      </c>
      <c r="N1657" s="174" t="s">
        <v>2525</v>
      </c>
      <c r="O1657" s="174" t="s">
        <v>2630</v>
      </c>
      <c r="P1657" s="175" t="s">
        <v>656</v>
      </c>
    </row>
    <row r="1658" spans="1:16" ht="21" hidden="1" customHeight="1" x14ac:dyDescent="0.25">
      <c r="A1658" s="154">
        <v>1655</v>
      </c>
      <c r="B1658" s="172" t="s">
        <v>638</v>
      </c>
      <c r="C1658" s="173">
        <v>449445</v>
      </c>
      <c r="D1658" s="174" t="s">
        <v>5170</v>
      </c>
      <c r="E1658" s="173" t="s">
        <v>640</v>
      </c>
      <c r="F1658" s="173">
        <v>36</v>
      </c>
      <c r="G1658" s="173">
        <v>13</v>
      </c>
      <c r="H1658" s="173" t="s">
        <v>672</v>
      </c>
      <c r="I1658" s="174" t="s">
        <v>5171</v>
      </c>
      <c r="J1658" s="173">
        <v>21</v>
      </c>
      <c r="K1658" s="173" t="s">
        <v>870</v>
      </c>
      <c r="L1658" s="174" t="s">
        <v>871</v>
      </c>
      <c r="M1658" s="174" t="s">
        <v>736</v>
      </c>
      <c r="N1658" s="174" t="s">
        <v>882</v>
      </c>
      <c r="O1658" s="174" t="s">
        <v>1346</v>
      </c>
      <c r="P1658" s="175" t="s">
        <v>656</v>
      </c>
    </row>
    <row r="1659" spans="1:16" ht="21" hidden="1" customHeight="1" x14ac:dyDescent="0.25">
      <c r="A1659" s="154">
        <v>1656</v>
      </c>
      <c r="B1659" s="172" t="s">
        <v>1431</v>
      </c>
      <c r="C1659" s="173">
        <v>450289</v>
      </c>
      <c r="D1659" s="174" t="s">
        <v>5172</v>
      </c>
      <c r="E1659" s="173" t="s">
        <v>741</v>
      </c>
      <c r="F1659" s="173">
        <v>39</v>
      </c>
      <c r="G1659" s="173">
        <v>16</v>
      </c>
      <c r="H1659" s="173" t="s">
        <v>229</v>
      </c>
      <c r="I1659" s="174" t="s">
        <v>4110</v>
      </c>
      <c r="J1659" s="173">
        <v>39</v>
      </c>
      <c r="K1659" s="173" t="s">
        <v>2532</v>
      </c>
      <c r="L1659" s="174" t="s">
        <v>2533</v>
      </c>
      <c r="M1659" s="174" t="s">
        <v>1620</v>
      </c>
      <c r="N1659" s="174" t="s">
        <v>4111</v>
      </c>
      <c r="O1659" s="174" t="s">
        <v>4112</v>
      </c>
      <c r="P1659" s="184" t="s">
        <v>5173</v>
      </c>
    </row>
    <row r="1660" spans="1:16" ht="21" hidden="1" customHeight="1" x14ac:dyDescent="0.25">
      <c r="A1660" s="154">
        <v>1657</v>
      </c>
      <c r="B1660" s="172" t="s">
        <v>638</v>
      </c>
      <c r="C1660" s="173">
        <v>454478</v>
      </c>
      <c r="D1660" s="174" t="s">
        <v>5174</v>
      </c>
      <c r="E1660" s="173" t="s">
        <v>640</v>
      </c>
      <c r="F1660" s="173">
        <v>38</v>
      </c>
      <c r="G1660" s="173">
        <v>15</v>
      </c>
      <c r="H1660" s="173" t="s">
        <v>672</v>
      </c>
      <c r="I1660" s="174" t="s">
        <v>1364</v>
      </c>
      <c r="J1660" s="173">
        <v>21</v>
      </c>
      <c r="K1660" s="173" t="s">
        <v>3847</v>
      </c>
      <c r="L1660" s="174" t="s">
        <v>3848</v>
      </c>
      <c r="M1660" s="174" t="s">
        <v>736</v>
      </c>
      <c r="N1660" s="174" t="s">
        <v>882</v>
      </c>
      <c r="O1660" s="174" t="s">
        <v>1346</v>
      </c>
      <c r="P1660" s="175" t="s">
        <v>656</v>
      </c>
    </row>
    <row r="1661" spans="1:16" ht="21" hidden="1" customHeight="1" x14ac:dyDescent="0.25">
      <c r="A1661" s="154">
        <v>1658</v>
      </c>
      <c r="B1661" s="172" t="s">
        <v>1431</v>
      </c>
      <c r="C1661" s="173">
        <v>460322</v>
      </c>
      <c r="D1661" s="174" t="s">
        <v>5175</v>
      </c>
      <c r="E1661" s="173" t="s">
        <v>640</v>
      </c>
      <c r="F1661" s="173">
        <v>35</v>
      </c>
      <c r="G1661" s="173">
        <v>12</v>
      </c>
      <c r="H1661" s="173" t="s">
        <v>229</v>
      </c>
      <c r="I1661" s="174" t="s">
        <v>2558</v>
      </c>
      <c r="J1661" s="173">
        <v>14</v>
      </c>
      <c r="K1661" s="173" t="s">
        <v>2559</v>
      </c>
      <c r="L1661" s="174" t="s">
        <v>2560</v>
      </c>
      <c r="M1661" s="174" t="s">
        <v>1620</v>
      </c>
      <c r="N1661" s="174" t="s">
        <v>2525</v>
      </c>
      <c r="O1661" s="174">
        <v>0</v>
      </c>
      <c r="P1661" s="184" t="s">
        <v>5176</v>
      </c>
    </row>
    <row r="1662" spans="1:16" ht="21" hidden="1" customHeight="1" x14ac:dyDescent="0.25">
      <c r="A1662" s="154">
        <v>1659</v>
      </c>
      <c r="B1662" s="172" t="s">
        <v>1431</v>
      </c>
      <c r="C1662" s="173">
        <v>465348</v>
      </c>
      <c r="D1662" s="174" t="s">
        <v>5177</v>
      </c>
      <c r="E1662" s="173" t="s">
        <v>640</v>
      </c>
      <c r="F1662" s="173">
        <v>36</v>
      </c>
      <c r="G1662" s="173">
        <v>12</v>
      </c>
      <c r="H1662" s="173" t="s">
        <v>641</v>
      </c>
      <c r="I1662" s="174" t="s">
        <v>5178</v>
      </c>
      <c r="J1662" s="173">
        <v>18</v>
      </c>
      <c r="K1662" s="173" t="s">
        <v>2490</v>
      </c>
      <c r="L1662" s="174" t="s">
        <v>2491</v>
      </c>
      <c r="M1662" s="174" t="s">
        <v>645</v>
      </c>
      <c r="N1662" s="174" t="s">
        <v>760</v>
      </c>
      <c r="O1662" s="174" t="s">
        <v>2365</v>
      </c>
      <c r="P1662" s="175" t="s">
        <v>656</v>
      </c>
    </row>
    <row r="1663" spans="1:16" ht="21" hidden="1" customHeight="1" x14ac:dyDescent="0.25">
      <c r="A1663" s="154">
        <v>1660</v>
      </c>
      <c r="B1663" s="172" t="s">
        <v>1431</v>
      </c>
      <c r="C1663" s="173">
        <v>470973</v>
      </c>
      <c r="D1663" s="174" t="s">
        <v>5179</v>
      </c>
      <c r="E1663" s="173" t="s">
        <v>640</v>
      </c>
      <c r="F1663" s="173">
        <v>39</v>
      </c>
      <c r="G1663" s="173">
        <v>15</v>
      </c>
      <c r="H1663" s="173" t="s">
        <v>229</v>
      </c>
      <c r="I1663" s="174" t="s">
        <v>4613</v>
      </c>
      <c r="J1663" s="173">
        <v>25</v>
      </c>
      <c r="K1663" s="173" t="s">
        <v>4499</v>
      </c>
      <c r="L1663" s="174" t="s">
        <v>4500</v>
      </c>
      <c r="M1663" s="174" t="s">
        <v>1620</v>
      </c>
      <c r="N1663" s="174" t="s">
        <v>2525</v>
      </c>
      <c r="O1663" s="174">
        <v>0</v>
      </c>
      <c r="P1663" s="175" t="s">
        <v>656</v>
      </c>
    </row>
    <row r="1664" spans="1:16" ht="21" hidden="1" customHeight="1" x14ac:dyDescent="0.25">
      <c r="A1664" s="154">
        <v>1661</v>
      </c>
      <c r="B1664" s="172" t="s">
        <v>1510</v>
      </c>
      <c r="C1664" s="173">
        <v>471465</v>
      </c>
      <c r="D1664" s="174" t="s">
        <v>5180</v>
      </c>
      <c r="E1664" s="173" t="s">
        <v>640</v>
      </c>
      <c r="F1664" s="173">
        <v>53</v>
      </c>
      <c r="G1664" s="173">
        <v>28</v>
      </c>
      <c r="H1664" s="173" t="s">
        <v>641</v>
      </c>
      <c r="I1664" s="174" t="s">
        <v>4401</v>
      </c>
      <c r="J1664" s="173">
        <v>23</v>
      </c>
      <c r="K1664" s="173" t="s">
        <v>1286</v>
      </c>
      <c r="L1664" s="174" t="s">
        <v>1287</v>
      </c>
      <c r="M1664" s="174" t="s">
        <v>645</v>
      </c>
      <c r="N1664" s="174" t="s">
        <v>1614</v>
      </c>
      <c r="O1664" s="174" t="s">
        <v>1615</v>
      </c>
      <c r="P1664" s="184" t="s">
        <v>5181</v>
      </c>
    </row>
    <row r="1665" spans="1:16" ht="21" hidden="1" customHeight="1" x14ac:dyDescent="0.25">
      <c r="A1665" s="154">
        <v>1662</v>
      </c>
      <c r="B1665" s="172" t="s">
        <v>1510</v>
      </c>
      <c r="C1665" s="173">
        <v>481059</v>
      </c>
      <c r="D1665" s="174" t="s">
        <v>5182</v>
      </c>
      <c r="E1665" s="173" t="s">
        <v>640</v>
      </c>
      <c r="F1665" s="173">
        <v>36</v>
      </c>
      <c r="G1665" s="173">
        <v>14</v>
      </c>
      <c r="H1665" s="173" t="s">
        <v>672</v>
      </c>
      <c r="I1665" s="174" t="s">
        <v>5183</v>
      </c>
      <c r="J1665" s="173">
        <v>26</v>
      </c>
      <c r="K1665" s="173" t="s">
        <v>2008</v>
      </c>
      <c r="L1665" s="174" t="s">
        <v>2009</v>
      </c>
      <c r="M1665" s="174" t="s">
        <v>736</v>
      </c>
      <c r="N1665" s="174" t="s">
        <v>737</v>
      </c>
      <c r="O1665" s="174" t="s">
        <v>738</v>
      </c>
      <c r="P1665" s="184" t="s">
        <v>5184</v>
      </c>
    </row>
    <row r="1666" spans="1:16" ht="21" hidden="1" customHeight="1" x14ac:dyDescent="0.25">
      <c r="A1666" s="154">
        <v>1663</v>
      </c>
      <c r="B1666" s="172" t="s">
        <v>1431</v>
      </c>
      <c r="C1666" s="173">
        <v>482359</v>
      </c>
      <c r="D1666" s="174" t="s">
        <v>5185</v>
      </c>
      <c r="E1666" s="173" t="s">
        <v>640</v>
      </c>
      <c r="F1666" s="173">
        <v>36</v>
      </c>
      <c r="G1666" s="173">
        <v>13</v>
      </c>
      <c r="H1666" s="173" t="s">
        <v>229</v>
      </c>
      <c r="I1666" s="174" t="s">
        <v>3036</v>
      </c>
      <c r="J1666" s="173">
        <v>23</v>
      </c>
      <c r="K1666" s="173" t="s">
        <v>3052</v>
      </c>
      <c r="L1666" s="174" t="s">
        <v>3053</v>
      </c>
      <c r="M1666" s="174" t="s">
        <v>1620</v>
      </c>
      <c r="N1666" s="174" t="s">
        <v>1744</v>
      </c>
      <c r="O1666" s="174" t="s">
        <v>3033</v>
      </c>
      <c r="P1666" s="175" t="s">
        <v>656</v>
      </c>
    </row>
    <row r="1667" spans="1:16" ht="21" hidden="1" customHeight="1" x14ac:dyDescent="0.25">
      <c r="A1667" s="154">
        <v>1664</v>
      </c>
      <c r="B1667" s="172" t="s">
        <v>638</v>
      </c>
      <c r="C1667" s="173">
        <v>484187</v>
      </c>
      <c r="D1667" s="174" t="s">
        <v>5186</v>
      </c>
      <c r="E1667" s="173" t="s">
        <v>640</v>
      </c>
      <c r="F1667" s="173">
        <v>53</v>
      </c>
      <c r="G1667" s="173">
        <v>31</v>
      </c>
      <c r="H1667" s="173" t="s">
        <v>641</v>
      </c>
      <c r="I1667" s="174" t="s">
        <v>1148</v>
      </c>
      <c r="J1667" s="173">
        <v>24</v>
      </c>
      <c r="K1667" s="173" t="s">
        <v>811</v>
      </c>
      <c r="L1667" s="174" t="s">
        <v>812</v>
      </c>
      <c r="M1667" s="174" t="s">
        <v>645</v>
      </c>
      <c r="N1667" s="174" t="s">
        <v>951</v>
      </c>
      <c r="O1667" s="174" t="s">
        <v>952</v>
      </c>
      <c r="P1667" s="175" t="s">
        <v>656</v>
      </c>
    </row>
    <row r="1668" spans="1:16" ht="21" hidden="1" customHeight="1" x14ac:dyDescent="0.25">
      <c r="A1668" s="154">
        <v>1665</v>
      </c>
      <c r="B1668" s="172" t="s">
        <v>1510</v>
      </c>
      <c r="C1668" s="173">
        <v>497015</v>
      </c>
      <c r="D1668" s="174" t="s">
        <v>5187</v>
      </c>
      <c r="E1668" s="173" t="s">
        <v>640</v>
      </c>
      <c r="F1668" s="173">
        <v>43</v>
      </c>
      <c r="G1668" s="173">
        <v>13</v>
      </c>
      <c r="H1668" s="173" t="s">
        <v>641</v>
      </c>
      <c r="I1668" s="174" t="s">
        <v>1878</v>
      </c>
      <c r="J1668" s="173">
        <v>16</v>
      </c>
      <c r="K1668" s="173" t="s">
        <v>5188</v>
      </c>
      <c r="L1668" s="174" t="s">
        <v>5189</v>
      </c>
      <c r="M1668" s="174" t="s">
        <v>645</v>
      </c>
      <c r="N1668" s="174" t="s">
        <v>1614</v>
      </c>
      <c r="O1668" s="174" t="s">
        <v>1615</v>
      </c>
      <c r="P1668" s="184" t="s">
        <v>5190</v>
      </c>
    </row>
    <row r="1669" spans="1:16" ht="21" hidden="1" customHeight="1" x14ac:dyDescent="0.25">
      <c r="A1669" s="154">
        <v>1666</v>
      </c>
      <c r="B1669" s="172" t="s">
        <v>1431</v>
      </c>
      <c r="C1669" s="173">
        <v>497963</v>
      </c>
      <c r="D1669" s="174" t="s">
        <v>5191</v>
      </c>
      <c r="E1669" s="173" t="s">
        <v>640</v>
      </c>
      <c r="F1669" s="173">
        <v>38</v>
      </c>
      <c r="G1669" s="173">
        <v>12</v>
      </c>
      <c r="H1669" s="173" t="s">
        <v>229</v>
      </c>
      <c r="I1669" s="174" t="s">
        <v>2620</v>
      </c>
      <c r="J1669" s="173">
        <v>23</v>
      </c>
      <c r="K1669" s="173" t="s">
        <v>1286</v>
      </c>
      <c r="L1669" s="174" t="s">
        <v>1287</v>
      </c>
      <c r="M1669" s="174" t="s">
        <v>1620</v>
      </c>
      <c r="N1669" s="174" t="s">
        <v>2623</v>
      </c>
      <c r="O1669" s="174" t="s">
        <v>2624</v>
      </c>
      <c r="P1669" s="184" t="s">
        <v>5192</v>
      </c>
    </row>
    <row r="1670" spans="1:16" ht="21" hidden="1" customHeight="1" x14ac:dyDescent="0.25">
      <c r="A1670" s="154">
        <v>1667</v>
      </c>
      <c r="B1670" s="172" t="s">
        <v>1510</v>
      </c>
      <c r="C1670" s="173">
        <v>504194</v>
      </c>
      <c r="D1670" s="174" t="s">
        <v>5193</v>
      </c>
      <c r="E1670" s="173" t="s">
        <v>640</v>
      </c>
      <c r="F1670" s="173">
        <v>49</v>
      </c>
      <c r="G1670" s="173">
        <v>13</v>
      </c>
      <c r="H1670" s="173" t="s">
        <v>280</v>
      </c>
      <c r="I1670" s="174" t="s">
        <v>1840</v>
      </c>
      <c r="J1670" s="173">
        <v>25</v>
      </c>
      <c r="K1670" s="173" t="s">
        <v>5194</v>
      </c>
      <c r="L1670" s="174" t="s">
        <v>5195</v>
      </c>
      <c r="M1670" s="174" t="s">
        <v>653</v>
      </c>
      <c r="N1670" s="174" t="s">
        <v>663</v>
      </c>
      <c r="O1670" s="174" t="s">
        <v>664</v>
      </c>
      <c r="P1670" s="175" t="s">
        <v>656</v>
      </c>
    </row>
    <row r="1671" spans="1:16" ht="21" hidden="1" customHeight="1" x14ac:dyDescent="0.25">
      <c r="A1671" s="154">
        <v>1668</v>
      </c>
      <c r="B1671" s="172" t="s">
        <v>1759</v>
      </c>
      <c r="C1671" s="181">
        <v>505456</v>
      </c>
      <c r="D1671" s="174" t="s">
        <v>5196</v>
      </c>
      <c r="E1671" s="173" t="s">
        <v>640</v>
      </c>
      <c r="F1671" s="173">
        <v>32</v>
      </c>
      <c r="G1671" s="173">
        <v>8</v>
      </c>
      <c r="H1671" s="173" t="s">
        <v>672</v>
      </c>
      <c r="I1671" s="174" t="s">
        <v>3346</v>
      </c>
      <c r="J1671" s="173">
        <v>16</v>
      </c>
      <c r="K1671" s="173" t="s">
        <v>2810</v>
      </c>
      <c r="L1671" s="174" t="s">
        <v>2811</v>
      </c>
      <c r="M1671" s="174" t="s">
        <v>736</v>
      </c>
      <c r="N1671" s="174" t="s">
        <v>917</v>
      </c>
      <c r="O1671" s="174" t="s">
        <v>918</v>
      </c>
      <c r="P1671" s="175" t="s">
        <v>656</v>
      </c>
    </row>
    <row r="1672" spans="1:16" ht="21" hidden="1" customHeight="1" x14ac:dyDescent="0.25">
      <c r="A1672" s="154">
        <v>1669</v>
      </c>
      <c r="B1672" s="172" t="s">
        <v>1431</v>
      </c>
      <c r="C1672" s="173">
        <v>510687</v>
      </c>
      <c r="D1672" s="174" t="s">
        <v>5197</v>
      </c>
      <c r="E1672" s="173" t="s">
        <v>741</v>
      </c>
      <c r="F1672" s="173">
        <v>37</v>
      </c>
      <c r="G1672" s="173">
        <v>12</v>
      </c>
      <c r="H1672" s="173" t="s">
        <v>229</v>
      </c>
      <c r="I1672" s="174" t="s">
        <v>5198</v>
      </c>
      <c r="J1672" s="173">
        <v>33</v>
      </c>
      <c r="K1672" s="173" t="s">
        <v>1068</v>
      </c>
      <c r="L1672" s="174" t="s">
        <v>1069</v>
      </c>
      <c r="M1672" s="174" t="s">
        <v>1620</v>
      </c>
      <c r="N1672" s="174" t="s">
        <v>2525</v>
      </c>
      <c r="O1672" s="174" t="s">
        <v>2630</v>
      </c>
      <c r="P1672" s="184" t="s">
        <v>5199</v>
      </c>
    </row>
    <row r="1673" spans="1:16" ht="21" hidden="1" customHeight="1" x14ac:dyDescent="0.25">
      <c r="A1673" s="154">
        <v>1670</v>
      </c>
      <c r="B1673" s="172" t="s">
        <v>1431</v>
      </c>
      <c r="C1673" s="173">
        <v>512056</v>
      </c>
      <c r="D1673" s="174" t="s">
        <v>5200</v>
      </c>
      <c r="E1673" s="173" t="s">
        <v>640</v>
      </c>
      <c r="F1673" s="173">
        <v>39</v>
      </c>
      <c r="G1673" s="173">
        <v>12</v>
      </c>
      <c r="H1673" s="173" t="s">
        <v>229</v>
      </c>
      <c r="I1673" s="174" t="s">
        <v>5201</v>
      </c>
      <c r="J1673" s="173">
        <v>19</v>
      </c>
      <c r="K1673" s="173" t="s">
        <v>5202</v>
      </c>
      <c r="L1673" s="174" t="s">
        <v>5203</v>
      </c>
      <c r="M1673" s="174" t="s">
        <v>1620</v>
      </c>
      <c r="N1673" s="174" t="s">
        <v>2525</v>
      </c>
      <c r="O1673" s="174">
        <v>0</v>
      </c>
      <c r="P1673" s="184" t="s">
        <v>5204</v>
      </c>
    </row>
    <row r="1674" spans="1:16" ht="21" hidden="1" customHeight="1" x14ac:dyDescent="0.25">
      <c r="A1674" s="154">
        <v>1671</v>
      </c>
      <c r="B1674" s="172" t="s">
        <v>638</v>
      </c>
      <c r="C1674" s="173">
        <v>528618</v>
      </c>
      <c r="D1674" s="174" t="s">
        <v>5205</v>
      </c>
      <c r="E1674" s="173" t="s">
        <v>640</v>
      </c>
      <c r="F1674" s="173">
        <v>33</v>
      </c>
      <c r="G1674" s="173">
        <v>9</v>
      </c>
      <c r="H1674" s="173" t="s">
        <v>280</v>
      </c>
      <c r="I1674" s="174" t="s">
        <v>5206</v>
      </c>
      <c r="J1674" s="173">
        <v>8</v>
      </c>
      <c r="K1674" s="173" t="s">
        <v>2305</v>
      </c>
      <c r="L1674" s="174" t="s">
        <v>2306</v>
      </c>
      <c r="M1674" s="174" t="s">
        <v>653</v>
      </c>
      <c r="N1674" s="174" t="s">
        <v>654</v>
      </c>
      <c r="O1674" s="174" t="s">
        <v>1078</v>
      </c>
      <c r="P1674" s="184" t="s">
        <v>5207</v>
      </c>
    </row>
    <row r="1675" spans="1:16" ht="21" customHeight="1" x14ac:dyDescent="0.25">
      <c r="A1675" s="154">
        <v>1672</v>
      </c>
      <c r="B1675" s="172" t="s">
        <v>1431</v>
      </c>
      <c r="C1675" s="173">
        <v>570530</v>
      </c>
      <c r="D1675" s="174" t="s">
        <v>5208</v>
      </c>
      <c r="E1675" s="173" t="s">
        <v>640</v>
      </c>
      <c r="F1675" s="173">
        <v>46</v>
      </c>
      <c r="G1675" s="173">
        <v>8</v>
      </c>
      <c r="H1675" s="173" t="s">
        <v>229</v>
      </c>
      <c r="I1675" s="174" t="s">
        <v>5209</v>
      </c>
      <c r="J1675" s="173">
        <v>13</v>
      </c>
      <c r="K1675" s="173" t="s">
        <v>907</v>
      </c>
      <c r="L1675" s="174" t="s">
        <v>908</v>
      </c>
      <c r="M1675" s="174" t="s">
        <v>1620</v>
      </c>
      <c r="N1675" s="174" t="s">
        <v>1621</v>
      </c>
      <c r="O1675" s="174">
        <v>0</v>
      </c>
      <c r="P1675" s="184" t="s">
        <v>5210</v>
      </c>
    </row>
    <row r="1676" spans="1:16" ht="21" hidden="1" customHeight="1" x14ac:dyDescent="0.25">
      <c r="A1676" s="154">
        <v>1673</v>
      </c>
      <c r="B1676" s="172" t="s">
        <v>1759</v>
      </c>
      <c r="C1676" s="181">
        <v>571838</v>
      </c>
      <c r="D1676" s="174" t="s">
        <v>5211</v>
      </c>
      <c r="E1676" s="173" t="s">
        <v>640</v>
      </c>
      <c r="F1676" s="173">
        <v>43</v>
      </c>
      <c r="G1676" s="173">
        <v>5</v>
      </c>
      <c r="H1676" s="173" t="s">
        <v>672</v>
      </c>
      <c r="I1676" s="174" t="s">
        <v>3346</v>
      </c>
      <c r="J1676" s="173">
        <v>14</v>
      </c>
      <c r="K1676" s="173" t="s">
        <v>2513</v>
      </c>
      <c r="L1676" s="174" t="s">
        <v>2514</v>
      </c>
      <c r="M1676" s="174" t="s">
        <v>736</v>
      </c>
      <c r="N1676" s="174" t="s">
        <v>917</v>
      </c>
      <c r="O1676" s="174" t="s">
        <v>918</v>
      </c>
      <c r="P1676" s="175" t="s">
        <v>656</v>
      </c>
    </row>
    <row r="1677" spans="1:16" ht="21" hidden="1" customHeight="1" x14ac:dyDescent="0.25">
      <c r="A1677" s="154">
        <v>1674</v>
      </c>
      <c r="B1677" s="172" t="s">
        <v>1510</v>
      </c>
      <c r="C1677" s="173">
        <v>595043</v>
      </c>
      <c r="D1677" s="174" t="s">
        <v>5212</v>
      </c>
      <c r="E1677" s="173" t="s">
        <v>640</v>
      </c>
      <c r="F1677" s="173">
        <v>53</v>
      </c>
      <c r="G1677" s="173">
        <v>31</v>
      </c>
      <c r="H1677" s="173" t="s">
        <v>280</v>
      </c>
      <c r="I1677" s="174" t="s">
        <v>3476</v>
      </c>
      <c r="J1677" s="173">
        <v>29</v>
      </c>
      <c r="K1677" s="173" t="s">
        <v>3706</v>
      </c>
      <c r="L1677" s="174" t="s">
        <v>3707</v>
      </c>
      <c r="M1677" s="174" t="s">
        <v>653</v>
      </c>
      <c r="N1677" s="174" t="s">
        <v>663</v>
      </c>
      <c r="O1677" s="174" t="s">
        <v>664</v>
      </c>
      <c r="P1677" s="184" t="s">
        <v>5213</v>
      </c>
    </row>
    <row r="1678" spans="1:16" ht="21" hidden="1" customHeight="1" x14ac:dyDescent="0.25">
      <c r="A1678" s="154">
        <v>1675</v>
      </c>
      <c r="B1678" s="172" t="s">
        <v>1759</v>
      </c>
      <c r="C1678" s="173">
        <v>628318</v>
      </c>
      <c r="D1678" s="174" t="s">
        <v>5214</v>
      </c>
      <c r="E1678" s="173" t="s">
        <v>640</v>
      </c>
      <c r="F1678" s="173">
        <v>49</v>
      </c>
      <c r="G1678" s="173">
        <v>24</v>
      </c>
      <c r="H1678" s="173" t="s">
        <v>641</v>
      </c>
      <c r="I1678" s="174" t="s">
        <v>1024</v>
      </c>
      <c r="J1678" s="173">
        <v>22</v>
      </c>
      <c r="K1678" s="173" t="s">
        <v>899</v>
      </c>
      <c r="L1678" s="174" t="s">
        <v>900</v>
      </c>
      <c r="M1678" s="174" t="s">
        <v>645</v>
      </c>
      <c r="N1678" s="174" t="s">
        <v>951</v>
      </c>
      <c r="O1678" s="174" t="s">
        <v>3310</v>
      </c>
      <c r="P1678" s="184" t="s">
        <v>5215</v>
      </c>
    </row>
    <row r="1679" spans="1:16" ht="21" hidden="1" customHeight="1" x14ac:dyDescent="0.25">
      <c r="A1679" s="154">
        <v>1676</v>
      </c>
      <c r="B1679" s="172" t="s">
        <v>638</v>
      </c>
      <c r="C1679" s="173">
        <v>879736</v>
      </c>
      <c r="D1679" s="174" t="s">
        <v>5216</v>
      </c>
      <c r="E1679" s="173" t="s">
        <v>640</v>
      </c>
      <c r="F1679" s="173">
        <v>47</v>
      </c>
      <c r="G1679" s="173">
        <v>25</v>
      </c>
      <c r="H1679" s="173" t="s">
        <v>641</v>
      </c>
      <c r="I1679" s="174" t="s">
        <v>993</v>
      </c>
      <c r="J1679" s="173">
        <v>22</v>
      </c>
      <c r="K1679" s="173" t="s">
        <v>764</v>
      </c>
      <c r="L1679" s="174" t="s">
        <v>765</v>
      </c>
      <c r="M1679" s="174" t="s">
        <v>645</v>
      </c>
      <c r="N1679" s="174" t="s">
        <v>951</v>
      </c>
      <c r="O1679" s="174" t="s">
        <v>952</v>
      </c>
      <c r="P1679" s="184" t="s">
        <v>5217</v>
      </c>
    </row>
    <row r="1680" spans="1:16" ht="21" hidden="1" customHeight="1" x14ac:dyDescent="0.25">
      <c r="A1680" s="154">
        <v>1677</v>
      </c>
      <c r="B1680" s="172" t="s">
        <v>1431</v>
      </c>
      <c r="C1680" s="173">
        <v>892496</v>
      </c>
      <c r="D1680" s="174" t="s">
        <v>5218</v>
      </c>
      <c r="E1680" s="173" t="s">
        <v>640</v>
      </c>
      <c r="F1680" s="173">
        <v>55</v>
      </c>
      <c r="G1680" s="173">
        <v>21</v>
      </c>
      <c r="H1680" s="173" t="s">
        <v>672</v>
      </c>
      <c r="I1680" s="174" t="s">
        <v>2790</v>
      </c>
      <c r="J1680" s="173">
        <v>13</v>
      </c>
      <c r="K1680" s="173" t="s">
        <v>5219</v>
      </c>
      <c r="L1680" s="174" t="s">
        <v>5220</v>
      </c>
      <c r="M1680" s="174" t="s">
        <v>736</v>
      </c>
      <c r="N1680" s="174" t="s">
        <v>882</v>
      </c>
      <c r="O1680" s="174">
        <v>0</v>
      </c>
      <c r="P1680" s="184" t="s">
        <v>5221</v>
      </c>
    </row>
    <row r="1681" spans="1:16" ht="21" hidden="1" customHeight="1" x14ac:dyDescent="0.25">
      <c r="A1681" s="154">
        <v>1678</v>
      </c>
      <c r="B1681" s="172" t="s">
        <v>638</v>
      </c>
      <c r="C1681" s="173">
        <v>149840</v>
      </c>
      <c r="D1681" s="174" t="s">
        <v>5222</v>
      </c>
      <c r="E1681" s="173" t="s">
        <v>741</v>
      </c>
      <c r="F1681" s="173">
        <v>56</v>
      </c>
      <c r="G1681" s="173">
        <v>36</v>
      </c>
      <c r="H1681" s="173" t="s">
        <v>672</v>
      </c>
      <c r="I1681" s="174" t="s">
        <v>5223</v>
      </c>
      <c r="J1681" s="173">
        <v>41</v>
      </c>
      <c r="K1681" s="173" t="s">
        <v>1377</v>
      </c>
      <c r="L1681" s="174" t="s">
        <v>1378</v>
      </c>
      <c r="M1681" s="174" t="s">
        <v>736</v>
      </c>
      <c r="N1681" s="174" t="s">
        <v>745</v>
      </c>
      <c r="O1681" s="174">
        <v>0</v>
      </c>
      <c r="P1681" s="184" t="s">
        <v>5224</v>
      </c>
    </row>
    <row r="1682" spans="1:16" ht="21" hidden="1" customHeight="1" x14ac:dyDescent="0.25">
      <c r="A1682" s="154">
        <v>1679</v>
      </c>
      <c r="B1682" s="172" t="s">
        <v>638</v>
      </c>
      <c r="C1682" s="173">
        <v>175711</v>
      </c>
      <c r="D1682" s="174" t="s">
        <v>5225</v>
      </c>
      <c r="E1682" s="173" t="s">
        <v>741</v>
      </c>
      <c r="F1682" s="173">
        <v>51</v>
      </c>
      <c r="G1682" s="173">
        <v>33</v>
      </c>
      <c r="H1682" s="173" t="s">
        <v>672</v>
      </c>
      <c r="I1682" s="174" t="s">
        <v>1340</v>
      </c>
      <c r="J1682" s="173">
        <v>41</v>
      </c>
      <c r="K1682" s="173" t="s">
        <v>1377</v>
      </c>
      <c r="L1682" s="174" t="s">
        <v>1378</v>
      </c>
      <c r="M1682" s="174" t="s">
        <v>736</v>
      </c>
      <c r="N1682" s="174" t="s">
        <v>745</v>
      </c>
      <c r="O1682" s="174">
        <v>0</v>
      </c>
      <c r="P1682" s="184" t="s">
        <v>5226</v>
      </c>
    </row>
    <row r="1683" spans="1:16" ht="21" hidden="1" customHeight="1" x14ac:dyDescent="0.25">
      <c r="A1683" s="154">
        <v>1680</v>
      </c>
      <c r="B1683" s="172" t="s">
        <v>1431</v>
      </c>
      <c r="C1683" s="173">
        <v>209127</v>
      </c>
      <c r="D1683" s="174" t="s">
        <v>5227</v>
      </c>
      <c r="E1683" s="173" t="s">
        <v>640</v>
      </c>
      <c r="F1683" s="173">
        <v>50</v>
      </c>
      <c r="G1683" s="173">
        <v>29</v>
      </c>
      <c r="H1683" s="173" t="s">
        <v>641</v>
      </c>
      <c r="I1683" s="174" t="s">
        <v>4599</v>
      </c>
      <c r="J1683" s="173">
        <v>26</v>
      </c>
      <c r="K1683" s="173" t="s">
        <v>801</v>
      </c>
      <c r="L1683" s="174" t="s">
        <v>802</v>
      </c>
      <c r="M1683" s="174" t="s">
        <v>645</v>
      </c>
      <c r="N1683" s="174" t="s">
        <v>760</v>
      </c>
      <c r="O1683" s="174" t="s">
        <v>2911</v>
      </c>
      <c r="P1683" s="175" t="s">
        <v>656</v>
      </c>
    </row>
    <row r="1684" spans="1:16" ht="21" hidden="1" customHeight="1" x14ac:dyDescent="0.25">
      <c r="A1684" s="154">
        <v>1681</v>
      </c>
      <c r="B1684" s="172" t="s">
        <v>638</v>
      </c>
      <c r="C1684" s="173">
        <v>239849</v>
      </c>
      <c r="D1684" s="174" t="s">
        <v>5228</v>
      </c>
      <c r="E1684" s="173" t="s">
        <v>741</v>
      </c>
      <c r="F1684" s="173">
        <v>54</v>
      </c>
      <c r="G1684" s="173">
        <v>24</v>
      </c>
      <c r="H1684" s="173" t="s">
        <v>641</v>
      </c>
      <c r="I1684" s="174" t="s">
        <v>4706</v>
      </c>
      <c r="J1684" s="173">
        <v>37</v>
      </c>
      <c r="K1684" s="173" t="s">
        <v>1964</v>
      </c>
      <c r="L1684" s="174" t="s">
        <v>1965</v>
      </c>
      <c r="M1684" s="174" t="s">
        <v>645</v>
      </c>
      <c r="N1684" s="174" t="s">
        <v>822</v>
      </c>
      <c r="O1684" s="174" t="s">
        <v>4694</v>
      </c>
      <c r="P1684" s="176" t="s">
        <v>5229</v>
      </c>
    </row>
    <row r="1685" spans="1:16" ht="21" hidden="1" customHeight="1" x14ac:dyDescent="0.25">
      <c r="A1685" s="154">
        <v>1682</v>
      </c>
      <c r="B1685" s="172" t="s">
        <v>1510</v>
      </c>
      <c r="C1685" s="173">
        <v>337573</v>
      </c>
      <c r="D1685" s="174" t="s">
        <v>5230</v>
      </c>
      <c r="E1685" s="173" t="s">
        <v>640</v>
      </c>
      <c r="F1685" s="173">
        <v>40</v>
      </c>
      <c r="G1685" s="173">
        <v>21</v>
      </c>
      <c r="H1685" s="173" t="s">
        <v>641</v>
      </c>
      <c r="I1685" s="174" t="s">
        <v>1905</v>
      </c>
      <c r="J1685" s="173">
        <v>21</v>
      </c>
      <c r="K1685" s="173" t="s">
        <v>1931</v>
      </c>
      <c r="L1685" s="174" t="s">
        <v>1932</v>
      </c>
      <c r="M1685" s="174" t="s">
        <v>645</v>
      </c>
      <c r="N1685" s="174" t="s">
        <v>1614</v>
      </c>
      <c r="O1685" s="174" t="s">
        <v>1883</v>
      </c>
      <c r="P1685" s="176" t="s">
        <v>5231</v>
      </c>
    </row>
    <row r="1686" spans="1:16" ht="21" hidden="1" customHeight="1" x14ac:dyDescent="0.25">
      <c r="A1686" s="154">
        <v>1683</v>
      </c>
      <c r="B1686" s="172" t="s">
        <v>638</v>
      </c>
      <c r="C1686" s="173">
        <v>379737</v>
      </c>
      <c r="D1686" s="174" t="s">
        <v>5232</v>
      </c>
      <c r="E1686" s="173" t="s">
        <v>741</v>
      </c>
      <c r="F1686" s="173">
        <v>50</v>
      </c>
      <c r="G1686" s="173">
        <v>20</v>
      </c>
      <c r="H1686" s="173" t="s">
        <v>641</v>
      </c>
      <c r="I1686" s="174" t="s">
        <v>4713</v>
      </c>
      <c r="J1686" s="173">
        <v>37</v>
      </c>
      <c r="K1686" s="173" t="s">
        <v>1964</v>
      </c>
      <c r="L1686" s="174" t="s">
        <v>1965</v>
      </c>
      <c r="M1686" s="174" t="s">
        <v>645</v>
      </c>
      <c r="N1686" s="174" t="s">
        <v>822</v>
      </c>
      <c r="O1686" s="174" t="s">
        <v>4694</v>
      </c>
      <c r="P1686" s="176" t="s">
        <v>5233</v>
      </c>
    </row>
    <row r="1687" spans="1:16" ht="21" hidden="1" customHeight="1" x14ac:dyDescent="0.25">
      <c r="A1687" s="154">
        <v>1684</v>
      </c>
      <c r="B1687" s="172" t="s">
        <v>1510</v>
      </c>
      <c r="C1687" s="173">
        <v>419953</v>
      </c>
      <c r="D1687" s="174" t="s">
        <v>5234</v>
      </c>
      <c r="E1687" s="173" t="s">
        <v>640</v>
      </c>
      <c r="F1687" s="173">
        <v>45</v>
      </c>
      <c r="G1687" s="173">
        <v>16</v>
      </c>
      <c r="H1687" s="173" t="s">
        <v>641</v>
      </c>
      <c r="I1687" s="174" t="s">
        <v>3362</v>
      </c>
      <c r="J1687" s="173">
        <v>27</v>
      </c>
      <c r="K1687" s="173" t="s">
        <v>3928</v>
      </c>
      <c r="L1687" s="174" t="s">
        <v>3929</v>
      </c>
      <c r="M1687" s="174" t="s">
        <v>645</v>
      </c>
      <c r="N1687" s="174" t="s">
        <v>951</v>
      </c>
      <c r="O1687" s="174" t="s">
        <v>1640</v>
      </c>
      <c r="P1687" s="176" t="s">
        <v>5235</v>
      </c>
    </row>
    <row r="1688" spans="1:16" ht="21" hidden="1" customHeight="1" x14ac:dyDescent="0.25">
      <c r="A1688" s="154">
        <v>1685</v>
      </c>
      <c r="B1688" s="172" t="s">
        <v>1759</v>
      </c>
      <c r="C1688" s="173">
        <v>236994</v>
      </c>
      <c r="D1688" s="174" t="s">
        <v>5236</v>
      </c>
      <c r="E1688" s="173" t="s">
        <v>640</v>
      </c>
      <c r="F1688" s="173">
        <v>48</v>
      </c>
      <c r="G1688" s="173">
        <v>29</v>
      </c>
      <c r="H1688" s="173" t="s">
        <v>672</v>
      </c>
      <c r="I1688" s="174" t="s">
        <v>3270</v>
      </c>
      <c r="J1688" s="173">
        <v>22</v>
      </c>
      <c r="K1688" s="173" t="s">
        <v>1130</v>
      </c>
      <c r="L1688" s="174" t="s">
        <v>1131</v>
      </c>
      <c r="M1688" s="174" t="s">
        <v>736</v>
      </c>
      <c r="N1688" s="174" t="s">
        <v>745</v>
      </c>
      <c r="O1688" s="174" t="s">
        <v>3347</v>
      </c>
      <c r="P1688" s="188" t="s">
        <v>5237</v>
      </c>
    </row>
    <row r="1689" spans="1:16" ht="21" hidden="1" customHeight="1" x14ac:dyDescent="0.25">
      <c r="A1689" s="154">
        <v>1686</v>
      </c>
      <c r="B1689" s="172" t="s">
        <v>1759</v>
      </c>
      <c r="C1689" s="173">
        <v>363699</v>
      </c>
      <c r="D1689" s="174" t="s">
        <v>5238</v>
      </c>
      <c r="E1689" s="173" t="s">
        <v>640</v>
      </c>
      <c r="F1689" s="173">
        <v>37</v>
      </c>
      <c r="G1689" s="173">
        <v>17</v>
      </c>
      <c r="H1689" s="173" t="s">
        <v>641</v>
      </c>
      <c r="I1689" s="174" t="s">
        <v>3464</v>
      </c>
      <c r="J1689" s="173">
        <v>18</v>
      </c>
      <c r="K1689" s="173" t="s">
        <v>2490</v>
      </c>
      <c r="L1689" s="174" t="s">
        <v>2491</v>
      </c>
      <c r="M1689" s="174" t="s">
        <v>645</v>
      </c>
      <c r="N1689" s="174" t="s">
        <v>951</v>
      </c>
      <c r="O1689" s="174" t="s">
        <v>3310</v>
      </c>
      <c r="P1689" s="175" t="s">
        <v>656</v>
      </c>
    </row>
    <row r="1690" spans="1:16" ht="21" hidden="1" customHeight="1" x14ac:dyDescent="0.25">
      <c r="A1690" s="154">
        <v>1687</v>
      </c>
      <c r="B1690" s="172" t="s">
        <v>1759</v>
      </c>
      <c r="C1690" s="173">
        <v>522478</v>
      </c>
      <c r="D1690" s="174" t="s">
        <v>5239</v>
      </c>
      <c r="E1690" s="173" t="s">
        <v>640</v>
      </c>
      <c r="F1690" s="173">
        <v>39</v>
      </c>
      <c r="G1690" s="173">
        <v>9</v>
      </c>
      <c r="H1690" s="173" t="s">
        <v>229</v>
      </c>
      <c r="I1690" s="174" t="s">
        <v>5240</v>
      </c>
      <c r="J1690" s="173">
        <v>16</v>
      </c>
      <c r="K1690" s="173" t="s">
        <v>880</v>
      </c>
      <c r="L1690" s="174" t="s">
        <v>881</v>
      </c>
      <c r="M1690" s="174" t="s">
        <v>1620</v>
      </c>
      <c r="N1690" s="174" t="s">
        <v>1627</v>
      </c>
      <c r="O1690" s="174">
        <v>0</v>
      </c>
      <c r="P1690" s="188" t="s">
        <v>5241</v>
      </c>
    </row>
    <row r="1691" spans="1:16" ht="21" hidden="1" customHeight="1" x14ac:dyDescent="0.25">
      <c r="A1691" s="154">
        <v>1688</v>
      </c>
      <c r="B1691" s="172" t="s">
        <v>1759</v>
      </c>
      <c r="C1691" s="173">
        <v>736360</v>
      </c>
      <c r="D1691" s="174" t="s">
        <v>5242</v>
      </c>
      <c r="E1691" s="173" t="s">
        <v>640</v>
      </c>
      <c r="F1691" s="173">
        <v>48</v>
      </c>
      <c r="G1691" s="173">
        <v>29</v>
      </c>
      <c r="H1691" s="173" t="s">
        <v>280</v>
      </c>
      <c r="I1691" s="174" t="s">
        <v>5243</v>
      </c>
      <c r="J1691" s="173">
        <v>25</v>
      </c>
      <c r="K1691" s="173" t="s">
        <v>651</v>
      </c>
      <c r="L1691" s="174" t="s">
        <v>652</v>
      </c>
      <c r="M1691" s="174" t="s">
        <v>653</v>
      </c>
      <c r="N1691" s="174" t="s">
        <v>654</v>
      </c>
      <c r="O1691" s="174" t="s">
        <v>3426</v>
      </c>
      <c r="P1691" s="175" t="s">
        <v>656</v>
      </c>
    </row>
    <row r="1692" spans="1:16" ht="21" hidden="1" customHeight="1" x14ac:dyDescent="0.25">
      <c r="A1692" s="154">
        <v>1689</v>
      </c>
      <c r="B1692" s="172" t="s">
        <v>1510</v>
      </c>
      <c r="C1692" s="173">
        <v>379415</v>
      </c>
      <c r="D1692" s="174" t="s">
        <v>5244</v>
      </c>
      <c r="E1692" s="173" t="s">
        <v>640</v>
      </c>
      <c r="F1692" s="173">
        <v>36</v>
      </c>
      <c r="G1692" s="173">
        <v>15</v>
      </c>
      <c r="H1692" s="173" t="s">
        <v>672</v>
      </c>
      <c r="I1692" s="174" t="s">
        <v>2050</v>
      </c>
      <c r="J1692" s="173">
        <v>22</v>
      </c>
      <c r="K1692" s="173" t="s">
        <v>902</v>
      </c>
      <c r="L1692" s="174" t="s">
        <v>903</v>
      </c>
      <c r="M1692" s="174" t="s">
        <v>736</v>
      </c>
      <c r="N1692" s="174" t="s">
        <v>737</v>
      </c>
      <c r="O1692" s="174" t="s">
        <v>738</v>
      </c>
      <c r="P1692" s="188" t="s">
        <v>5245</v>
      </c>
    </row>
    <row r="1693" spans="1:16" ht="21" hidden="1" customHeight="1" x14ac:dyDescent="0.25">
      <c r="A1693" s="154">
        <v>1690</v>
      </c>
      <c r="B1693" s="172" t="s">
        <v>1759</v>
      </c>
      <c r="C1693" s="173">
        <v>435483</v>
      </c>
      <c r="D1693" s="174" t="s">
        <v>5246</v>
      </c>
      <c r="E1693" s="173" t="s">
        <v>640</v>
      </c>
      <c r="F1693" s="173">
        <v>45</v>
      </c>
      <c r="G1693" s="173">
        <v>17</v>
      </c>
      <c r="H1693" s="173" t="s">
        <v>641</v>
      </c>
      <c r="I1693" s="174" t="s">
        <v>2443</v>
      </c>
      <c r="J1693" s="173">
        <v>23</v>
      </c>
      <c r="K1693" s="173" t="s">
        <v>1280</v>
      </c>
      <c r="L1693" s="174" t="s">
        <v>1281</v>
      </c>
      <c r="M1693" s="174" t="s">
        <v>645</v>
      </c>
      <c r="N1693" s="174" t="s">
        <v>760</v>
      </c>
      <c r="O1693" s="174" t="s">
        <v>3624</v>
      </c>
      <c r="P1693" s="175" t="s">
        <v>656</v>
      </c>
    </row>
    <row r="1694" spans="1:16" ht="21" hidden="1" customHeight="1" x14ac:dyDescent="0.25">
      <c r="A1694" s="154">
        <v>1691</v>
      </c>
      <c r="B1694" s="172" t="s">
        <v>1759</v>
      </c>
      <c r="C1694" s="173">
        <v>442946</v>
      </c>
      <c r="D1694" s="174" t="s">
        <v>5247</v>
      </c>
      <c r="E1694" s="173" t="s">
        <v>741</v>
      </c>
      <c r="F1694" s="173">
        <v>39</v>
      </c>
      <c r="G1694" s="173">
        <v>15</v>
      </c>
      <c r="H1694" s="173" t="s">
        <v>641</v>
      </c>
      <c r="I1694" s="174" t="s">
        <v>1761</v>
      </c>
      <c r="J1694" s="173">
        <v>35</v>
      </c>
      <c r="K1694" s="173" t="s">
        <v>820</v>
      </c>
      <c r="L1694" s="174" t="s">
        <v>821</v>
      </c>
      <c r="M1694" s="174" t="s">
        <v>645</v>
      </c>
      <c r="N1694" s="174" t="s">
        <v>822</v>
      </c>
      <c r="O1694" s="174" t="s">
        <v>1762</v>
      </c>
      <c r="P1694" s="188" t="s">
        <v>5248</v>
      </c>
    </row>
    <row r="1695" spans="1:16" ht="21" hidden="1" customHeight="1" x14ac:dyDescent="0.25">
      <c r="A1695" s="154">
        <v>1692</v>
      </c>
      <c r="B1695" s="172" t="s">
        <v>638</v>
      </c>
      <c r="C1695" s="173">
        <v>222233</v>
      </c>
      <c r="D1695" s="174" t="s">
        <v>5249</v>
      </c>
      <c r="E1695" s="173" t="s">
        <v>741</v>
      </c>
      <c r="F1695" s="173">
        <v>61</v>
      </c>
      <c r="G1695" s="173">
        <v>28</v>
      </c>
      <c r="H1695" s="173" t="s">
        <v>280</v>
      </c>
      <c r="I1695" s="174" t="s">
        <v>2241</v>
      </c>
      <c r="J1695" s="173">
        <v>39</v>
      </c>
      <c r="K1695" s="173" t="s">
        <v>1333</v>
      </c>
      <c r="L1695" s="174" t="s">
        <v>1334</v>
      </c>
      <c r="M1695" s="174" t="s">
        <v>653</v>
      </c>
      <c r="N1695" s="174">
        <v>0</v>
      </c>
      <c r="O1695" s="174" t="s">
        <v>2242</v>
      </c>
      <c r="P1695" s="188" t="s">
        <v>5250</v>
      </c>
    </row>
    <row r="1696" spans="1:16" ht="21" hidden="1" customHeight="1" x14ac:dyDescent="0.25">
      <c r="A1696" s="154">
        <v>1693</v>
      </c>
      <c r="B1696" s="172" t="s">
        <v>1431</v>
      </c>
      <c r="C1696" s="173">
        <v>380292</v>
      </c>
      <c r="D1696" s="174" t="s">
        <v>5251</v>
      </c>
      <c r="E1696" s="173" t="s">
        <v>640</v>
      </c>
      <c r="F1696" s="173">
        <v>43</v>
      </c>
      <c r="G1696" s="173">
        <v>19</v>
      </c>
      <c r="H1696" s="173" t="s">
        <v>229</v>
      </c>
      <c r="I1696" s="174" t="s">
        <v>3097</v>
      </c>
      <c r="J1696" s="173">
        <v>23</v>
      </c>
      <c r="K1696" s="173" t="s">
        <v>3098</v>
      </c>
      <c r="L1696" s="174" t="s">
        <v>3099</v>
      </c>
      <c r="M1696" s="174" t="s">
        <v>1620</v>
      </c>
      <c r="N1696" s="174" t="s">
        <v>1744</v>
      </c>
      <c r="O1696" s="174" t="s">
        <v>54</v>
      </c>
      <c r="P1696" s="176" t="s">
        <v>5252</v>
      </c>
    </row>
    <row r="1697" spans="1:16" ht="21" hidden="1" customHeight="1" x14ac:dyDescent="0.25">
      <c r="A1697" s="154">
        <v>1694</v>
      </c>
      <c r="B1697" s="172" t="s">
        <v>1431</v>
      </c>
      <c r="C1697" s="173">
        <v>419320</v>
      </c>
      <c r="D1697" s="174" t="s">
        <v>5253</v>
      </c>
      <c r="E1697" s="173" t="s">
        <v>640</v>
      </c>
      <c r="F1697" s="173">
        <v>41</v>
      </c>
      <c r="G1697" s="173">
        <v>18</v>
      </c>
      <c r="H1697" s="173" t="s">
        <v>229</v>
      </c>
      <c r="I1697" s="174" t="s">
        <v>3097</v>
      </c>
      <c r="J1697" s="173">
        <v>23</v>
      </c>
      <c r="K1697" s="173" t="s">
        <v>929</v>
      </c>
      <c r="L1697" s="174" t="s">
        <v>930</v>
      </c>
      <c r="M1697" s="174" t="s">
        <v>1620</v>
      </c>
      <c r="N1697" s="174" t="s">
        <v>1744</v>
      </c>
      <c r="O1697" s="174" t="s">
        <v>54</v>
      </c>
      <c r="P1697" s="176" t="s">
        <v>5254</v>
      </c>
    </row>
    <row r="1698" spans="1:16" ht="21" customHeight="1" x14ac:dyDescent="0.25">
      <c r="A1698" s="154">
        <v>1695</v>
      </c>
      <c r="B1698" s="172" t="s">
        <v>1431</v>
      </c>
      <c r="C1698" s="173">
        <v>510745</v>
      </c>
      <c r="D1698" s="174" t="s">
        <v>5255</v>
      </c>
      <c r="E1698" s="173" t="s">
        <v>741</v>
      </c>
      <c r="F1698" s="173">
        <v>35</v>
      </c>
      <c r="G1698" s="173">
        <v>11</v>
      </c>
      <c r="H1698" s="173" t="s">
        <v>229</v>
      </c>
      <c r="I1698" s="174" t="s">
        <v>2545</v>
      </c>
      <c r="J1698" s="173">
        <v>33</v>
      </c>
      <c r="K1698" s="173" t="s">
        <v>1068</v>
      </c>
      <c r="L1698" s="174" t="s">
        <v>1069</v>
      </c>
      <c r="M1698" s="174" t="s">
        <v>1620</v>
      </c>
      <c r="N1698" s="174" t="s">
        <v>1621</v>
      </c>
      <c r="O1698" s="174">
        <v>0</v>
      </c>
      <c r="P1698" s="176" t="s">
        <v>5256</v>
      </c>
    </row>
    <row r="1699" spans="1:16" ht="21" hidden="1" customHeight="1" x14ac:dyDescent="0.25">
      <c r="A1699" s="154">
        <v>1696</v>
      </c>
      <c r="B1699" s="172" t="s">
        <v>1431</v>
      </c>
      <c r="C1699" s="173">
        <v>600496</v>
      </c>
      <c r="D1699" s="174" t="s">
        <v>5257</v>
      </c>
      <c r="E1699" s="173" t="s">
        <v>640</v>
      </c>
      <c r="F1699" s="173">
        <v>33</v>
      </c>
      <c r="G1699" s="173">
        <v>6</v>
      </c>
      <c r="H1699" s="173" t="s">
        <v>672</v>
      </c>
      <c r="I1699" s="174" t="s">
        <v>5258</v>
      </c>
      <c r="J1699" s="173">
        <v>13</v>
      </c>
      <c r="K1699" s="173" t="s">
        <v>3090</v>
      </c>
      <c r="L1699" s="174" t="s">
        <v>3091</v>
      </c>
      <c r="M1699" s="174" t="s">
        <v>736</v>
      </c>
      <c r="N1699" s="174" t="s">
        <v>882</v>
      </c>
      <c r="O1699" s="174" t="s">
        <v>2829</v>
      </c>
      <c r="P1699" s="176" t="s">
        <v>5259</v>
      </c>
    </row>
    <row r="1700" spans="1:16" ht="21" hidden="1" customHeight="1" x14ac:dyDescent="0.25">
      <c r="A1700" s="154">
        <v>1697</v>
      </c>
      <c r="B1700" s="172" t="s">
        <v>638</v>
      </c>
      <c r="C1700" s="173">
        <v>237898</v>
      </c>
      <c r="D1700" s="174" t="s">
        <v>5260</v>
      </c>
      <c r="E1700" s="173" t="s">
        <v>741</v>
      </c>
      <c r="F1700" s="173">
        <v>57</v>
      </c>
      <c r="G1700" s="173">
        <v>30</v>
      </c>
      <c r="H1700" s="173" t="s">
        <v>641</v>
      </c>
      <c r="I1700" s="174" t="s">
        <v>5261</v>
      </c>
      <c r="J1700" s="173">
        <v>39</v>
      </c>
      <c r="K1700" s="173" t="s">
        <v>2532</v>
      </c>
      <c r="L1700" s="174" t="s">
        <v>2533</v>
      </c>
      <c r="M1700" s="174" t="s">
        <v>645</v>
      </c>
      <c r="N1700" s="174" t="s">
        <v>822</v>
      </c>
      <c r="O1700" s="174" t="s">
        <v>4694</v>
      </c>
      <c r="P1700" s="176" t="s">
        <v>5262</v>
      </c>
    </row>
    <row r="1701" spans="1:16" ht="21" hidden="1" customHeight="1" x14ac:dyDescent="0.25">
      <c r="A1701" s="154">
        <v>1698</v>
      </c>
      <c r="B1701" s="172" t="s">
        <v>638</v>
      </c>
      <c r="C1701" s="173">
        <v>333244</v>
      </c>
      <c r="D1701" s="174" t="s">
        <v>5263</v>
      </c>
      <c r="E1701" s="173" t="s">
        <v>741</v>
      </c>
      <c r="F1701" s="173">
        <v>51</v>
      </c>
      <c r="G1701" s="173">
        <v>18</v>
      </c>
      <c r="H1701" s="173" t="s">
        <v>641</v>
      </c>
      <c r="I1701" s="174" t="s">
        <v>5264</v>
      </c>
      <c r="J1701" s="173">
        <v>37</v>
      </c>
      <c r="K1701" s="173" t="s">
        <v>1964</v>
      </c>
      <c r="L1701" s="174" t="s">
        <v>1965</v>
      </c>
      <c r="M1701" s="174" t="s">
        <v>645</v>
      </c>
      <c r="N1701" s="174" t="s">
        <v>822</v>
      </c>
      <c r="O1701" s="174" t="s">
        <v>823</v>
      </c>
      <c r="P1701" s="176" t="s">
        <v>5265</v>
      </c>
    </row>
    <row r="1702" spans="1:16" ht="21" hidden="1" customHeight="1" x14ac:dyDescent="0.25">
      <c r="A1702" s="154">
        <v>1699</v>
      </c>
      <c r="B1702" s="172" t="s">
        <v>638</v>
      </c>
      <c r="C1702" s="173">
        <v>368204</v>
      </c>
      <c r="D1702" s="174" t="s">
        <v>5266</v>
      </c>
      <c r="E1702" s="173" t="s">
        <v>741</v>
      </c>
      <c r="F1702" s="173">
        <v>51</v>
      </c>
      <c r="G1702" s="173">
        <v>20</v>
      </c>
      <c r="H1702" s="173" t="s">
        <v>641</v>
      </c>
      <c r="I1702" s="174" t="s">
        <v>5267</v>
      </c>
      <c r="J1702" s="173">
        <v>37</v>
      </c>
      <c r="K1702" s="173" t="s">
        <v>1964</v>
      </c>
      <c r="L1702" s="174" t="s">
        <v>1965</v>
      </c>
      <c r="M1702" s="174" t="s">
        <v>645</v>
      </c>
      <c r="N1702" s="174" t="s">
        <v>822</v>
      </c>
      <c r="O1702" s="174" t="s">
        <v>823</v>
      </c>
      <c r="P1702" s="176" t="s">
        <v>5268</v>
      </c>
    </row>
    <row r="1703" spans="1:16" ht="21" hidden="1" customHeight="1" x14ac:dyDescent="0.25">
      <c r="A1703" s="154">
        <v>1700</v>
      </c>
      <c r="B1703" s="172" t="s">
        <v>638</v>
      </c>
      <c r="C1703" s="173">
        <v>385586</v>
      </c>
      <c r="D1703" s="174" t="s">
        <v>5269</v>
      </c>
      <c r="E1703" s="173" t="s">
        <v>741</v>
      </c>
      <c r="F1703" s="173">
        <v>60</v>
      </c>
      <c r="G1703" s="173">
        <v>20</v>
      </c>
      <c r="H1703" s="173" t="s">
        <v>641</v>
      </c>
      <c r="I1703" s="174" t="s">
        <v>4693</v>
      </c>
      <c r="J1703" s="173">
        <v>39</v>
      </c>
      <c r="K1703" s="173" t="s">
        <v>2532</v>
      </c>
      <c r="L1703" s="174" t="s">
        <v>2533</v>
      </c>
      <c r="M1703" s="174" t="s">
        <v>645</v>
      </c>
      <c r="N1703" s="174" t="s">
        <v>822</v>
      </c>
      <c r="O1703" s="174" t="s">
        <v>4694</v>
      </c>
      <c r="P1703" s="176" t="s">
        <v>5270</v>
      </c>
    </row>
    <row r="1704" spans="1:16" ht="21" hidden="1" customHeight="1" x14ac:dyDescent="0.25">
      <c r="A1704" s="154">
        <v>1701</v>
      </c>
      <c r="B1704" s="172" t="s">
        <v>1431</v>
      </c>
      <c r="C1704" s="173">
        <v>435772</v>
      </c>
      <c r="D1704" s="174" t="s">
        <v>5271</v>
      </c>
      <c r="E1704" s="173" t="s">
        <v>640</v>
      </c>
      <c r="F1704" s="173">
        <v>35</v>
      </c>
      <c r="G1704" s="173">
        <v>16</v>
      </c>
      <c r="H1704" s="173" t="s">
        <v>672</v>
      </c>
      <c r="I1704" s="174" t="s">
        <v>2512</v>
      </c>
      <c r="J1704" s="173">
        <v>23</v>
      </c>
      <c r="K1704" s="173" t="s">
        <v>2843</v>
      </c>
      <c r="L1704" s="174" t="s">
        <v>2844</v>
      </c>
      <c r="M1704" s="174" t="s">
        <v>736</v>
      </c>
      <c r="N1704" s="174" t="s">
        <v>917</v>
      </c>
      <c r="O1704" s="174" t="s">
        <v>918</v>
      </c>
      <c r="P1704" s="176" t="s">
        <v>5272</v>
      </c>
    </row>
    <row r="1705" spans="1:16" ht="21" hidden="1" customHeight="1" x14ac:dyDescent="0.25">
      <c r="A1705" s="154">
        <v>1702</v>
      </c>
      <c r="B1705" s="172" t="s">
        <v>1431</v>
      </c>
      <c r="C1705" s="173">
        <v>446004</v>
      </c>
      <c r="D1705" s="174" t="s">
        <v>5273</v>
      </c>
      <c r="E1705" s="173" t="s">
        <v>640</v>
      </c>
      <c r="F1705" s="173">
        <v>36</v>
      </c>
      <c r="G1705" s="173">
        <v>15</v>
      </c>
      <c r="H1705" s="173" t="s">
        <v>672</v>
      </c>
      <c r="I1705" s="174" t="s">
        <v>2512</v>
      </c>
      <c r="J1705" s="173">
        <v>10</v>
      </c>
      <c r="K1705" s="173" t="s">
        <v>1108</v>
      </c>
      <c r="L1705" s="174" t="s">
        <v>1109</v>
      </c>
      <c r="M1705" s="174" t="s">
        <v>736</v>
      </c>
      <c r="N1705" s="174" t="s">
        <v>917</v>
      </c>
      <c r="O1705" s="174" t="s">
        <v>918</v>
      </c>
      <c r="P1705" s="176" t="s">
        <v>5274</v>
      </c>
    </row>
    <row r="1706" spans="1:16" ht="21" hidden="1" customHeight="1" x14ac:dyDescent="0.25">
      <c r="A1706" s="154">
        <v>1703</v>
      </c>
      <c r="B1706" s="172" t="s">
        <v>1431</v>
      </c>
      <c r="C1706" s="173">
        <v>459368</v>
      </c>
      <c r="D1706" s="174" t="s">
        <v>5275</v>
      </c>
      <c r="E1706" s="173" t="s">
        <v>640</v>
      </c>
      <c r="F1706" s="173">
        <v>40</v>
      </c>
      <c r="G1706" s="173">
        <v>16</v>
      </c>
      <c r="H1706" s="173" t="s">
        <v>672</v>
      </c>
      <c r="I1706" s="174" t="s">
        <v>2512</v>
      </c>
      <c r="J1706" s="173">
        <v>16</v>
      </c>
      <c r="K1706" s="173" t="s">
        <v>880</v>
      </c>
      <c r="L1706" s="174" t="s">
        <v>881</v>
      </c>
      <c r="M1706" s="174" t="s">
        <v>736</v>
      </c>
      <c r="N1706" s="174" t="s">
        <v>917</v>
      </c>
      <c r="O1706" s="174" t="s">
        <v>918</v>
      </c>
      <c r="P1706" s="176" t="s">
        <v>5276</v>
      </c>
    </row>
    <row r="1707" spans="1:16" ht="21" hidden="1" customHeight="1" x14ac:dyDescent="0.25">
      <c r="A1707" s="154">
        <v>1704</v>
      </c>
      <c r="B1707" s="172" t="s">
        <v>1759</v>
      </c>
      <c r="C1707" s="173">
        <v>324862</v>
      </c>
      <c r="D1707" s="174" t="s">
        <v>5277</v>
      </c>
      <c r="E1707" s="173" t="s">
        <v>741</v>
      </c>
      <c r="F1707" s="173">
        <v>51</v>
      </c>
      <c r="G1707" s="173">
        <v>24</v>
      </c>
      <c r="H1707" s="173" t="s">
        <v>641</v>
      </c>
      <c r="I1707" s="174" t="s">
        <v>5278</v>
      </c>
      <c r="J1707" s="173">
        <v>37</v>
      </c>
      <c r="K1707" s="173" t="s">
        <v>2316</v>
      </c>
      <c r="L1707" s="174" t="s">
        <v>2317</v>
      </c>
      <c r="M1707" s="174" t="s">
        <v>645</v>
      </c>
      <c r="N1707" s="174" t="s">
        <v>760</v>
      </c>
      <c r="O1707" s="174" t="s">
        <v>3624</v>
      </c>
      <c r="P1707" s="176" t="s">
        <v>5279</v>
      </c>
    </row>
    <row r="1708" spans="1:16" ht="21" hidden="1" customHeight="1" x14ac:dyDescent="0.25">
      <c r="A1708" s="154">
        <v>1705</v>
      </c>
      <c r="B1708" s="172" t="s">
        <v>1510</v>
      </c>
      <c r="C1708" s="173">
        <v>525319</v>
      </c>
      <c r="D1708" s="174" t="s">
        <v>5280</v>
      </c>
      <c r="E1708" s="173" t="s">
        <v>640</v>
      </c>
      <c r="F1708" s="173">
        <v>38</v>
      </c>
      <c r="G1708" s="173">
        <v>11</v>
      </c>
      <c r="H1708" s="173" t="s">
        <v>280</v>
      </c>
      <c r="I1708" s="174" t="s">
        <v>2175</v>
      </c>
      <c r="J1708" s="173">
        <v>22</v>
      </c>
      <c r="K1708" s="173" t="s">
        <v>899</v>
      </c>
      <c r="L1708" s="174" t="s">
        <v>900</v>
      </c>
      <c r="M1708" s="174" t="s">
        <v>653</v>
      </c>
      <c r="N1708" s="174" t="s">
        <v>654</v>
      </c>
      <c r="O1708" s="174" t="s">
        <v>1170</v>
      </c>
      <c r="P1708" s="175" t="s">
        <v>656</v>
      </c>
    </row>
    <row r="1709" spans="1:16" ht="21" hidden="1" customHeight="1" x14ac:dyDescent="0.25">
      <c r="A1709" s="154">
        <v>1706</v>
      </c>
      <c r="B1709" s="172" t="s">
        <v>1510</v>
      </c>
      <c r="C1709" s="173">
        <v>450535</v>
      </c>
      <c r="D1709" s="174" t="s">
        <v>5281</v>
      </c>
      <c r="E1709" s="173" t="s">
        <v>640</v>
      </c>
      <c r="F1709" s="173">
        <v>39</v>
      </c>
      <c r="G1709" s="173">
        <v>15</v>
      </c>
      <c r="H1709" s="173" t="s">
        <v>641</v>
      </c>
      <c r="I1709" s="174" t="s">
        <v>3362</v>
      </c>
      <c r="J1709" s="173">
        <v>26</v>
      </c>
      <c r="K1709" s="173" t="s">
        <v>1957</v>
      </c>
      <c r="L1709" s="174" t="s">
        <v>1958</v>
      </c>
      <c r="M1709" s="174" t="s">
        <v>645</v>
      </c>
      <c r="N1709" s="174" t="s">
        <v>951</v>
      </c>
      <c r="O1709" s="174" t="s">
        <v>1640</v>
      </c>
      <c r="P1709" s="176" t="s">
        <v>5282</v>
      </c>
    </row>
    <row r="1710" spans="1:16" ht="21" hidden="1" customHeight="1" x14ac:dyDescent="0.25">
      <c r="A1710" s="154">
        <v>1707</v>
      </c>
      <c r="B1710" s="172" t="s">
        <v>638</v>
      </c>
      <c r="C1710" s="173">
        <v>507017</v>
      </c>
      <c r="D1710" s="174" t="s">
        <v>5283</v>
      </c>
      <c r="E1710" s="173" t="s">
        <v>640</v>
      </c>
      <c r="F1710" s="173">
        <v>36</v>
      </c>
      <c r="G1710" s="173">
        <v>13</v>
      </c>
      <c r="H1710" s="173" t="s">
        <v>641</v>
      </c>
      <c r="I1710" s="174" t="s">
        <v>1245</v>
      </c>
      <c r="J1710" s="173">
        <v>26</v>
      </c>
      <c r="K1710" s="173" t="s">
        <v>949</v>
      </c>
      <c r="L1710" s="174" t="s">
        <v>950</v>
      </c>
      <c r="M1710" s="174" t="s">
        <v>645</v>
      </c>
      <c r="N1710" s="174" t="s">
        <v>951</v>
      </c>
      <c r="O1710" s="174" t="s">
        <v>1193</v>
      </c>
      <c r="P1710" s="175" t="s">
        <v>656</v>
      </c>
    </row>
    <row r="1711" spans="1:16" ht="21" hidden="1" customHeight="1" x14ac:dyDescent="0.25">
      <c r="A1711" s="154">
        <v>1708</v>
      </c>
      <c r="B1711" s="172" t="s">
        <v>1759</v>
      </c>
      <c r="C1711" s="173">
        <v>517936</v>
      </c>
      <c r="D1711" s="174" t="s">
        <v>5284</v>
      </c>
      <c r="E1711" s="173" t="s">
        <v>741</v>
      </c>
      <c r="F1711" s="173">
        <v>37</v>
      </c>
      <c r="G1711" s="173">
        <v>12</v>
      </c>
      <c r="H1711" s="173" t="s">
        <v>641</v>
      </c>
      <c r="I1711" s="174" t="s">
        <v>3307</v>
      </c>
      <c r="J1711" s="173">
        <v>37</v>
      </c>
      <c r="K1711" s="173" t="s">
        <v>1964</v>
      </c>
      <c r="L1711" s="174" t="s">
        <v>1965</v>
      </c>
      <c r="M1711" s="174" t="s">
        <v>645</v>
      </c>
      <c r="N1711" s="174" t="s">
        <v>822</v>
      </c>
      <c r="O1711" s="174" t="s">
        <v>1762</v>
      </c>
      <c r="P1711" s="176" t="s">
        <v>5285</v>
      </c>
    </row>
    <row r="1712" spans="1:16" ht="21" hidden="1" customHeight="1" x14ac:dyDescent="0.25">
      <c r="A1712" s="154">
        <v>1709</v>
      </c>
      <c r="B1712" s="172" t="s">
        <v>1510</v>
      </c>
      <c r="C1712" s="173">
        <v>416104</v>
      </c>
      <c r="D1712" s="174" t="s">
        <v>5286</v>
      </c>
      <c r="E1712" s="173" t="s">
        <v>741</v>
      </c>
      <c r="F1712" s="173">
        <v>58</v>
      </c>
      <c r="G1712" s="173">
        <v>31</v>
      </c>
      <c r="H1712" s="173" t="s">
        <v>641</v>
      </c>
      <c r="I1712" s="174" t="s">
        <v>5287</v>
      </c>
      <c r="J1712" s="173">
        <v>35</v>
      </c>
      <c r="K1712" s="173" t="s">
        <v>820</v>
      </c>
      <c r="L1712" s="174" t="s">
        <v>821</v>
      </c>
      <c r="M1712" s="174" t="s">
        <v>645</v>
      </c>
      <c r="N1712" s="174" t="s">
        <v>760</v>
      </c>
      <c r="O1712" s="174">
        <v>0</v>
      </c>
      <c r="P1712" s="176" t="s">
        <v>5288</v>
      </c>
    </row>
    <row r="1713" spans="1:16" ht="21" hidden="1" customHeight="1" x14ac:dyDescent="0.25">
      <c r="A1713" s="154">
        <v>1710</v>
      </c>
      <c r="B1713" s="172" t="s">
        <v>1510</v>
      </c>
      <c r="C1713" s="173">
        <v>410613</v>
      </c>
      <c r="D1713" s="174" t="s">
        <v>5289</v>
      </c>
      <c r="E1713" s="173" t="s">
        <v>640</v>
      </c>
      <c r="F1713" s="173">
        <v>40</v>
      </c>
      <c r="G1713" s="173">
        <v>18</v>
      </c>
      <c r="H1713" s="173" t="s">
        <v>641</v>
      </c>
      <c r="I1713" s="174" t="s">
        <v>5290</v>
      </c>
      <c r="J1713" s="173">
        <v>23</v>
      </c>
      <c r="K1713" s="173" t="s">
        <v>4179</v>
      </c>
      <c r="L1713" s="174" t="s">
        <v>4180</v>
      </c>
      <c r="M1713" s="174" t="s">
        <v>645</v>
      </c>
      <c r="N1713" s="174" t="s">
        <v>760</v>
      </c>
      <c r="O1713" s="174">
        <v>0</v>
      </c>
      <c r="P1713" s="176" t="s">
        <v>5291</v>
      </c>
    </row>
    <row r="1714" spans="1:16" ht="21" hidden="1" customHeight="1" x14ac:dyDescent="0.25">
      <c r="A1714" s="154">
        <v>1711</v>
      </c>
      <c r="B1714" s="172" t="s">
        <v>1510</v>
      </c>
      <c r="C1714" s="173">
        <v>443090</v>
      </c>
      <c r="D1714" s="174" t="s">
        <v>5292</v>
      </c>
      <c r="E1714" s="173" t="s">
        <v>640</v>
      </c>
      <c r="F1714" s="173">
        <v>39</v>
      </c>
      <c r="G1714" s="173">
        <v>17</v>
      </c>
      <c r="H1714" s="173" t="s">
        <v>641</v>
      </c>
      <c r="I1714" s="174" t="s">
        <v>5293</v>
      </c>
      <c r="J1714" s="173">
        <v>21</v>
      </c>
      <c r="K1714" s="173" t="s">
        <v>2467</v>
      </c>
      <c r="L1714" s="174" t="s">
        <v>2468</v>
      </c>
      <c r="M1714" s="174" t="s">
        <v>645</v>
      </c>
      <c r="N1714" s="174" t="s">
        <v>760</v>
      </c>
      <c r="O1714" s="174">
        <v>0</v>
      </c>
      <c r="P1714" s="176" t="s">
        <v>5294</v>
      </c>
    </row>
    <row r="1715" spans="1:16" ht="21" hidden="1" customHeight="1" x14ac:dyDescent="0.25">
      <c r="A1715" s="154">
        <v>1712</v>
      </c>
      <c r="B1715" s="172" t="s">
        <v>1759</v>
      </c>
      <c r="C1715" s="173">
        <v>357159</v>
      </c>
      <c r="D1715" s="174" t="s">
        <v>5295</v>
      </c>
      <c r="E1715" s="173" t="s">
        <v>640</v>
      </c>
      <c r="F1715" s="173">
        <v>45</v>
      </c>
      <c r="G1715" s="173">
        <v>21</v>
      </c>
      <c r="H1715" s="173" t="s">
        <v>641</v>
      </c>
      <c r="I1715" s="174" t="s">
        <v>1052</v>
      </c>
      <c r="J1715" s="173">
        <v>23</v>
      </c>
      <c r="K1715" s="173" t="s">
        <v>1293</v>
      </c>
      <c r="L1715" s="174" t="s">
        <v>1294</v>
      </c>
      <c r="M1715" s="174" t="s">
        <v>645</v>
      </c>
      <c r="N1715" s="174" t="s">
        <v>951</v>
      </c>
      <c r="O1715" s="174" t="s">
        <v>3310</v>
      </c>
      <c r="P1715" s="176" t="s">
        <v>5296</v>
      </c>
    </row>
    <row r="1716" spans="1:16" ht="21" hidden="1" customHeight="1" x14ac:dyDescent="0.25">
      <c r="A1716" s="154">
        <v>1713</v>
      </c>
      <c r="B1716" s="172" t="s">
        <v>1759</v>
      </c>
      <c r="C1716" s="173">
        <v>382563</v>
      </c>
      <c r="D1716" s="174" t="s">
        <v>5297</v>
      </c>
      <c r="E1716" s="173" t="s">
        <v>640</v>
      </c>
      <c r="F1716" s="173">
        <v>38</v>
      </c>
      <c r="G1716" s="173">
        <v>19</v>
      </c>
      <c r="H1716" s="173" t="s">
        <v>641</v>
      </c>
      <c r="I1716" s="174" t="s">
        <v>1037</v>
      </c>
      <c r="J1716" s="173">
        <v>20</v>
      </c>
      <c r="K1716" s="173" t="s">
        <v>2211</v>
      </c>
      <c r="L1716" s="174" t="s">
        <v>2212</v>
      </c>
      <c r="M1716" s="174" t="s">
        <v>645</v>
      </c>
      <c r="N1716" s="174" t="s">
        <v>951</v>
      </c>
      <c r="O1716" s="174" t="s">
        <v>3273</v>
      </c>
      <c r="P1716" s="176" t="s">
        <v>5298</v>
      </c>
    </row>
    <row r="1717" spans="1:16" ht="21" hidden="1" customHeight="1" x14ac:dyDescent="0.25">
      <c r="A1717" s="154">
        <v>1714</v>
      </c>
      <c r="B1717" s="172" t="s">
        <v>1759</v>
      </c>
      <c r="C1717" s="173">
        <v>372440</v>
      </c>
      <c r="D1717" s="174" t="s">
        <v>5299</v>
      </c>
      <c r="E1717" s="173" t="s">
        <v>640</v>
      </c>
      <c r="F1717" s="173">
        <v>41</v>
      </c>
      <c r="G1717" s="173">
        <v>17</v>
      </c>
      <c r="H1717" s="173" t="s">
        <v>641</v>
      </c>
      <c r="I1717" s="174" t="s">
        <v>993</v>
      </c>
      <c r="J1717" s="173">
        <v>13</v>
      </c>
      <c r="K1717" s="173" t="s">
        <v>907</v>
      </c>
      <c r="L1717" s="174" t="s">
        <v>908</v>
      </c>
      <c r="M1717" s="174" t="s">
        <v>645</v>
      </c>
      <c r="N1717" s="174" t="s">
        <v>951</v>
      </c>
      <c r="O1717" s="174" t="s">
        <v>3310</v>
      </c>
      <c r="P1717" s="176" t="s">
        <v>5300</v>
      </c>
    </row>
    <row r="1718" spans="1:16" ht="21" hidden="1" customHeight="1" x14ac:dyDescent="0.25">
      <c r="A1718" s="154">
        <v>1715</v>
      </c>
      <c r="B1718" s="172" t="s">
        <v>1510</v>
      </c>
      <c r="C1718" s="173">
        <v>355428</v>
      </c>
      <c r="D1718" s="174" t="s">
        <v>5301</v>
      </c>
      <c r="E1718" s="173" t="s">
        <v>741</v>
      </c>
      <c r="F1718" s="173">
        <v>43</v>
      </c>
      <c r="G1718" s="173">
        <v>17</v>
      </c>
      <c r="H1718" s="173" t="s">
        <v>641</v>
      </c>
      <c r="I1718" s="174" t="s">
        <v>2107</v>
      </c>
      <c r="J1718" s="173">
        <v>16</v>
      </c>
      <c r="K1718" s="173" t="s">
        <v>1125</v>
      </c>
      <c r="L1718" s="174" t="s">
        <v>1126</v>
      </c>
      <c r="M1718" s="174" t="s">
        <v>645</v>
      </c>
      <c r="N1718" s="174" t="s">
        <v>951</v>
      </c>
      <c r="O1718" s="174" t="s">
        <v>1640</v>
      </c>
      <c r="P1718" s="176" t="s">
        <v>5302</v>
      </c>
    </row>
    <row r="1719" spans="1:16" ht="21" hidden="1" customHeight="1" x14ac:dyDescent="0.25">
      <c r="A1719" s="154">
        <v>1716</v>
      </c>
      <c r="B1719" s="172" t="s">
        <v>1759</v>
      </c>
      <c r="C1719" s="173">
        <v>259234</v>
      </c>
      <c r="D1719" s="174" t="s">
        <v>5303</v>
      </c>
      <c r="E1719" s="173" t="s">
        <v>640</v>
      </c>
      <c r="F1719" s="173">
        <v>56</v>
      </c>
      <c r="G1719" s="173">
        <v>21</v>
      </c>
      <c r="H1719" s="173" t="s">
        <v>641</v>
      </c>
      <c r="I1719" s="174" t="s">
        <v>988</v>
      </c>
      <c r="J1719" s="173">
        <v>27</v>
      </c>
      <c r="K1719" s="173" t="s">
        <v>3928</v>
      </c>
      <c r="L1719" s="174" t="s">
        <v>3929</v>
      </c>
      <c r="M1719" s="174" t="s">
        <v>645</v>
      </c>
      <c r="N1719" s="174" t="s">
        <v>951</v>
      </c>
      <c r="O1719" s="174" t="s">
        <v>3310</v>
      </c>
      <c r="P1719" s="176" t="s">
        <v>5304</v>
      </c>
    </row>
    <row r="1720" spans="1:16" ht="21" hidden="1" customHeight="1" x14ac:dyDescent="0.25">
      <c r="A1720" s="154">
        <v>1717</v>
      </c>
      <c r="B1720" s="172" t="s">
        <v>1431</v>
      </c>
      <c r="C1720" s="173">
        <v>322257</v>
      </c>
      <c r="D1720" s="174" t="s">
        <v>5305</v>
      </c>
      <c r="E1720" s="173" t="s">
        <v>741</v>
      </c>
      <c r="F1720" s="173">
        <v>44</v>
      </c>
      <c r="G1720" s="173">
        <v>18</v>
      </c>
      <c r="H1720" s="173" t="s">
        <v>641</v>
      </c>
      <c r="I1720" s="174" t="s">
        <v>5306</v>
      </c>
      <c r="J1720" s="173">
        <v>39</v>
      </c>
      <c r="K1720" s="173" t="s">
        <v>2532</v>
      </c>
      <c r="L1720" s="174" t="s">
        <v>2533</v>
      </c>
      <c r="M1720" s="174" t="s">
        <v>645</v>
      </c>
      <c r="N1720" s="174" t="s">
        <v>760</v>
      </c>
      <c r="O1720" s="174" t="s">
        <v>4104</v>
      </c>
      <c r="P1720" s="176" t="s">
        <v>5307</v>
      </c>
    </row>
    <row r="1721" spans="1:16" ht="21" hidden="1" customHeight="1" x14ac:dyDescent="0.25">
      <c r="A1721" s="154">
        <v>1718</v>
      </c>
      <c r="B1721" s="172" t="s">
        <v>1431</v>
      </c>
      <c r="C1721" s="173">
        <v>518849</v>
      </c>
      <c r="D1721" s="174" t="s">
        <v>5308</v>
      </c>
      <c r="E1721" s="173" t="s">
        <v>741</v>
      </c>
      <c r="F1721" s="173">
        <v>34</v>
      </c>
      <c r="G1721" s="173">
        <v>12</v>
      </c>
      <c r="H1721" s="173" t="s">
        <v>641</v>
      </c>
      <c r="I1721" s="174" t="s">
        <v>5306</v>
      </c>
      <c r="J1721" s="173">
        <v>39</v>
      </c>
      <c r="K1721" s="173" t="s">
        <v>2532</v>
      </c>
      <c r="L1721" s="174" t="s">
        <v>2533</v>
      </c>
      <c r="M1721" s="174" t="s">
        <v>645</v>
      </c>
      <c r="N1721" s="174" t="s">
        <v>760</v>
      </c>
      <c r="O1721" s="174" t="s">
        <v>4104</v>
      </c>
      <c r="P1721" s="176" t="s">
        <v>5309</v>
      </c>
    </row>
    <row r="1722" spans="1:16" ht="21" hidden="1" customHeight="1" x14ac:dyDescent="0.25">
      <c r="A1722" s="154">
        <v>1719</v>
      </c>
      <c r="B1722" s="172" t="s">
        <v>1510</v>
      </c>
      <c r="C1722" s="173">
        <v>250312</v>
      </c>
      <c r="D1722" s="174" t="s">
        <v>5310</v>
      </c>
      <c r="E1722" s="173" t="s">
        <v>640</v>
      </c>
      <c r="F1722" s="173">
        <v>47</v>
      </c>
      <c r="G1722" s="173">
        <v>26</v>
      </c>
      <c r="H1722" s="173" t="s">
        <v>641</v>
      </c>
      <c r="I1722" s="174" t="s">
        <v>4749</v>
      </c>
      <c r="J1722" s="173">
        <v>22</v>
      </c>
      <c r="K1722" s="173" t="s">
        <v>899</v>
      </c>
      <c r="L1722" s="174" t="s">
        <v>900</v>
      </c>
      <c r="M1722" s="174" t="s">
        <v>645</v>
      </c>
      <c r="N1722" s="174" t="s">
        <v>951</v>
      </c>
      <c r="O1722" s="174" t="s">
        <v>1640</v>
      </c>
      <c r="P1722" s="175" t="s">
        <v>656</v>
      </c>
    </row>
    <row r="1723" spans="1:16" ht="21" hidden="1" customHeight="1" x14ac:dyDescent="0.25">
      <c r="A1723" s="154">
        <v>1720</v>
      </c>
      <c r="B1723" s="172" t="s">
        <v>1510</v>
      </c>
      <c r="C1723" s="173">
        <v>434626</v>
      </c>
      <c r="D1723" s="174" t="s">
        <v>5311</v>
      </c>
      <c r="E1723" s="173" t="s">
        <v>640</v>
      </c>
      <c r="F1723" s="173">
        <v>54</v>
      </c>
      <c r="G1723" s="173">
        <v>32</v>
      </c>
      <c r="H1723" s="173" t="s">
        <v>641</v>
      </c>
      <c r="I1723" s="174" t="s">
        <v>2230</v>
      </c>
      <c r="J1723" s="173">
        <v>16</v>
      </c>
      <c r="K1723" s="173" t="s">
        <v>5312</v>
      </c>
      <c r="L1723" s="174" t="s">
        <v>5313</v>
      </c>
      <c r="M1723" s="174" t="s">
        <v>645</v>
      </c>
      <c r="N1723" s="174" t="s">
        <v>1614</v>
      </c>
      <c r="O1723" s="174" t="s">
        <v>1883</v>
      </c>
      <c r="P1723" s="175" t="s">
        <v>656</v>
      </c>
    </row>
    <row r="1724" spans="1:16" ht="21" hidden="1" customHeight="1" x14ac:dyDescent="0.25">
      <c r="A1724" s="154">
        <v>1721</v>
      </c>
      <c r="B1724" s="172" t="s">
        <v>1510</v>
      </c>
      <c r="C1724" s="173">
        <v>250158</v>
      </c>
      <c r="D1724" s="174" t="s">
        <v>5314</v>
      </c>
      <c r="E1724" s="173" t="s">
        <v>640</v>
      </c>
      <c r="F1724" s="173">
        <v>48</v>
      </c>
      <c r="G1724" s="173">
        <v>28</v>
      </c>
      <c r="H1724" s="173" t="s">
        <v>641</v>
      </c>
      <c r="I1724" s="174" t="s">
        <v>1995</v>
      </c>
      <c r="J1724" s="173">
        <v>32</v>
      </c>
      <c r="K1724" s="173" t="s">
        <v>960</v>
      </c>
      <c r="L1724" s="174" t="s">
        <v>961</v>
      </c>
      <c r="M1724" s="174" t="s">
        <v>645</v>
      </c>
      <c r="N1724" s="174" t="s">
        <v>951</v>
      </c>
      <c r="O1724" s="174" t="s">
        <v>1685</v>
      </c>
      <c r="P1724" s="175" t="s">
        <v>656</v>
      </c>
    </row>
    <row r="1725" spans="1:16" ht="21" hidden="1" customHeight="1" x14ac:dyDescent="0.25">
      <c r="A1725" s="154">
        <v>1722</v>
      </c>
      <c r="B1725" s="172" t="s">
        <v>1510</v>
      </c>
      <c r="C1725" s="173">
        <v>254242</v>
      </c>
      <c r="D1725" s="174" t="s">
        <v>5315</v>
      </c>
      <c r="E1725" s="173" t="s">
        <v>640</v>
      </c>
      <c r="F1725" s="173">
        <v>52</v>
      </c>
      <c r="G1725" s="173">
        <v>24</v>
      </c>
      <c r="H1725" s="173" t="s">
        <v>672</v>
      </c>
      <c r="I1725" s="174" t="s">
        <v>1028</v>
      </c>
      <c r="J1725" s="173">
        <v>30</v>
      </c>
      <c r="K1725" s="173" t="s">
        <v>2051</v>
      </c>
      <c r="L1725" s="174" t="s">
        <v>2052</v>
      </c>
      <c r="M1725" s="174" t="s">
        <v>736</v>
      </c>
      <c r="N1725" s="174" t="s">
        <v>737</v>
      </c>
      <c r="O1725" s="174" t="s">
        <v>738</v>
      </c>
      <c r="P1725" s="176" t="s">
        <v>5316</v>
      </c>
    </row>
    <row r="1726" spans="1:16" ht="21" hidden="1" customHeight="1" x14ac:dyDescent="0.25">
      <c r="A1726" s="154">
        <v>1723</v>
      </c>
      <c r="B1726" s="172" t="s">
        <v>1510</v>
      </c>
      <c r="C1726" s="173">
        <v>320193</v>
      </c>
      <c r="D1726" s="174" t="s">
        <v>5317</v>
      </c>
      <c r="E1726" s="173" t="s">
        <v>640</v>
      </c>
      <c r="F1726" s="173">
        <v>46</v>
      </c>
      <c r="G1726" s="173">
        <v>22</v>
      </c>
      <c r="H1726" s="173" t="s">
        <v>641</v>
      </c>
      <c r="I1726" s="174" t="s">
        <v>1947</v>
      </c>
      <c r="J1726" s="173">
        <v>26</v>
      </c>
      <c r="K1726" s="173" t="s">
        <v>949</v>
      </c>
      <c r="L1726" s="174" t="s">
        <v>950</v>
      </c>
      <c r="M1726" s="174" t="s">
        <v>645</v>
      </c>
      <c r="N1726" s="174" t="s">
        <v>951</v>
      </c>
      <c r="O1726" s="174" t="s">
        <v>1685</v>
      </c>
      <c r="P1726" s="175" t="s">
        <v>656</v>
      </c>
    </row>
    <row r="1727" spans="1:16" ht="21" hidden="1" customHeight="1" x14ac:dyDescent="0.25">
      <c r="A1727" s="154">
        <v>1724</v>
      </c>
      <c r="B1727" s="172" t="s">
        <v>1510</v>
      </c>
      <c r="C1727" s="173">
        <v>466610</v>
      </c>
      <c r="D1727" s="174" t="s">
        <v>5318</v>
      </c>
      <c r="E1727" s="173" t="s">
        <v>640</v>
      </c>
      <c r="F1727" s="173">
        <v>35</v>
      </c>
      <c r="G1727" s="173">
        <v>12</v>
      </c>
      <c r="H1727" s="173" t="s">
        <v>641</v>
      </c>
      <c r="I1727" s="174" t="s">
        <v>1021</v>
      </c>
      <c r="J1727" s="173">
        <v>26</v>
      </c>
      <c r="K1727" s="173" t="s">
        <v>949</v>
      </c>
      <c r="L1727" s="174" t="s">
        <v>950</v>
      </c>
      <c r="M1727" s="174" t="s">
        <v>645</v>
      </c>
      <c r="N1727" s="174" t="s">
        <v>951</v>
      </c>
      <c r="O1727" s="174" t="s">
        <v>1685</v>
      </c>
      <c r="P1727" s="175" t="s">
        <v>656</v>
      </c>
    </row>
    <row r="1728" spans="1:16" ht="21" hidden="1" customHeight="1" x14ac:dyDescent="0.25">
      <c r="A1728" s="154">
        <v>1725</v>
      </c>
      <c r="B1728" s="172" t="s">
        <v>1510</v>
      </c>
      <c r="C1728" s="173">
        <v>427153</v>
      </c>
      <c r="D1728" s="174" t="s">
        <v>5319</v>
      </c>
      <c r="E1728" s="173" t="s">
        <v>640</v>
      </c>
      <c r="F1728" s="173">
        <v>52</v>
      </c>
      <c r="G1728" s="173">
        <v>27</v>
      </c>
      <c r="H1728" s="173" t="s">
        <v>280</v>
      </c>
      <c r="I1728" s="174" t="s">
        <v>5320</v>
      </c>
      <c r="J1728" s="173">
        <v>23</v>
      </c>
      <c r="K1728" s="173" t="s">
        <v>5321</v>
      </c>
      <c r="L1728" s="174" t="s">
        <v>5322</v>
      </c>
      <c r="M1728" s="174" t="s">
        <v>653</v>
      </c>
      <c r="N1728" s="174" t="s">
        <v>654</v>
      </c>
      <c r="O1728" s="174" t="s">
        <v>1170</v>
      </c>
      <c r="P1728" s="176" t="s">
        <v>5323</v>
      </c>
    </row>
    <row r="1729" spans="1:16" ht="21" hidden="1" customHeight="1" x14ac:dyDescent="0.25">
      <c r="A1729" s="154">
        <v>1726</v>
      </c>
      <c r="B1729" s="172" t="s">
        <v>1510</v>
      </c>
      <c r="C1729" s="173">
        <v>427157</v>
      </c>
      <c r="D1729" s="174" t="s">
        <v>5324</v>
      </c>
      <c r="E1729" s="173" t="s">
        <v>640</v>
      </c>
      <c r="F1729" s="173">
        <v>57</v>
      </c>
      <c r="G1729" s="173">
        <v>20</v>
      </c>
      <c r="H1729" s="173" t="s">
        <v>280</v>
      </c>
      <c r="I1729" s="174" t="s">
        <v>5320</v>
      </c>
      <c r="J1729" s="173">
        <v>12</v>
      </c>
      <c r="K1729" s="173" t="s">
        <v>5325</v>
      </c>
      <c r="L1729" s="174" t="s">
        <v>5326</v>
      </c>
      <c r="M1729" s="174" t="s">
        <v>653</v>
      </c>
      <c r="N1729" s="174" t="s">
        <v>654</v>
      </c>
      <c r="O1729" s="174" t="s">
        <v>1170</v>
      </c>
      <c r="P1729" s="175" t="s">
        <v>656</v>
      </c>
    </row>
    <row r="1730" spans="1:16" ht="21" hidden="1" customHeight="1" x14ac:dyDescent="0.25">
      <c r="A1730" s="154">
        <v>1727</v>
      </c>
      <c r="B1730" s="172" t="s">
        <v>1510</v>
      </c>
      <c r="C1730" s="173">
        <v>438698</v>
      </c>
      <c r="D1730" s="174" t="s">
        <v>5327</v>
      </c>
      <c r="E1730" s="173" t="s">
        <v>640</v>
      </c>
      <c r="F1730" s="173">
        <v>37</v>
      </c>
      <c r="G1730" s="173">
        <v>12</v>
      </c>
      <c r="H1730" s="173" t="s">
        <v>280</v>
      </c>
      <c r="I1730" s="174" t="s">
        <v>1813</v>
      </c>
      <c r="J1730" s="173">
        <v>13</v>
      </c>
      <c r="K1730" s="173" t="s">
        <v>1663</v>
      </c>
      <c r="L1730" s="174" t="s">
        <v>1664</v>
      </c>
      <c r="M1730" s="174" t="s">
        <v>653</v>
      </c>
      <c r="N1730" s="174" t="s">
        <v>654</v>
      </c>
      <c r="O1730" s="174" t="s">
        <v>1170</v>
      </c>
      <c r="P1730" s="176" t="s">
        <v>5328</v>
      </c>
    </row>
    <row r="1731" spans="1:16" ht="21" hidden="1" customHeight="1" x14ac:dyDescent="0.25">
      <c r="A1731" s="154">
        <v>1728</v>
      </c>
      <c r="B1731" s="172" t="s">
        <v>1510</v>
      </c>
      <c r="C1731" s="173">
        <v>441436</v>
      </c>
      <c r="D1731" s="174" t="s">
        <v>5329</v>
      </c>
      <c r="E1731" s="173" t="s">
        <v>640</v>
      </c>
      <c r="F1731" s="173">
        <v>50</v>
      </c>
      <c r="G1731" s="173">
        <v>14</v>
      </c>
      <c r="H1731" s="173" t="s">
        <v>280</v>
      </c>
      <c r="I1731" s="174" t="s">
        <v>1813</v>
      </c>
      <c r="J1731" s="173">
        <v>21</v>
      </c>
      <c r="K1731" s="173" t="s">
        <v>4366</v>
      </c>
      <c r="L1731" s="174" t="s">
        <v>4367</v>
      </c>
      <c r="M1731" s="174" t="s">
        <v>653</v>
      </c>
      <c r="N1731" s="174" t="s">
        <v>654</v>
      </c>
      <c r="O1731" s="174" t="s">
        <v>1170</v>
      </c>
      <c r="P1731" s="175" t="s">
        <v>656</v>
      </c>
    </row>
    <row r="1732" spans="1:16" ht="21" hidden="1" customHeight="1" x14ac:dyDescent="0.25">
      <c r="A1732" s="154">
        <v>1729</v>
      </c>
      <c r="B1732" s="172" t="s">
        <v>638</v>
      </c>
      <c r="C1732" s="173">
        <v>419416</v>
      </c>
      <c r="D1732" s="174" t="s">
        <v>5330</v>
      </c>
      <c r="E1732" s="173" t="s">
        <v>741</v>
      </c>
      <c r="F1732" s="173">
        <v>49</v>
      </c>
      <c r="G1732" s="173">
        <v>17</v>
      </c>
      <c r="H1732" s="173" t="s">
        <v>672</v>
      </c>
      <c r="I1732" s="174" t="s">
        <v>5331</v>
      </c>
      <c r="J1732" s="173">
        <v>39</v>
      </c>
      <c r="K1732" s="173" t="s">
        <v>1333</v>
      </c>
      <c r="L1732" s="174" t="s">
        <v>1334</v>
      </c>
      <c r="M1732" s="174" t="s">
        <v>736</v>
      </c>
      <c r="N1732" s="174" t="s">
        <v>745</v>
      </c>
      <c r="O1732" s="174" t="s">
        <v>1695</v>
      </c>
      <c r="P1732" s="176" t="s">
        <v>5332</v>
      </c>
    </row>
    <row r="1733" spans="1:16" ht="21" hidden="1" customHeight="1" x14ac:dyDescent="0.25">
      <c r="A1733" s="154">
        <v>1730</v>
      </c>
      <c r="B1733" s="172" t="s">
        <v>638</v>
      </c>
      <c r="C1733" s="173">
        <v>435936</v>
      </c>
      <c r="D1733" s="174" t="s">
        <v>5333</v>
      </c>
      <c r="E1733" s="173" t="s">
        <v>741</v>
      </c>
      <c r="F1733" s="173">
        <v>38</v>
      </c>
      <c r="G1733" s="173">
        <v>17</v>
      </c>
      <c r="H1733" s="173" t="s">
        <v>672</v>
      </c>
      <c r="I1733" s="174" t="s">
        <v>5334</v>
      </c>
      <c r="J1733" s="173">
        <v>37</v>
      </c>
      <c r="K1733" s="173" t="s">
        <v>743</v>
      </c>
      <c r="L1733" s="174" t="s">
        <v>744</v>
      </c>
      <c r="M1733" s="174" t="s">
        <v>736</v>
      </c>
      <c r="N1733" s="174" t="s">
        <v>745</v>
      </c>
      <c r="O1733" s="174" t="s">
        <v>1695</v>
      </c>
      <c r="P1733" s="176" t="s">
        <v>5335</v>
      </c>
    </row>
    <row r="1734" spans="1:16" ht="21" hidden="1" customHeight="1" x14ac:dyDescent="0.25">
      <c r="A1734" s="154">
        <v>1731</v>
      </c>
      <c r="B1734" s="172" t="s">
        <v>638</v>
      </c>
      <c r="C1734" s="173">
        <v>710380</v>
      </c>
      <c r="D1734" s="174" t="s">
        <v>5336</v>
      </c>
      <c r="E1734" s="173" t="s">
        <v>640</v>
      </c>
      <c r="F1734" s="173">
        <v>50</v>
      </c>
      <c r="G1734" s="173">
        <v>28</v>
      </c>
      <c r="H1734" s="173" t="s">
        <v>280</v>
      </c>
      <c r="I1734" s="174" t="s">
        <v>5337</v>
      </c>
      <c r="J1734" s="173">
        <v>25</v>
      </c>
      <c r="K1734" s="173" t="s">
        <v>651</v>
      </c>
      <c r="L1734" s="174" t="s">
        <v>652</v>
      </c>
      <c r="M1734" s="174" t="s">
        <v>653</v>
      </c>
      <c r="N1734" s="174" t="s">
        <v>654</v>
      </c>
      <c r="O1734" s="174" t="s">
        <v>655</v>
      </c>
      <c r="P1734" s="175" t="s">
        <v>656</v>
      </c>
    </row>
    <row r="1735" spans="1:16" ht="21" hidden="1" customHeight="1" x14ac:dyDescent="0.25">
      <c r="A1735" s="154">
        <v>1732</v>
      </c>
      <c r="B1735" s="172" t="s">
        <v>1510</v>
      </c>
      <c r="C1735" s="173">
        <v>323004</v>
      </c>
      <c r="D1735" s="174" t="s">
        <v>5338</v>
      </c>
      <c r="E1735" s="173" t="s">
        <v>640</v>
      </c>
      <c r="F1735" s="173">
        <v>43</v>
      </c>
      <c r="G1735" s="173">
        <v>24</v>
      </c>
      <c r="H1735" s="173" t="s">
        <v>641</v>
      </c>
      <c r="I1735" s="174" t="s">
        <v>5339</v>
      </c>
      <c r="J1735" s="173">
        <v>27</v>
      </c>
      <c r="K1735" s="173" t="s">
        <v>2224</v>
      </c>
      <c r="L1735" s="174" t="s">
        <v>2225</v>
      </c>
      <c r="M1735" s="174" t="s">
        <v>645</v>
      </c>
      <c r="N1735" s="174" t="s">
        <v>760</v>
      </c>
      <c r="O1735" s="174">
        <v>0</v>
      </c>
      <c r="P1735" s="175" t="s">
        <v>656</v>
      </c>
    </row>
    <row r="1736" spans="1:16" ht="21" hidden="1" customHeight="1" x14ac:dyDescent="0.25">
      <c r="A1736" s="154">
        <v>1733</v>
      </c>
      <c r="B1736" s="172" t="s">
        <v>1510</v>
      </c>
      <c r="C1736" s="173">
        <v>338376</v>
      </c>
      <c r="D1736" s="174" t="s">
        <v>5340</v>
      </c>
      <c r="E1736" s="173" t="s">
        <v>640</v>
      </c>
      <c r="F1736" s="173">
        <v>43</v>
      </c>
      <c r="G1736" s="173">
        <v>21</v>
      </c>
      <c r="H1736" s="173" t="s">
        <v>641</v>
      </c>
      <c r="I1736" s="174" t="s">
        <v>2166</v>
      </c>
      <c r="J1736" s="173">
        <v>20</v>
      </c>
      <c r="K1736" s="173" t="s">
        <v>4246</v>
      </c>
      <c r="L1736" s="174" t="s">
        <v>4247</v>
      </c>
      <c r="M1736" s="174" t="s">
        <v>645</v>
      </c>
      <c r="N1736" s="174" t="s">
        <v>760</v>
      </c>
      <c r="O1736" s="174">
        <v>0</v>
      </c>
      <c r="P1736" s="175" t="s">
        <v>656</v>
      </c>
    </row>
    <row r="1737" spans="1:16" ht="21" hidden="1" customHeight="1" x14ac:dyDescent="0.25">
      <c r="A1737" s="154">
        <v>1734</v>
      </c>
      <c r="B1737" s="172" t="s">
        <v>1510</v>
      </c>
      <c r="C1737" s="173">
        <v>372086</v>
      </c>
      <c r="D1737" s="174" t="s">
        <v>5341</v>
      </c>
      <c r="E1737" s="173" t="s">
        <v>640</v>
      </c>
      <c r="F1737" s="173">
        <v>40</v>
      </c>
      <c r="G1737" s="173">
        <v>19</v>
      </c>
      <c r="H1737" s="173" t="s">
        <v>641</v>
      </c>
      <c r="I1737" s="174" t="s">
        <v>5342</v>
      </c>
      <c r="J1737" s="173">
        <v>23</v>
      </c>
      <c r="K1737" s="173" t="s">
        <v>4179</v>
      </c>
      <c r="L1737" s="174" t="s">
        <v>4180</v>
      </c>
      <c r="M1737" s="174" t="s">
        <v>645</v>
      </c>
      <c r="N1737" s="174" t="s">
        <v>760</v>
      </c>
      <c r="O1737" s="174">
        <v>0</v>
      </c>
      <c r="P1737" s="175" t="s">
        <v>656</v>
      </c>
    </row>
    <row r="1738" spans="1:16" ht="21" hidden="1" customHeight="1" x14ac:dyDescent="0.25">
      <c r="A1738" s="154">
        <v>1735</v>
      </c>
      <c r="B1738" s="172" t="s">
        <v>1510</v>
      </c>
      <c r="C1738" s="173">
        <v>372501</v>
      </c>
      <c r="D1738" s="174" t="s">
        <v>5343</v>
      </c>
      <c r="E1738" s="173" t="s">
        <v>640</v>
      </c>
      <c r="F1738" s="173">
        <v>40</v>
      </c>
      <c r="G1738" s="173">
        <v>16</v>
      </c>
      <c r="H1738" s="173" t="s">
        <v>641</v>
      </c>
      <c r="I1738" s="174" t="s">
        <v>5344</v>
      </c>
      <c r="J1738" s="173">
        <v>21</v>
      </c>
      <c r="K1738" s="173" t="s">
        <v>1155</v>
      </c>
      <c r="L1738" s="174" t="s">
        <v>1156</v>
      </c>
      <c r="M1738" s="174" t="s">
        <v>645</v>
      </c>
      <c r="N1738" s="174" t="s">
        <v>1614</v>
      </c>
      <c r="O1738" s="174" t="s">
        <v>1680</v>
      </c>
      <c r="P1738" s="176" t="s">
        <v>5345</v>
      </c>
    </row>
    <row r="1739" spans="1:16" ht="21" hidden="1" customHeight="1" x14ac:dyDescent="0.25">
      <c r="A1739" s="154">
        <v>1736</v>
      </c>
      <c r="B1739" s="172" t="s">
        <v>1510</v>
      </c>
      <c r="C1739" s="173">
        <v>374642</v>
      </c>
      <c r="D1739" s="174" t="s">
        <v>5346</v>
      </c>
      <c r="E1739" s="173" t="s">
        <v>640</v>
      </c>
      <c r="F1739" s="173">
        <v>43</v>
      </c>
      <c r="G1739" s="173">
        <v>16</v>
      </c>
      <c r="H1739" s="173" t="s">
        <v>641</v>
      </c>
      <c r="I1739" s="174" t="s">
        <v>1842</v>
      </c>
      <c r="J1739" s="173">
        <v>23</v>
      </c>
      <c r="K1739" s="173" t="s">
        <v>1092</v>
      </c>
      <c r="L1739" s="174" t="s">
        <v>1093</v>
      </c>
      <c r="M1739" s="174" t="s">
        <v>645</v>
      </c>
      <c r="N1739" s="174" t="s">
        <v>1614</v>
      </c>
      <c r="O1739" s="174" t="s">
        <v>1680</v>
      </c>
      <c r="P1739" s="175" t="s">
        <v>656</v>
      </c>
    </row>
    <row r="1740" spans="1:16" ht="21" hidden="1" customHeight="1" x14ac:dyDescent="0.25">
      <c r="A1740" s="154">
        <v>1737</v>
      </c>
      <c r="B1740" s="172" t="s">
        <v>1510</v>
      </c>
      <c r="C1740" s="173">
        <v>545991</v>
      </c>
      <c r="D1740" s="174" t="s">
        <v>5347</v>
      </c>
      <c r="E1740" s="173" t="s">
        <v>640</v>
      </c>
      <c r="F1740" s="173">
        <v>60</v>
      </c>
      <c r="G1740" s="173">
        <v>23</v>
      </c>
      <c r="H1740" s="173" t="s">
        <v>641</v>
      </c>
      <c r="I1740" s="174" t="s">
        <v>1842</v>
      </c>
      <c r="J1740" s="173">
        <v>23</v>
      </c>
      <c r="K1740" s="173" t="s">
        <v>1289</v>
      </c>
      <c r="L1740" s="174" t="s">
        <v>1290</v>
      </c>
      <c r="M1740" s="174" t="s">
        <v>645</v>
      </c>
      <c r="N1740" s="174" t="s">
        <v>1614</v>
      </c>
      <c r="O1740" s="174" t="s">
        <v>1680</v>
      </c>
      <c r="P1740" s="175" t="s">
        <v>656</v>
      </c>
    </row>
    <row r="1741" spans="1:16" ht="21" hidden="1" customHeight="1" x14ac:dyDescent="0.25">
      <c r="A1741" s="154">
        <v>1738</v>
      </c>
      <c r="B1741" s="172" t="s">
        <v>1510</v>
      </c>
      <c r="C1741" s="173">
        <v>315405</v>
      </c>
      <c r="D1741" s="174" t="s">
        <v>5348</v>
      </c>
      <c r="E1741" s="173" t="s">
        <v>640</v>
      </c>
      <c r="F1741" s="173">
        <v>46</v>
      </c>
      <c r="G1741" s="173">
        <v>27</v>
      </c>
      <c r="H1741" s="173" t="s">
        <v>641</v>
      </c>
      <c r="I1741" s="174" t="s">
        <v>2168</v>
      </c>
      <c r="J1741" s="173">
        <v>22</v>
      </c>
      <c r="K1741" s="173" t="s">
        <v>899</v>
      </c>
      <c r="L1741" s="174" t="s">
        <v>900</v>
      </c>
      <c r="M1741" s="174" t="s">
        <v>645</v>
      </c>
      <c r="N1741" s="174" t="s">
        <v>760</v>
      </c>
      <c r="O1741" s="174">
        <v>0</v>
      </c>
      <c r="P1741" s="175" t="s">
        <v>656</v>
      </c>
    </row>
    <row r="1742" spans="1:16" ht="21" hidden="1" customHeight="1" x14ac:dyDescent="0.25">
      <c r="A1742" s="154">
        <v>1739</v>
      </c>
      <c r="B1742" s="172" t="s">
        <v>1431</v>
      </c>
      <c r="C1742" s="173">
        <v>421336</v>
      </c>
      <c r="D1742" s="174" t="s">
        <v>5349</v>
      </c>
      <c r="E1742" s="173" t="s">
        <v>741</v>
      </c>
      <c r="F1742" s="173">
        <v>44</v>
      </c>
      <c r="G1742" s="173">
        <v>15</v>
      </c>
      <c r="H1742" s="173" t="s">
        <v>229</v>
      </c>
      <c r="I1742" s="174" t="s">
        <v>3049</v>
      </c>
      <c r="J1742" s="173">
        <v>33</v>
      </c>
      <c r="K1742" s="173" t="s">
        <v>1068</v>
      </c>
      <c r="L1742" s="174" t="s">
        <v>1069</v>
      </c>
      <c r="M1742" s="174" t="s">
        <v>1620</v>
      </c>
      <c r="N1742" s="174" t="s">
        <v>1744</v>
      </c>
      <c r="O1742" s="174" t="s">
        <v>54</v>
      </c>
      <c r="P1742" s="176" t="s">
        <v>5350</v>
      </c>
    </row>
    <row r="1743" spans="1:16" ht="21" customHeight="1" x14ac:dyDescent="0.25">
      <c r="A1743" s="154">
        <v>1740</v>
      </c>
      <c r="B1743" s="172" t="s">
        <v>1431</v>
      </c>
      <c r="C1743" s="173">
        <v>499974</v>
      </c>
      <c r="D1743" s="174" t="s">
        <v>5351</v>
      </c>
      <c r="E1743" s="173" t="s">
        <v>640</v>
      </c>
      <c r="F1743" s="173">
        <v>40</v>
      </c>
      <c r="G1743" s="173">
        <v>12</v>
      </c>
      <c r="H1743" s="173" t="s">
        <v>229</v>
      </c>
      <c r="I1743" s="174" t="s">
        <v>5352</v>
      </c>
      <c r="J1743" s="173">
        <v>29</v>
      </c>
      <c r="K1743" s="173" t="s">
        <v>2818</v>
      </c>
      <c r="L1743" s="174" t="s">
        <v>2819</v>
      </c>
      <c r="M1743" s="174" t="s">
        <v>1620</v>
      </c>
      <c r="N1743" s="174" t="s">
        <v>1621</v>
      </c>
      <c r="O1743" s="174">
        <v>0</v>
      </c>
      <c r="P1743" s="176" t="s">
        <v>5353</v>
      </c>
    </row>
    <row r="1744" spans="1:16" ht="21" hidden="1" customHeight="1" x14ac:dyDescent="0.25">
      <c r="A1744" s="154">
        <v>1741</v>
      </c>
      <c r="B1744" s="172" t="s">
        <v>1431</v>
      </c>
      <c r="C1744" s="173">
        <v>360660</v>
      </c>
      <c r="D1744" s="174" t="s">
        <v>5354</v>
      </c>
      <c r="E1744" s="173" t="s">
        <v>741</v>
      </c>
      <c r="F1744" s="173">
        <v>47</v>
      </c>
      <c r="G1744" s="173">
        <v>21</v>
      </c>
      <c r="H1744" s="173" t="s">
        <v>229</v>
      </c>
      <c r="I1744" s="174" t="s">
        <v>5355</v>
      </c>
      <c r="J1744" s="173">
        <v>39</v>
      </c>
      <c r="K1744" s="173" t="s">
        <v>2532</v>
      </c>
      <c r="L1744" s="174" t="s">
        <v>2533</v>
      </c>
      <c r="M1744" s="174" t="s">
        <v>1620</v>
      </c>
      <c r="N1744" s="174" t="s">
        <v>3109</v>
      </c>
      <c r="O1744" s="174">
        <v>0</v>
      </c>
      <c r="P1744" s="176" t="s">
        <v>5356</v>
      </c>
    </row>
    <row r="1745" spans="1:16" ht="21" hidden="1" customHeight="1" x14ac:dyDescent="0.25">
      <c r="A1745" s="154">
        <v>1742</v>
      </c>
      <c r="B1745" s="172" t="s">
        <v>1431</v>
      </c>
      <c r="C1745" s="173">
        <v>518809</v>
      </c>
      <c r="D1745" s="174" t="s">
        <v>5357</v>
      </c>
      <c r="E1745" s="173" t="s">
        <v>741</v>
      </c>
      <c r="F1745" s="173">
        <v>36</v>
      </c>
      <c r="G1745" s="173">
        <v>11</v>
      </c>
      <c r="H1745" s="173" t="s">
        <v>229</v>
      </c>
      <c r="I1745" s="174" t="s">
        <v>4638</v>
      </c>
      <c r="J1745" s="173">
        <v>35</v>
      </c>
      <c r="K1745" s="173" t="s">
        <v>820</v>
      </c>
      <c r="L1745" s="174" t="s">
        <v>821</v>
      </c>
      <c r="M1745" s="174" t="s">
        <v>1620</v>
      </c>
      <c r="N1745" s="174" t="s">
        <v>3109</v>
      </c>
      <c r="O1745" s="174" t="s">
        <v>139</v>
      </c>
      <c r="P1745" s="176" t="s">
        <v>5358</v>
      </c>
    </row>
    <row r="1746" spans="1:16" ht="21" hidden="1" customHeight="1" x14ac:dyDescent="0.25">
      <c r="A1746" s="154">
        <v>1743</v>
      </c>
      <c r="B1746" s="172" t="s">
        <v>1431</v>
      </c>
      <c r="C1746" s="173">
        <v>344977</v>
      </c>
      <c r="D1746" s="174" t="s">
        <v>5359</v>
      </c>
      <c r="E1746" s="173" t="s">
        <v>741</v>
      </c>
      <c r="F1746" s="173">
        <v>43</v>
      </c>
      <c r="G1746" s="173">
        <v>21</v>
      </c>
      <c r="H1746" s="173" t="s">
        <v>229</v>
      </c>
      <c r="I1746" s="174" t="s">
        <v>5360</v>
      </c>
      <c r="J1746" s="173">
        <v>31</v>
      </c>
      <c r="K1746" s="173" t="s">
        <v>3995</v>
      </c>
      <c r="L1746" s="174" t="s">
        <v>3996</v>
      </c>
      <c r="M1746" s="174" t="s">
        <v>1620</v>
      </c>
      <c r="N1746" s="174" t="s">
        <v>1744</v>
      </c>
      <c r="O1746" s="174">
        <v>0</v>
      </c>
      <c r="P1746" s="176" t="s">
        <v>5361</v>
      </c>
    </row>
    <row r="1747" spans="1:16" ht="21" hidden="1" customHeight="1" x14ac:dyDescent="0.25">
      <c r="A1747" s="154">
        <v>1744</v>
      </c>
      <c r="B1747" s="172" t="s">
        <v>1759</v>
      </c>
      <c r="C1747" s="173">
        <v>337416</v>
      </c>
      <c r="D1747" s="174" t="s">
        <v>5362</v>
      </c>
      <c r="E1747" s="173" t="s">
        <v>640</v>
      </c>
      <c r="F1747" s="173">
        <v>48</v>
      </c>
      <c r="G1747" s="173">
        <v>24</v>
      </c>
      <c r="H1747" s="173" t="s">
        <v>280</v>
      </c>
      <c r="I1747" s="174" t="s">
        <v>5183</v>
      </c>
      <c r="J1747" s="173">
        <v>26</v>
      </c>
      <c r="K1747" s="173" t="s">
        <v>2008</v>
      </c>
      <c r="L1747" s="174" t="s">
        <v>2009</v>
      </c>
      <c r="M1747" s="174" t="s">
        <v>653</v>
      </c>
      <c r="N1747" s="174" t="s">
        <v>663</v>
      </c>
      <c r="O1747" s="174" t="s">
        <v>664</v>
      </c>
      <c r="P1747" s="176" t="s">
        <v>5363</v>
      </c>
    </row>
    <row r="1748" spans="1:16" ht="21" hidden="1" customHeight="1" x14ac:dyDescent="0.25">
      <c r="A1748" s="154">
        <v>1745</v>
      </c>
      <c r="B1748" s="172" t="s">
        <v>1759</v>
      </c>
      <c r="C1748" s="173">
        <v>371688</v>
      </c>
      <c r="D1748" s="174" t="s">
        <v>5364</v>
      </c>
      <c r="E1748" s="173" t="s">
        <v>741</v>
      </c>
      <c r="F1748" s="173">
        <v>43</v>
      </c>
      <c r="G1748" s="173">
        <v>20</v>
      </c>
      <c r="H1748" s="173" t="s">
        <v>280</v>
      </c>
      <c r="I1748" s="174" t="s">
        <v>5365</v>
      </c>
      <c r="J1748" s="173">
        <v>37</v>
      </c>
      <c r="K1748" s="173" t="s">
        <v>1964</v>
      </c>
      <c r="L1748" s="174" t="s">
        <v>1965</v>
      </c>
      <c r="M1748" s="174" t="s">
        <v>653</v>
      </c>
      <c r="N1748" s="174">
        <v>0</v>
      </c>
      <c r="O1748" s="174" t="s">
        <v>698</v>
      </c>
      <c r="P1748" s="176" t="s">
        <v>5366</v>
      </c>
    </row>
    <row r="1749" spans="1:16" ht="21" hidden="1" customHeight="1" x14ac:dyDescent="0.25">
      <c r="A1749" s="154">
        <v>1746</v>
      </c>
      <c r="B1749" s="172" t="s">
        <v>1510</v>
      </c>
      <c r="C1749" s="173">
        <v>347780</v>
      </c>
      <c r="D1749" s="174" t="s">
        <v>5367</v>
      </c>
      <c r="E1749" s="173" t="s">
        <v>640</v>
      </c>
      <c r="F1749" s="173">
        <v>40</v>
      </c>
      <c r="G1749" s="173">
        <v>22</v>
      </c>
      <c r="H1749" s="173" t="s">
        <v>280</v>
      </c>
      <c r="I1749" s="174" t="s">
        <v>1791</v>
      </c>
      <c r="J1749" s="173">
        <v>23</v>
      </c>
      <c r="K1749" s="173" t="s">
        <v>929</v>
      </c>
      <c r="L1749" s="174" t="s">
        <v>930</v>
      </c>
      <c r="M1749" s="174" t="s">
        <v>653</v>
      </c>
      <c r="N1749" s="174" t="s">
        <v>654</v>
      </c>
      <c r="O1749" s="174" t="s">
        <v>1170</v>
      </c>
      <c r="P1749" s="175" t="s">
        <v>656</v>
      </c>
    </row>
    <row r="1750" spans="1:16" ht="21" hidden="1" customHeight="1" x14ac:dyDescent="0.25">
      <c r="A1750" s="154">
        <v>1747</v>
      </c>
      <c r="B1750" s="172" t="s">
        <v>1759</v>
      </c>
      <c r="C1750" s="181">
        <v>471491</v>
      </c>
      <c r="D1750" s="174" t="s">
        <v>5368</v>
      </c>
      <c r="E1750" s="173" t="s">
        <v>640</v>
      </c>
      <c r="F1750" s="173">
        <v>31</v>
      </c>
      <c r="G1750" s="173">
        <v>9</v>
      </c>
      <c r="H1750" s="173" t="s">
        <v>280</v>
      </c>
      <c r="I1750" s="174" t="s">
        <v>3481</v>
      </c>
      <c r="J1750" s="173">
        <v>16</v>
      </c>
      <c r="K1750" s="173" t="s">
        <v>5157</v>
      </c>
      <c r="L1750" s="174" t="s">
        <v>5158</v>
      </c>
      <c r="M1750" s="174" t="s">
        <v>653</v>
      </c>
      <c r="N1750" s="174" t="s">
        <v>663</v>
      </c>
      <c r="O1750" s="174" t="s">
        <v>664</v>
      </c>
      <c r="P1750" s="175" t="s">
        <v>656</v>
      </c>
    </row>
    <row r="1751" spans="1:16" ht="21" hidden="1" customHeight="1" x14ac:dyDescent="0.25">
      <c r="A1751" s="154">
        <v>1748</v>
      </c>
      <c r="B1751" s="172" t="s">
        <v>5369</v>
      </c>
      <c r="C1751" s="181">
        <v>400575</v>
      </c>
      <c r="D1751" s="174" t="s">
        <v>5370</v>
      </c>
      <c r="E1751" s="173" t="s">
        <v>640</v>
      </c>
      <c r="F1751" s="173">
        <v>50</v>
      </c>
      <c r="G1751" s="173">
        <v>19</v>
      </c>
      <c r="H1751" s="173" t="s">
        <v>229</v>
      </c>
      <c r="I1751" s="174" t="s">
        <v>3097</v>
      </c>
      <c r="J1751" s="173">
        <v>24</v>
      </c>
      <c r="K1751" s="173" t="s">
        <v>2250</v>
      </c>
      <c r="L1751" s="174" t="s">
        <v>2251</v>
      </c>
      <c r="M1751" s="174" t="s">
        <v>1620</v>
      </c>
      <c r="N1751" s="174" t="s">
        <v>1744</v>
      </c>
      <c r="O1751" s="174" t="s">
        <v>54</v>
      </c>
      <c r="P1751" s="175" t="s">
        <v>656</v>
      </c>
    </row>
    <row r="1752" spans="1:16" ht="21" hidden="1" customHeight="1" x14ac:dyDescent="0.25">
      <c r="A1752" s="154">
        <v>1749</v>
      </c>
      <c r="B1752" s="172" t="s">
        <v>5369</v>
      </c>
      <c r="C1752" s="181">
        <v>331185</v>
      </c>
      <c r="D1752" s="174" t="s">
        <v>5371</v>
      </c>
      <c r="E1752" s="173" t="s">
        <v>640</v>
      </c>
      <c r="F1752" s="173">
        <v>44</v>
      </c>
      <c r="G1752" s="173">
        <v>24</v>
      </c>
      <c r="H1752" s="173" t="s">
        <v>229</v>
      </c>
      <c r="I1752" s="174" t="s">
        <v>3097</v>
      </c>
      <c r="J1752" s="173">
        <v>23</v>
      </c>
      <c r="K1752" s="173" t="s">
        <v>3098</v>
      </c>
      <c r="L1752" s="174" t="s">
        <v>3099</v>
      </c>
      <c r="M1752" s="174" t="s">
        <v>1620</v>
      </c>
      <c r="N1752" s="174" t="s">
        <v>1744</v>
      </c>
      <c r="O1752" s="174" t="s">
        <v>54</v>
      </c>
      <c r="P1752" s="175" t="s">
        <v>656</v>
      </c>
    </row>
    <row r="1753" spans="1:16" ht="21" hidden="1" customHeight="1" x14ac:dyDescent="0.25">
      <c r="A1753" s="154">
        <v>1750</v>
      </c>
      <c r="B1753" s="172" t="s">
        <v>5369</v>
      </c>
      <c r="C1753" s="181">
        <v>432495</v>
      </c>
      <c r="D1753" s="174" t="s">
        <v>5372</v>
      </c>
      <c r="E1753" s="173" t="s">
        <v>640</v>
      </c>
      <c r="F1753" s="173">
        <v>44</v>
      </c>
      <c r="G1753" s="173">
        <v>18</v>
      </c>
      <c r="H1753" s="173" t="s">
        <v>229</v>
      </c>
      <c r="I1753" s="174" t="s">
        <v>2120</v>
      </c>
      <c r="J1753" s="173">
        <v>23</v>
      </c>
      <c r="K1753" s="173" t="s">
        <v>1280</v>
      </c>
      <c r="L1753" s="174" t="s">
        <v>1281</v>
      </c>
      <c r="M1753" s="174" t="s">
        <v>1620</v>
      </c>
      <c r="N1753" s="174" t="s">
        <v>1744</v>
      </c>
      <c r="O1753" s="174" t="s">
        <v>2359</v>
      </c>
      <c r="P1753" s="175" t="s">
        <v>656</v>
      </c>
    </row>
    <row r="1754" spans="1:16" ht="21" customHeight="1" x14ac:dyDescent="0.25">
      <c r="A1754" s="154">
        <v>1751</v>
      </c>
      <c r="B1754" s="172" t="s">
        <v>5369</v>
      </c>
      <c r="C1754" s="181">
        <v>336477</v>
      </c>
      <c r="D1754" s="174" t="s">
        <v>5373</v>
      </c>
      <c r="E1754" s="173" t="s">
        <v>741</v>
      </c>
      <c r="F1754" s="173">
        <v>55</v>
      </c>
      <c r="G1754" s="173">
        <v>24</v>
      </c>
      <c r="H1754" s="173" t="s">
        <v>229</v>
      </c>
      <c r="I1754" s="174" t="s">
        <v>2545</v>
      </c>
      <c r="J1754" s="173">
        <v>32</v>
      </c>
      <c r="K1754" s="173" t="s">
        <v>2976</v>
      </c>
      <c r="L1754" s="174" t="s">
        <v>2977</v>
      </c>
      <c r="M1754" s="174" t="s">
        <v>1620</v>
      </c>
      <c r="N1754" s="174" t="s">
        <v>1621</v>
      </c>
      <c r="O1754" s="174">
        <v>0</v>
      </c>
      <c r="P1754" s="184" t="s">
        <v>5374</v>
      </c>
    </row>
    <row r="1755" spans="1:16" ht="21" customHeight="1" x14ac:dyDescent="0.25">
      <c r="A1755" s="154">
        <v>1752</v>
      </c>
      <c r="B1755" s="172" t="s">
        <v>5369</v>
      </c>
      <c r="C1755" s="181">
        <v>554247</v>
      </c>
      <c r="D1755" s="174" t="s">
        <v>5375</v>
      </c>
      <c r="E1755" s="173" t="s">
        <v>741</v>
      </c>
      <c r="F1755" s="173">
        <v>41</v>
      </c>
      <c r="G1755" s="173">
        <v>8</v>
      </c>
      <c r="H1755" s="173" t="s">
        <v>229</v>
      </c>
      <c r="I1755" s="174" t="s">
        <v>2545</v>
      </c>
      <c r="J1755" s="173">
        <v>32</v>
      </c>
      <c r="K1755" s="173" t="s">
        <v>2976</v>
      </c>
      <c r="L1755" s="174" t="s">
        <v>2977</v>
      </c>
      <c r="M1755" s="174" t="s">
        <v>1620</v>
      </c>
      <c r="N1755" s="174" t="s">
        <v>1621</v>
      </c>
      <c r="O1755" s="174">
        <v>0</v>
      </c>
      <c r="P1755" s="175" t="s">
        <v>656</v>
      </c>
    </row>
    <row r="1756" spans="1:16" ht="21" customHeight="1" x14ac:dyDescent="0.25">
      <c r="A1756" s="154">
        <v>1753</v>
      </c>
      <c r="B1756" s="172" t="s">
        <v>5369</v>
      </c>
      <c r="C1756" s="181">
        <v>322219</v>
      </c>
      <c r="D1756" s="174" t="s">
        <v>5376</v>
      </c>
      <c r="E1756" s="173" t="s">
        <v>741</v>
      </c>
      <c r="F1756" s="173">
        <v>49</v>
      </c>
      <c r="G1756" s="173">
        <v>23</v>
      </c>
      <c r="H1756" s="173" t="s">
        <v>229</v>
      </c>
      <c r="I1756" s="174" t="s">
        <v>2545</v>
      </c>
      <c r="J1756" s="173">
        <v>32</v>
      </c>
      <c r="K1756" s="173" t="s">
        <v>2976</v>
      </c>
      <c r="L1756" s="174" t="s">
        <v>2977</v>
      </c>
      <c r="M1756" s="174" t="s">
        <v>1620</v>
      </c>
      <c r="N1756" s="174" t="s">
        <v>1621</v>
      </c>
      <c r="O1756" s="174">
        <v>0</v>
      </c>
      <c r="P1756" s="184" t="s">
        <v>5377</v>
      </c>
    </row>
    <row r="1757" spans="1:16" ht="21" hidden="1" customHeight="1" x14ac:dyDescent="0.25">
      <c r="A1757" s="154">
        <v>1754</v>
      </c>
      <c r="B1757" s="172" t="s">
        <v>5369</v>
      </c>
      <c r="C1757" s="181">
        <v>395973</v>
      </c>
      <c r="D1757" s="174" t="s">
        <v>5378</v>
      </c>
      <c r="E1757" s="173" t="s">
        <v>741</v>
      </c>
      <c r="F1757" s="173">
        <v>47</v>
      </c>
      <c r="G1757" s="173">
        <v>17</v>
      </c>
      <c r="H1757" s="173" t="s">
        <v>672</v>
      </c>
      <c r="I1757" s="174" t="s">
        <v>4294</v>
      </c>
      <c r="J1757" s="173">
        <v>35</v>
      </c>
      <c r="K1757" s="173" t="s">
        <v>1574</v>
      </c>
      <c r="L1757" s="174" t="s">
        <v>1575</v>
      </c>
      <c r="M1757" s="174" t="s">
        <v>736</v>
      </c>
      <c r="N1757" s="174" t="s">
        <v>917</v>
      </c>
      <c r="O1757" s="174" t="s">
        <v>918</v>
      </c>
      <c r="P1757" s="184" t="s">
        <v>5379</v>
      </c>
    </row>
    <row r="1758" spans="1:16" ht="21" hidden="1" customHeight="1" x14ac:dyDescent="0.25">
      <c r="A1758" s="154">
        <v>1755</v>
      </c>
      <c r="B1758" s="172" t="s">
        <v>5369</v>
      </c>
      <c r="C1758" s="173">
        <v>566366</v>
      </c>
      <c r="D1758" s="174" t="s">
        <v>5380</v>
      </c>
      <c r="E1758" s="173" t="s">
        <v>741</v>
      </c>
      <c r="F1758" s="173">
        <v>37</v>
      </c>
      <c r="G1758" s="173">
        <v>4</v>
      </c>
      <c r="H1758" s="173" t="s">
        <v>672</v>
      </c>
      <c r="I1758" s="174" t="s">
        <v>3015</v>
      </c>
      <c r="J1758" s="173">
        <v>35</v>
      </c>
      <c r="K1758" s="173" t="s">
        <v>1344</v>
      </c>
      <c r="L1758" s="174" t="s">
        <v>1345</v>
      </c>
      <c r="M1758" s="174" t="s">
        <v>736</v>
      </c>
      <c r="N1758" s="174" t="s">
        <v>745</v>
      </c>
      <c r="O1758" s="174" t="s">
        <v>1695</v>
      </c>
      <c r="P1758" s="184" t="s">
        <v>5381</v>
      </c>
    </row>
    <row r="1759" spans="1:16" ht="21" hidden="1" customHeight="1" x14ac:dyDescent="0.25">
      <c r="A1759" s="154">
        <v>1756</v>
      </c>
      <c r="B1759" s="172" t="s">
        <v>5369</v>
      </c>
      <c r="C1759" s="173">
        <v>484504</v>
      </c>
      <c r="D1759" s="174" t="s">
        <v>5382</v>
      </c>
      <c r="E1759" s="173" t="s">
        <v>640</v>
      </c>
      <c r="F1759" s="173">
        <v>46</v>
      </c>
      <c r="G1759" s="173">
        <v>14</v>
      </c>
      <c r="H1759" s="173" t="s">
        <v>641</v>
      </c>
      <c r="I1759" s="174" t="s">
        <v>2335</v>
      </c>
      <c r="J1759" s="173">
        <v>26</v>
      </c>
      <c r="K1759" s="173" t="s">
        <v>2448</v>
      </c>
      <c r="L1759" s="174" t="s">
        <v>2449</v>
      </c>
      <c r="M1759" s="174" t="s">
        <v>645</v>
      </c>
      <c r="N1759" s="174" t="s">
        <v>760</v>
      </c>
      <c r="O1759" s="174" t="s">
        <v>2365</v>
      </c>
      <c r="P1759" s="184" t="s">
        <v>5383</v>
      </c>
    </row>
    <row r="1760" spans="1:16" ht="21" hidden="1" customHeight="1" x14ac:dyDescent="0.25">
      <c r="A1760" s="154">
        <v>1757</v>
      </c>
      <c r="B1760" s="172" t="s">
        <v>5369</v>
      </c>
      <c r="C1760" s="173">
        <v>458303</v>
      </c>
      <c r="D1760" s="174" t="s">
        <v>5384</v>
      </c>
      <c r="E1760" s="173" t="s">
        <v>640</v>
      </c>
      <c r="F1760" s="173">
        <v>48</v>
      </c>
      <c r="G1760" s="173">
        <v>30</v>
      </c>
      <c r="H1760" s="173" t="s">
        <v>229</v>
      </c>
      <c r="I1760" s="174" t="s">
        <v>2627</v>
      </c>
      <c r="J1760" s="173">
        <v>24</v>
      </c>
      <c r="K1760" s="173" t="s">
        <v>778</v>
      </c>
      <c r="L1760" s="174" t="s">
        <v>779</v>
      </c>
      <c r="M1760" s="174" t="s">
        <v>1620</v>
      </c>
      <c r="N1760" s="174" t="s">
        <v>2525</v>
      </c>
      <c r="O1760" s="174">
        <v>0</v>
      </c>
      <c r="P1760" s="184" t="s">
        <v>5385</v>
      </c>
    </row>
    <row r="1761" spans="1:16" ht="21" hidden="1" customHeight="1" x14ac:dyDescent="0.25">
      <c r="A1761" s="154">
        <v>1758</v>
      </c>
      <c r="B1761" s="172" t="s">
        <v>5369</v>
      </c>
      <c r="C1761" s="173">
        <v>318770</v>
      </c>
      <c r="D1761" s="174" t="s">
        <v>5386</v>
      </c>
      <c r="E1761" s="173" t="s">
        <v>741</v>
      </c>
      <c r="F1761" s="173">
        <v>49</v>
      </c>
      <c r="G1761" s="173">
        <v>24</v>
      </c>
      <c r="H1761" s="173" t="s">
        <v>229</v>
      </c>
      <c r="I1761" s="174" t="s">
        <v>2986</v>
      </c>
      <c r="J1761" s="173">
        <v>37</v>
      </c>
      <c r="K1761" s="173" t="s">
        <v>1964</v>
      </c>
      <c r="L1761" s="174" t="s">
        <v>1965</v>
      </c>
      <c r="M1761" s="174" t="s">
        <v>1620</v>
      </c>
      <c r="N1761" s="174" t="s">
        <v>2569</v>
      </c>
      <c r="O1761" s="174" t="s">
        <v>2987</v>
      </c>
      <c r="P1761" s="184" t="s">
        <v>5387</v>
      </c>
    </row>
    <row r="1762" spans="1:16" ht="21" hidden="1" customHeight="1" x14ac:dyDescent="0.25">
      <c r="A1762" s="154">
        <v>1759</v>
      </c>
      <c r="B1762" s="172" t="s">
        <v>5369</v>
      </c>
      <c r="C1762" s="173">
        <v>411339</v>
      </c>
      <c r="D1762" s="174" t="s">
        <v>5388</v>
      </c>
      <c r="E1762" s="173" t="s">
        <v>640</v>
      </c>
      <c r="F1762" s="173">
        <v>44</v>
      </c>
      <c r="G1762" s="173">
        <v>18</v>
      </c>
      <c r="H1762" s="173" t="s">
        <v>229</v>
      </c>
      <c r="I1762" s="174" t="s">
        <v>4319</v>
      </c>
      <c r="J1762" s="173">
        <v>24</v>
      </c>
      <c r="K1762" s="173" t="s">
        <v>1646</v>
      </c>
      <c r="L1762" s="174" t="s">
        <v>1647</v>
      </c>
      <c r="M1762" s="174" t="s">
        <v>736</v>
      </c>
      <c r="N1762" s="174" t="s">
        <v>5389</v>
      </c>
      <c r="O1762" s="174" t="s">
        <v>5390</v>
      </c>
      <c r="P1762" s="184" t="s">
        <v>5391</v>
      </c>
    </row>
    <row r="1763" spans="1:16" ht="21" hidden="1" customHeight="1" x14ac:dyDescent="0.25">
      <c r="A1763" s="154">
        <v>1760</v>
      </c>
      <c r="B1763" s="172" t="s">
        <v>638</v>
      </c>
      <c r="C1763" s="173">
        <v>220743</v>
      </c>
      <c r="D1763" s="174" t="s">
        <v>5392</v>
      </c>
      <c r="E1763" s="173" t="s">
        <v>741</v>
      </c>
      <c r="F1763" s="173">
        <v>53</v>
      </c>
      <c r="G1763" s="173">
        <v>29</v>
      </c>
      <c r="H1763" s="173" t="s">
        <v>641</v>
      </c>
      <c r="I1763" s="174" t="s">
        <v>5267</v>
      </c>
      <c r="J1763" s="173">
        <v>39</v>
      </c>
      <c r="K1763" s="173" t="s">
        <v>2532</v>
      </c>
      <c r="L1763" s="174" t="s">
        <v>2533</v>
      </c>
      <c r="M1763" s="174" t="s">
        <v>645</v>
      </c>
      <c r="N1763" s="174" t="s">
        <v>822</v>
      </c>
      <c r="O1763" s="174" t="s">
        <v>823</v>
      </c>
      <c r="P1763" s="184" t="s">
        <v>5393</v>
      </c>
    </row>
    <row r="1764" spans="1:16" ht="21" hidden="1" customHeight="1" x14ac:dyDescent="0.25">
      <c r="A1764" s="154">
        <v>1761</v>
      </c>
      <c r="B1764" s="172" t="s">
        <v>638</v>
      </c>
      <c r="C1764" s="173">
        <v>322974</v>
      </c>
      <c r="D1764" s="174" t="s">
        <v>5394</v>
      </c>
      <c r="E1764" s="173" t="s">
        <v>741</v>
      </c>
      <c r="F1764" s="173">
        <v>56</v>
      </c>
      <c r="G1764" s="173">
        <v>34</v>
      </c>
      <c r="H1764" s="173" t="s">
        <v>641</v>
      </c>
      <c r="I1764" s="174" t="s">
        <v>5395</v>
      </c>
      <c r="J1764" s="173">
        <v>39</v>
      </c>
      <c r="K1764" s="173" t="s">
        <v>2532</v>
      </c>
      <c r="L1764" s="174" t="s">
        <v>2533</v>
      </c>
      <c r="M1764" s="174" t="s">
        <v>645</v>
      </c>
      <c r="N1764" s="174" t="s">
        <v>646</v>
      </c>
      <c r="O1764" s="174" t="s">
        <v>5396</v>
      </c>
      <c r="P1764" s="184" t="s">
        <v>5397</v>
      </c>
    </row>
    <row r="1765" spans="1:16" ht="21" hidden="1" customHeight="1" x14ac:dyDescent="0.25">
      <c r="A1765" s="154">
        <v>1762</v>
      </c>
      <c r="B1765" s="172" t="s">
        <v>638</v>
      </c>
      <c r="C1765" s="173">
        <v>441391</v>
      </c>
      <c r="D1765" s="174" t="s">
        <v>5398</v>
      </c>
      <c r="E1765" s="173" t="s">
        <v>741</v>
      </c>
      <c r="F1765" s="173">
        <v>50</v>
      </c>
      <c r="G1765" s="173">
        <v>15</v>
      </c>
      <c r="H1765" s="173" t="s">
        <v>641</v>
      </c>
      <c r="I1765" s="174" t="s">
        <v>5264</v>
      </c>
      <c r="J1765" s="173">
        <v>39</v>
      </c>
      <c r="K1765" s="173" t="s">
        <v>2532</v>
      </c>
      <c r="L1765" s="174" t="s">
        <v>2533</v>
      </c>
      <c r="M1765" s="174" t="s">
        <v>645</v>
      </c>
      <c r="N1765" s="174" t="s">
        <v>822</v>
      </c>
      <c r="O1765" s="174" t="s">
        <v>823</v>
      </c>
      <c r="P1765" s="184" t="s">
        <v>5399</v>
      </c>
    </row>
    <row r="1766" spans="1:16" ht="21" hidden="1" customHeight="1" x14ac:dyDescent="0.25">
      <c r="A1766" s="154">
        <v>1763</v>
      </c>
      <c r="B1766" s="172" t="s">
        <v>638</v>
      </c>
      <c r="C1766" s="173">
        <v>608374</v>
      </c>
      <c r="D1766" s="174" t="s">
        <v>5400</v>
      </c>
      <c r="E1766" s="173" t="s">
        <v>741</v>
      </c>
      <c r="F1766" s="173">
        <v>29</v>
      </c>
      <c r="G1766" s="173">
        <v>3</v>
      </c>
      <c r="H1766" s="173" t="s">
        <v>641</v>
      </c>
      <c r="I1766" s="174" t="s">
        <v>5401</v>
      </c>
      <c r="J1766" s="173">
        <v>37</v>
      </c>
      <c r="K1766" s="173" t="s">
        <v>1964</v>
      </c>
      <c r="L1766" s="174" t="s">
        <v>1965</v>
      </c>
      <c r="M1766" s="174" t="s">
        <v>645</v>
      </c>
      <c r="N1766" s="174" t="s">
        <v>646</v>
      </c>
      <c r="O1766" s="174" t="s">
        <v>4503</v>
      </c>
      <c r="P1766" s="184" t="s">
        <v>5402</v>
      </c>
    </row>
    <row r="1767" spans="1:16" ht="21" hidden="1" customHeight="1" x14ac:dyDescent="0.25">
      <c r="A1767" s="154">
        <v>1764</v>
      </c>
      <c r="B1767" s="189" t="s">
        <v>638</v>
      </c>
      <c r="C1767" s="185">
        <v>376418</v>
      </c>
      <c r="D1767" s="186" t="s">
        <v>5403</v>
      </c>
      <c r="E1767" s="185" t="s">
        <v>640</v>
      </c>
      <c r="F1767" s="185">
        <v>47</v>
      </c>
      <c r="G1767" s="185">
        <v>18</v>
      </c>
      <c r="H1767" s="185" t="s">
        <v>641</v>
      </c>
      <c r="I1767" s="186" t="s">
        <v>3362</v>
      </c>
      <c r="J1767" s="185">
        <v>26</v>
      </c>
      <c r="K1767" s="185" t="s">
        <v>1957</v>
      </c>
      <c r="L1767" s="186" t="s">
        <v>1958</v>
      </c>
      <c r="M1767" s="186" t="s">
        <v>645</v>
      </c>
      <c r="N1767" s="186" t="s">
        <v>951</v>
      </c>
      <c r="O1767" s="186" t="s">
        <v>952</v>
      </c>
      <c r="P1767" s="188" t="s">
        <v>5404</v>
      </c>
    </row>
    <row r="1768" spans="1:16" ht="21" hidden="1" customHeight="1" x14ac:dyDescent="0.25">
      <c r="A1768" s="154">
        <v>1765</v>
      </c>
      <c r="B1768" s="189" t="s">
        <v>638</v>
      </c>
      <c r="C1768" s="185">
        <v>376437</v>
      </c>
      <c r="D1768" s="186" t="s">
        <v>5405</v>
      </c>
      <c r="E1768" s="185" t="s">
        <v>640</v>
      </c>
      <c r="F1768" s="185">
        <v>44</v>
      </c>
      <c r="G1768" s="185">
        <v>19</v>
      </c>
      <c r="H1768" s="185" t="s">
        <v>641</v>
      </c>
      <c r="I1768" s="186" t="s">
        <v>1008</v>
      </c>
      <c r="J1768" s="185">
        <v>23</v>
      </c>
      <c r="K1768" s="185" t="s">
        <v>1286</v>
      </c>
      <c r="L1768" s="186" t="s">
        <v>1287</v>
      </c>
      <c r="M1768" s="186" t="s">
        <v>645</v>
      </c>
      <c r="N1768" s="186" t="s">
        <v>951</v>
      </c>
      <c r="O1768" s="186" t="s">
        <v>952</v>
      </c>
      <c r="P1768" s="190" t="s">
        <v>5406</v>
      </c>
    </row>
    <row r="1769" spans="1:16" ht="21" hidden="1" customHeight="1" x14ac:dyDescent="0.25">
      <c r="A1769" s="154">
        <v>1766</v>
      </c>
      <c r="B1769" s="189" t="s">
        <v>638</v>
      </c>
      <c r="C1769" s="185">
        <v>268608</v>
      </c>
      <c r="D1769" s="186" t="s">
        <v>5407</v>
      </c>
      <c r="E1769" s="185" t="s">
        <v>640</v>
      </c>
      <c r="F1769" s="185">
        <v>51</v>
      </c>
      <c r="G1769" s="173">
        <v>20</v>
      </c>
      <c r="H1769" s="173" t="s">
        <v>641</v>
      </c>
      <c r="I1769" s="174" t="s">
        <v>1016</v>
      </c>
      <c r="J1769" s="173">
        <v>26</v>
      </c>
      <c r="K1769" s="173" t="s">
        <v>1957</v>
      </c>
      <c r="L1769" s="174" t="s">
        <v>1958</v>
      </c>
      <c r="M1769" s="174" t="s">
        <v>645</v>
      </c>
      <c r="N1769" s="174" t="s">
        <v>951</v>
      </c>
      <c r="O1769" s="174" t="s">
        <v>952</v>
      </c>
      <c r="P1769" s="190" t="s">
        <v>5406</v>
      </c>
    </row>
    <row r="1770" spans="1:16" ht="21" hidden="1" customHeight="1" x14ac:dyDescent="0.25">
      <c r="A1770" s="154">
        <v>1767</v>
      </c>
      <c r="B1770" s="189" t="s">
        <v>1510</v>
      </c>
      <c r="C1770" s="185">
        <v>413928</v>
      </c>
      <c r="D1770" s="186" t="s">
        <v>5408</v>
      </c>
      <c r="E1770" s="185" t="s">
        <v>640</v>
      </c>
      <c r="F1770" s="185">
        <v>46</v>
      </c>
      <c r="G1770" s="185">
        <v>17</v>
      </c>
      <c r="H1770" s="185" t="s">
        <v>641</v>
      </c>
      <c r="I1770" s="186" t="s">
        <v>5409</v>
      </c>
      <c r="J1770" s="185">
        <v>16</v>
      </c>
      <c r="K1770" s="185" t="s">
        <v>5410</v>
      </c>
      <c r="L1770" s="186" t="s">
        <v>5411</v>
      </c>
      <c r="M1770" s="186" t="s">
        <v>645</v>
      </c>
      <c r="N1770" s="186" t="s">
        <v>1614</v>
      </c>
      <c r="O1770" s="186" t="s">
        <v>1680</v>
      </c>
      <c r="P1770" s="190" t="s">
        <v>5406</v>
      </c>
    </row>
    <row r="1771" spans="1:16" ht="21" hidden="1" customHeight="1" x14ac:dyDescent="0.25">
      <c r="A1771" s="154">
        <v>1768</v>
      </c>
      <c r="B1771" s="189" t="s">
        <v>1510</v>
      </c>
      <c r="C1771" s="185">
        <v>465363</v>
      </c>
      <c r="D1771" s="186" t="s">
        <v>5412</v>
      </c>
      <c r="E1771" s="185" t="s">
        <v>640</v>
      </c>
      <c r="F1771" s="185">
        <v>35</v>
      </c>
      <c r="G1771" s="173">
        <v>11</v>
      </c>
      <c r="H1771" s="173" t="s">
        <v>641</v>
      </c>
      <c r="I1771" s="174" t="s">
        <v>1942</v>
      </c>
      <c r="J1771" s="173">
        <v>11</v>
      </c>
      <c r="K1771" s="173" t="s">
        <v>5413</v>
      </c>
      <c r="L1771" s="174" t="s">
        <v>5414</v>
      </c>
      <c r="M1771" s="174" t="s">
        <v>645</v>
      </c>
      <c r="N1771" s="174" t="s">
        <v>1614</v>
      </c>
      <c r="O1771" s="174" t="s">
        <v>1680</v>
      </c>
      <c r="P1771" s="190" t="s">
        <v>5406</v>
      </c>
    </row>
    <row r="1772" spans="1:16" ht="21" hidden="1" customHeight="1" x14ac:dyDescent="0.25">
      <c r="A1772" s="154">
        <v>1769</v>
      </c>
      <c r="B1772" s="189" t="s">
        <v>1510</v>
      </c>
      <c r="C1772" s="185">
        <v>548836</v>
      </c>
      <c r="D1772" s="186" t="s">
        <v>5415</v>
      </c>
      <c r="E1772" s="185" t="s">
        <v>640</v>
      </c>
      <c r="F1772" s="185">
        <v>35</v>
      </c>
      <c r="G1772" s="185">
        <v>9</v>
      </c>
      <c r="H1772" s="185" t="s">
        <v>641</v>
      </c>
      <c r="I1772" s="186" t="s">
        <v>5416</v>
      </c>
      <c r="J1772" s="185">
        <v>8</v>
      </c>
      <c r="K1772" s="185" t="s">
        <v>2305</v>
      </c>
      <c r="L1772" s="186" t="s">
        <v>2306</v>
      </c>
      <c r="M1772" s="186" t="s">
        <v>645</v>
      </c>
      <c r="N1772" s="186" t="s">
        <v>1614</v>
      </c>
      <c r="O1772" s="186" t="s">
        <v>1680</v>
      </c>
      <c r="P1772" s="190" t="s">
        <v>5406</v>
      </c>
    </row>
    <row r="1773" spans="1:16" ht="21" hidden="1" customHeight="1" x14ac:dyDescent="0.25">
      <c r="A1773" s="154">
        <v>1770</v>
      </c>
      <c r="B1773" s="189" t="s">
        <v>1510</v>
      </c>
      <c r="C1773" s="185">
        <v>784653</v>
      </c>
      <c r="D1773" s="186" t="s">
        <v>5417</v>
      </c>
      <c r="E1773" s="185" t="s">
        <v>640</v>
      </c>
      <c r="F1773" s="185">
        <v>50</v>
      </c>
      <c r="G1773" s="185">
        <v>25</v>
      </c>
      <c r="H1773" s="185" t="s">
        <v>641</v>
      </c>
      <c r="I1773" s="186" t="s">
        <v>1940</v>
      </c>
      <c r="J1773" s="185">
        <v>23</v>
      </c>
      <c r="K1773" s="185" t="s">
        <v>1112</v>
      </c>
      <c r="L1773" s="186" t="s">
        <v>1113</v>
      </c>
      <c r="M1773" s="186" t="s">
        <v>645</v>
      </c>
      <c r="N1773" s="186" t="s">
        <v>1614</v>
      </c>
      <c r="O1773" s="186" t="s">
        <v>1680</v>
      </c>
      <c r="P1773" s="190" t="s">
        <v>5406</v>
      </c>
    </row>
    <row r="1774" spans="1:16" ht="21" hidden="1" customHeight="1" x14ac:dyDescent="0.25">
      <c r="A1774" s="154">
        <v>1771</v>
      </c>
      <c r="B1774" s="189" t="s">
        <v>1510</v>
      </c>
      <c r="C1774" s="185">
        <v>896660</v>
      </c>
      <c r="D1774" s="186" t="s">
        <v>5418</v>
      </c>
      <c r="E1774" s="185" t="s">
        <v>640</v>
      </c>
      <c r="F1774" s="185">
        <v>61</v>
      </c>
      <c r="G1774" s="185">
        <v>21</v>
      </c>
      <c r="H1774" s="185" t="s">
        <v>641</v>
      </c>
      <c r="I1774" s="186" t="s">
        <v>1765</v>
      </c>
      <c r="J1774" s="185">
        <v>23</v>
      </c>
      <c r="K1774" s="185" t="s">
        <v>1766</v>
      </c>
      <c r="L1774" s="186" t="s">
        <v>1767</v>
      </c>
      <c r="M1774" s="186" t="s">
        <v>645</v>
      </c>
      <c r="N1774" s="186" t="s">
        <v>1614</v>
      </c>
      <c r="O1774" s="186" t="s">
        <v>1680</v>
      </c>
      <c r="P1774" s="188" t="s">
        <v>5419</v>
      </c>
    </row>
    <row r="1775" spans="1:16" ht="21" hidden="1" customHeight="1" x14ac:dyDescent="0.25">
      <c r="A1775" s="154">
        <v>1772</v>
      </c>
      <c r="B1775" s="189" t="s">
        <v>1431</v>
      </c>
      <c r="C1775" s="185">
        <v>506788</v>
      </c>
      <c r="D1775" s="186" t="s">
        <v>5420</v>
      </c>
      <c r="E1775" s="185" t="s">
        <v>741</v>
      </c>
      <c r="F1775" s="185">
        <v>31</v>
      </c>
      <c r="G1775" s="185">
        <v>10</v>
      </c>
      <c r="H1775" s="185" t="s">
        <v>229</v>
      </c>
      <c r="I1775" s="186" t="s">
        <v>5421</v>
      </c>
      <c r="J1775" s="185">
        <v>32</v>
      </c>
      <c r="K1775" s="185" t="s">
        <v>3647</v>
      </c>
      <c r="L1775" s="186" t="s">
        <v>3648</v>
      </c>
      <c r="M1775" s="186" t="s">
        <v>1620</v>
      </c>
      <c r="N1775" s="186" t="s">
        <v>1744</v>
      </c>
      <c r="O1775" s="186" t="s">
        <v>3033</v>
      </c>
      <c r="P1775" s="188" t="s">
        <v>5422</v>
      </c>
    </row>
    <row r="1776" spans="1:16" ht="21" hidden="1" customHeight="1" x14ac:dyDescent="0.25">
      <c r="A1776" s="154">
        <v>1773</v>
      </c>
      <c r="B1776" s="189" t="s">
        <v>1431</v>
      </c>
      <c r="C1776" s="185">
        <v>889270</v>
      </c>
      <c r="D1776" s="186" t="s">
        <v>5423</v>
      </c>
      <c r="E1776" s="185" t="s">
        <v>640</v>
      </c>
      <c r="F1776" s="185">
        <v>54</v>
      </c>
      <c r="G1776" s="185">
        <v>31</v>
      </c>
      <c r="H1776" s="185" t="s">
        <v>229</v>
      </c>
      <c r="I1776" s="186" t="s">
        <v>5424</v>
      </c>
      <c r="J1776" s="185">
        <v>23</v>
      </c>
      <c r="K1776" s="185" t="s">
        <v>2881</v>
      </c>
      <c r="L1776" s="186" t="s">
        <v>2882</v>
      </c>
      <c r="M1776" s="186" t="s">
        <v>1620</v>
      </c>
      <c r="N1776" s="186" t="s">
        <v>2525</v>
      </c>
      <c r="O1776" s="186">
        <v>0</v>
      </c>
      <c r="P1776" s="188"/>
    </row>
    <row r="1777" spans="1:16" ht="21" hidden="1" customHeight="1" x14ac:dyDescent="0.25">
      <c r="A1777" s="154">
        <v>1774</v>
      </c>
      <c r="B1777" s="189" t="s">
        <v>1431</v>
      </c>
      <c r="C1777" s="185">
        <v>348647</v>
      </c>
      <c r="D1777" s="186" t="s">
        <v>5425</v>
      </c>
      <c r="E1777" s="185" t="s">
        <v>640</v>
      </c>
      <c r="F1777" s="185">
        <v>45</v>
      </c>
      <c r="G1777" s="173">
        <v>22</v>
      </c>
      <c r="H1777" s="173" t="s">
        <v>229</v>
      </c>
      <c r="I1777" s="174" t="s">
        <v>2627</v>
      </c>
      <c r="J1777" s="173">
        <v>21</v>
      </c>
      <c r="K1777" s="173" t="s">
        <v>1546</v>
      </c>
      <c r="L1777" s="174" t="s">
        <v>1547</v>
      </c>
      <c r="M1777" s="174" t="s">
        <v>1620</v>
      </c>
      <c r="N1777" s="174" t="s">
        <v>2525</v>
      </c>
      <c r="O1777" s="174">
        <v>0</v>
      </c>
      <c r="P1777" s="188"/>
    </row>
    <row r="1778" spans="1:16" ht="21" hidden="1" customHeight="1" x14ac:dyDescent="0.25">
      <c r="A1778" s="154">
        <v>1775</v>
      </c>
      <c r="B1778" s="189" t="s">
        <v>1431</v>
      </c>
      <c r="C1778" s="185">
        <v>360623</v>
      </c>
      <c r="D1778" s="186" t="s">
        <v>5426</v>
      </c>
      <c r="E1778" s="185" t="s">
        <v>640</v>
      </c>
      <c r="F1778" s="185">
        <v>39</v>
      </c>
      <c r="G1778" s="185">
        <v>14</v>
      </c>
      <c r="H1778" s="185" t="s">
        <v>229</v>
      </c>
      <c r="I1778" s="186" t="s">
        <v>2627</v>
      </c>
      <c r="J1778" s="185">
        <v>21</v>
      </c>
      <c r="K1778" s="185" t="s">
        <v>1546</v>
      </c>
      <c r="L1778" s="186" t="s">
        <v>1547</v>
      </c>
      <c r="M1778" s="186" t="s">
        <v>1620</v>
      </c>
      <c r="N1778" s="186" t="s">
        <v>2525</v>
      </c>
      <c r="O1778" s="186">
        <v>0</v>
      </c>
      <c r="P1778" s="188"/>
    </row>
    <row r="1779" spans="1:16" ht="21" hidden="1" customHeight="1" x14ac:dyDescent="0.25">
      <c r="A1779" s="154">
        <v>1776</v>
      </c>
      <c r="B1779" s="189" t="s">
        <v>1431</v>
      </c>
      <c r="C1779" s="185">
        <v>338564</v>
      </c>
      <c r="D1779" s="186" t="s">
        <v>5427</v>
      </c>
      <c r="E1779" s="185" t="s">
        <v>640</v>
      </c>
      <c r="F1779" s="185">
        <v>45</v>
      </c>
      <c r="G1779" s="185">
        <v>23</v>
      </c>
      <c r="H1779" s="185" t="s">
        <v>229</v>
      </c>
      <c r="I1779" s="186" t="s">
        <v>5428</v>
      </c>
      <c r="J1779" s="185">
        <v>21</v>
      </c>
      <c r="K1779" s="185" t="s">
        <v>5429</v>
      </c>
      <c r="L1779" s="186" t="s">
        <v>5430</v>
      </c>
      <c r="M1779" s="186" t="s">
        <v>1620</v>
      </c>
      <c r="N1779" s="186" t="s">
        <v>2525</v>
      </c>
      <c r="O1779" s="186">
        <v>0</v>
      </c>
      <c r="P1779" s="188"/>
    </row>
    <row r="1780" spans="1:16" ht="21" hidden="1" customHeight="1" x14ac:dyDescent="0.25">
      <c r="A1780" s="154">
        <v>1777</v>
      </c>
      <c r="B1780" s="189" t="s">
        <v>1431</v>
      </c>
      <c r="C1780" s="185">
        <v>266853</v>
      </c>
      <c r="D1780" s="186" t="s">
        <v>5431</v>
      </c>
      <c r="E1780" s="185" t="s">
        <v>640</v>
      </c>
      <c r="F1780" s="185">
        <v>50</v>
      </c>
      <c r="G1780" s="173">
        <v>25</v>
      </c>
      <c r="H1780" s="173" t="s">
        <v>229</v>
      </c>
      <c r="I1780" s="174" t="s">
        <v>2652</v>
      </c>
      <c r="J1780" s="173">
        <v>14</v>
      </c>
      <c r="K1780" s="173" t="s">
        <v>2559</v>
      </c>
      <c r="L1780" s="174" t="s">
        <v>2560</v>
      </c>
      <c r="M1780" s="174" t="s">
        <v>1620</v>
      </c>
      <c r="N1780" s="174" t="s">
        <v>2525</v>
      </c>
      <c r="O1780" s="174">
        <v>0</v>
      </c>
      <c r="P1780" s="188"/>
    </row>
    <row r="1781" spans="1:16" ht="21" hidden="1" customHeight="1" x14ac:dyDescent="0.25">
      <c r="A1781" s="154">
        <v>1778</v>
      </c>
      <c r="B1781" s="189" t="s">
        <v>1431</v>
      </c>
      <c r="C1781" s="185">
        <v>574674</v>
      </c>
      <c r="D1781" s="186" t="s">
        <v>5432</v>
      </c>
      <c r="E1781" s="185" t="s">
        <v>640</v>
      </c>
      <c r="F1781" s="185">
        <v>37</v>
      </c>
      <c r="G1781" s="185">
        <v>8</v>
      </c>
      <c r="H1781" s="185" t="s">
        <v>229</v>
      </c>
      <c r="I1781" s="186" t="s">
        <v>2652</v>
      </c>
      <c r="J1781" s="185">
        <v>14</v>
      </c>
      <c r="K1781" s="185" t="s">
        <v>2559</v>
      </c>
      <c r="L1781" s="186" t="s">
        <v>2560</v>
      </c>
      <c r="M1781" s="186" t="s">
        <v>1620</v>
      </c>
      <c r="N1781" s="186" t="s">
        <v>2525</v>
      </c>
      <c r="O1781" s="186">
        <v>0</v>
      </c>
      <c r="P1781" s="188"/>
    </row>
    <row r="1782" spans="1:16" ht="21" hidden="1" customHeight="1" x14ac:dyDescent="0.25">
      <c r="A1782" s="154">
        <v>1779</v>
      </c>
      <c r="B1782" s="189" t="s">
        <v>638</v>
      </c>
      <c r="C1782" s="185">
        <v>379773</v>
      </c>
      <c r="D1782" s="186" t="s">
        <v>5433</v>
      </c>
      <c r="E1782" s="185" t="s">
        <v>741</v>
      </c>
      <c r="F1782" s="185">
        <v>53</v>
      </c>
      <c r="G1782" s="173">
        <v>18</v>
      </c>
      <c r="H1782" s="173" t="s">
        <v>672</v>
      </c>
      <c r="I1782" s="174" t="s">
        <v>5434</v>
      </c>
      <c r="J1782" s="173">
        <v>39</v>
      </c>
      <c r="K1782" s="173" t="s">
        <v>1333</v>
      </c>
      <c r="L1782" s="174" t="s">
        <v>1334</v>
      </c>
      <c r="M1782" s="174" t="s">
        <v>1468</v>
      </c>
      <c r="N1782" s="174" t="s">
        <v>1469</v>
      </c>
      <c r="O1782" s="174" t="s">
        <v>1508</v>
      </c>
      <c r="P1782" s="191" t="s">
        <v>5435</v>
      </c>
    </row>
    <row r="1783" spans="1:16" ht="21" hidden="1" customHeight="1" x14ac:dyDescent="0.25">
      <c r="A1783" s="154">
        <v>1780</v>
      </c>
      <c r="B1783" s="189" t="s">
        <v>638</v>
      </c>
      <c r="C1783" s="185">
        <v>511857</v>
      </c>
      <c r="D1783" s="186" t="s">
        <v>5436</v>
      </c>
      <c r="E1783" s="185" t="s">
        <v>741</v>
      </c>
      <c r="F1783" s="185">
        <v>50</v>
      </c>
      <c r="G1783" s="185">
        <v>13</v>
      </c>
      <c r="H1783" s="185" t="s">
        <v>672</v>
      </c>
      <c r="I1783" s="186" t="s">
        <v>5437</v>
      </c>
      <c r="J1783" s="185">
        <v>39</v>
      </c>
      <c r="K1783" s="185" t="s">
        <v>1333</v>
      </c>
      <c r="L1783" s="186" t="s">
        <v>1334</v>
      </c>
      <c r="M1783" s="186" t="s">
        <v>1468</v>
      </c>
      <c r="N1783" s="186" t="s">
        <v>1482</v>
      </c>
      <c r="O1783" s="186">
        <v>0</v>
      </c>
      <c r="P1783" s="191" t="s">
        <v>5438</v>
      </c>
    </row>
    <row r="1784" spans="1:16" ht="21" hidden="1" customHeight="1" x14ac:dyDescent="0.25">
      <c r="A1784" s="154">
        <v>1781</v>
      </c>
      <c r="B1784" s="189" t="s">
        <v>638</v>
      </c>
      <c r="C1784" s="185">
        <v>530985</v>
      </c>
      <c r="D1784" s="186" t="s">
        <v>5439</v>
      </c>
      <c r="E1784" s="185" t="s">
        <v>741</v>
      </c>
      <c r="F1784" s="185">
        <v>37</v>
      </c>
      <c r="G1784" s="185">
        <v>11</v>
      </c>
      <c r="H1784" s="185" t="s">
        <v>672</v>
      </c>
      <c r="I1784" s="186" t="s">
        <v>4023</v>
      </c>
      <c r="J1784" s="185">
        <v>37</v>
      </c>
      <c r="K1784" s="185" t="s">
        <v>743</v>
      </c>
      <c r="L1784" s="186" t="s">
        <v>744</v>
      </c>
      <c r="M1784" s="186" t="s">
        <v>4024</v>
      </c>
      <c r="N1784" s="174" t="s">
        <v>4024</v>
      </c>
      <c r="O1784" s="174" t="s">
        <v>4024</v>
      </c>
      <c r="P1784" s="191" t="s">
        <v>5440</v>
      </c>
    </row>
    <row r="1785" spans="1:16" ht="21" hidden="1" customHeight="1" x14ac:dyDescent="0.25">
      <c r="A1785" s="154">
        <v>1782</v>
      </c>
      <c r="B1785" s="189" t="s">
        <v>1431</v>
      </c>
      <c r="C1785" s="173">
        <v>329117</v>
      </c>
      <c r="D1785" s="174" t="s">
        <v>5441</v>
      </c>
      <c r="E1785" s="173" t="s">
        <v>640</v>
      </c>
      <c r="F1785" s="173">
        <v>44</v>
      </c>
      <c r="G1785" s="173">
        <v>23</v>
      </c>
      <c r="H1785" s="173" t="s">
        <v>229</v>
      </c>
      <c r="I1785" s="174" t="s">
        <v>3057</v>
      </c>
      <c r="J1785" s="173">
        <v>16</v>
      </c>
      <c r="K1785" s="173" t="s">
        <v>5442</v>
      </c>
      <c r="L1785" s="174" t="s">
        <v>5443</v>
      </c>
      <c r="M1785" s="174" t="s">
        <v>1620</v>
      </c>
      <c r="N1785" s="174" t="s">
        <v>1744</v>
      </c>
      <c r="O1785" s="174" t="s">
        <v>3033</v>
      </c>
      <c r="P1785" s="192" t="s">
        <v>5406</v>
      </c>
    </row>
    <row r="1786" spans="1:16" ht="21" hidden="1" customHeight="1" x14ac:dyDescent="0.25">
      <c r="A1786" s="154">
        <v>1783</v>
      </c>
      <c r="B1786" s="189" t="s">
        <v>1431</v>
      </c>
      <c r="C1786" s="173">
        <v>452190</v>
      </c>
      <c r="D1786" s="174" t="s">
        <v>5444</v>
      </c>
      <c r="E1786" s="173" t="s">
        <v>741</v>
      </c>
      <c r="F1786" s="173">
        <v>41</v>
      </c>
      <c r="G1786" s="173">
        <v>16</v>
      </c>
      <c r="H1786" s="173" t="s">
        <v>229</v>
      </c>
      <c r="I1786" s="174" t="s">
        <v>5445</v>
      </c>
      <c r="J1786" s="173">
        <v>32</v>
      </c>
      <c r="K1786" s="173" t="s">
        <v>5446</v>
      </c>
      <c r="L1786" s="174" t="s">
        <v>5447</v>
      </c>
      <c r="M1786" s="174" t="s">
        <v>1620</v>
      </c>
      <c r="N1786" s="174" t="s">
        <v>1744</v>
      </c>
      <c r="O1786" s="174">
        <v>0</v>
      </c>
      <c r="P1786" s="193" t="s">
        <v>5448</v>
      </c>
    </row>
    <row r="1787" spans="1:16" ht="21" hidden="1" customHeight="1" x14ac:dyDescent="0.25">
      <c r="A1787" s="154">
        <v>1784</v>
      </c>
      <c r="B1787" s="189" t="s">
        <v>1431</v>
      </c>
      <c r="C1787" s="173">
        <v>396755</v>
      </c>
      <c r="D1787" s="174" t="s">
        <v>5449</v>
      </c>
      <c r="E1787" s="173" t="s">
        <v>741</v>
      </c>
      <c r="F1787" s="173">
        <v>47</v>
      </c>
      <c r="G1787" s="173">
        <v>19</v>
      </c>
      <c r="H1787" s="173" t="s">
        <v>229</v>
      </c>
      <c r="I1787" s="174" t="s">
        <v>3078</v>
      </c>
      <c r="J1787" s="173">
        <v>11</v>
      </c>
      <c r="K1787" s="173" t="s">
        <v>2113</v>
      </c>
      <c r="L1787" s="174" t="s">
        <v>2114</v>
      </c>
      <c r="M1787" s="174" t="s">
        <v>1620</v>
      </c>
      <c r="N1787" s="174" t="s">
        <v>1744</v>
      </c>
      <c r="O1787" s="174" t="s">
        <v>3037</v>
      </c>
      <c r="P1787" s="192" t="s">
        <v>5406</v>
      </c>
    </row>
    <row r="1788" spans="1:16" ht="21" hidden="1" customHeight="1" x14ac:dyDescent="0.25">
      <c r="A1788" s="154">
        <v>1785</v>
      </c>
      <c r="B1788" s="189" t="s">
        <v>1431</v>
      </c>
      <c r="C1788" s="173">
        <v>451904</v>
      </c>
      <c r="D1788" s="174" t="s">
        <v>5450</v>
      </c>
      <c r="E1788" s="173" t="s">
        <v>640</v>
      </c>
      <c r="F1788" s="173">
        <v>38</v>
      </c>
      <c r="G1788" s="173">
        <v>14</v>
      </c>
      <c r="H1788" s="173" t="s">
        <v>229</v>
      </c>
      <c r="I1788" s="174" t="s">
        <v>3078</v>
      </c>
      <c r="J1788" s="173">
        <v>16</v>
      </c>
      <c r="K1788" s="173" t="s">
        <v>5442</v>
      </c>
      <c r="L1788" s="174" t="s">
        <v>5443</v>
      </c>
      <c r="M1788" s="174" t="s">
        <v>1620</v>
      </c>
      <c r="N1788" s="174" t="s">
        <v>1744</v>
      </c>
      <c r="O1788" s="174" t="s">
        <v>3033</v>
      </c>
      <c r="P1788" s="192" t="s">
        <v>5406</v>
      </c>
    </row>
    <row r="1789" spans="1:16" ht="21" hidden="1" customHeight="1" x14ac:dyDescent="0.25">
      <c r="A1789" s="154">
        <v>1786</v>
      </c>
      <c r="B1789" s="189" t="s">
        <v>1431</v>
      </c>
      <c r="C1789" s="173">
        <v>415391</v>
      </c>
      <c r="D1789" s="174" t="s">
        <v>5451</v>
      </c>
      <c r="E1789" s="173" t="s">
        <v>640</v>
      </c>
      <c r="F1789" s="173">
        <v>46</v>
      </c>
      <c r="G1789" s="173">
        <v>18</v>
      </c>
      <c r="H1789" s="173" t="s">
        <v>229</v>
      </c>
      <c r="I1789" s="174" t="s">
        <v>3036</v>
      </c>
      <c r="J1789" s="173">
        <v>11</v>
      </c>
      <c r="K1789" s="173" t="s">
        <v>2126</v>
      </c>
      <c r="L1789" s="174" t="s">
        <v>2127</v>
      </c>
      <c r="M1789" s="174" t="s">
        <v>1620</v>
      </c>
      <c r="N1789" s="174" t="s">
        <v>1744</v>
      </c>
      <c r="O1789" s="174" t="s">
        <v>3037</v>
      </c>
      <c r="P1789" s="192" t="s">
        <v>5406</v>
      </c>
    </row>
    <row r="1790" spans="1:16" ht="21" hidden="1" customHeight="1" x14ac:dyDescent="0.25">
      <c r="A1790" s="154">
        <v>1787</v>
      </c>
      <c r="B1790" s="189" t="s">
        <v>1431</v>
      </c>
      <c r="C1790" s="173">
        <v>505834</v>
      </c>
      <c r="D1790" s="174" t="s">
        <v>5452</v>
      </c>
      <c r="E1790" s="173" t="s">
        <v>640</v>
      </c>
      <c r="F1790" s="173">
        <v>38</v>
      </c>
      <c r="G1790" s="173">
        <v>12</v>
      </c>
      <c r="H1790" s="173" t="s">
        <v>229</v>
      </c>
      <c r="I1790" s="174" t="s">
        <v>3078</v>
      </c>
      <c r="J1790" s="173">
        <v>16</v>
      </c>
      <c r="K1790" s="173" t="s">
        <v>5442</v>
      </c>
      <c r="L1790" s="174" t="s">
        <v>5443</v>
      </c>
      <c r="M1790" s="174" t="s">
        <v>1620</v>
      </c>
      <c r="N1790" s="174" t="s">
        <v>1744</v>
      </c>
      <c r="O1790" s="174" t="s">
        <v>3033</v>
      </c>
      <c r="P1790" s="192" t="s">
        <v>5406</v>
      </c>
    </row>
    <row r="1791" spans="1:16" ht="21" hidden="1" customHeight="1" x14ac:dyDescent="0.25">
      <c r="A1791" s="154">
        <v>1788</v>
      </c>
      <c r="B1791" s="189" t="s">
        <v>638</v>
      </c>
      <c r="C1791" s="185">
        <v>301513</v>
      </c>
      <c r="D1791" s="186" t="s">
        <v>5453</v>
      </c>
      <c r="E1791" s="185" t="s">
        <v>741</v>
      </c>
      <c r="F1791" s="185">
        <v>46</v>
      </c>
      <c r="G1791" s="185">
        <v>11</v>
      </c>
      <c r="H1791" s="185" t="s">
        <v>672</v>
      </c>
      <c r="I1791" s="186" t="s">
        <v>5454</v>
      </c>
      <c r="J1791" s="185">
        <v>35</v>
      </c>
      <c r="K1791" s="185" t="s">
        <v>1574</v>
      </c>
      <c r="L1791" s="186" t="s">
        <v>1575</v>
      </c>
      <c r="M1791" s="186" t="s">
        <v>736</v>
      </c>
      <c r="N1791" s="186" t="s">
        <v>917</v>
      </c>
      <c r="O1791" s="186" t="s">
        <v>918</v>
      </c>
      <c r="P1791" s="176" t="s">
        <v>5455</v>
      </c>
    </row>
    <row r="1792" spans="1:16" ht="21" hidden="1" customHeight="1" x14ac:dyDescent="0.25">
      <c r="A1792" s="154">
        <v>1789</v>
      </c>
      <c r="B1792" s="189" t="s">
        <v>638</v>
      </c>
      <c r="C1792" s="185">
        <v>622038</v>
      </c>
      <c r="D1792" s="186" t="s">
        <v>5456</v>
      </c>
      <c r="E1792" s="185" t="s">
        <v>741</v>
      </c>
      <c r="F1792" s="185">
        <v>35</v>
      </c>
      <c r="G1792" s="185">
        <v>1</v>
      </c>
      <c r="H1792" s="185" t="s">
        <v>672</v>
      </c>
      <c r="I1792" s="186" t="s">
        <v>5457</v>
      </c>
      <c r="J1792" s="185">
        <v>39</v>
      </c>
      <c r="K1792" s="185" t="s">
        <v>1333</v>
      </c>
      <c r="L1792" s="186" t="s">
        <v>1334</v>
      </c>
      <c r="M1792" s="186" t="s">
        <v>736</v>
      </c>
      <c r="N1792" s="186" t="s">
        <v>917</v>
      </c>
      <c r="O1792" s="186" t="s">
        <v>918</v>
      </c>
      <c r="P1792" s="176" t="s">
        <v>5458</v>
      </c>
    </row>
    <row r="1793" spans="1:16" ht="21" hidden="1" customHeight="1" x14ac:dyDescent="0.25">
      <c r="A1793" s="154">
        <v>1790</v>
      </c>
      <c r="B1793" s="189" t="s">
        <v>638</v>
      </c>
      <c r="C1793" s="185">
        <v>622981</v>
      </c>
      <c r="D1793" s="186" t="s">
        <v>5459</v>
      </c>
      <c r="E1793" s="185" t="s">
        <v>741</v>
      </c>
      <c r="F1793" s="185">
        <v>37</v>
      </c>
      <c r="G1793" s="173" t="s">
        <v>5460</v>
      </c>
      <c r="H1793" s="173" t="s">
        <v>672</v>
      </c>
      <c r="I1793" s="174" t="s">
        <v>3883</v>
      </c>
      <c r="J1793" s="173">
        <v>36</v>
      </c>
      <c r="K1793" s="173" t="s">
        <v>3678</v>
      </c>
      <c r="L1793" s="174" t="s">
        <v>3679</v>
      </c>
      <c r="M1793" s="174" t="s">
        <v>736</v>
      </c>
      <c r="N1793" s="174" t="s">
        <v>917</v>
      </c>
      <c r="O1793" s="174" t="s">
        <v>918</v>
      </c>
      <c r="P1793" s="176" t="s">
        <v>5461</v>
      </c>
    </row>
    <row r="1794" spans="1:16" ht="21" hidden="1" customHeight="1" x14ac:dyDescent="0.25">
      <c r="A1794" s="154">
        <v>1791</v>
      </c>
      <c r="B1794" s="189" t="s">
        <v>638</v>
      </c>
      <c r="C1794" s="185">
        <v>465789</v>
      </c>
      <c r="D1794" s="186" t="s">
        <v>5462</v>
      </c>
      <c r="E1794" s="185" t="s">
        <v>741</v>
      </c>
      <c r="F1794" s="185">
        <v>44</v>
      </c>
      <c r="G1794" s="173">
        <v>15</v>
      </c>
      <c r="H1794" s="173" t="s">
        <v>672</v>
      </c>
      <c r="I1794" s="174" t="s">
        <v>3883</v>
      </c>
      <c r="J1794" s="173">
        <v>36</v>
      </c>
      <c r="K1794" s="173" t="s">
        <v>5463</v>
      </c>
      <c r="L1794" s="174" t="s">
        <v>5464</v>
      </c>
      <c r="M1794" s="174" t="s">
        <v>736</v>
      </c>
      <c r="N1794" s="174" t="s">
        <v>917</v>
      </c>
      <c r="O1794" s="174" t="s">
        <v>918</v>
      </c>
      <c r="P1794" s="193" t="s">
        <v>5465</v>
      </c>
    </row>
    <row r="1795" spans="1:16" ht="21" customHeight="1" x14ac:dyDescent="0.25">
      <c r="A1795" s="154">
        <v>1792</v>
      </c>
      <c r="B1795" s="189" t="s">
        <v>1431</v>
      </c>
      <c r="C1795" s="185">
        <v>389970</v>
      </c>
      <c r="D1795" s="186" t="s">
        <v>5466</v>
      </c>
      <c r="E1795" s="185" t="s">
        <v>640</v>
      </c>
      <c r="F1795" s="185">
        <v>54</v>
      </c>
      <c r="G1795" s="185">
        <v>19</v>
      </c>
      <c r="H1795" s="185" t="s">
        <v>229</v>
      </c>
      <c r="I1795" s="186" t="s">
        <v>5258</v>
      </c>
      <c r="J1795" s="185">
        <v>22</v>
      </c>
      <c r="K1795" s="185" t="s">
        <v>764</v>
      </c>
      <c r="L1795" s="186" t="s">
        <v>765</v>
      </c>
      <c r="M1795" s="186" t="s">
        <v>1620</v>
      </c>
      <c r="N1795" s="186" t="s">
        <v>1621</v>
      </c>
      <c r="O1795" s="186">
        <v>0</v>
      </c>
      <c r="P1795" s="193" t="s">
        <v>5406</v>
      </c>
    </row>
    <row r="1796" spans="1:16" ht="21" customHeight="1" x14ac:dyDescent="0.25">
      <c r="A1796" s="154">
        <v>1793</v>
      </c>
      <c r="B1796" s="189" t="s">
        <v>1431</v>
      </c>
      <c r="C1796" s="185">
        <v>598519</v>
      </c>
      <c r="D1796" s="186" t="s">
        <v>5467</v>
      </c>
      <c r="E1796" s="185" t="s">
        <v>741</v>
      </c>
      <c r="F1796" s="185">
        <v>35</v>
      </c>
      <c r="G1796" s="173">
        <v>3</v>
      </c>
      <c r="H1796" s="173" t="s">
        <v>229</v>
      </c>
      <c r="I1796" s="174" t="s">
        <v>2541</v>
      </c>
      <c r="J1796" s="173">
        <v>35</v>
      </c>
      <c r="K1796" s="173" t="s">
        <v>820</v>
      </c>
      <c r="L1796" s="174" t="s">
        <v>821</v>
      </c>
      <c r="M1796" s="174" t="s">
        <v>1620</v>
      </c>
      <c r="N1796" s="174" t="s">
        <v>1621</v>
      </c>
      <c r="O1796" s="174" t="s">
        <v>2542</v>
      </c>
      <c r="P1796" s="193" t="s">
        <v>5468</v>
      </c>
    </row>
    <row r="1797" spans="1:16" ht="21" customHeight="1" x14ac:dyDescent="0.25">
      <c r="A1797" s="154">
        <v>1794</v>
      </c>
      <c r="B1797" s="189" t="s">
        <v>1431</v>
      </c>
      <c r="C1797" s="185">
        <v>391468</v>
      </c>
      <c r="D1797" s="186" t="s">
        <v>5469</v>
      </c>
      <c r="E1797" s="185" t="s">
        <v>741</v>
      </c>
      <c r="F1797" s="185">
        <v>44</v>
      </c>
      <c r="G1797" s="185">
        <v>18</v>
      </c>
      <c r="H1797" s="185" t="s">
        <v>229</v>
      </c>
      <c r="I1797" s="186" t="s">
        <v>2599</v>
      </c>
      <c r="J1797" s="185">
        <v>37</v>
      </c>
      <c r="K1797" s="185" t="s">
        <v>1964</v>
      </c>
      <c r="L1797" s="186" t="s">
        <v>1965</v>
      </c>
      <c r="M1797" s="186" t="s">
        <v>1620</v>
      </c>
      <c r="N1797" s="186" t="s">
        <v>1621</v>
      </c>
      <c r="O1797" s="186" t="s">
        <v>2600</v>
      </c>
      <c r="P1797" s="193" t="s">
        <v>5470</v>
      </c>
    </row>
    <row r="1798" spans="1:16" ht="21" hidden="1" customHeight="1" x14ac:dyDescent="0.25">
      <c r="A1798" s="154">
        <v>1795</v>
      </c>
      <c r="B1798" s="189" t="s">
        <v>1759</v>
      </c>
      <c r="C1798" s="185">
        <v>402802</v>
      </c>
      <c r="D1798" s="186" t="s">
        <v>5471</v>
      </c>
      <c r="E1798" s="185" t="s">
        <v>741</v>
      </c>
      <c r="F1798" s="185">
        <v>54</v>
      </c>
      <c r="G1798" s="173">
        <v>19</v>
      </c>
      <c r="H1798" s="173" t="s">
        <v>229</v>
      </c>
      <c r="I1798" s="174" t="s">
        <v>3974</v>
      </c>
      <c r="J1798" s="173">
        <v>35</v>
      </c>
      <c r="K1798" s="173" t="s">
        <v>820</v>
      </c>
      <c r="L1798" s="174" t="s">
        <v>821</v>
      </c>
      <c r="M1798" s="174" t="s">
        <v>1620</v>
      </c>
      <c r="N1798" s="174" t="s">
        <v>1744</v>
      </c>
      <c r="O1798" s="174" t="s">
        <v>2123</v>
      </c>
      <c r="P1798" s="193" t="s">
        <v>5472</v>
      </c>
    </row>
    <row r="1799" spans="1:16" ht="21" hidden="1" customHeight="1" x14ac:dyDescent="0.25">
      <c r="A1799" s="154">
        <v>1796</v>
      </c>
      <c r="B1799" s="189" t="s">
        <v>1431</v>
      </c>
      <c r="C1799" s="185">
        <v>475374</v>
      </c>
      <c r="D1799" s="186" t="s">
        <v>5473</v>
      </c>
      <c r="E1799" s="185" t="s">
        <v>640</v>
      </c>
      <c r="F1799" s="185">
        <v>56</v>
      </c>
      <c r="G1799" s="185">
        <v>28</v>
      </c>
      <c r="H1799" s="185" t="s">
        <v>229</v>
      </c>
      <c r="I1799" s="186" t="s">
        <v>3036</v>
      </c>
      <c r="J1799" s="185">
        <v>23</v>
      </c>
      <c r="K1799" s="185" t="s">
        <v>5474</v>
      </c>
      <c r="L1799" s="186" t="s">
        <v>5475</v>
      </c>
      <c r="M1799" s="186" t="s">
        <v>1620</v>
      </c>
      <c r="N1799" s="186" t="s">
        <v>1744</v>
      </c>
      <c r="O1799" s="186" t="s">
        <v>3037</v>
      </c>
      <c r="P1799" s="193" t="s">
        <v>5406</v>
      </c>
    </row>
    <row r="1800" spans="1:16" ht="21" hidden="1" customHeight="1" x14ac:dyDescent="0.25">
      <c r="A1800" s="154">
        <v>1797</v>
      </c>
      <c r="B1800" s="189" t="s">
        <v>1431</v>
      </c>
      <c r="C1800" s="185">
        <v>471978</v>
      </c>
      <c r="D1800" s="186" t="s">
        <v>5476</v>
      </c>
      <c r="E1800" s="185" t="s">
        <v>741</v>
      </c>
      <c r="F1800" s="185">
        <v>60</v>
      </c>
      <c r="G1800" s="185">
        <v>22</v>
      </c>
      <c r="H1800" s="185" t="s">
        <v>229</v>
      </c>
      <c r="I1800" s="186" t="s">
        <v>3049</v>
      </c>
      <c r="J1800" s="185">
        <v>33</v>
      </c>
      <c r="K1800" s="185" t="s">
        <v>820</v>
      </c>
      <c r="L1800" s="186" t="s">
        <v>821</v>
      </c>
      <c r="M1800" s="186" t="s">
        <v>1620</v>
      </c>
      <c r="N1800" s="186" t="s">
        <v>1744</v>
      </c>
      <c r="O1800" s="186" t="s">
        <v>54</v>
      </c>
      <c r="P1800" s="193" t="s">
        <v>5477</v>
      </c>
    </row>
    <row r="1801" spans="1:16" ht="21" hidden="1" customHeight="1" x14ac:dyDescent="0.25">
      <c r="A1801" s="154">
        <v>1798</v>
      </c>
      <c r="B1801" s="189" t="s">
        <v>638</v>
      </c>
      <c r="C1801" s="181" t="s">
        <v>5478</v>
      </c>
      <c r="D1801" s="174" t="s">
        <v>5479</v>
      </c>
      <c r="E1801" s="173" t="s">
        <v>741</v>
      </c>
      <c r="F1801" s="173">
        <v>38</v>
      </c>
      <c r="G1801" s="173">
        <v>6</v>
      </c>
      <c r="H1801" s="173" t="s">
        <v>672</v>
      </c>
      <c r="I1801" s="174" t="s">
        <v>1454</v>
      </c>
      <c r="J1801" s="194">
        <v>33</v>
      </c>
      <c r="K1801" s="173" t="s">
        <v>1454</v>
      </c>
      <c r="L1801" s="174" t="s">
        <v>5480</v>
      </c>
      <c r="M1801" s="174" t="s">
        <v>736</v>
      </c>
      <c r="N1801" s="174" t="s">
        <v>1454</v>
      </c>
      <c r="O1801" s="174" t="s">
        <v>1455</v>
      </c>
      <c r="P1801" s="195" t="s">
        <v>5481</v>
      </c>
    </row>
    <row r="1802" spans="1:16" ht="21" hidden="1" customHeight="1" x14ac:dyDescent="0.25">
      <c r="A1802" s="154">
        <v>1799</v>
      </c>
      <c r="B1802" s="189" t="s">
        <v>638</v>
      </c>
      <c r="C1802" s="181" t="s">
        <v>5482</v>
      </c>
      <c r="D1802" s="174" t="s">
        <v>5483</v>
      </c>
      <c r="E1802" s="173" t="s">
        <v>741</v>
      </c>
      <c r="F1802" s="173">
        <v>38</v>
      </c>
      <c r="G1802" s="173">
        <v>4</v>
      </c>
      <c r="H1802" s="173" t="s">
        <v>672</v>
      </c>
      <c r="I1802" s="174" t="s">
        <v>1454</v>
      </c>
      <c r="J1802" s="181">
        <v>14</v>
      </c>
      <c r="K1802" s="173" t="s">
        <v>1454</v>
      </c>
      <c r="L1802" s="174" t="s">
        <v>5484</v>
      </c>
      <c r="M1802" s="174" t="s">
        <v>736</v>
      </c>
      <c r="N1802" s="174" t="s">
        <v>1454</v>
      </c>
      <c r="O1802" s="174" t="s">
        <v>1455</v>
      </c>
      <c r="P1802" s="195" t="s">
        <v>5485</v>
      </c>
    </row>
    <row r="1803" spans="1:16" ht="21" hidden="1" customHeight="1" x14ac:dyDescent="0.25">
      <c r="A1803" s="154">
        <v>1800</v>
      </c>
      <c r="B1803" s="189" t="s">
        <v>638</v>
      </c>
      <c r="C1803" s="181" t="s">
        <v>5486</v>
      </c>
      <c r="D1803" s="174" t="s">
        <v>5487</v>
      </c>
      <c r="E1803" s="173" t="s">
        <v>741</v>
      </c>
      <c r="F1803" s="173">
        <v>38</v>
      </c>
      <c r="G1803" s="173">
        <v>8</v>
      </c>
      <c r="H1803" s="173" t="s">
        <v>672</v>
      </c>
      <c r="I1803" s="174" t="s">
        <v>1454</v>
      </c>
      <c r="J1803" s="181">
        <v>14</v>
      </c>
      <c r="K1803" s="173" t="s">
        <v>1454</v>
      </c>
      <c r="L1803" s="174" t="s">
        <v>5484</v>
      </c>
      <c r="M1803" s="174" t="s">
        <v>736</v>
      </c>
      <c r="N1803" s="174" t="s">
        <v>1454</v>
      </c>
      <c r="O1803" s="174" t="s">
        <v>1455</v>
      </c>
      <c r="P1803" s="195" t="s">
        <v>5488</v>
      </c>
    </row>
    <row r="1804" spans="1:16" ht="21" hidden="1" customHeight="1" x14ac:dyDescent="0.25">
      <c r="A1804" s="154">
        <v>1801</v>
      </c>
      <c r="B1804" s="189" t="s">
        <v>638</v>
      </c>
      <c r="C1804" s="181" t="s">
        <v>5489</v>
      </c>
      <c r="D1804" s="174" t="s">
        <v>5490</v>
      </c>
      <c r="E1804" s="173" t="s">
        <v>741</v>
      </c>
      <c r="F1804" s="173">
        <v>38</v>
      </c>
      <c r="G1804" s="173">
        <v>1</v>
      </c>
      <c r="H1804" s="173" t="s">
        <v>672</v>
      </c>
      <c r="I1804" s="174" t="s">
        <v>1454</v>
      </c>
      <c r="J1804" s="181">
        <v>14</v>
      </c>
      <c r="K1804" s="173" t="s">
        <v>1454</v>
      </c>
      <c r="L1804" s="174" t="s">
        <v>5491</v>
      </c>
      <c r="M1804" s="174" t="s">
        <v>736</v>
      </c>
      <c r="N1804" s="174" t="s">
        <v>1454</v>
      </c>
      <c r="O1804" s="174" t="s">
        <v>1455</v>
      </c>
      <c r="P1804" s="195" t="s">
        <v>5492</v>
      </c>
    </row>
    <row r="1805" spans="1:16" ht="21" hidden="1" customHeight="1" x14ac:dyDescent="0.25">
      <c r="A1805" s="154">
        <v>1802</v>
      </c>
      <c r="B1805" s="189" t="s">
        <v>638</v>
      </c>
      <c r="C1805" s="181" t="s">
        <v>5493</v>
      </c>
      <c r="D1805" s="174" t="s">
        <v>5494</v>
      </c>
      <c r="E1805" s="173" t="s">
        <v>741</v>
      </c>
      <c r="F1805" s="173">
        <v>38</v>
      </c>
      <c r="G1805" s="173">
        <v>6</v>
      </c>
      <c r="H1805" s="173" t="s">
        <v>672</v>
      </c>
      <c r="I1805" s="174" t="s">
        <v>1454</v>
      </c>
      <c r="J1805" s="181">
        <v>14</v>
      </c>
      <c r="K1805" s="173" t="s">
        <v>1454</v>
      </c>
      <c r="L1805" s="174" t="s">
        <v>5484</v>
      </c>
      <c r="M1805" s="174" t="s">
        <v>736</v>
      </c>
      <c r="N1805" s="174" t="s">
        <v>1454</v>
      </c>
      <c r="O1805" s="174" t="s">
        <v>1455</v>
      </c>
      <c r="P1805" s="195" t="s">
        <v>5495</v>
      </c>
    </row>
    <row r="1806" spans="1:16" ht="21" hidden="1" customHeight="1" x14ac:dyDescent="0.25">
      <c r="A1806" s="154">
        <v>1803</v>
      </c>
      <c r="B1806" s="189" t="s">
        <v>638</v>
      </c>
      <c r="C1806" s="185">
        <v>354669</v>
      </c>
      <c r="D1806" s="186" t="s">
        <v>5496</v>
      </c>
      <c r="E1806" s="185" t="s">
        <v>741</v>
      </c>
      <c r="F1806" s="185">
        <v>43</v>
      </c>
      <c r="G1806" s="185">
        <v>22</v>
      </c>
      <c r="H1806" s="185" t="s">
        <v>672</v>
      </c>
      <c r="I1806" s="186" t="s">
        <v>5497</v>
      </c>
      <c r="J1806" s="185">
        <v>39</v>
      </c>
      <c r="K1806" s="185" t="s">
        <v>1333</v>
      </c>
      <c r="L1806" s="186" t="s">
        <v>1334</v>
      </c>
      <c r="M1806" s="186" t="s">
        <v>736</v>
      </c>
      <c r="N1806" s="186" t="s">
        <v>745</v>
      </c>
      <c r="O1806" s="186" t="s">
        <v>1695</v>
      </c>
      <c r="P1806" s="193" t="s">
        <v>5498</v>
      </c>
    </row>
    <row r="1807" spans="1:16" ht="21" hidden="1" customHeight="1" x14ac:dyDescent="0.25">
      <c r="A1807" s="154">
        <v>1804</v>
      </c>
      <c r="B1807" s="189" t="s">
        <v>638</v>
      </c>
      <c r="C1807" s="181">
        <v>476149</v>
      </c>
      <c r="D1807" s="174" t="s">
        <v>5499</v>
      </c>
      <c r="E1807" s="173" t="s">
        <v>741</v>
      </c>
      <c r="F1807" s="173">
        <v>38</v>
      </c>
      <c r="G1807" s="173">
        <v>16</v>
      </c>
      <c r="H1807" s="173" t="s">
        <v>672</v>
      </c>
      <c r="I1807" s="174" t="s">
        <v>5331</v>
      </c>
      <c r="J1807" s="173">
        <v>39</v>
      </c>
      <c r="K1807" s="173" t="s">
        <v>1333</v>
      </c>
      <c r="L1807" s="174" t="s">
        <v>1334</v>
      </c>
      <c r="M1807" s="174" t="s">
        <v>736</v>
      </c>
      <c r="N1807" s="174" t="s">
        <v>745</v>
      </c>
      <c r="O1807" s="174" t="s">
        <v>1695</v>
      </c>
      <c r="P1807" s="195" t="s">
        <v>5500</v>
      </c>
    </row>
    <row r="1808" spans="1:16" ht="21" hidden="1" customHeight="1" x14ac:dyDescent="0.25">
      <c r="A1808" s="154">
        <v>1805</v>
      </c>
      <c r="B1808" s="189" t="s">
        <v>1759</v>
      </c>
      <c r="C1808" s="185">
        <v>348832</v>
      </c>
      <c r="D1808" s="186" t="s">
        <v>5501</v>
      </c>
      <c r="E1808" s="185" t="s">
        <v>640</v>
      </c>
      <c r="F1808" s="185">
        <v>40</v>
      </c>
      <c r="G1808" s="185">
        <v>18</v>
      </c>
      <c r="H1808" s="185" t="s">
        <v>229</v>
      </c>
      <c r="I1808" s="186" t="s">
        <v>3827</v>
      </c>
      <c r="J1808" s="185">
        <v>23</v>
      </c>
      <c r="K1808" s="185" t="s">
        <v>1280</v>
      </c>
      <c r="L1808" s="186" t="s">
        <v>1281</v>
      </c>
      <c r="M1808" s="186" t="s">
        <v>1620</v>
      </c>
      <c r="N1808" s="186" t="s">
        <v>1627</v>
      </c>
      <c r="O1808" s="186" t="s">
        <v>2630</v>
      </c>
      <c r="P1808" s="195" t="s">
        <v>5502</v>
      </c>
    </row>
    <row r="1809" spans="1:16" ht="21" hidden="1" customHeight="1" x14ac:dyDescent="0.25">
      <c r="A1809" s="154">
        <v>1806</v>
      </c>
      <c r="B1809" s="189" t="s">
        <v>1759</v>
      </c>
      <c r="C1809" s="181">
        <v>661595</v>
      </c>
      <c r="D1809" s="174" t="s">
        <v>5503</v>
      </c>
      <c r="E1809" s="173" t="s">
        <v>640</v>
      </c>
      <c r="F1809" s="173">
        <v>49</v>
      </c>
      <c r="G1809" s="173">
        <v>31</v>
      </c>
      <c r="H1809" s="173" t="s">
        <v>229</v>
      </c>
      <c r="I1809" s="174" t="s">
        <v>3827</v>
      </c>
      <c r="J1809" s="173">
        <v>23</v>
      </c>
      <c r="K1809" s="173" t="s">
        <v>1286</v>
      </c>
      <c r="L1809" s="174" t="s">
        <v>1287</v>
      </c>
      <c r="M1809" s="174" t="s">
        <v>1620</v>
      </c>
      <c r="N1809" s="174" t="s">
        <v>1627</v>
      </c>
      <c r="O1809" s="174" t="s">
        <v>2630</v>
      </c>
      <c r="P1809" s="195" t="s">
        <v>5504</v>
      </c>
    </row>
    <row r="1810" spans="1:16" ht="21" hidden="1" customHeight="1" x14ac:dyDescent="0.25">
      <c r="A1810" s="154">
        <v>1807</v>
      </c>
      <c r="B1810" s="189" t="s">
        <v>638</v>
      </c>
      <c r="C1810" s="181">
        <v>492265</v>
      </c>
      <c r="D1810" s="174" t="s">
        <v>5505</v>
      </c>
      <c r="E1810" s="173" t="s">
        <v>741</v>
      </c>
      <c r="F1810" s="173">
        <v>40</v>
      </c>
      <c r="G1810" s="173">
        <v>14</v>
      </c>
      <c r="H1810" s="173" t="s">
        <v>672</v>
      </c>
      <c r="I1810" s="174" t="s">
        <v>4027</v>
      </c>
      <c r="J1810" s="173">
        <v>41</v>
      </c>
      <c r="K1810" s="173" t="s">
        <v>1377</v>
      </c>
      <c r="L1810" s="174" t="s">
        <v>1378</v>
      </c>
      <c r="M1810" s="174" t="s">
        <v>1468</v>
      </c>
      <c r="N1810" s="174" t="s">
        <v>1482</v>
      </c>
      <c r="O1810" s="174">
        <v>0</v>
      </c>
      <c r="P1810" s="195" t="s">
        <v>5506</v>
      </c>
    </row>
    <row r="1811" spans="1:16" ht="21" hidden="1" customHeight="1" x14ac:dyDescent="0.25">
      <c r="A1811" s="154">
        <v>1808</v>
      </c>
      <c r="B1811" s="189" t="s">
        <v>1759</v>
      </c>
      <c r="C1811" s="181">
        <v>447017</v>
      </c>
      <c r="D1811" s="174" t="s">
        <v>5507</v>
      </c>
      <c r="E1811" s="173" t="s">
        <v>640</v>
      </c>
      <c r="F1811" s="173">
        <v>41</v>
      </c>
      <c r="G1811" s="173">
        <v>15</v>
      </c>
      <c r="H1811" s="173" t="s">
        <v>641</v>
      </c>
      <c r="I1811" s="174" t="s">
        <v>2461</v>
      </c>
      <c r="J1811" s="173">
        <v>21</v>
      </c>
      <c r="K1811" s="173" t="s">
        <v>4366</v>
      </c>
      <c r="L1811" s="174" t="s">
        <v>4367</v>
      </c>
      <c r="M1811" s="174" t="s">
        <v>645</v>
      </c>
      <c r="N1811" s="174" t="s">
        <v>760</v>
      </c>
      <c r="O1811" s="174">
        <v>0</v>
      </c>
      <c r="P1811" s="196" t="s">
        <v>5508</v>
      </c>
    </row>
    <row r="1812" spans="1:16" ht="21" hidden="1" customHeight="1" x14ac:dyDescent="0.25">
      <c r="A1812" s="154">
        <v>1809</v>
      </c>
      <c r="B1812" s="189" t="s">
        <v>638</v>
      </c>
      <c r="C1812" s="185">
        <v>605381</v>
      </c>
      <c r="D1812" s="186" t="s">
        <v>5509</v>
      </c>
      <c r="E1812" s="185" t="s">
        <v>741</v>
      </c>
      <c r="F1812" s="185">
        <v>33</v>
      </c>
      <c r="G1812" s="185">
        <v>6</v>
      </c>
      <c r="H1812" s="185" t="s">
        <v>672</v>
      </c>
      <c r="I1812" s="186" t="s">
        <v>5510</v>
      </c>
      <c r="J1812" s="185">
        <v>37</v>
      </c>
      <c r="K1812" s="185" t="s">
        <v>743</v>
      </c>
      <c r="L1812" s="186" t="s">
        <v>744</v>
      </c>
      <c r="M1812" s="186" t="s">
        <v>4024</v>
      </c>
      <c r="N1812" s="174" t="s">
        <v>4024</v>
      </c>
      <c r="O1812" s="174" t="s">
        <v>4024</v>
      </c>
      <c r="P1812" s="196" t="s">
        <v>5511</v>
      </c>
    </row>
    <row r="1813" spans="1:16" ht="21" hidden="1" customHeight="1" x14ac:dyDescent="0.25">
      <c r="A1813" s="154">
        <v>1810</v>
      </c>
      <c r="B1813" s="189" t="s">
        <v>638</v>
      </c>
      <c r="C1813" s="185">
        <v>436023</v>
      </c>
      <c r="D1813" s="186" t="s">
        <v>5512</v>
      </c>
      <c r="E1813" s="185" t="s">
        <v>741</v>
      </c>
      <c r="F1813" s="185">
        <v>46</v>
      </c>
      <c r="G1813" s="185">
        <v>18</v>
      </c>
      <c r="H1813" s="185" t="s">
        <v>672</v>
      </c>
      <c r="I1813" s="186" t="s">
        <v>5513</v>
      </c>
      <c r="J1813" s="185">
        <v>39</v>
      </c>
      <c r="K1813" s="185" t="s">
        <v>1333</v>
      </c>
      <c r="L1813" s="186" t="s">
        <v>1334</v>
      </c>
      <c r="M1813" s="186" t="s">
        <v>4024</v>
      </c>
      <c r="N1813" s="174" t="s">
        <v>4024</v>
      </c>
      <c r="O1813" s="174" t="s">
        <v>4024</v>
      </c>
      <c r="P1813" s="196" t="s">
        <v>5514</v>
      </c>
    </row>
    <row r="1814" spans="1:16" ht="21" hidden="1" customHeight="1" x14ac:dyDescent="0.25">
      <c r="A1814" s="154">
        <v>1811</v>
      </c>
      <c r="B1814" s="189" t="s">
        <v>638</v>
      </c>
      <c r="C1814" s="185">
        <v>544123</v>
      </c>
      <c r="D1814" s="186" t="s">
        <v>5515</v>
      </c>
      <c r="E1814" s="185" t="s">
        <v>741</v>
      </c>
      <c r="F1814" s="185">
        <v>35</v>
      </c>
      <c r="G1814" s="185">
        <v>10</v>
      </c>
      <c r="H1814" s="185" t="s">
        <v>672</v>
      </c>
      <c r="I1814" s="186" t="s">
        <v>5516</v>
      </c>
      <c r="J1814" s="185">
        <v>32</v>
      </c>
      <c r="K1814" s="185" t="s">
        <v>5517</v>
      </c>
      <c r="L1814" s="186" t="s">
        <v>5518</v>
      </c>
      <c r="M1814" s="186" t="s">
        <v>4024</v>
      </c>
      <c r="N1814" s="174" t="s">
        <v>4024</v>
      </c>
      <c r="O1814" s="174" t="s">
        <v>4024</v>
      </c>
      <c r="P1814" s="196" t="s">
        <v>5519</v>
      </c>
    </row>
    <row r="1815" spans="1:16" ht="21" hidden="1" customHeight="1" x14ac:dyDescent="0.25">
      <c r="A1815" s="154">
        <v>1812</v>
      </c>
      <c r="B1815" s="189" t="s">
        <v>638</v>
      </c>
      <c r="C1815" s="185">
        <v>590344</v>
      </c>
      <c r="D1815" s="186" t="s">
        <v>5520</v>
      </c>
      <c r="E1815" s="185" t="s">
        <v>741</v>
      </c>
      <c r="F1815" s="185">
        <v>30</v>
      </c>
      <c r="G1815" s="185">
        <v>7</v>
      </c>
      <c r="H1815" s="185" t="s">
        <v>672</v>
      </c>
      <c r="I1815" s="186" t="s">
        <v>5516</v>
      </c>
      <c r="J1815" s="185">
        <v>37</v>
      </c>
      <c r="K1815" s="185" t="s">
        <v>743</v>
      </c>
      <c r="L1815" s="186" t="s">
        <v>744</v>
      </c>
      <c r="M1815" s="186" t="s">
        <v>4024</v>
      </c>
      <c r="N1815" s="174" t="s">
        <v>4024</v>
      </c>
      <c r="O1815" s="174" t="s">
        <v>4024</v>
      </c>
      <c r="P1815" s="196" t="s">
        <v>5521</v>
      </c>
    </row>
    <row r="1816" spans="1:16" ht="21" hidden="1" customHeight="1" x14ac:dyDescent="0.25">
      <c r="A1816" s="154">
        <v>1813</v>
      </c>
      <c r="B1816" s="189" t="s">
        <v>1431</v>
      </c>
      <c r="C1816" s="185">
        <v>544750</v>
      </c>
      <c r="D1816" s="186" t="s">
        <v>5522</v>
      </c>
      <c r="E1816" s="185" t="s">
        <v>640</v>
      </c>
      <c r="F1816" s="185">
        <v>38</v>
      </c>
      <c r="G1816" s="185">
        <v>9</v>
      </c>
      <c r="H1816" s="185" t="s">
        <v>229</v>
      </c>
      <c r="I1816" s="186" t="s">
        <v>5523</v>
      </c>
      <c r="J1816" s="185">
        <v>23</v>
      </c>
      <c r="K1816" s="185" t="s">
        <v>3388</v>
      </c>
      <c r="L1816" s="186" t="s">
        <v>3389</v>
      </c>
      <c r="M1816" s="186" t="s">
        <v>1620</v>
      </c>
      <c r="N1816" s="186" t="s">
        <v>3109</v>
      </c>
      <c r="O1816" s="186">
        <v>0</v>
      </c>
      <c r="P1816" s="196" t="s">
        <v>5524</v>
      </c>
    </row>
    <row r="1817" spans="1:16" ht="21" hidden="1" customHeight="1" x14ac:dyDescent="0.25">
      <c r="A1817" s="154">
        <v>1814</v>
      </c>
      <c r="B1817" s="197" t="s">
        <v>1431</v>
      </c>
      <c r="C1817" s="185">
        <v>985174</v>
      </c>
      <c r="D1817" s="186" t="s">
        <v>5525</v>
      </c>
      <c r="E1817" s="185" t="s">
        <v>640</v>
      </c>
      <c r="F1817" s="185">
        <v>54</v>
      </c>
      <c r="G1817" s="185">
        <v>34</v>
      </c>
      <c r="H1817" s="185" t="s">
        <v>229</v>
      </c>
      <c r="I1817" s="186" t="s">
        <v>2112</v>
      </c>
      <c r="J1817" s="185">
        <v>23</v>
      </c>
      <c r="K1817" s="185" t="s">
        <v>3098</v>
      </c>
      <c r="L1817" s="186" t="s">
        <v>3099</v>
      </c>
      <c r="M1817" s="186" t="s">
        <v>1620</v>
      </c>
      <c r="N1817" s="186" t="s">
        <v>1744</v>
      </c>
      <c r="O1817" s="186" t="s">
        <v>54</v>
      </c>
      <c r="P1817" s="190" t="s">
        <v>656</v>
      </c>
    </row>
    <row r="1818" spans="1:16" ht="21" hidden="1" customHeight="1" x14ac:dyDescent="0.25">
      <c r="A1818" s="154">
        <v>1815</v>
      </c>
      <c r="B1818" s="197" t="s">
        <v>1759</v>
      </c>
      <c r="C1818" s="185">
        <v>379513</v>
      </c>
      <c r="D1818" s="186" t="s">
        <v>5526</v>
      </c>
      <c r="E1818" s="185" t="s">
        <v>741</v>
      </c>
      <c r="F1818" s="185">
        <v>51</v>
      </c>
      <c r="G1818" s="173">
        <v>22</v>
      </c>
      <c r="H1818" s="173" t="s">
        <v>229</v>
      </c>
      <c r="I1818" s="174" t="s">
        <v>2120</v>
      </c>
      <c r="J1818" s="173">
        <v>22</v>
      </c>
      <c r="K1818" s="173" t="s">
        <v>3062</v>
      </c>
      <c r="L1818" s="174" t="s">
        <v>3063</v>
      </c>
      <c r="M1818" s="174" t="s">
        <v>1620</v>
      </c>
      <c r="N1818" s="174" t="s">
        <v>1744</v>
      </c>
      <c r="O1818" s="174" t="s">
        <v>2123</v>
      </c>
      <c r="P1818" s="190" t="s">
        <v>656</v>
      </c>
    </row>
    <row r="1819" spans="1:16" ht="21" customHeight="1" x14ac:dyDescent="0.25">
      <c r="A1819" s="154">
        <v>1816</v>
      </c>
      <c r="B1819" s="197" t="s">
        <v>1759</v>
      </c>
      <c r="C1819" s="185">
        <v>375324</v>
      </c>
      <c r="D1819" s="186" t="s">
        <v>5527</v>
      </c>
      <c r="E1819" s="185" t="s">
        <v>741</v>
      </c>
      <c r="F1819" s="185">
        <v>39</v>
      </c>
      <c r="G1819" s="185">
        <v>15</v>
      </c>
      <c r="H1819" s="185" t="s">
        <v>229</v>
      </c>
      <c r="I1819" s="186" t="s">
        <v>3029</v>
      </c>
      <c r="J1819" s="185">
        <v>37</v>
      </c>
      <c r="K1819" s="185" t="s">
        <v>1964</v>
      </c>
      <c r="L1819" s="186" t="s">
        <v>1965</v>
      </c>
      <c r="M1819" s="186" t="s">
        <v>1620</v>
      </c>
      <c r="N1819" s="186" t="s">
        <v>1621</v>
      </c>
      <c r="O1819" s="186">
        <v>0</v>
      </c>
      <c r="P1819" s="190" t="s">
        <v>656</v>
      </c>
    </row>
    <row r="1820" spans="1:16" ht="21" hidden="1" customHeight="1" x14ac:dyDescent="0.25">
      <c r="A1820" s="154">
        <v>1817</v>
      </c>
      <c r="B1820" s="197" t="s">
        <v>1431</v>
      </c>
      <c r="C1820" s="185">
        <v>567481</v>
      </c>
      <c r="D1820" s="186" t="s">
        <v>567</v>
      </c>
      <c r="E1820" s="185" t="s">
        <v>640</v>
      </c>
      <c r="F1820" s="185">
        <v>38</v>
      </c>
      <c r="G1820" s="185">
        <v>8</v>
      </c>
      <c r="H1820" s="185" t="s">
        <v>229</v>
      </c>
      <c r="I1820" s="186" t="s">
        <v>3097</v>
      </c>
      <c r="J1820" s="185">
        <v>8</v>
      </c>
      <c r="K1820" s="185" t="s">
        <v>2305</v>
      </c>
      <c r="L1820" s="186" t="s">
        <v>2306</v>
      </c>
      <c r="M1820" s="186" t="s">
        <v>1620</v>
      </c>
      <c r="N1820" s="186" t="s">
        <v>1744</v>
      </c>
      <c r="O1820" s="186" t="s">
        <v>3033</v>
      </c>
      <c r="P1820" s="190" t="s">
        <v>656</v>
      </c>
    </row>
    <row r="1821" spans="1:16" ht="21" hidden="1" customHeight="1" x14ac:dyDescent="0.25">
      <c r="A1821" s="154">
        <v>1818</v>
      </c>
      <c r="B1821" s="197" t="s">
        <v>1431</v>
      </c>
      <c r="C1821" s="185">
        <v>400414</v>
      </c>
      <c r="D1821" s="186" t="s">
        <v>5528</v>
      </c>
      <c r="E1821" s="185" t="s">
        <v>741</v>
      </c>
      <c r="F1821" s="185">
        <v>43</v>
      </c>
      <c r="G1821" s="185">
        <v>19</v>
      </c>
      <c r="H1821" s="185" t="s">
        <v>229</v>
      </c>
      <c r="I1821" s="186" t="s">
        <v>5529</v>
      </c>
      <c r="J1821" s="185">
        <v>35</v>
      </c>
      <c r="K1821" s="185" t="s">
        <v>820</v>
      </c>
      <c r="L1821" s="186" t="s">
        <v>821</v>
      </c>
      <c r="M1821" s="186" t="s">
        <v>1620</v>
      </c>
      <c r="N1821" s="186" t="s">
        <v>3109</v>
      </c>
      <c r="O1821" s="186">
        <v>0</v>
      </c>
      <c r="P1821" s="188"/>
    </row>
    <row r="1822" spans="1:16" ht="21" hidden="1" customHeight="1" x14ac:dyDescent="0.25">
      <c r="A1822" s="154">
        <v>1819</v>
      </c>
      <c r="B1822" s="197" t="s">
        <v>638</v>
      </c>
      <c r="C1822" s="185">
        <v>618587</v>
      </c>
      <c r="D1822" s="186" t="s">
        <v>5530</v>
      </c>
      <c r="E1822" s="185" t="s">
        <v>741</v>
      </c>
      <c r="F1822" s="185">
        <v>67</v>
      </c>
      <c r="G1822" s="173">
        <v>1</v>
      </c>
      <c r="H1822" s="173" t="s">
        <v>672</v>
      </c>
      <c r="I1822" s="174" t="s">
        <v>5531</v>
      </c>
      <c r="J1822" s="173">
        <v>41</v>
      </c>
      <c r="K1822" s="173" t="s">
        <v>1377</v>
      </c>
      <c r="L1822" s="174" t="s">
        <v>1378</v>
      </c>
      <c r="M1822" s="174" t="s">
        <v>736</v>
      </c>
      <c r="N1822" s="174" t="s">
        <v>745</v>
      </c>
      <c r="O1822" s="174" t="s">
        <v>1695</v>
      </c>
      <c r="P1822" s="198" t="s">
        <v>5532</v>
      </c>
    </row>
    <row r="1823" spans="1:16" ht="21" hidden="1" customHeight="1" x14ac:dyDescent="0.25">
      <c r="A1823" s="154">
        <v>1820</v>
      </c>
      <c r="B1823" s="197" t="s">
        <v>638</v>
      </c>
      <c r="C1823" s="185">
        <v>624012</v>
      </c>
      <c r="D1823" s="186" t="s">
        <v>5533</v>
      </c>
      <c r="E1823" s="185" t="s">
        <v>741</v>
      </c>
      <c r="F1823" s="185">
        <v>41</v>
      </c>
      <c r="G1823" s="173" t="s">
        <v>5534</v>
      </c>
      <c r="H1823" s="173" t="s">
        <v>672</v>
      </c>
      <c r="I1823" s="174" t="s">
        <v>5497</v>
      </c>
      <c r="J1823" s="173">
        <v>39</v>
      </c>
      <c r="K1823" s="173" t="s">
        <v>1333</v>
      </c>
      <c r="L1823" s="174" t="s">
        <v>1334</v>
      </c>
      <c r="M1823" s="174" t="s">
        <v>736</v>
      </c>
      <c r="N1823" s="174" t="s">
        <v>745</v>
      </c>
      <c r="O1823" s="174" t="s">
        <v>1695</v>
      </c>
      <c r="P1823" s="198" t="s">
        <v>5535</v>
      </c>
    </row>
    <row r="1824" spans="1:16" ht="21" hidden="1" customHeight="1" x14ac:dyDescent="0.25">
      <c r="A1824" s="154">
        <v>1821</v>
      </c>
      <c r="B1824" s="197" t="s">
        <v>638</v>
      </c>
      <c r="C1824" s="185">
        <v>621158</v>
      </c>
      <c r="D1824" s="186" t="s">
        <v>5536</v>
      </c>
      <c r="E1824" s="185" t="s">
        <v>741</v>
      </c>
      <c r="F1824" s="185">
        <v>41</v>
      </c>
      <c r="G1824" s="185">
        <v>1</v>
      </c>
      <c r="H1824" s="185" t="s">
        <v>672</v>
      </c>
      <c r="I1824" s="186" t="s">
        <v>5537</v>
      </c>
      <c r="J1824" s="185">
        <v>37</v>
      </c>
      <c r="K1824" s="185" t="s">
        <v>1333</v>
      </c>
      <c r="L1824" s="186" t="s">
        <v>1334</v>
      </c>
      <c r="M1824" s="186" t="s">
        <v>736</v>
      </c>
      <c r="N1824" s="186" t="s">
        <v>745</v>
      </c>
      <c r="O1824" s="186" t="s">
        <v>1695</v>
      </c>
      <c r="P1824" s="198" t="s">
        <v>5538</v>
      </c>
    </row>
    <row r="1825" spans="1:16" ht="21" hidden="1" customHeight="1" x14ac:dyDescent="0.25">
      <c r="A1825" s="154">
        <v>1822</v>
      </c>
      <c r="B1825" s="197" t="s">
        <v>1431</v>
      </c>
      <c r="C1825" s="185">
        <v>331066</v>
      </c>
      <c r="D1825" s="186" t="s">
        <v>5539</v>
      </c>
      <c r="E1825" s="185" t="s">
        <v>640</v>
      </c>
      <c r="F1825" s="185">
        <v>56</v>
      </c>
      <c r="G1825" s="185">
        <v>24</v>
      </c>
      <c r="H1825" s="185" t="s">
        <v>229</v>
      </c>
      <c r="I1825" s="186" t="s">
        <v>2627</v>
      </c>
      <c r="J1825" s="185">
        <v>23</v>
      </c>
      <c r="K1825" s="185" t="s">
        <v>750</v>
      </c>
      <c r="L1825" s="186" t="s">
        <v>751</v>
      </c>
      <c r="M1825" s="186" t="s">
        <v>1620</v>
      </c>
      <c r="N1825" s="186" t="s">
        <v>2525</v>
      </c>
      <c r="O1825" s="186">
        <v>0</v>
      </c>
      <c r="P1825" s="199" t="s">
        <v>5540</v>
      </c>
    </row>
    <row r="1826" spans="1:16" ht="21" hidden="1" customHeight="1" x14ac:dyDescent="0.25">
      <c r="A1826" s="154">
        <v>1823</v>
      </c>
      <c r="B1826" s="197" t="s">
        <v>1431</v>
      </c>
      <c r="C1826" s="185">
        <v>317789</v>
      </c>
      <c r="D1826" s="186" t="s">
        <v>5541</v>
      </c>
      <c r="E1826" s="185" t="s">
        <v>741</v>
      </c>
      <c r="F1826" s="185">
        <v>56</v>
      </c>
      <c r="G1826" s="185">
        <v>27</v>
      </c>
      <c r="H1826" s="185" t="s">
        <v>229</v>
      </c>
      <c r="I1826" s="186" t="s">
        <v>5542</v>
      </c>
      <c r="J1826" s="185">
        <v>39</v>
      </c>
      <c r="K1826" s="185" t="s">
        <v>2532</v>
      </c>
      <c r="L1826" s="186" t="s">
        <v>2533</v>
      </c>
      <c r="M1826" s="186" t="s">
        <v>1620</v>
      </c>
      <c r="N1826" s="186" t="s">
        <v>2525</v>
      </c>
      <c r="O1826" s="186" t="s">
        <v>139</v>
      </c>
      <c r="P1826" s="199" t="s">
        <v>5543</v>
      </c>
    </row>
    <row r="1827" spans="1:16" ht="21" hidden="1" customHeight="1" x14ac:dyDescent="0.25">
      <c r="A1827" s="154">
        <v>1824</v>
      </c>
      <c r="B1827" s="197" t="s">
        <v>1431</v>
      </c>
      <c r="C1827" s="185">
        <v>205251</v>
      </c>
      <c r="D1827" s="186" t="s">
        <v>5544</v>
      </c>
      <c r="E1827" s="185" t="s">
        <v>741</v>
      </c>
      <c r="F1827" s="185">
        <v>54</v>
      </c>
      <c r="G1827" s="185">
        <v>27</v>
      </c>
      <c r="H1827" s="185" t="s">
        <v>229</v>
      </c>
      <c r="I1827" s="186" t="s">
        <v>5542</v>
      </c>
      <c r="J1827" s="185">
        <v>41</v>
      </c>
      <c r="K1827" s="185" t="s">
        <v>2567</v>
      </c>
      <c r="L1827" s="186" t="s">
        <v>2568</v>
      </c>
      <c r="M1827" s="186" t="s">
        <v>1620</v>
      </c>
      <c r="N1827" s="186" t="s">
        <v>2525</v>
      </c>
      <c r="O1827" s="186" t="s">
        <v>139</v>
      </c>
      <c r="P1827" s="199" t="s">
        <v>5545</v>
      </c>
    </row>
    <row r="1828" spans="1:16" ht="21" hidden="1" customHeight="1" x14ac:dyDescent="0.25">
      <c r="A1828" s="154">
        <v>1825</v>
      </c>
      <c r="B1828" s="197" t="s">
        <v>1431</v>
      </c>
      <c r="C1828" s="185">
        <v>321879</v>
      </c>
      <c r="D1828" s="186" t="s">
        <v>5546</v>
      </c>
      <c r="E1828" s="185" t="s">
        <v>741</v>
      </c>
      <c r="F1828" s="185">
        <v>51</v>
      </c>
      <c r="G1828" s="185">
        <v>25</v>
      </c>
      <c r="H1828" s="185" t="s">
        <v>641</v>
      </c>
      <c r="I1828" s="186" t="s">
        <v>4992</v>
      </c>
      <c r="J1828" s="185">
        <v>39</v>
      </c>
      <c r="K1828" s="185" t="s">
        <v>2532</v>
      </c>
      <c r="L1828" s="186" t="s">
        <v>2533</v>
      </c>
      <c r="M1828" s="186" t="s">
        <v>645</v>
      </c>
      <c r="N1828" s="186" t="s">
        <v>760</v>
      </c>
      <c r="O1828" s="186" t="s">
        <v>4104</v>
      </c>
      <c r="P1828" s="200" t="s">
        <v>5547</v>
      </c>
    </row>
    <row r="1829" spans="1:16" ht="21" hidden="1" customHeight="1" x14ac:dyDescent="0.25">
      <c r="A1829" s="154">
        <v>1826</v>
      </c>
      <c r="B1829" s="197" t="s">
        <v>1510</v>
      </c>
      <c r="C1829" s="185">
        <v>457865</v>
      </c>
      <c r="D1829" s="186" t="s">
        <v>5548</v>
      </c>
      <c r="E1829" s="185" t="s">
        <v>741</v>
      </c>
      <c r="F1829" s="185">
        <v>39</v>
      </c>
      <c r="G1829" s="185">
        <v>14</v>
      </c>
      <c r="H1829" s="185" t="s">
        <v>641</v>
      </c>
      <c r="I1829" s="186" t="s">
        <v>5549</v>
      </c>
      <c r="J1829" s="185">
        <v>35</v>
      </c>
      <c r="K1829" s="185" t="s">
        <v>820</v>
      </c>
      <c r="L1829" s="186" t="s">
        <v>821</v>
      </c>
      <c r="M1829" s="186" t="s">
        <v>645</v>
      </c>
      <c r="N1829" s="186" t="s">
        <v>951</v>
      </c>
      <c r="O1829" s="186" t="s">
        <v>1685</v>
      </c>
      <c r="P1829" s="200" t="s">
        <v>5550</v>
      </c>
    </row>
    <row r="1830" spans="1:16" ht="21" hidden="1" customHeight="1" x14ac:dyDescent="0.25">
      <c r="A1830" s="154">
        <v>1827</v>
      </c>
      <c r="B1830" s="197" t="s">
        <v>638</v>
      </c>
      <c r="C1830" s="185">
        <v>608002</v>
      </c>
      <c r="D1830" s="186" t="s">
        <v>5551</v>
      </c>
      <c r="E1830" s="185" t="s">
        <v>741</v>
      </c>
      <c r="F1830" s="185">
        <v>32</v>
      </c>
      <c r="G1830" s="185">
        <v>4</v>
      </c>
      <c r="H1830" s="185" t="s">
        <v>672</v>
      </c>
      <c r="I1830" s="186" t="s">
        <v>1518</v>
      </c>
      <c r="J1830" s="185">
        <v>30</v>
      </c>
      <c r="K1830" s="185" t="s">
        <v>3515</v>
      </c>
      <c r="L1830" s="186" t="s">
        <v>3516</v>
      </c>
      <c r="M1830" s="186" t="s">
        <v>736</v>
      </c>
      <c r="N1830" s="186" t="s">
        <v>917</v>
      </c>
      <c r="O1830" s="186" t="s">
        <v>1391</v>
      </c>
      <c r="P1830" s="198" t="s">
        <v>5552</v>
      </c>
    </row>
    <row r="1831" spans="1:16" ht="21" hidden="1" customHeight="1" x14ac:dyDescent="0.25">
      <c r="A1831" s="154">
        <v>1828</v>
      </c>
      <c r="B1831" s="197" t="s">
        <v>638</v>
      </c>
      <c r="C1831" s="185">
        <v>558868</v>
      </c>
      <c r="D1831" s="186" t="s">
        <v>5553</v>
      </c>
      <c r="E1831" s="185" t="s">
        <v>741</v>
      </c>
      <c r="F1831" s="185">
        <v>47</v>
      </c>
      <c r="G1831" s="185">
        <v>9</v>
      </c>
      <c r="H1831" s="185" t="s">
        <v>672</v>
      </c>
      <c r="I1831" s="186" t="s">
        <v>1518</v>
      </c>
      <c r="J1831" s="185">
        <v>33</v>
      </c>
      <c r="K1831" s="185" t="s">
        <v>1519</v>
      </c>
      <c r="L1831" s="186" t="s">
        <v>1520</v>
      </c>
      <c r="M1831" s="186" t="s">
        <v>736</v>
      </c>
      <c r="N1831" s="186" t="s">
        <v>917</v>
      </c>
      <c r="O1831" s="186" t="s">
        <v>1391</v>
      </c>
      <c r="P1831" s="199" t="s">
        <v>5554</v>
      </c>
    </row>
    <row r="1832" spans="1:16" ht="21" hidden="1" customHeight="1" x14ac:dyDescent="0.25">
      <c r="A1832" s="154">
        <v>1829</v>
      </c>
      <c r="B1832" s="197" t="s">
        <v>638</v>
      </c>
      <c r="C1832" s="185">
        <v>583910</v>
      </c>
      <c r="D1832" s="186" t="s">
        <v>5555</v>
      </c>
      <c r="E1832" s="185" t="s">
        <v>741</v>
      </c>
      <c r="F1832" s="185">
        <v>47</v>
      </c>
      <c r="G1832" s="185">
        <v>7</v>
      </c>
      <c r="H1832" s="185" t="s">
        <v>672</v>
      </c>
      <c r="I1832" s="186" t="s">
        <v>1518</v>
      </c>
      <c r="J1832" s="185">
        <v>33</v>
      </c>
      <c r="K1832" s="185" t="s">
        <v>1519</v>
      </c>
      <c r="L1832" s="186" t="s">
        <v>1520</v>
      </c>
      <c r="M1832" s="186" t="s">
        <v>736</v>
      </c>
      <c r="N1832" s="186" t="s">
        <v>917</v>
      </c>
      <c r="O1832" s="186" t="s">
        <v>1391</v>
      </c>
      <c r="P1832" s="199" t="s">
        <v>5556</v>
      </c>
    </row>
    <row r="1833" spans="1:16" ht="21" hidden="1" customHeight="1" x14ac:dyDescent="0.25">
      <c r="A1833" s="154">
        <v>1830</v>
      </c>
      <c r="B1833" s="197" t="s">
        <v>638</v>
      </c>
      <c r="C1833" s="185">
        <v>415855</v>
      </c>
      <c r="D1833" s="186" t="s">
        <v>5557</v>
      </c>
      <c r="E1833" s="185" t="s">
        <v>741</v>
      </c>
      <c r="F1833" s="185">
        <v>37</v>
      </c>
      <c r="G1833" s="173">
        <v>9</v>
      </c>
      <c r="H1833" s="173" t="s">
        <v>672</v>
      </c>
      <c r="I1833" s="174" t="s">
        <v>1518</v>
      </c>
      <c r="J1833" s="173">
        <v>36</v>
      </c>
      <c r="K1833" s="173" t="s">
        <v>5558</v>
      </c>
      <c r="L1833" s="174" t="s">
        <v>5559</v>
      </c>
      <c r="M1833" s="174" t="s">
        <v>736</v>
      </c>
      <c r="N1833" s="174" t="s">
        <v>917</v>
      </c>
      <c r="O1833" s="174" t="s">
        <v>1391</v>
      </c>
      <c r="P1833" s="199" t="s">
        <v>5560</v>
      </c>
    </row>
    <row r="1834" spans="1:16" ht="21" hidden="1" customHeight="1" x14ac:dyDescent="0.25">
      <c r="A1834" s="154">
        <v>1831</v>
      </c>
      <c r="B1834" s="189" t="s">
        <v>638</v>
      </c>
      <c r="C1834" s="185">
        <v>548862</v>
      </c>
      <c r="D1834" s="186" t="s">
        <v>5561</v>
      </c>
      <c r="E1834" s="185" t="s">
        <v>640</v>
      </c>
      <c r="F1834" s="185">
        <v>39</v>
      </c>
      <c r="G1834" s="185">
        <v>9</v>
      </c>
      <c r="H1834" s="185" t="s">
        <v>280</v>
      </c>
      <c r="I1834" s="186" t="s">
        <v>714</v>
      </c>
      <c r="J1834" s="185">
        <v>11</v>
      </c>
      <c r="K1834" s="185" t="s">
        <v>5562</v>
      </c>
      <c r="L1834" s="186" t="s">
        <v>5563</v>
      </c>
      <c r="M1834" s="186" t="s">
        <v>653</v>
      </c>
      <c r="N1834" s="186" t="s">
        <v>654</v>
      </c>
      <c r="O1834" s="186" t="s">
        <v>704</v>
      </c>
      <c r="P1834" s="190" t="s">
        <v>5406</v>
      </c>
    </row>
    <row r="1835" spans="1:16" ht="21" hidden="1" customHeight="1" x14ac:dyDescent="0.25">
      <c r="A1835" s="154">
        <v>1832</v>
      </c>
      <c r="B1835" s="189" t="s">
        <v>638</v>
      </c>
      <c r="C1835" s="185">
        <v>516137</v>
      </c>
      <c r="D1835" s="186" t="s">
        <v>5564</v>
      </c>
      <c r="E1835" s="185" t="s">
        <v>640</v>
      </c>
      <c r="F1835" s="185">
        <v>35</v>
      </c>
      <c r="G1835" s="185">
        <v>11</v>
      </c>
      <c r="H1835" s="185" t="s">
        <v>280</v>
      </c>
      <c r="I1835" s="186" t="s">
        <v>714</v>
      </c>
      <c r="J1835" s="185">
        <v>24</v>
      </c>
      <c r="K1835" s="185" t="s">
        <v>702</v>
      </c>
      <c r="L1835" s="186" t="s">
        <v>703</v>
      </c>
      <c r="M1835" s="186" t="s">
        <v>653</v>
      </c>
      <c r="N1835" s="186" t="s">
        <v>654</v>
      </c>
      <c r="O1835" s="186" t="s">
        <v>704</v>
      </c>
      <c r="P1835" s="190" t="s">
        <v>5406</v>
      </c>
    </row>
    <row r="1836" spans="1:16" ht="21" hidden="1" customHeight="1" x14ac:dyDescent="0.25">
      <c r="A1836" s="154">
        <v>1833</v>
      </c>
      <c r="B1836" s="189" t="s">
        <v>638</v>
      </c>
      <c r="C1836" s="185">
        <v>178086</v>
      </c>
      <c r="D1836" s="186" t="s">
        <v>5565</v>
      </c>
      <c r="E1836" s="185" t="s">
        <v>741</v>
      </c>
      <c r="F1836" s="185">
        <v>54</v>
      </c>
      <c r="G1836" s="185">
        <v>31</v>
      </c>
      <c r="H1836" s="185" t="s">
        <v>672</v>
      </c>
      <c r="I1836" s="186" t="s">
        <v>5566</v>
      </c>
      <c r="J1836" s="185">
        <v>39</v>
      </c>
      <c r="K1836" s="185" t="s">
        <v>1333</v>
      </c>
      <c r="L1836" s="186" t="s">
        <v>1334</v>
      </c>
      <c r="M1836" s="186" t="s">
        <v>736</v>
      </c>
      <c r="N1836" s="186" t="s">
        <v>5567</v>
      </c>
      <c r="O1836" s="186" t="s">
        <v>5568</v>
      </c>
      <c r="P1836" s="188" t="s">
        <v>5569</v>
      </c>
    </row>
    <row r="1837" spans="1:16" ht="21" hidden="1" customHeight="1" x14ac:dyDescent="0.25">
      <c r="A1837" s="154">
        <v>1834</v>
      </c>
      <c r="B1837" s="189" t="s">
        <v>638</v>
      </c>
      <c r="C1837" s="185">
        <v>602363</v>
      </c>
      <c r="D1837" s="186" t="s">
        <v>5570</v>
      </c>
      <c r="E1837" s="185" t="s">
        <v>741</v>
      </c>
      <c r="F1837" s="185">
        <v>56</v>
      </c>
      <c r="G1837" s="185">
        <v>8</v>
      </c>
      <c r="H1837" s="185" t="s">
        <v>672</v>
      </c>
      <c r="I1837" s="186" t="s">
        <v>5571</v>
      </c>
      <c r="J1837" s="185">
        <v>39</v>
      </c>
      <c r="K1837" s="185" t="s">
        <v>1333</v>
      </c>
      <c r="L1837" s="186" t="s">
        <v>1334</v>
      </c>
      <c r="M1837" s="186" t="s">
        <v>736</v>
      </c>
      <c r="N1837" s="186" t="s">
        <v>5567</v>
      </c>
      <c r="O1837" s="186">
        <v>0</v>
      </c>
      <c r="P1837" s="188" t="s">
        <v>5572</v>
      </c>
    </row>
    <row r="1838" spans="1:16" ht="21" hidden="1" customHeight="1" x14ac:dyDescent="0.25">
      <c r="A1838" s="154">
        <v>1835</v>
      </c>
      <c r="B1838" s="189" t="s">
        <v>638</v>
      </c>
      <c r="C1838" s="185">
        <v>466495</v>
      </c>
      <c r="D1838" s="186" t="s">
        <v>5573</v>
      </c>
      <c r="E1838" s="185" t="s">
        <v>741</v>
      </c>
      <c r="F1838" s="185">
        <v>44</v>
      </c>
      <c r="G1838" s="185">
        <v>15</v>
      </c>
      <c r="H1838" s="185" t="s">
        <v>672</v>
      </c>
      <c r="I1838" s="186" t="s">
        <v>5574</v>
      </c>
      <c r="J1838" s="185">
        <v>37</v>
      </c>
      <c r="K1838" s="185" t="s">
        <v>743</v>
      </c>
      <c r="L1838" s="186" t="s">
        <v>744</v>
      </c>
      <c r="M1838" s="186" t="s">
        <v>736</v>
      </c>
      <c r="N1838" s="186" t="s">
        <v>745</v>
      </c>
      <c r="O1838" s="186" t="s">
        <v>746</v>
      </c>
      <c r="P1838" s="188" t="s">
        <v>5575</v>
      </c>
    </row>
    <row r="1839" spans="1:16" ht="21" hidden="1" customHeight="1" x14ac:dyDescent="0.25">
      <c r="A1839" s="154">
        <v>1836</v>
      </c>
      <c r="B1839" s="189" t="s">
        <v>638</v>
      </c>
      <c r="C1839" s="185">
        <v>620335</v>
      </c>
      <c r="D1839" s="186" t="s">
        <v>5576</v>
      </c>
      <c r="E1839" s="185" t="s">
        <v>741</v>
      </c>
      <c r="F1839" s="185">
        <v>42</v>
      </c>
      <c r="G1839" s="185">
        <v>1</v>
      </c>
      <c r="H1839" s="185" t="s">
        <v>672</v>
      </c>
      <c r="I1839" s="186" t="s">
        <v>5577</v>
      </c>
      <c r="J1839" s="185">
        <v>30</v>
      </c>
      <c r="K1839" s="185" t="s">
        <v>5578</v>
      </c>
      <c r="L1839" s="186" t="s">
        <v>5579</v>
      </c>
      <c r="M1839" s="186" t="s">
        <v>736</v>
      </c>
      <c r="N1839" s="186" t="s">
        <v>745</v>
      </c>
      <c r="O1839" s="186" t="s">
        <v>5580</v>
      </c>
      <c r="P1839" s="188" t="s">
        <v>5581</v>
      </c>
    </row>
    <row r="1840" spans="1:16" ht="21" hidden="1" customHeight="1" x14ac:dyDescent="0.25">
      <c r="A1840" s="154">
        <v>1837</v>
      </c>
      <c r="B1840" s="189" t="s">
        <v>638</v>
      </c>
      <c r="C1840" s="185">
        <v>620336</v>
      </c>
      <c r="D1840" s="186" t="s">
        <v>5582</v>
      </c>
      <c r="E1840" s="185" t="s">
        <v>741</v>
      </c>
      <c r="F1840" s="185">
        <v>37</v>
      </c>
      <c r="G1840" s="185">
        <v>1</v>
      </c>
      <c r="H1840" s="185" t="s">
        <v>672</v>
      </c>
      <c r="I1840" s="186" t="s">
        <v>5583</v>
      </c>
      <c r="J1840" s="185">
        <v>33</v>
      </c>
      <c r="K1840" s="185" t="s">
        <v>1344</v>
      </c>
      <c r="L1840" s="186" t="s">
        <v>1345</v>
      </c>
      <c r="M1840" s="186" t="s">
        <v>736</v>
      </c>
      <c r="N1840" s="186" t="s">
        <v>745</v>
      </c>
      <c r="O1840" s="186" t="s">
        <v>5580</v>
      </c>
      <c r="P1840" s="188" t="s">
        <v>5584</v>
      </c>
    </row>
    <row r="1841" spans="1:16" ht="21" hidden="1" customHeight="1" x14ac:dyDescent="0.25">
      <c r="A1841" s="154">
        <v>1838</v>
      </c>
      <c r="B1841" s="189" t="s">
        <v>1510</v>
      </c>
      <c r="C1841" s="185">
        <v>384642</v>
      </c>
      <c r="D1841" s="186" t="s">
        <v>5585</v>
      </c>
      <c r="E1841" s="185" t="s">
        <v>640</v>
      </c>
      <c r="F1841" s="185">
        <v>44</v>
      </c>
      <c r="G1841" s="185">
        <v>19</v>
      </c>
      <c r="H1841" s="185" t="s">
        <v>672</v>
      </c>
      <c r="I1841" s="186" t="s">
        <v>5586</v>
      </c>
      <c r="J1841" s="185">
        <v>23</v>
      </c>
      <c r="K1841" s="185" t="s">
        <v>2843</v>
      </c>
      <c r="L1841" s="186" t="s">
        <v>2844</v>
      </c>
      <c r="M1841" s="186" t="s">
        <v>736</v>
      </c>
      <c r="N1841" s="186" t="s">
        <v>745</v>
      </c>
      <c r="O1841" s="186" t="s">
        <v>2003</v>
      </c>
      <c r="P1841" s="188" t="s">
        <v>5587</v>
      </c>
    </row>
    <row r="1842" spans="1:16" ht="21" hidden="1" customHeight="1" x14ac:dyDescent="0.25">
      <c r="A1842" s="154">
        <v>1839</v>
      </c>
      <c r="B1842" s="189" t="s">
        <v>1510</v>
      </c>
      <c r="C1842" s="185">
        <v>415600</v>
      </c>
      <c r="D1842" s="186" t="s">
        <v>5588</v>
      </c>
      <c r="E1842" s="185" t="s">
        <v>741</v>
      </c>
      <c r="F1842" s="185">
        <v>44</v>
      </c>
      <c r="G1842" s="185">
        <v>18</v>
      </c>
      <c r="H1842" s="185" t="s">
        <v>641</v>
      </c>
      <c r="I1842" s="186" t="s">
        <v>5589</v>
      </c>
      <c r="J1842" s="185">
        <v>35</v>
      </c>
      <c r="K1842" s="185" t="s">
        <v>820</v>
      </c>
      <c r="L1842" s="186" t="s">
        <v>821</v>
      </c>
      <c r="M1842" s="186" t="s">
        <v>645</v>
      </c>
      <c r="N1842" s="186" t="s">
        <v>1614</v>
      </c>
      <c r="O1842" s="186" t="s">
        <v>5590</v>
      </c>
      <c r="P1842" s="188" t="s">
        <v>5591</v>
      </c>
    </row>
    <row r="1843" spans="1:16" ht="21" hidden="1" customHeight="1" x14ac:dyDescent="0.25">
      <c r="A1843" s="154">
        <v>1840</v>
      </c>
      <c r="B1843" s="189" t="s">
        <v>1431</v>
      </c>
      <c r="C1843" s="185">
        <v>409155</v>
      </c>
      <c r="D1843" s="186" t="s">
        <v>5592</v>
      </c>
      <c r="E1843" s="185" t="s">
        <v>741</v>
      </c>
      <c r="F1843" s="185">
        <v>39</v>
      </c>
      <c r="G1843" s="173">
        <v>13</v>
      </c>
      <c r="H1843" s="173" t="s">
        <v>641</v>
      </c>
      <c r="I1843" s="174" t="s">
        <v>4992</v>
      </c>
      <c r="J1843" s="173">
        <v>39</v>
      </c>
      <c r="K1843" s="173" t="s">
        <v>2532</v>
      </c>
      <c r="L1843" s="174" t="s">
        <v>2533</v>
      </c>
      <c r="M1843" s="174" t="s">
        <v>645</v>
      </c>
      <c r="N1843" s="174" t="s">
        <v>760</v>
      </c>
      <c r="O1843" s="174" t="s">
        <v>4104</v>
      </c>
      <c r="P1843" s="188" t="s">
        <v>5593</v>
      </c>
    </row>
    <row r="1844" spans="1:16" ht="21" hidden="1" customHeight="1" x14ac:dyDescent="0.25">
      <c r="A1844" s="154">
        <v>1841</v>
      </c>
      <c r="B1844" s="189" t="s">
        <v>638</v>
      </c>
      <c r="C1844" s="185">
        <v>571446</v>
      </c>
      <c r="D1844" s="186" t="s">
        <v>5594</v>
      </c>
      <c r="E1844" s="185" t="s">
        <v>741</v>
      </c>
      <c r="F1844" s="185">
        <v>33</v>
      </c>
      <c r="G1844" s="185">
        <v>8</v>
      </c>
      <c r="H1844" s="185" t="s">
        <v>641</v>
      </c>
      <c r="I1844" s="186" t="s">
        <v>4697</v>
      </c>
      <c r="J1844" s="185">
        <v>35</v>
      </c>
      <c r="K1844" s="185" t="s">
        <v>820</v>
      </c>
      <c r="L1844" s="186" t="s">
        <v>821</v>
      </c>
      <c r="M1844" s="186" t="s">
        <v>645</v>
      </c>
      <c r="N1844" s="186" t="s">
        <v>822</v>
      </c>
      <c r="O1844" s="186" t="s">
        <v>4694</v>
      </c>
      <c r="P1844" s="188" t="s">
        <v>5595</v>
      </c>
    </row>
    <row r="1845" spans="1:16" ht="21" hidden="1" customHeight="1" x14ac:dyDescent="0.25">
      <c r="A1845" s="154">
        <v>1842</v>
      </c>
      <c r="B1845" s="189" t="s">
        <v>638</v>
      </c>
      <c r="C1845" s="185">
        <v>467361</v>
      </c>
      <c r="D1845" s="186" t="s">
        <v>5596</v>
      </c>
      <c r="E1845" s="185" t="s">
        <v>741</v>
      </c>
      <c r="F1845" s="185">
        <v>38</v>
      </c>
      <c r="G1845" s="185">
        <v>15</v>
      </c>
      <c r="H1845" s="185" t="s">
        <v>641</v>
      </c>
      <c r="I1845" s="186" t="s">
        <v>4706</v>
      </c>
      <c r="J1845" s="185">
        <v>37</v>
      </c>
      <c r="K1845" s="185" t="s">
        <v>1964</v>
      </c>
      <c r="L1845" s="186" t="s">
        <v>1965</v>
      </c>
      <c r="M1845" s="186" t="s">
        <v>645</v>
      </c>
      <c r="N1845" s="186" t="s">
        <v>822</v>
      </c>
      <c r="O1845" s="186" t="s">
        <v>4694</v>
      </c>
      <c r="P1845" s="188" t="s">
        <v>5597</v>
      </c>
    </row>
    <row r="1846" spans="1:16" ht="21" hidden="1" customHeight="1" x14ac:dyDescent="0.25">
      <c r="A1846" s="154">
        <v>1843</v>
      </c>
      <c r="B1846" s="189" t="s">
        <v>638</v>
      </c>
      <c r="C1846" s="185">
        <v>315409</v>
      </c>
      <c r="D1846" s="186" t="s">
        <v>5598</v>
      </c>
      <c r="E1846" s="185" t="s">
        <v>741</v>
      </c>
      <c r="F1846" s="185">
        <v>46</v>
      </c>
      <c r="G1846" s="185">
        <v>22</v>
      </c>
      <c r="H1846" s="185" t="s">
        <v>641</v>
      </c>
      <c r="I1846" s="186" t="s">
        <v>4706</v>
      </c>
      <c r="J1846" s="185">
        <v>35</v>
      </c>
      <c r="K1846" s="185" t="s">
        <v>820</v>
      </c>
      <c r="L1846" s="186" t="s">
        <v>821</v>
      </c>
      <c r="M1846" s="186" t="s">
        <v>645</v>
      </c>
      <c r="N1846" s="186" t="s">
        <v>822</v>
      </c>
      <c r="O1846" s="186" t="s">
        <v>4694</v>
      </c>
      <c r="P1846" s="188" t="s">
        <v>5599</v>
      </c>
    </row>
    <row r="1847" spans="1:16" ht="21" hidden="1" customHeight="1" x14ac:dyDescent="0.25">
      <c r="A1847" s="154">
        <v>1844</v>
      </c>
      <c r="B1847" s="189" t="s">
        <v>1431</v>
      </c>
      <c r="C1847" s="185">
        <v>433173</v>
      </c>
      <c r="D1847" s="186" t="s">
        <v>5600</v>
      </c>
      <c r="E1847" s="185" t="s">
        <v>741</v>
      </c>
      <c r="F1847" s="185">
        <v>45</v>
      </c>
      <c r="G1847" s="185">
        <v>17</v>
      </c>
      <c r="H1847" s="185" t="s">
        <v>641</v>
      </c>
      <c r="I1847" s="186" t="s">
        <v>5601</v>
      </c>
      <c r="J1847" s="185">
        <v>37</v>
      </c>
      <c r="K1847" s="185" t="s">
        <v>1964</v>
      </c>
      <c r="L1847" s="186" t="s">
        <v>1965</v>
      </c>
      <c r="M1847" s="186" t="s">
        <v>645</v>
      </c>
      <c r="N1847" s="186" t="s">
        <v>760</v>
      </c>
      <c r="O1847" s="186" t="s">
        <v>5602</v>
      </c>
      <c r="P1847" s="188" t="s">
        <v>5603</v>
      </c>
    </row>
    <row r="1848" spans="1:16" ht="21" customHeight="1" x14ac:dyDescent="0.25">
      <c r="A1848" s="154">
        <v>1845</v>
      </c>
      <c r="B1848" s="197" t="s">
        <v>1759</v>
      </c>
      <c r="C1848" s="185">
        <v>372631</v>
      </c>
      <c r="D1848" s="186" t="s">
        <v>5604</v>
      </c>
      <c r="E1848" s="185" t="s">
        <v>640</v>
      </c>
      <c r="F1848" s="185">
        <v>43</v>
      </c>
      <c r="G1848" s="185">
        <v>19</v>
      </c>
      <c r="H1848" s="185" t="s">
        <v>229</v>
      </c>
      <c r="I1848" s="186" t="s">
        <v>5605</v>
      </c>
      <c r="J1848" s="185">
        <v>13</v>
      </c>
      <c r="K1848" s="185" t="s">
        <v>907</v>
      </c>
      <c r="L1848" s="186" t="s">
        <v>908</v>
      </c>
      <c r="M1848" s="186" t="s">
        <v>1620</v>
      </c>
      <c r="N1848" s="186" t="s">
        <v>1621</v>
      </c>
      <c r="O1848" s="186">
        <v>0</v>
      </c>
      <c r="P1848" s="190" t="s">
        <v>5406</v>
      </c>
    </row>
    <row r="1849" spans="1:16" ht="21" hidden="1" customHeight="1" x14ac:dyDescent="0.25">
      <c r="A1849" s="154">
        <v>1846</v>
      </c>
      <c r="B1849" s="197" t="s">
        <v>638</v>
      </c>
      <c r="C1849" s="185">
        <v>402037</v>
      </c>
      <c r="D1849" s="186" t="s">
        <v>5606</v>
      </c>
      <c r="E1849" s="185" t="s">
        <v>640</v>
      </c>
      <c r="F1849" s="185">
        <v>44</v>
      </c>
      <c r="G1849" s="185">
        <v>16</v>
      </c>
      <c r="H1849" s="185" t="s">
        <v>280</v>
      </c>
      <c r="I1849" s="186" t="s">
        <v>1662</v>
      </c>
      <c r="J1849" s="185">
        <v>19</v>
      </c>
      <c r="K1849" s="185" t="s">
        <v>3651</v>
      </c>
      <c r="L1849" s="186" t="s">
        <v>3652</v>
      </c>
      <c r="M1849" s="186" t="s">
        <v>653</v>
      </c>
      <c r="N1849" s="186" t="s">
        <v>663</v>
      </c>
      <c r="O1849" s="186" t="s">
        <v>664</v>
      </c>
      <c r="P1849" s="188"/>
    </row>
    <row r="1850" spans="1:16" ht="21" hidden="1" customHeight="1" x14ac:dyDescent="0.25">
      <c r="A1850" s="154">
        <v>1847</v>
      </c>
      <c r="B1850" s="197" t="s">
        <v>1510</v>
      </c>
      <c r="C1850" s="185">
        <v>312498</v>
      </c>
      <c r="D1850" s="186" t="s">
        <v>5607</v>
      </c>
      <c r="E1850" s="185" t="s">
        <v>640</v>
      </c>
      <c r="F1850" s="185">
        <v>54</v>
      </c>
      <c r="G1850" s="185">
        <v>27</v>
      </c>
      <c r="H1850" s="185" t="s">
        <v>641</v>
      </c>
      <c r="I1850" s="186" t="s">
        <v>1865</v>
      </c>
      <c r="J1850" s="185">
        <v>15</v>
      </c>
      <c r="K1850" s="185" t="s">
        <v>1612</v>
      </c>
      <c r="L1850" s="186" t="s">
        <v>1613</v>
      </c>
      <c r="M1850" s="186" t="s">
        <v>645</v>
      </c>
      <c r="N1850" s="186" t="s">
        <v>760</v>
      </c>
      <c r="O1850" s="186">
        <v>0</v>
      </c>
      <c r="P1850" s="190" t="s">
        <v>5608</v>
      </c>
    </row>
    <row r="1851" spans="1:16" ht="21" hidden="1" customHeight="1" x14ac:dyDescent="0.25">
      <c r="A1851" s="154">
        <v>1848</v>
      </c>
      <c r="B1851" s="197" t="s">
        <v>1510</v>
      </c>
      <c r="C1851" s="185">
        <v>574723</v>
      </c>
      <c r="D1851" s="186" t="s">
        <v>5609</v>
      </c>
      <c r="E1851" s="185" t="s">
        <v>640</v>
      </c>
      <c r="F1851" s="185">
        <v>44</v>
      </c>
      <c r="G1851" s="185">
        <v>8</v>
      </c>
      <c r="H1851" s="185" t="s">
        <v>641</v>
      </c>
      <c r="I1851" s="186" t="s">
        <v>1860</v>
      </c>
      <c r="J1851" s="185">
        <v>16</v>
      </c>
      <c r="K1851" s="185" t="s">
        <v>2810</v>
      </c>
      <c r="L1851" s="186" t="s">
        <v>2811</v>
      </c>
      <c r="M1851" s="186" t="s">
        <v>645</v>
      </c>
      <c r="N1851" s="186" t="s">
        <v>760</v>
      </c>
      <c r="O1851" s="186">
        <v>0</v>
      </c>
      <c r="P1851" s="190" t="s">
        <v>5610</v>
      </c>
    </row>
    <row r="1852" spans="1:16" ht="21" hidden="1" customHeight="1" x14ac:dyDescent="0.25">
      <c r="A1852" s="154">
        <v>1849</v>
      </c>
      <c r="B1852" s="197" t="s">
        <v>1431</v>
      </c>
      <c r="C1852" s="185">
        <v>194705</v>
      </c>
      <c r="D1852" s="186" t="s">
        <v>5611</v>
      </c>
      <c r="E1852" s="185" t="s">
        <v>741</v>
      </c>
      <c r="F1852" s="185">
        <v>58</v>
      </c>
      <c r="G1852" s="185">
        <v>33</v>
      </c>
      <c r="H1852" s="185" t="s">
        <v>229</v>
      </c>
      <c r="I1852" s="186" t="s">
        <v>4041</v>
      </c>
      <c r="J1852" s="185">
        <v>41</v>
      </c>
      <c r="K1852" s="185" t="s">
        <v>2567</v>
      </c>
      <c r="L1852" s="186" t="s">
        <v>2568</v>
      </c>
      <c r="M1852" s="186" t="s">
        <v>1620</v>
      </c>
      <c r="N1852" s="186" t="s">
        <v>2525</v>
      </c>
      <c r="O1852" s="186" t="s">
        <v>83</v>
      </c>
      <c r="P1852" s="190"/>
    </row>
    <row r="1853" spans="1:16" ht="21" hidden="1" customHeight="1" x14ac:dyDescent="0.25">
      <c r="A1853" s="154">
        <v>1850</v>
      </c>
      <c r="B1853" s="197" t="s">
        <v>1431</v>
      </c>
      <c r="C1853" s="185">
        <v>447843</v>
      </c>
      <c r="D1853" s="186" t="s">
        <v>5612</v>
      </c>
      <c r="E1853" s="185" t="s">
        <v>741</v>
      </c>
      <c r="F1853" s="185">
        <v>43</v>
      </c>
      <c r="G1853" s="173">
        <v>16</v>
      </c>
      <c r="H1853" s="173" t="s">
        <v>229</v>
      </c>
      <c r="I1853" s="174" t="s">
        <v>5613</v>
      </c>
      <c r="J1853" s="173">
        <v>37</v>
      </c>
      <c r="K1853" s="173" t="s">
        <v>1964</v>
      </c>
      <c r="L1853" s="174" t="s">
        <v>1965</v>
      </c>
      <c r="M1853" s="174" t="s">
        <v>1620</v>
      </c>
      <c r="N1853" s="174" t="s">
        <v>2525</v>
      </c>
      <c r="O1853" s="174">
        <v>0</v>
      </c>
      <c r="P1853" s="190"/>
    </row>
    <row r="1854" spans="1:16" ht="21" hidden="1" customHeight="1" x14ac:dyDescent="0.25">
      <c r="A1854" s="154">
        <v>1851</v>
      </c>
      <c r="B1854" s="197" t="s">
        <v>1431</v>
      </c>
      <c r="C1854" s="185">
        <v>205243</v>
      </c>
      <c r="D1854" s="186" t="s">
        <v>5614</v>
      </c>
      <c r="E1854" s="185" t="s">
        <v>741</v>
      </c>
      <c r="F1854" s="185">
        <v>55</v>
      </c>
      <c r="G1854" s="185">
        <v>27</v>
      </c>
      <c r="H1854" s="185" t="s">
        <v>229</v>
      </c>
      <c r="I1854" s="186" t="s">
        <v>4041</v>
      </c>
      <c r="J1854" s="185">
        <v>39</v>
      </c>
      <c r="K1854" s="185" t="s">
        <v>2532</v>
      </c>
      <c r="L1854" s="186" t="s">
        <v>2533</v>
      </c>
      <c r="M1854" s="186" t="s">
        <v>1620</v>
      </c>
      <c r="N1854" s="186" t="s">
        <v>2525</v>
      </c>
      <c r="O1854" s="186" t="s">
        <v>83</v>
      </c>
      <c r="P1854" s="190"/>
    </row>
    <row r="1855" spans="1:16" ht="21" hidden="1" customHeight="1" x14ac:dyDescent="0.25">
      <c r="A1855" s="154">
        <v>1852</v>
      </c>
      <c r="B1855" s="197" t="s">
        <v>1431</v>
      </c>
      <c r="C1855" s="185">
        <v>325383</v>
      </c>
      <c r="D1855" s="186" t="s">
        <v>5615</v>
      </c>
      <c r="E1855" s="185" t="s">
        <v>741</v>
      </c>
      <c r="F1855" s="185">
        <v>49</v>
      </c>
      <c r="G1855" s="185">
        <v>26</v>
      </c>
      <c r="H1855" s="185" t="s">
        <v>229</v>
      </c>
      <c r="I1855" s="186" t="s">
        <v>5616</v>
      </c>
      <c r="J1855" s="185">
        <v>39</v>
      </c>
      <c r="K1855" s="185" t="s">
        <v>2532</v>
      </c>
      <c r="L1855" s="186" t="s">
        <v>2533</v>
      </c>
      <c r="M1855" s="186" t="s">
        <v>1620</v>
      </c>
      <c r="N1855" s="186" t="s">
        <v>4141</v>
      </c>
      <c r="O1855" s="186" t="s">
        <v>5617</v>
      </c>
      <c r="P1855" s="190"/>
    </row>
    <row r="1856" spans="1:16" ht="21" hidden="1" customHeight="1" x14ac:dyDescent="0.25">
      <c r="A1856" s="154">
        <v>1853</v>
      </c>
      <c r="B1856" s="197" t="s">
        <v>1759</v>
      </c>
      <c r="C1856" s="185">
        <v>460757</v>
      </c>
      <c r="D1856" s="186" t="s">
        <v>5618</v>
      </c>
      <c r="E1856" s="185" t="s">
        <v>640</v>
      </c>
      <c r="F1856" s="185">
        <v>37</v>
      </c>
      <c r="G1856" s="185">
        <v>14</v>
      </c>
      <c r="H1856" s="185" t="s">
        <v>280</v>
      </c>
      <c r="I1856" s="186" t="s">
        <v>3481</v>
      </c>
      <c r="J1856" s="185">
        <v>14</v>
      </c>
      <c r="K1856" s="185" t="s">
        <v>5619</v>
      </c>
      <c r="L1856" s="186" t="s">
        <v>5620</v>
      </c>
      <c r="M1856" s="186" t="s">
        <v>653</v>
      </c>
      <c r="N1856" s="186" t="s">
        <v>663</v>
      </c>
      <c r="O1856" s="186" t="s">
        <v>664</v>
      </c>
      <c r="P1856" s="190"/>
    </row>
    <row r="1857" spans="1:16" ht="21" hidden="1" customHeight="1" x14ac:dyDescent="0.25">
      <c r="A1857" s="154">
        <v>1854</v>
      </c>
      <c r="B1857" s="197" t="s">
        <v>1759</v>
      </c>
      <c r="C1857" s="185">
        <v>225311</v>
      </c>
      <c r="D1857" s="186" t="s">
        <v>5621</v>
      </c>
      <c r="E1857" s="185" t="s">
        <v>640</v>
      </c>
      <c r="F1857" s="185">
        <v>48</v>
      </c>
      <c r="G1857" s="185">
        <v>29</v>
      </c>
      <c r="H1857" s="185" t="s">
        <v>641</v>
      </c>
      <c r="I1857" s="186" t="s">
        <v>2443</v>
      </c>
      <c r="J1857" s="185">
        <v>25</v>
      </c>
      <c r="K1857" s="185" t="s">
        <v>5622</v>
      </c>
      <c r="L1857" s="186" t="s">
        <v>5623</v>
      </c>
      <c r="M1857" s="186" t="s">
        <v>645</v>
      </c>
      <c r="N1857" s="186" t="s">
        <v>760</v>
      </c>
      <c r="O1857" s="186">
        <v>0</v>
      </c>
      <c r="P1857" s="188" t="s">
        <v>5624</v>
      </c>
    </row>
    <row r="1858" spans="1:16" ht="21" hidden="1" customHeight="1" x14ac:dyDescent="0.25">
      <c r="A1858" s="154">
        <v>1855</v>
      </c>
      <c r="B1858" s="197" t="s">
        <v>1431</v>
      </c>
      <c r="C1858" s="185">
        <v>349938</v>
      </c>
      <c r="D1858" s="186" t="s">
        <v>5625</v>
      </c>
      <c r="E1858" s="185" t="s">
        <v>741</v>
      </c>
      <c r="F1858" s="185">
        <v>42</v>
      </c>
      <c r="G1858" s="185">
        <v>21</v>
      </c>
      <c r="H1858" s="185" t="s">
        <v>229</v>
      </c>
      <c r="I1858" s="186" t="s">
        <v>5616</v>
      </c>
      <c r="J1858" s="185">
        <v>37</v>
      </c>
      <c r="K1858" s="185" t="s">
        <v>1964</v>
      </c>
      <c r="L1858" s="186" t="s">
        <v>1965</v>
      </c>
      <c r="M1858" s="186" t="s">
        <v>1620</v>
      </c>
      <c r="N1858" s="186" t="s">
        <v>4141</v>
      </c>
      <c r="O1858" s="186" t="s">
        <v>5617</v>
      </c>
      <c r="P1858" s="188" t="s">
        <v>5626</v>
      </c>
    </row>
    <row r="1859" spans="1:16" ht="21" hidden="1" customHeight="1" x14ac:dyDescent="0.25">
      <c r="A1859" s="154">
        <v>1856</v>
      </c>
      <c r="B1859" s="197" t="s">
        <v>1431</v>
      </c>
      <c r="C1859" s="185">
        <v>342834</v>
      </c>
      <c r="D1859" s="186" t="s">
        <v>5627</v>
      </c>
      <c r="E1859" s="185" t="s">
        <v>640</v>
      </c>
      <c r="F1859" s="185">
        <v>51</v>
      </c>
      <c r="G1859" s="185">
        <v>19</v>
      </c>
      <c r="H1859" s="185" t="s">
        <v>229</v>
      </c>
      <c r="I1859" s="186" t="s">
        <v>3078</v>
      </c>
      <c r="J1859" s="185">
        <v>28</v>
      </c>
      <c r="K1859" s="185" t="s">
        <v>3058</v>
      </c>
      <c r="L1859" s="186" t="s">
        <v>3059</v>
      </c>
      <c r="M1859" s="186" t="s">
        <v>1620</v>
      </c>
      <c r="N1859" s="186" t="s">
        <v>1744</v>
      </c>
      <c r="O1859" s="186" t="s">
        <v>3033</v>
      </c>
      <c r="P1859" s="188" t="s">
        <v>5628</v>
      </c>
    </row>
    <row r="1860" spans="1:16" ht="21" hidden="1" customHeight="1" x14ac:dyDescent="0.25">
      <c r="A1860" s="154">
        <v>1857</v>
      </c>
      <c r="B1860" s="197" t="s">
        <v>1431</v>
      </c>
      <c r="C1860" s="185">
        <v>400904</v>
      </c>
      <c r="D1860" s="186" t="s">
        <v>5629</v>
      </c>
      <c r="E1860" s="185" t="s">
        <v>741</v>
      </c>
      <c r="F1860" s="185">
        <v>44</v>
      </c>
      <c r="G1860" s="185">
        <v>19</v>
      </c>
      <c r="H1860" s="185" t="s">
        <v>229</v>
      </c>
      <c r="I1860" s="186" t="s">
        <v>3179</v>
      </c>
      <c r="J1860" s="185">
        <v>37</v>
      </c>
      <c r="K1860" s="185" t="s">
        <v>1964</v>
      </c>
      <c r="L1860" s="186" t="s">
        <v>1965</v>
      </c>
      <c r="M1860" s="186" t="s">
        <v>1620</v>
      </c>
      <c r="N1860" s="186" t="s">
        <v>1744</v>
      </c>
      <c r="O1860" s="186" t="s">
        <v>3033</v>
      </c>
      <c r="P1860" s="188" t="s">
        <v>5630</v>
      </c>
    </row>
    <row r="1861" spans="1:16" ht="21" hidden="1" customHeight="1" x14ac:dyDescent="0.25">
      <c r="A1861" s="154">
        <v>1858</v>
      </c>
      <c r="B1861" s="197" t="s">
        <v>1431</v>
      </c>
      <c r="C1861" s="185">
        <v>193717</v>
      </c>
      <c r="D1861" s="186" t="s">
        <v>5631</v>
      </c>
      <c r="E1861" s="185" t="s">
        <v>741</v>
      </c>
      <c r="F1861" s="185">
        <v>49</v>
      </c>
      <c r="G1861" s="185">
        <v>27</v>
      </c>
      <c r="H1861" s="185" t="s">
        <v>229</v>
      </c>
      <c r="I1861" s="186" t="s">
        <v>2528</v>
      </c>
      <c r="J1861" s="185">
        <v>33</v>
      </c>
      <c r="K1861" s="185" t="s">
        <v>1068</v>
      </c>
      <c r="L1861" s="186" t="s">
        <v>1069</v>
      </c>
      <c r="M1861" s="186" t="s">
        <v>1620</v>
      </c>
      <c r="N1861" s="186" t="s">
        <v>1744</v>
      </c>
      <c r="O1861" s="186" t="s">
        <v>54</v>
      </c>
      <c r="P1861" s="188" t="s">
        <v>5632</v>
      </c>
    </row>
    <row r="1862" spans="1:16" ht="21" hidden="1" customHeight="1" x14ac:dyDescent="0.25">
      <c r="A1862" s="154">
        <v>1859</v>
      </c>
      <c r="B1862" s="197" t="s">
        <v>1510</v>
      </c>
      <c r="C1862" s="185">
        <v>470037</v>
      </c>
      <c r="D1862" s="186" t="s">
        <v>5633</v>
      </c>
      <c r="E1862" s="185" t="s">
        <v>640</v>
      </c>
      <c r="F1862" s="185">
        <v>57</v>
      </c>
      <c r="G1862" s="185">
        <v>34</v>
      </c>
      <c r="H1862" s="185" t="s">
        <v>641</v>
      </c>
      <c r="I1862" s="186" t="s">
        <v>2193</v>
      </c>
      <c r="J1862" s="185">
        <v>23</v>
      </c>
      <c r="K1862" s="185" t="s">
        <v>929</v>
      </c>
      <c r="L1862" s="186" t="s">
        <v>930</v>
      </c>
      <c r="M1862" s="186" t="s">
        <v>645</v>
      </c>
      <c r="N1862" s="186" t="s">
        <v>1614</v>
      </c>
      <c r="O1862" s="186" t="s">
        <v>1615</v>
      </c>
      <c r="P1862" s="188" t="s">
        <v>5634</v>
      </c>
    </row>
    <row r="1863" spans="1:16" ht="21" hidden="1" customHeight="1" x14ac:dyDescent="0.25">
      <c r="A1863" s="154">
        <v>1860</v>
      </c>
      <c r="B1863" s="197" t="s">
        <v>1431</v>
      </c>
      <c r="C1863" s="185">
        <v>203757</v>
      </c>
      <c r="D1863" s="186" t="s">
        <v>5635</v>
      </c>
      <c r="E1863" s="185" t="s">
        <v>741</v>
      </c>
      <c r="F1863" s="185">
        <v>54</v>
      </c>
      <c r="G1863" s="185">
        <v>29</v>
      </c>
      <c r="H1863" s="185" t="s">
        <v>229</v>
      </c>
      <c r="I1863" s="186" t="s">
        <v>5636</v>
      </c>
      <c r="J1863" s="185">
        <v>39</v>
      </c>
      <c r="K1863" s="185" t="s">
        <v>2532</v>
      </c>
      <c r="L1863" s="186" t="s">
        <v>2533</v>
      </c>
      <c r="M1863" s="186" t="s">
        <v>1620</v>
      </c>
      <c r="N1863" s="186" t="s">
        <v>1744</v>
      </c>
      <c r="O1863" s="186" t="s">
        <v>139</v>
      </c>
      <c r="P1863" s="188" t="s">
        <v>5637</v>
      </c>
    </row>
    <row r="1864" spans="1:16" ht="21" hidden="1" customHeight="1" x14ac:dyDescent="0.25">
      <c r="A1864" s="154">
        <v>1861</v>
      </c>
      <c r="B1864" s="197" t="s">
        <v>1431</v>
      </c>
      <c r="C1864" s="185">
        <v>602035</v>
      </c>
      <c r="D1864" s="186" t="s">
        <v>5638</v>
      </c>
      <c r="E1864" s="185" t="s">
        <v>640</v>
      </c>
      <c r="F1864" s="185">
        <v>30</v>
      </c>
      <c r="G1864" s="185">
        <v>6</v>
      </c>
      <c r="H1864" s="185" t="s">
        <v>229</v>
      </c>
      <c r="I1864" s="186" t="s">
        <v>2889</v>
      </c>
      <c r="J1864" s="185">
        <v>13</v>
      </c>
      <c r="K1864" s="185" t="s">
        <v>661</v>
      </c>
      <c r="L1864" s="186" t="s">
        <v>662</v>
      </c>
      <c r="M1864" s="186" t="s">
        <v>1620</v>
      </c>
      <c r="N1864" s="186" t="s">
        <v>2525</v>
      </c>
      <c r="O1864" s="186">
        <v>0</v>
      </c>
      <c r="P1864" s="188" t="s">
        <v>5406</v>
      </c>
    </row>
    <row r="1865" spans="1:16" ht="21" hidden="1" customHeight="1" x14ac:dyDescent="0.25">
      <c r="A1865" s="154">
        <v>1862</v>
      </c>
      <c r="B1865" s="197" t="s">
        <v>1431</v>
      </c>
      <c r="C1865" s="185">
        <v>205174</v>
      </c>
      <c r="D1865" s="186" t="s">
        <v>5639</v>
      </c>
      <c r="E1865" s="185" t="s">
        <v>741</v>
      </c>
      <c r="F1865" s="185">
        <v>54</v>
      </c>
      <c r="G1865" s="185">
        <v>30</v>
      </c>
      <c r="H1865" s="185" t="s">
        <v>229</v>
      </c>
      <c r="I1865" s="186" t="s">
        <v>5636</v>
      </c>
      <c r="J1865" s="185">
        <v>37</v>
      </c>
      <c r="K1865" s="185" t="s">
        <v>1964</v>
      </c>
      <c r="L1865" s="186" t="s">
        <v>1965</v>
      </c>
      <c r="M1865" s="186" t="s">
        <v>1620</v>
      </c>
      <c r="N1865" s="186" t="s">
        <v>1744</v>
      </c>
      <c r="O1865" s="186" t="s">
        <v>139</v>
      </c>
      <c r="P1865" s="188" t="s">
        <v>5640</v>
      </c>
    </row>
    <row r="1866" spans="1:16" ht="21" hidden="1" customHeight="1" x14ac:dyDescent="0.25">
      <c r="A1866" s="154">
        <v>1863</v>
      </c>
      <c r="B1866" s="197" t="s">
        <v>1431</v>
      </c>
      <c r="C1866" s="185">
        <v>206773</v>
      </c>
      <c r="D1866" s="186" t="s">
        <v>5641</v>
      </c>
      <c r="E1866" s="185" t="s">
        <v>741</v>
      </c>
      <c r="F1866" s="185">
        <v>54</v>
      </c>
      <c r="G1866" s="185">
        <v>30</v>
      </c>
      <c r="H1866" s="185" t="s">
        <v>229</v>
      </c>
      <c r="I1866" s="186" t="s">
        <v>3049</v>
      </c>
      <c r="J1866" s="185">
        <v>37</v>
      </c>
      <c r="K1866" s="185" t="s">
        <v>1964</v>
      </c>
      <c r="L1866" s="186" t="s">
        <v>1965</v>
      </c>
      <c r="M1866" s="186" t="s">
        <v>1620</v>
      </c>
      <c r="N1866" s="186" t="s">
        <v>1744</v>
      </c>
      <c r="O1866" s="186" t="s">
        <v>54</v>
      </c>
      <c r="P1866" s="188" t="s">
        <v>5642</v>
      </c>
    </row>
    <row r="1867" spans="1:16" ht="21" hidden="1" customHeight="1" x14ac:dyDescent="0.25">
      <c r="A1867" s="154">
        <v>1864</v>
      </c>
      <c r="B1867" s="197" t="s">
        <v>1431</v>
      </c>
      <c r="C1867" s="185">
        <v>322149</v>
      </c>
      <c r="D1867" s="186" t="s">
        <v>5643</v>
      </c>
      <c r="E1867" s="185" t="s">
        <v>741</v>
      </c>
      <c r="F1867" s="185">
        <v>60</v>
      </c>
      <c r="G1867" s="173">
        <v>23</v>
      </c>
      <c r="H1867" s="173" t="s">
        <v>229</v>
      </c>
      <c r="I1867" s="174" t="s">
        <v>2528</v>
      </c>
      <c r="J1867" s="173">
        <v>39</v>
      </c>
      <c r="K1867" s="173" t="s">
        <v>1333</v>
      </c>
      <c r="L1867" s="174" t="s">
        <v>1334</v>
      </c>
      <c r="M1867" s="174" t="s">
        <v>1620</v>
      </c>
      <c r="N1867" s="174" t="s">
        <v>1744</v>
      </c>
      <c r="O1867" s="174" t="s">
        <v>54</v>
      </c>
      <c r="P1867" s="188" t="s">
        <v>5644</v>
      </c>
    </row>
    <row r="1868" spans="1:16" ht="21" hidden="1" customHeight="1" x14ac:dyDescent="0.25">
      <c r="A1868" s="154">
        <v>1865</v>
      </c>
      <c r="B1868" s="197" t="s">
        <v>1431</v>
      </c>
      <c r="C1868" s="185">
        <v>839837</v>
      </c>
      <c r="D1868" s="186" t="s">
        <v>5645</v>
      </c>
      <c r="E1868" s="185" t="s">
        <v>640</v>
      </c>
      <c r="F1868" s="185">
        <v>58</v>
      </c>
      <c r="G1868" s="185">
        <v>34</v>
      </c>
      <c r="H1868" s="185" t="s">
        <v>229</v>
      </c>
      <c r="I1868" s="186" t="s">
        <v>2112</v>
      </c>
      <c r="J1868" s="185">
        <v>24</v>
      </c>
      <c r="K1868" s="185" t="s">
        <v>2116</v>
      </c>
      <c r="L1868" s="186" t="s">
        <v>2117</v>
      </c>
      <c r="M1868" s="186" t="s">
        <v>1620</v>
      </c>
      <c r="N1868" s="186" t="s">
        <v>1744</v>
      </c>
      <c r="O1868" s="186" t="s">
        <v>54</v>
      </c>
      <c r="P1868" s="188" t="s">
        <v>5646</v>
      </c>
    </row>
    <row r="1869" spans="1:16" ht="21" hidden="1" customHeight="1" x14ac:dyDescent="0.25">
      <c r="A1869" s="154">
        <v>1866</v>
      </c>
      <c r="B1869" s="197" t="s">
        <v>1431</v>
      </c>
      <c r="C1869" s="185">
        <v>370052</v>
      </c>
      <c r="D1869" s="186" t="s">
        <v>5647</v>
      </c>
      <c r="E1869" s="185" t="s">
        <v>741</v>
      </c>
      <c r="F1869" s="185">
        <v>49</v>
      </c>
      <c r="G1869" s="185">
        <v>21</v>
      </c>
      <c r="H1869" s="185" t="s">
        <v>229</v>
      </c>
      <c r="I1869" s="186" t="s">
        <v>5648</v>
      </c>
      <c r="J1869" s="185">
        <v>33</v>
      </c>
      <c r="K1869" s="185" t="s">
        <v>1068</v>
      </c>
      <c r="L1869" s="186" t="s">
        <v>1069</v>
      </c>
      <c r="M1869" s="186" t="s">
        <v>1620</v>
      </c>
      <c r="N1869" s="186" t="s">
        <v>3109</v>
      </c>
      <c r="O1869" s="186">
        <v>0</v>
      </c>
      <c r="P1869" s="188" t="s">
        <v>5649</v>
      </c>
    </row>
    <row r="1870" spans="1:16" ht="21" hidden="1" customHeight="1" x14ac:dyDescent="0.25">
      <c r="A1870" s="154">
        <v>1867</v>
      </c>
      <c r="B1870" s="197" t="s">
        <v>1431</v>
      </c>
      <c r="C1870" s="185">
        <v>357763</v>
      </c>
      <c r="D1870" s="186" t="s">
        <v>5650</v>
      </c>
      <c r="E1870" s="185" t="s">
        <v>741</v>
      </c>
      <c r="F1870" s="185">
        <v>46</v>
      </c>
      <c r="G1870" s="185">
        <v>21</v>
      </c>
      <c r="H1870" s="185" t="s">
        <v>229</v>
      </c>
      <c r="I1870" s="186" t="s">
        <v>5651</v>
      </c>
      <c r="J1870" s="185">
        <v>35</v>
      </c>
      <c r="K1870" s="185" t="s">
        <v>820</v>
      </c>
      <c r="L1870" s="186" t="s">
        <v>821</v>
      </c>
      <c r="M1870" s="186" t="s">
        <v>1620</v>
      </c>
      <c r="N1870" s="186" t="s">
        <v>3109</v>
      </c>
      <c r="O1870" s="186">
        <v>0</v>
      </c>
      <c r="P1870" s="188" t="s">
        <v>5652</v>
      </c>
    </row>
    <row r="1871" spans="1:16" ht="21" hidden="1" customHeight="1" x14ac:dyDescent="0.25">
      <c r="A1871" s="154">
        <v>1868</v>
      </c>
      <c r="B1871" s="197" t="s">
        <v>638</v>
      </c>
      <c r="C1871" s="185">
        <v>455672</v>
      </c>
      <c r="D1871" s="186" t="s">
        <v>5653</v>
      </c>
      <c r="E1871" s="185" t="s">
        <v>640</v>
      </c>
      <c r="F1871" s="185">
        <v>39</v>
      </c>
      <c r="G1871" s="173">
        <v>15</v>
      </c>
      <c r="H1871" s="173" t="s">
        <v>280</v>
      </c>
      <c r="I1871" s="174" t="s">
        <v>4894</v>
      </c>
      <c r="J1871" s="173">
        <v>25</v>
      </c>
      <c r="K1871" s="173" t="s">
        <v>651</v>
      </c>
      <c r="L1871" s="174" t="s">
        <v>652</v>
      </c>
      <c r="M1871" s="174" t="s">
        <v>653</v>
      </c>
      <c r="N1871" s="174" t="s">
        <v>654</v>
      </c>
      <c r="O1871" s="174" t="s">
        <v>1604</v>
      </c>
      <c r="P1871" s="201" t="s">
        <v>5654</v>
      </c>
    </row>
    <row r="1872" spans="1:16" ht="21" hidden="1" customHeight="1" x14ac:dyDescent="0.25">
      <c r="A1872" s="154">
        <v>1869</v>
      </c>
      <c r="B1872" s="197" t="s">
        <v>638</v>
      </c>
      <c r="C1872" s="185">
        <v>334602</v>
      </c>
      <c r="D1872" s="186" t="s">
        <v>5655</v>
      </c>
      <c r="E1872" s="185" t="s">
        <v>640</v>
      </c>
      <c r="F1872" s="185">
        <v>51</v>
      </c>
      <c r="G1872" s="185">
        <v>22</v>
      </c>
      <c r="H1872" s="185" t="s">
        <v>280</v>
      </c>
      <c r="I1872" s="186" t="s">
        <v>5656</v>
      </c>
      <c r="J1872" s="185">
        <v>25</v>
      </c>
      <c r="K1872" s="185" t="s">
        <v>723</v>
      </c>
      <c r="L1872" s="186" t="s">
        <v>724</v>
      </c>
      <c r="M1872" s="186" t="s">
        <v>653</v>
      </c>
      <c r="N1872" s="186" t="s">
        <v>654</v>
      </c>
      <c r="O1872" s="186" t="s">
        <v>1604</v>
      </c>
      <c r="P1872" s="201" t="s">
        <v>5657</v>
      </c>
    </row>
    <row r="1873" spans="1:16" ht="21" hidden="1" customHeight="1" x14ac:dyDescent="0.25">
      <c r="A1873" s="154">
        <v>1870</v>
      </c>
      <c r="B1873" s="197" t="s">
        <v>1431</v>
      </c>
      <c r="C1873" s="185">
        <v>404173</v>
      </c>
      <c r="D1873" s="186" t="s">
        <v>5658</v>
      </c>
      <c r="E1873" s="185" t="s">
        <v>741</v>
      </c>
      <c r="F1873" s="185">
        <v>49</v>
      </c>
      <c r="G1873" s="173">
        <v>18</v>
      </c>
      <c r="H1873" s="173" t="s">
        <v>641</v>
      </c>
      <c r="I1873" s="174" t="s">
        <v>4924</v>
      </c>
      <c r="J1873" s="173">
        <v>37</v>
      </c>
      <c r="K1873" s="173" t="s">
        <v>1964</v>
      </c>
      <c r="L1873" s="174" t="s">
        <v>1965</v>
      </c>
      <c r="M1873" s="174" t="s">
        <v>645</v>
      </c>
      <c r="N1873" s="174" t="s">
        <v>760</v>
      </c>
      <c r="O1873" s="174" t="s">
        <v>4104</v>
      </c>
      <c r="P1873" s="202" t="s">
        <v>5406</v>
      </c>
    </row>
    <row r="1874" spans="1:16" ht="21" hidden="1" customHeight="1" x14ac:dyDescent="0.25">
      <c r="A1874" s="154">
        <v>1871</v>
      </c>
      <c r="B1874" s="197" t="s">
        <v>1431</v>
      </c>
      <c r="C1874" s="185">
        <v>444571</v>
      </c>
      <c r="D1874" s="186" t="s">
        <v>5659</v>
      </c>
      <c r="E1874" s="185" t="s">
        <v>741</v>
      </c>
      <c r="F1874" s="185">
        <v>46</v>
      </c>
      <c r="G1874" s="185">
        <v>17</v>
      </c>
      <c r="H1874" s="185" t="s">
        <v>641</v>
      </c>
      <c r="I1874" s="186" t="s">
        <v>5306</v>
      </c>
      <c r="J1874" s="185">
        <v>37</v>
      </c>
      <c r="K1874" s="185" t="s">
        <v>1964</v>
      </c>
      <c r="L1874" s="186" t="s">
        <v>1965</v>
      </c>
      <c r="M1874" s="186" t="s">
        <v>645</v>
      </c>
      <c r="N1874" s="186" t="s">
        <v>760</v>
      </c>
      <c r="O1874" s="186" t="s">
        <v>4104</v>
      </c>
      <c r="P1874" s="202" t="s">
        <v>5406</v>
      </c>
    </row>
    <row r="1875" spans="1:16" ht="21" hidden="1" customHeight="1" x14ac:dyDescent="0.25">
      <c r="A1875" s="154">
        <v>1872</v>
      </c>
      <c r="B1875" s="197" t="s">
        <v>638</v>
      </c>
      <c r="C1875" s="185">
        <v>220032</v>
      </c>
      <c r="D1875" s="186" t="s">
        <v>5660</v>
      </c>
      <c r="E1875" s="185" t="s">
        <v>741</v>
      </c>
      <c r="F1875" s="185">
        <v>50</v>
      </c>
      <c r="G1875" s="185">
        <v>32</v>
      </c>
      <c r="H1875" s="185" t="s">
        <v>641</v>
      </c>
      <c r="I1875" s="186" t="s">
        <v>5661</v>
      </c>
      <c r="J1875" s="185">
        <v>35</v>
      </c>
      <c r="K1875" s="185" t="s">
        <v>820</v>
      </c>
      <c r="L1875" s="186" t="s">
        <v>821</v>
      </c>
      <c r="M1875" s="186" t="s">
        <v>645</v>
      </c>
      <c r="N1875" s="186" t="s">
        <v>951</v>
      </c>
      <c r="O1875" s="186" t="s">
        <v>1193</v>
      </c>
      <c r="P1875" s="199" t="s">
        <v>5662</v>
      </c>
    </row>
    <row r="1876" spans="1:16" ht="21" hidden="1" customHeight="1" x14ac:dyDescent="0.25">
      <c r="A1876" s="154">
        <v>1873</v>
      </c>
      <c r="B1876" s="197" t="s">
        <v>1759</v>
      </c>
      <c r="C1876" s="185">
        <v>216342</v>
      </c>
      <c r="D1876" s="186" t="s">
        <v>5663</v>
      </c>
      <c r="E1876" s="185" t="s">
        <v>640</v>
      </c>
      <c r="F1876" s="185">
        <v>49</v>
      </c>
      <c r="G1876" s="185">
        <v>32</v>
      </c>
      <c r="H1876" s="185" t="s">
        <v>641</v>
      </c>
      <c r="I1876" s="186" t="s">
        <v>3272</v>
      </c>
      <c r="J1876" s="185">
        <v>26</v>
      </c>
      <c r="K1876" s="185" t="s">
        <v>949</v>
      </c>
      <c r="L1876" s="186" t="s">
        <v>950</v>
      </c>
      <c r="M1876" s="186" t="s">
        <v>645</v>
      </c>
      <c r="N1876" s="186" t="s">
        <v>951</v>
      </c>
      <c r="O1876" s="186" t="s">
        <v>3273</v>
      </c>
      <c r="P1876" s="198" t="s">
        <v>5664</v>
      </c>
    </row>
    <row r="1877" spans="1:16" ht="21" hidden="1" customHeight="1" x14ac:dyDescent="0.25">
      <c r="A1877" s="154">
        <v>1874</v>
      </c>
      <c r="B1877" s="197" t="s">
        <v>1759</v>
      </c>
      <c r="C1877" s="185">
        <v>472652</v>
      </c>
      <c r="D1877" s="186" t="s">
        <v>5665</v>
      </c>
      <c r="E1877" s="185" t="s">
        <v>640</v>
      </c>
      <c r="F1877" s="185">
        <v>37</v>
      </c>
      <c r="G1877" s="185">
        <v>10</v>
      </c>
      <c r="H1877" s="185" t="s">
        <v>641</v>
      </c>
      <c r="I1877" s="186" t="s">
        <v>969</v>
      </c>
      <c r="J1877" s="185">
        <v>23</v>
      </c>
      <c r="K1877" s="185" t="s">
        <v>841</v>
      </c>
      <c r="L1877" s="186" t="s">
        <v>842</v>
      </c>
      <c r="M1877" s="186" t="s">
        <v>645</v>
      </c>
      <c r="N1877" s="186" t="s">
        <v>951</v>
      </c>
      <c r="O1877" s="186" t="s">
        <v>3273</v>
      </c>
      <c r="P1877" s="198" t="s">
        <v>5666</v>
      </c>
    </row>
    <row r="1878" spans="1:16" ht="21" hidden="1" customHeight="1" x14ac:dyDescent="0.25">
      <c r="A1878" s="154">
        <v>1875</v>
      </c>
      <c r="B1878" s="197" t="s">
        <v>1759</v>
      </c>
      <c r="C1878" s="185">
        <v>250844</v>
      </c>
      <c r="D1878" s="186" t="s">
        <v>5667</v>
      </c>
      <c r="E1878" s="185" t="s">
        <v>640</v>
      </c>
      <c r="F1878" s="185">
        <v>48</v>
      </c>
      <c r="G1878" s="185">
        <v>21</v>
      </c>
      <c r="H1878" s="185" t="s">
        <v>641</v>
      </c>
      <c r="I1878" s="186" t="s">
        <v>1008</v>
      </c>
      <c r="J1878" s="185">
        <v>23</v>
      </c>
      <c r="K1878" s="185" t="s">
        <v>1289</v>
      </c>
      <c r="L1878" s="186" t="s">
        <v>1290</v>
      </c>
      <c r="M1878" s="186" t="s">
        <v>645</v>
      </c>
      <c r="N1878" s="186" t="s">
        <v>951</v>
      </c>
      <c r="O1878" s="186" t="s">
        <v>3273</v>
      </c>
      <c r="P1878" s="198" t="s">
        <v>5668</v>
      </c>
    </row>
    <row r="1879" spans="1:16" ht="21" hidden="1" customHeight="1" x14ac:dyDescent="0.25">
      <c r="A1879" s="154">
        <v>1876</v>
      </c>
      <c r="B1879" s="197" t="s">
        <v>1759</v>
      </c>
      <c r="C1879" s="185">
        <v>476562</v>
      </c>
      <c r="D1879" s="186" t="s">
        <v>5669</v>
      </c>
      <c r="E1879" s="185" t="s">
        <v>640</v>
      </c>
      <c r="F1879" s="185">
        <v>37</v>
      </c>
      <c r="G1879" s="173">
        <v>13</v>
      </c>
      <c r="H1879" s="173" t="s">
        <v>641</v>
      </c>
      <c r="I1879" s="174" t="s">
        <v>5670</v>
      </c>
      <c r="J1879" s="173">
        <v>26</v>
      </c>
      <c r="K1879" s="173" t="s">
        <v>949</v>
      </c>
      <c r="L1879" s="174" t="s">
        <v>950</v>
      </c>
      <c r="M1879" s="174" t="s">
        <v>645</v>
      </c>
      <c r="N1879" s="174" t="s">
        <v>951</v>
      </c>
      <c r="O1879" s="174" t="s">
        <v>3273</v>
      </c>
      <c r="P1879" s="198" t="s">
        <v>5671</v>
      </c>
    </row>
    <row r="1880" spans="1:16" ht="21" hidden="1" customHeight="1" x14ac:dyDescent="0.25">
      <c r="A1880" s="154">
        <v>1877</v>
      </c>
      <c r="B1880" s="197" t="s">
        <v>1759</v>
      </c>
      <c r="C1880" s="185">
        <v>389606</v>
      </c>
      <c r="D1880" s="186" t="s">
        <v>5672</v>
      </c>
      <c r="E1880" s="185" t="s">
        <v>741</v>
      </c>
      <c r="F1880" s="185">
        <v>41</v>
      </c>
      <c r="G1880" s="185">
        <v>16</v>
      </c>
      <c r="H1880" s="185" t="s">
        <v>641</v>
      </c>
      <c r="I1880" s="186" t="s">
        <v>5673</v>
      </c>
      <c r="J1880" s="185">
        <v>33</v>
      </c>
      <c r="K1880" s="185" t="s">
        <v>1068</v>
      </c>
      <c r="L1880" s="186" t="s">
        <v>1069</v>
      </c>
      <c r="M1880" s="186" t="s">
        <v>645</v>
      </c>
      <c r="N1880" s="186" t="s">
        <v>951</v>
      </c>
      <c r="O1880" s="186" t="s">
        <v>3273</v>
      </c>
      <c r="P1880" s="198" t="s">
        <v>5674</v>
      </c>
    </row>
    <row r="1881" spans="1:16" ht="21" hidden="1" customHeight="1" x14ac:dyDescent="0.25">
      <c r="A1881" s="154">
        <v>1878</v>
      </c>
      <c r="B1881" s="197" t="s">
        <v>638</v>
      </c>
      <c r="C1881" s="185">
        <v>566427</v>
      </c>
      <c r="D1881" s="186" t="s">
        <v>5675</v>
      </c>
      <c r="E1881" s="185" t="s">
        <v>741</v>
      </c>
      <c r="F1881" s="185">
        <v>35</v>
      </c>
      <c r="G1881" s="185">
        <v>8</v>
      </c>
      <c r="H1881" s="185" t="s">
        <v>641</v>
      </c>
      <c r="I1881" s="186" t="s">
        <v>5676</v>
      </c>
      <c r="J1881" s="185">
        <v>39</v>
      </c>
      <c r="K1881" s="185" t="s">
        <v>2532</v>
      </c>
      <c r="L1881" s="186" t="s">
        <v>2533</v>
      </c>
      <c r="M1881" s="186" t="s">
        <v>645</v>
      </c>
      <c r="N1881" s="186" t="s">
        <v>646</v>
      </c>
      <c r="O1881" s="186" t="s">
        <v>4503</v>
      </c>
      <c r="P1881" s="198" t="s">
        <v>5677</v>
      </c>
    </row>
    <row r="1882" spans="1:16" ht="21" hidden="1" customHeight="1" x14ac:dyDescent="0.25">
      <c r="A1882" s="154">
        <v>1879</v>
      </c>
      <c r="B1882" s="197" t="s">
        <v>638</v>
      </c>
      <c r="C1882" s="185">
        <v>680804</v>
      </c>
      <c r="D1882" s="186" t="s">
        <v>5678</v>
      </c>
      <c r="E1882" s="185" t="s">
        <v>741</v>
      </c>
      <c r="F1882" s="185">
        <v>48</v>
      </c>
      <c r="G1882" s="173">
        <v>11</v>
      </c>
      <c r="H1882" s="173" t="s">
        <v>672</v>
      </c>
      <c r="I1882" s="174" t="s">
        <v>5437</v>
      </c>
      <c r="J1882" s="173">
        <v>39</v>
      </c>
      <c r="K1882" s="173" t="s">
        <v>1333</v>
      </c>
      <c r="L1882" s="174" t="s">
        <v>1334</v>
      </c>
      <c r="M1882" s="174" t="s">
        <v>1468</v>
      </c>
      <c r="N1882" s="174" t="s">
        <v>1482</v>
      </c>
      <c r="O1882" s="174">
        <v>0</v>
      </c>
      <c r="P1882" s="198" t="s">
        <v>5679</v>
      </c>
    </row>
    <row r="1883" spans="1:16" ht="21" hidden="1" customHeight="1" x14ac:dyDescent="0.25">
      <c r="A1883" s="154">
        <v>1880</v>
      </c>
      <c r="B1883" s="197" t="s">
        <v>1759</v>
      </c>
      <c r="C1883" s="185">
        <v>619203</v>
      </c>
      <c r="D1883" s="186" t="s">
        <v>5680</v>
      </c>
      <c r="E1883" s="185" t="s">
        <v>741</v>
      </c>
      <c r="F1883" s="185">
        <v>30</v>
      </c>
      <c r="G1883" s="185">
        <v>2</v>
      </c>
      <c r="H1883" s="185" t="s">
        <v>672</v>
      </c>
      <c r="I1883" s="186" t="s">
        <v>5681</v>
      </c>
      <c r="J1883" s="185">
        <v>35</v>
      </c>
      <c r="K1883" s="185" t="s">
        <v>1574</v>
      </c>
      <c r="L1883" s="186" t="s">
        <v>1575</v>
      </c>
      <c r="M1883" s="186" t="s">
        <v>736</v>
      </c>
      <c r="N1883" s="186" t="s">
        <v>917</v>
      </c>
      <c r="O1883" s="186" t="s">
        <v>918</v>
      </c>
      <c r="P1883" s="198" t="s">
        <v>5682</v>
      </c>
    </row>
    <row r="1884" spans="1:16" ht="21" hidden="1" customHeight="1" x14ac:dyDescent="0.25">
      <c r="A1884" s="154">
        <v>1881</v>
      </c>
      <c r="B1884" s="197" t="s">
        <v>638</v>
      </c>
      <c r="C1884" s="185">
        <v>350937</v>
      </c>
      <c r="D1884" s="186" t="s">
        <v>5683</v>
      </c>
      <c r="E1884" s="185" t="s">
        <v>640</v>
      </c>
      <c r="F1884" s="185">
        <v>39</v>
      </c>
      <c r="G1884" s="185">
        <v>21</v>
      </c>
      <c r="H1884" s="185" t="s">
        <v>280</v>
      </c>
      <c r="I1884" s="186" t="s">
        <v>4031</v>
      </c>
      <c r="J1884" s="185">
        <v>25</v>
      </c>
      <c r="K1884" s="185" t="s">
        <v>651</v>
      </c>
      <c r="L1884" s="186" t="s">
        <v>652</v>
      </c>
      <c r="M1884" s="186" t="s">
        <v>653</v>
      </c>
      <c r="N1884" s="186" t="s">
        <v>654</v>
      </c>
      <c r="O1884" s="186" t="s">
        <v>655</v>
      </c>
      <c r="P1884" s="198" t="s">
        <v>5684</v>
      </c>
    </row>
    <row r="1885" spans="1:16" ht="21" hidden="1" customHeight="1" x14ac:dyDescent="0.25">
      <c r="A1885" s="154">
        <v>1882</v>
      </c>
      <c r="B1885" s="197" t="s">
        <v>638</v>
      </c>
      <c r="C1885" s="185">
        <v>508456</v>
      </c>
      <c r="D1885" s="186" t="s">
        <v>5685</v>
      </c>
      <c r="E1885" s="185" t="s">
        <v>640</v>
      </c>
      <c r="F1885" s="185">
        <v>41</v>
      </c>
      <c r="G1885" s="185">
        <v>12</v>
      </c>
      <c r="H1885" s="185" t="s">
        <v>280</v>
      </c>
      <c r="I1885" s="186" t="s">
        <v>650</v>
      </c>
      <c r="J1885" s="185">
        <v>25</v>
      </c>
      <c r="K1885" s="185" t="s">
        <v>651</v>
      </c>
      <c r="L1885" s="186" t="s">
        <v>652</v>
      </c>
      <c r="M1885" s="186" t="s">
        <v>653</v>
      </c>
      <c r="N1885" s="186" t="s">
        <v>654</v>
      </c>
      <c r="O1885" s="186" t="s">
        <v>655</v>
      </c>
      <c r="P1885" s="198" t="s">
        <v>5686</v>
      </c>
    </row>
    <row r="1886" spans="1:16" ht="21" hidden="1" customHeight="1" x14ac:dyDescent="0.25">
      <c r="A1886" s="154">
        <v>1883</v>
      </c>
      <c r="B1886" s="197" t="s">
        <v>1510</v>
      </c>
      <c r="C1886" s="185">
        <v>491100</v>
      </c>
      <c r="D1886" s="186" t="s">
        <v>5687</v>
      </c>
      <c r="E1886" s="185" t="s">
        <v>640</v>
      </c>
      <c r="F1886" s="185">
        <v>39</v>
      </c>
      <c r="G1886" s="185">
        <v>10</v>
      </c>
      <c r="H1886" s="185" t="s">
        <v>641</v>
      </c>
      <c r="I1886" s="186" t="s">
        <v>2223</v>
      </c>
      <c r="J1886" s="185">
        <v>15</v>
      </c>
      <c r="K1886" s="185" t="s">
        <v>2939</v>
      </c>
      <c r="L1886" s="186" t="s">
        <v>2940</v>
      </c>
      <c r="M1886" s="186" t="s">
        <v>645</v>
      </c>
      <c r="N1886" s="186" t="s">
        <v>1614</v>
      </c>
      <c r="O1886" s="186" t="s">
        <v>1883</v>
      </c>
      <c r="P1886" s="198" t="s">
        <v>5406</v>
      </c>
    </row>
    <row r="1887" spans="1:16" ht="21" hidden="1" customHeight="1" x14ac:dyDescent="0.25">
      <c r="A1887" s="154">
        <v>1884</v>
      </c>
      <c r="B1887" s="197" t="s">
        <v>1510</v>
      </c>
      <c r="C1887" s="185">
        <v>328651</v>
      </c>
      <c r="D1887" s="186" t="s">
        <v>5688</v>
      </c>
      <c r="E1887" s="185" t="s">
        <v>741</v>
      </c>
      <c r="F1887" s="185">
        <v>50</v>
      </c>
      <c r="G1887" s="185">
        <v>23</v>
      </c>
      <c r="H1887" s="185" t="s">
        <v>641</v>
      </c>
      <c r="I1887" s="186" t="s">
        <v>5689</v>
      </c>
      <c r="J1887" s="185">
        <v>37</v>
      </c>
      <c r="K1887" s="185" t="s">
        <v>1964</v>
      </c>
      <c r="L1887" s="186" t="s">
        <v>1965</v>
      </c>
      <c r="M1887" s="186" t="s">
        <v>645</v>
      </c>
      <c r="N1887" s="186" t="s">
        <v>822</v>
      </c>
      <c r="O1887" s="186" t="s">
        <v>1782</v>
      </c>
      <c r="P1887" s="198" t="s">
        <v>5406</v>
      </c>
    </row>
    <row r="1888" spans="1:16" ht="21" hidden="1" customHeight="1" x14ac:dyDescent="0.25">
      <c r="A1888" s="154">
        <v>1885</v>
      </c>
      <c r="B1888" s="197" t="s">
        <v>638</v>
      </c>
      <c r="C1888" s="185">
        <v>510969</v>
      </c>
      <c r="D1888" s="186" t="s">
        <v>5690</v>
      </c>
      <c r="E1888" s="185" t="s">
        <v>640</v>
      </c>
      <c r="F1888" s="185">
        <v>38</v>
      </c>
      <c r="G1888" s="185">
        <v>11</v>
      </c>
      <c r="H1888" s="185" t="s">
        <v>280</v>
      </c>
      <c r="I1888" s="186" t="s">
        <v>4462</v>
      </c>
      <c r="J1888" s="185">
        <v>30</v>
      </c>
      <c r="K1888" s="185" t="s">
        <v>680</v>
      </c>
      <c r="L1888" s="186" t="s">
        <v>681</v>
      </c>
      <c r="M1888" s="186" t="s">
        <v>653</v>
      </c>
      <c r="N1888" s="186" t="s">
        <v>654</v>
      </c>
      <c r="O1888" s="186" t="s">
        <v>655</v>
      </c>
      <c r="P1888" s="198" t="s">
        <v>5691</v>
      </c>
    </row>
    <row r="1889" spans="1:16" ht="21" hidden="1" customHeight="1" x14ac:dyDescent="0.25">
      <c r="A1889" s="154">
        <v>1886</v>
      </c>
      <c r="B1889" s="197" t="s">
        <v>638</v>
      </c>
      <c r="C1889" s="185">
        <v>502799</v>
      </c>
      <c r="D1889" s="186" t="s">
        <v>5692</v>
      </c>
      <c r="E1889" s="185" t="s">
        <v>640</v>
      </c>
      <c r="F1889" s="185">
        <v>32</v>
      </c>
      <c r="G1889" s="185">
        <v>10</v>
      </c>
      <c r="H1889" s="185" t="s">
        <v>280</v>
      </c>
      <c r="I1889" s="186" t="s">
        <v>5337</v>
      </c>
      <c r="J1889" s="185">
        <v>25</v>
      </c>
      <c r="K1889" s="185" t="s">
        <v>651</v>
      </c>
      <c r="L1889" s="186" t="s">
        <v>652</v>
      </c>
      <c r="M1889" s="186" t="s">
        <v>653</v>
      </c>
      <c r="N1889" s="186" t="s">
        <v>654</v>
      </c>
      <c r="O1889" s="186" t="s">
        <v>655</v>
      </c>
      <c r="P1889" s="198" t="s">
        <v>5693</v>
      </c>
    </row>
    <row r="1890" spans="1:16" ht="21" hidden="1" customHeight="1" x14ac:dyDescent="0.25">
      <c r="A1890" s="154">
        <v>1887</v>
      </c>
      <c r="B1890" s="197" t="s">
        <v>1431</v>
      </c>
      <c r="C1890" s="185">
        <v>599694</v>
      </c>
      <c r="D1890" s="186" t="s">
        <v>5694</v>
      </c>
      <c r="E1890" s="185" t="s">
        <v>741</v>
      </c>
      <c r="F1890" s="185">
        <v>36</v>
      </c>
      <c r="G1890" s="185">
        <v>6</v>
      </c>
      <c r="H1890" s="185" t="s">
        <v>229</v>
      </c>
      <c r="I1890" s="186" t="s">
        <v>5695</v>
      </c>
      <c r="J1890" s="185">
        <v>35</v>
      </c>
      <c r="K1890" s="185" t="s">
        <v>820</v>
      </c>
      <c r="L1890" s="186" t="s">
        <v>821</v>
      </c>
      <c r="M1890" s="186" t="s">
        <v>1620</v>
      </c>
      <c r="N1890" s="186" t="s">
        <v>2525</v>
      </c>
      <c r="O1890" s="186">
        <v>0</v>
      </c>
      <c r="P1890" s="198" t="s">
        <v>5696</v>
      </c>
    </row>
    <row r="1891" spans="1:16" ht="21" hidden="1" customHeight="1" x14ac:dyDescent="0.25">
      <c r="A1891" s="154">
        <v>1888</v>
      </c>
      <c r="B1891" s="197" t="s">
        <v>1431</v>
      </c>
      <c r="C1891" s="185">
        <v>435876</v>
      </c>
      <c r="D1891" s="186" t="s">
        <v>5697</v>
      </c>
      <c r="E1891" s="185" t="s">
        <v>640</v>
      </c>
      <c r="F1891" s="185">
        <v>37</v>
      </c>
      <c r="G1891" s="185">
        <v>16</v>
      </c>
      <c r="H1891" s="185" t="s">
        <v>229</v>
      </c>
      <c r="I1891" s="186" t="s">
        <v>2652</v>
      </c>
      <c r="J1891" s="185">
        <v>20</v>
      </c>
      <c r="K1891" s="185" t="s">
        <v>2142</v>
      </c>
      <c r="L1891" s="186" t="s">
        <v>2143</v>
      </c>
      <c r="M1891" s="186" t="s">
        <v>1620</v>
      </c>
      <c r="N1891" s="186" t="s">
        <v>2525</v>
      </c>
      <c r="O1891" s="186">
        <v>0</v>
      </c>
      <c r="P1891" s="198" t="s">
        <v>5406</v>
      </c>
    </row>
    <row r="1892" spans="1:16" ht="21" hidden="1" customHeight="1" x14ac:dyDescent="0.25">
      <c r="A1892" s="154">
        <v>1889</v>
      </c>
      <c r="B1892" s="197" t="s">
        <v>1759</v>
      </c>
      <c r="C1892" s="185">
        <v>204122</v>
      </c>
      <c r="D1892" s="186" t="s">
        <v>5698</v>
      </c>
      <c r="E1892" s="185" t="s">
        <v>640</v>
      </c>
      <c r="F1892" s="185">
        <v>49</v>
      </c>
      <c r="G1892" s="185">
        <v>28</v>
      </c>
      <c r="H1892" s="185" t="s">
        <v>229</v>
      </c>
      <c r="I1892" s="186" t="s">
        <v>2112</v>
      </c>
      <c r="J1892" s="185">
        <v>23</v>
      </c>
      <c r="K1892" s="185" t="s">
        <v>3098</v>
      </c>
      <c r="L1892" s="186" t="s">
        <v>3099</v>
      </c>
      <c r="M1892" s="186" t="s">
        <v>1620</v>
      </c>
      <c r="N1892" s="186" t="s">
        <v>1744</v>
      </c>
      <c r="O1892" s="186" t="s">
        <v>54</v>
      </c>
      <c r="P1892" s="198" t="s">
        <v>5406</v>
      </c>
    </row>
    <row r="1893" spans="1:16" ht="21" hidden="1" customHeight="1" x14ac:dyDescent="0.25">
      <c r="A1893" s="154">
        <v>1890</v>
      </c>
      <c r="B1893" s="197" t="s">
        <v>1431</v>
      </c>
      <c r="C1893" s="185">
        <v>316821</v>
      </c>
      <c r="D1893" s="186" t="s">
        <v>5699</v>
      </c>
      <c r="E1893" s="185" t="s">
        <v>741</v>
      </c>
      <c r="F1893" s="185">
        <v>65</v>
      </c>
      <c r="G1893" s="185">
        <v>24</v>
      </c>
      <c r="H1893" s="185" t="s">
        <v>229</v>
      </c>
      <c r="I1893" s="186" t="s">
        <v>3980</v>
      </c>
      <c r="J1893" s="185">
        <v>37</v>
      </c>
      <c r="K1893" s="185" t="s">
        <v>743</v>
      </c>
      <c r="L1893" s="186" t="s">
        <v>744</v>
      </c>
      <c r="M1893" s="186" t="s">
        <v>1620</v>
      </c>
      <c r="N1893" s="186" t="s">
        <v>1744</v>
      </c>
      <c r="O1893" s="186" t="s">
        <v>54</v>
      </c>
      <c r="P1893" s="198" t="s">
        <v>5700</v>
      </c>
    </row>
    <row r="1894" spans="1:16" ht="21" hidden="1" customHeight="1" x14ac:dyDescent="0.25">
      <c r="A1894" s="154">
        <v>1891</v>
      </c>
      <c r="B1894" s="197" t="s">
        <v>1431</v>
      </c>
      <c r="C1894" s="185">
        <v>354822</v>
      </c>
      <c r="D1894" s="186" t="s">
        <v>5701</v>
      </c>
      <c r="E1894" s="185" t="s">
        <v>741</v>
      </c>
      <c r="F1894" s="185">
        <v>48</v>
      </c>
      <c r="G1894" s="185">
        <v>21</v>
      </c>
      <c r="H1894" s="185" t="s">
        <v>229</v>
      </c>
      <c r="I1894" s="186" t="s">
        <v>2679</v>
      </c>
      <c r="J1894" s="185">
        <v>27</v>
      </c>
      <c r="K1894" s="185" t="s">
        <v>2676</v>
      </c>
      <c r="L1894" s="186" t="s">
        <v>1733</v>
      </c>
      <c r="M1894" s="186" t="s">
        <v>653</v>
      </c>
      <c r="N1894" s="186" t="s">
        <v>2682</v>
      </c>
      <c r="O1894" s="186" t="s">
        <v>2683</v>
      </c>
      <c r="P1894" s="198" t="s">
        <v>5702</v>
      </c>
    </row>
    <row r="1895" spans="1:16" ht="21" hidden="1" customHeight="1" x14ac:dyDescent="0.25">
      <c r="A1895" s="154">
        <v>1892</v>
      </c>
      <c r="B1895" s="197" t="s">
        <v>1431</v>
      </c>
      <c r="C1895" s="185">
        <v>326714</v>
      </c>
      <c r="D1895" s="186" t="s">
        <v>5703</v>
      </c>
      <c r="E1895" s="185" t="s">
        <v>741</v>
      </c>
      <c r="F1895" s="185">
        <v>53</v>
      </c>
      <c r="G1895" s="185">
        <v>24</v>
      </c>
      <c r="H1895" s="185" t="s">
        <v>229</v>
      </c>
      <c r="I1895" s="186" t="s">
        <v>5616</v>
      </c>
      <c r="J1895" s="185">
        <v>37</v>
      </c>
      <c r="K1895" s="185" t="s">
        <v>1964</v>
      </c>
      <c r="L1895" s="186" t="s">
        <v>1965</v>
      </c>
      <c r="M1895" s="186" t="s">
        <v>1620</v>
      </c>
      <c r="N1895" s="186" t="s">
        <v>4141</v>
      </c>
      <c r="O1895" s="186" t="s">
        <v>5617</v>
      </c>
      <c r="P1895" s="198" t="s">
        <v>5704</v>
      </c>
    </row>
    <row r="1896" spans="1:16" ht="21" hidden="1" customHeight="1" x14ac:dyDescent="0.25">
      <c r="A1896" s="154">
        <v>1893</v>
      </c>
      <c r="B1896" s="197" t="s">
        <v>1431</v>
      </c>
      <c r="C1896" s="185">
        <v>556098</v>
      </c>
      <c r="D1896" s="186" t="s">
        <v>5705</v>
      </c>
      <c r="E1896" s="185" t="s">
        <v>640</v>
      </c>
      <c r="F1896" s="185">
        <v>35</v>
      </c>
      <c r="G1896" s="173">
        <v>9</v>
      </c>
      <c r="H1896" s="173" t="s">
        <v>229</v>
      </c>
      <c r="I1896" s="174" t="s">
        <v>2752</v>
      </c>
      <c r="J1896" s="173">
        <v>13</v>
      </c>
      <c r="K1896" s="173" t="s">
        <v>661</v>
      </c>
      <c r="L1896" s="174" t="s">
        <v>662</v>
      </c>
      <c r="M1896" s="174" t="s">
        <v>1620</v>
      </c>
      <c r="N1896" s="174" t="s">
        <v>2525</v>
      </c>
      <c r="O1896" s="174">
        <v>0</v>
      </c>
      <c r="P1896" s="198" t="s">
        <v>5706</v>
      </c>
    </row>
    <row r="1897" spans="1:16" ht="21" hidden="1" customHeight="1" x14ac:dyDescent="0.25">
      <c r="A1897" s="154">
        <v>1894</v>
      </c>
      <c r="B1897" s="197" t="s">
        <v>1431</v>
      </c>
      <c r="C1897" s="185">
        <v>373246</v>
      </c>
      <c r="D1897" s="186" t="s">
        <v>5707</v>
      </c>
      <c r="E1897" s="185" t="s">
        <v>640</v>
      </c>
      <c r="F1897" s="185">
        <v>43</v>
      </c>
      <c r="G1897" s="185">
        <v>12</v>
      </c>
      <c r="H1897" s="185" t="s">
        <v>672</v>
      </c>
      <c r="I1897" s="186" t="s">
        <v>2822</v>
      </c>
      <c r="J1897" s="185">
        <v>11</v>
      </c>
      <c r="K1897" s="185" t="s">
        <v>5708</v>
      </c>
      <c r="L1897" s="186" t="s">
        <v>5709</v>
      </c>
      <c r="M1897" s="186" t="s">
        <v>736</v>
      </c>
      <c r="N1897" s="186" t="s">
        <v>882</v>
      </c>
      <c r="O1897" s="186">
        <v>0</v>
      </c>
      <c r="P1897" s="198" t="s">
        <v>5406</v>
      </c>
    </row>
    <row r="1898" spans="1:16" ht="21" hidden="1" customHeight="1" x14ac:dyDescent="0.25">
      <c r="A1898" s="154">
        <v>1895</v>
      </c>
      <c r="B1898" s="197" t="s">
        <v>638</v>
      </c>
      <c r="C1898" s="185">
        <v>480192</v>
      </c>
      <c r="D1898" s="186" t="s">
        <v>5710</v>
      </c>
      <c r="E1898" s="185" t="s">
        <v>640</v>
      </c>
      <c r="F1898" s="185">
        <v>41</v>
      </c>
      <c r="G1898" s="185">
        <v>15</v>
      </c>
      <c r="H1898" s="185" t="s">
        <v>280</v>
      </c>
      <c r="I1898" s="186" t="s">
        <v>4995</v>
      </c>
      <c r="J1898" s="185">
        <v>25</v>
      </c>
      <c r="K1898" s="185" t="s">
        <v>651</v>
      </c>
      <c r="L1898" s="186" t="s">
        <v>652</v>
      </c>
      <c r="M1898" s="186" t="s">
        <v>653</v>
      </c>
      <c r="N1898" s="186" t="s">
        <v>654</v>
      </c>
      <c r="O1898" s="186" t="s">
        <v>655</v>
      </c>
      <c r="P1898" s="198" t="s">
        <v>5406</v>
      </c>
    </row>
    <row r="1899" spans="1:16" ht="21" hidden="1" customHeight="1" x14ac:dyDescent="0.25">
      <c r="A1899" s="154">
        <v>1896</v>
      </c>
      <c r="B1899" s="197" t="s">
        <v>1431</v>
      </c>
      <c r="C1899" s="181">
        <v>450870</v>
      </c>
      <c r="D1899" s="174" t="s">
        <v>5711</v>
      </c>
      <c r="E1899" s="173" t="s">
        <v>741</v>
      </c>
      <c r="F1899" s="173">
        <v>41</v>
      </c>
      <c r="G1899" s="173">
        <v>16</v>
      </c>
      <c r="H1899" s="173" t="s">
        <v>641</v>
      </c>
      <c r="I1899" s="174" t="s">
        <v>5712</v>
      </c>
      <c r="J1899" s="173">
        <v>37</v>
      </c>
      <c r="K1899" s="173" t="s">
        <v>1964</v>
      </c>
      <c r="L1899" s="174" t="s">
        <v>1965</v>
      </c>
      <c r="M1899" s="174" t="s">
        <v>645</v>
      </c>
      <c r="N1899" s="174" t="s">
        <v>822</v>
      </c>
      <c r="O1899" s="174" t="s">
        <v>1782</v>
      </c>
      <c r="P1899" s="198" t="s">
        <v>5713</v>
      </c>
    </row>
    <row r="1900" spans="1:16" ht="21" customHeight="1" x14ac:dyDescent="0.25">
      <c r="A1900" s="154">
        <v>1897</v>
      </c>
      <c r="B1900" s="197" t="s">
        <v>1431</v>
      </c>
      <c r="C1900" s="185">
        <v>820332</v>
      </c>
      <c r="D1900" s="186" t="s">
        <v>5714</v>
      </c>
      <c r="E1900" s="185" t="s">
        <v>741</v>
      </c>
      <c r="F1900" s="185">
        <v>59</v>
      </c>
      <c r="G1900" s="185">
        <v>31</v>
      </c>
      <c r="H1900" s="185" t="s">
        <v>229</v>
      </c>
      <c r="I1900" s="186" t="s">
        <v>2590</v>
      </c>
      <c r="J1900" s="185">
        <v>39</v>
      </c>
      <c r="K1900" s="185" t="s">
        <v>1333</v>
      </c>
      <c r="L1900" s="186" t="s">
        <v>1334</v>
      </c>
      <c r="M1900" s="186" t="s">
        <v>1620</v>
      </c>
      <c r="N1900" s="186" t="s">
        <v>1621</v>
      </c>
      <c r="O1900" s="186">
        <v>0</v>
      </c>
      <c r="P1900" s="198" t="s">
        <v>5715</v>
      </c>
    </row>
    <row r="1901" spans="1:16" ht="21" hidden="1" customHeight="1" x14ac:dyDescent="0.25">
      <c r="A1901" s="154">
        <v>1898</v>
      </c>
      <c r="B1901" s="197" t="s">
        <v>638</v>
      </c>
      <c r="C1901" s="185">
        <v>599722</v>
      </c>
      <c r="D1901" s="186" t="s">
        <v>5716</v>
      </c>
      <c r="E1901" s="185" t="s">
        <v>741</v>
      </c>
      <c r="F1901" s="185">
        <v>35</v>
      </c>
      <c r="G1901" s="185">
        <v>5</v>
      </c>
      <c r="H1901" s="185" t="s">
        <v>641</v>
      </c>
      <c r="I1901" s="186" t="s">
        <v>4697</v>
      </c>
      <c r="J1901" s="185">
        <v>35</v>
      </c>
      <c r="K1901" s="185" t="s">
        <v>820</v>
      </c>
      <c r="L1901" s="186" t="s">
        <v>821</v>
      </c>
      <c r="M1901" s="186" t="s">
        <v>645</v>
      </c>
      <c r="N1901" s="186" t="s">
        <v>822</v>
      </c>
      <c r="O1901" s="186" t="s">
        <v>4694</v>
      </c>
      <c r="P1901" s="198" t="s">
        <v>5717</v>
      </c>
    </row>
    <row r="1902" spans="1:16" ht="21" hidden="1" customHeight="1" x14ac:dyDescent="0.25">
      <c r="A1902" s="154">
        <v>1899</v>
      </c>
      <c r="B1902" s="197" t="s">
        <v>1431</v>
      </c>
      <c r="C1902" s="185">
        <v>384599</v>
      </c>
      <c r="D1902" s="186" t="s">
        <v>5718</v>
      </c>
      <c r="E1902" s="185" t="s">
        <v>640</v>
      </c>
      <c r="F1902" s="185">
        <v>45</v>
      </c>
      <c r="G1902" s="185">
        <v>20</v>
      </c>
      <c r="H1902" s="185" t="s">
        <v>280</v>
      </c>
      <c r="I1902" s="186" t="s">
        <v>5719</v>
      </c>
      <c r="J1902" s="185">
        <v>16</v>
      </c>
      <c r="K1902" s="185" t="s">
        <v>1618</v>
      </c>
      <c r="L1902" s="186" t="s">
        <v>1619</v>
      </c>
      <c r="M1902" s="186" t="s">
        <v>653</v>
      </c>
      <c r="N1902" s="186" t="s">
        <v>2682</v>
      </c>
      <c r="O1902" s="186" t="s">
        <v>2886</v>
      </c>
      <c r="P1902" s="198" t="s">
        <v>5720</v>
      </c>
    </row>
    <row r="1903" spans="1:16" ht="21" hidden="1" customHeight="1" x14ac:dyDescent="0.25">
      <c r="A1903" s="154">
        <v>1900</v>
      </c>
      <c r="B1903" s="197" t="s">
        <v>1510</v>
      </c>
      <c r="C1903" s="185">
        <v>521075</v>
      </c>
      <c r="D1903" s="186" t="s">
        <v>5721</v>
      </c>
      <c r="E1903" s="185" t="s">
        <v>741</v>
      </c>
      <c r="F1903" s="185">
        <v>40</v>
      </c>
      <c r="G1903" s="185">
        <v>11</v>
      </c>
      <c r="H1903" s="185" t="s">
        <v>672</v>
      </c>
      <c r="I1903" s="186" t="s">
        <v>5722</v>
      </c>
      <c r="J1903" s="185">
        <v>33</v>
      </c>
      <c r="K1903" s="185" t="s">
        <v>2237</v>
      </c>
      <c r="L1903" s="186" t="s">
        <v>2238</v>
      </c>
      <c r="M1903" s="186" t="s">
        <v>736</v>
      </c>
      <c r="N1903" s="186" t="s">
        <v>917</v>
      </c>
      <c r="O1903" s="186" t="s">
        <v>918</v>
      </c>
      <c r="P1903" s="198" t="s">
        <v>5723</v>
      </c>
    </row>
    <row r="1904" spans="1:16" ht="21" hidden="1" customHeight="1" x14ac:dyDescent="0.25">
      <c r="A1904" s="154">
        <v>1901</v>
      </c>
      <c r="B1904" s="197" t="s">
        <v>1510</v>
      </c>
      <c r="C1904" s="185">
        <v>438061</v>
      </c>
      <c r="D1904" s="186" t="s">
        <v>5724</v>
      </c>
      <c r="E1904" s="185" t="s">
        <v>741</v>
      </c>
      <c r="F1904" s="185">
        <v>45</v>
      </c>
      <c r="G1904" s="185">
        <v>16</v>
      </c>
      <c r="H1904" s="185" t="s">
        <v>672</v>
      </c>
      <c r="I1904" s="186" t="s">
        <v>5725</v>
      </c>
      <c r="J1904" s="185">
        <v>33</v>
      </c>
      <c r="K1904" s="185" t="s">
        <v>2237</v>
      </c>
      <c r="L1904" s="186" t="s">
        <v>2238</v>
      </c>
      <c r="M1904" s="186" t="s">
        <v>736</v>
      </c>
      <c r="N1904" s="186" t="s">
        <v>917</v>
      </c>
      <c r="O1904" s="186" t="s">
        <v>918</v>
      </c>
      <c r="P1904" s="198" t="s">
        <v>5726</v>
      </c>
    </row>
    <row r="1905" spans="1:16" ht="21" hidden="1" customHeight="1" x14ac:dyDescent="0.25">
      <c r="A1905" s="154">
        <v>1902</v>
      </c>
      <c r="B1905" s="197" t="s">
        <v>1510</v>
      </c>
      <c r="C1905" s="185">
        <v>573792</v>
      </c>
      <c r="D1905" s="186" t="s">
        <v>5727</v>
      </c>
      <c r="E1905" s="185" t="s">
        <v>741</v>
      </c>
      <c r="F1905" s="185">
        <v>40</v>
      </c>
      <c r="G1905" s="185">
        <v>6</v>
      </c>
      <c r="H1905" s="185" t="s">
        <v>672</v>
      </c>
      <c r="I1905" s="186" t="s">
        <v>5725</v>
      </c>
      <c r="J1905" s="185">
        <v>35</v>
      </c>
      <c r="K1905" s="185" t="s">
        <v>1574</v>
      </c>
      <c r="L1905" s="186" t="s">
        <v>1575</v>
      </c>
      <c r="M1905" s="186" t="s">
        <v>736</v>
      </c>
      <c r="N1905" s="186" t="s">
        <v>917</v>
      </c>
      <c r="O1905" s="186" t="s">
        <v>918</v>
      </c>
      <c r="P1905" s="198" t="s">
        <v>5728</v>
      </c>
    </row>
    <row r="1906" spans="1:16" ht="21" hidden="1" customHeight="1" x14ac:dyDescent="0.25">
      <c r="A1906" s="154">
        <v>1903</v>
      </c>
      <c r="B1906" s="197" t="s">
        <v>638</v>
      </c>
      <c r="C1906" s="185">
        <v>358705</v>
      </c>
      <c r="D1906" s="186" t="s">
        <v>5729</v>
      </c>
      <c r="E1906" s="185" t="s">
        <v>640</v>
      </c>
      <c r="F1906" s="185">
        <v>46</v>
      </c>
      <c r="G1906" s="185">
        <v>21</v>
      </c>
      <c r="H1906" s="185" t="s">
        <v>641</v>
      </c>
      <c r="I1906" s="186" t="s">
        <v>763</v>
      </c>
      <c r="J1906" s="185">
        <v>24</v>
      </c>
      <c r="K1906" s="185" t="s">
        <v>1034</v>
      </c>
      <c r="L1906" s="186" t="s">
        <v>1035</v>
      </c>
      <c r="M1906" s="186" t="s">
        <v>645</v>
      </c>
      <c r="N1906" s="186" t="s">
        <v>760</v>
      </c>
      <c r="O1906" s="186">
        <v>0</v>
      </c>
      <c r="P1906" s="203" t="s">
        <v>5730</v>
      </c>
    </row>
    <row r="1907" spans="1:16" ht="21" customHeight="1" x14ac:dyDescent="0.25">
      <c r="A1907" s="154">
        <v>1904</v>
      </c>
      <c r="B1907" s="197" t="s">
        <v>1431</v>
      </c>
      <c r="C1907" s="204">
        <v>318747</v>
      </c>
      <c r="D1907" s="205" t="s">
        <v>5731</v>
      </c>
      <c r="E1907" s="204" t="s">
        <v>741</v>
      </c>
      <c r="F1907" s="204">
        <v>55</v>
      </c>
      <c r="G1907" s="204">
        <v>26</v>
      </c>
      <c r="H1907" s="204" t="s">
        <v>229</v>
      </c>
      <c r="I1907" s="205" t="s">
        <v>2579</v>
      </c>
      <c r="J1907" s="204">
        <v>39</v>
      </c>
      <c r="K1907" s="204" t="s">
        <v>2532</v>
      </c>
      <c r="L1907" s="205" t="s">
        <v>2533</v>
      </c>
      <c r="M1907" s="205" t="s">
        <v>1620</v>
      </c>
      <c r="N1907" s="205" t="s">
        <v>1621</v>
      </c>
      <c r="O1907" s="205">
        <v>0</v>
      </c>
      <c r="P1907" s="188" t="s">
        <v>5732</v>
      </c>
    </row>
    <row r="1908" spans="1:16" ht="21" hidden="1" customHeight="1" x14ac:dyDescent="0.25">
      <c r="A1908" s="154">
        <v>1905</v>
      </c>
      <c r="B1908" s="197" t="s">
        <v>1431</v>
      </c>
      <c r="C1908" s="204">
        <v>523915</v>
      </c>
      <c r="D1908" s="205" t="s">
        <v>5733</v>
      </c>
      <c r="E1908" s="204" t="s">
        <v>741</v>
      </c>
      <c r="F1908" s="204">
        <v>38</v>
      </c>
      <c r="G1908" s="204">
        <v>11</v>
      </c>
      <c r="H1908" s="204" t="s">
        <v>229</v>
      </c>
      <c r="I1908" s="205" t="s">
        <v>4638</v>
      </c>
      <c r="J1908" s="204">
        <v>37</v>
      </c>
      <c r="K1908" s="204" t="s">
        <v>1964</v>
      </c>
      <c r="L1908" s="205" t="s">
        <v>1965</v>
      </c>
      <c r="M1908" s="205" t="s">
        <v>1620</v>
      </c>
      <c r="N1908" s="205" t="s">
        <v>3109</v>
      </c>
      <c r="O1908" s="205" t="s">
        <v>139</v>
      </c>
      <c r="P1908" s="188" t="s">
        <v>5734</v>
      </c>
    </row>
    <row r="1909" spans="1:16" ht="21" hidden="1" customHeight="1" x14ac:dyDescent="0.25">
      <c r="A1909" s="154">
        <v>1906</v>
      </c>
      <c r="B1909" s="197" t="s">
        <v>1510</v>
      </c>
      <c r="C1909" s="204">
        <v>374307</v>
      </c>
      <c r="D1909" s="205" t="s">
        <v>5735</v>
      </c>
      <c r="E1909" s="204" t="s">
        <v>640</v>
      </c>
      <c r="F1909" s="204">
        <v>37</v>
      </c>
      <c r="G1909" s="204">
        <v>12</v>
      </c>
      <c r="H1909" s="204" t="s">
        <v>280</v>
      </c>
      <c r="I1909" s="205" t="s">
        <v>1794</v>
      </c>
      <c r="J1909" s="204">
        <v>16</v>
      </c>
      <c r="K1909" s="204" t="s">
        <v>2658</v>
      </c>
      <c r="L1909" s="205" t="s">
        <v>2659</v>
      </c>
      <c r="M1909" s="205" t="s">
        <v>653</v>
      </c>
      <c r="N1909" s="205" t="s">
        <v>654</v>
      </c>
      <c r="O1909" s="205" t="s">
        <v>1170</v>
      </c>
      <c r="P1909" s="188" t="s">
        <v>5628</v>
      </c>
    </row>
    <row r="1910" spans="1:16" ht="21" customHeight="1" x14ac:dyDescent="0.25">
      <c r="A1910" s="154">
        <v>1907</v>
      </c>
      <c r="B1910" s="197" t="s">
        <v>1431</v>
      </c>
      <c r="C1910" s="204">
        <v>405175</v>
      </c>
      <c r="D1910" s="205" t="s">
        <v>5736</v>
      </c>
      <c r="E1910" s="204" t="s">
        <v>741</v>
      </c>
      <c r="F1910" s="204">
        <v>45</v>
      </c>
      <c r="G1910" s="204">
        <v>16</v>
      </c>
      <c r="H1910" s="204" t="s">
        <v>229</v>
      </c>
      <c r="I1910" s="205" t="s">
        <v>2545</v>
      </c>
      <c r="J1910" s="204">
        <v>33</v>
      </c>
      <c r="K1910" s="204" t="s">
        <v>820</v>
      </c>
      <c r="L1910" s="205" t="s">
        <v>821</v>
      </c>
      <c r="M1910" s="205" t="s">
        <v>1620</v>
      </c>
      <c r="N1910" s="205" t="s">
        <v>1621</v>
      </c>
      <c r="O1910" s="205">
        <v>0</v>
      </c>
      <c r="P1910" s="188" t="s">
        <v>5628</v>
      </c>
    </row>
    <row r="1911" spans="1:16" ht="21" hidden="1" customHeight="1" x14ac:dyDescent="0.25">
      <c r="A1911" s="154">
        <v>1908</v>
      </c>
      <c r="B1911" s="172" t="s">
        <v>1759</v>
      </c>
      <c r="C1911" s="204">
        <v>374547</v>
      </c>
      <c r="D1911" s="205" t="s">
        <v>5737</v>
      </c>
      <c r="E1911" s="204" t="s">
        <v>640</v>
      </c>
      <c r="F1911" s="204">
        <v>42</v>
      </c>
      <c r="G1911" s="204">
        <v>20</v>
      </c>
      <c r="H1911" s="204" t="s">
        <v>641</v>
      </c>
      <c r="I1911" s="205" t="s">
        <v>4533</v>
      </c>
      <c r="J1911" s="204">
        <v>24</v>
      </c>
      <c r="K1911" s="204" t="s">
        <v>5738</v>
      </c>
      <c r="L1911" s="205" t="s">
        <v>5739</v>
      </c>
      <c r="M1911" s="205" t="s">
        <v>645</v>
      </c>
      <c r="N1911" s="205" t="s">
        <v>760</v>
      </c>
      <c r="O1911" s="205">
        <v>0</v>
      </c>
      <c r="P1911" s="188" t="s">
        <v>5740</v>
      </c>
    </row>
    <row r="1912" spans="1:16" ht="21" hidden="1" customHeight="1" x14ac:dyDescent="0.25">
      <c r="A1912" s="154">
        <v>1909</v>
      </c>
      <c r="B1912" s="197" t="s">
        <v>1431</v>
      </c>
      <c r="C1912" s="204">
        <v>386011</v>
      </c>
      <c r="D1912" s="205" t="s">
        <v>5741</v>
      </c>
      <c r="E1912" s="204" t="s">
        <v>741</v>
      </c>
      <c r="F1912" s="204">
        <v>53</v>
      </c>
      <c r="G1912" s="204">
        <v>20</v>
      </c>
      <c r="H1912" s="204" t="s">
        <v>229</v>
      </c>
      <c r="I1912" s="205" t="s">
        <v>5742</v>
      </c>
      <c r="J1912" s="204">
        <v>41</v>
      </c>
      <c r="K1912" s="204" t="s">
        <v>2567</v>
      </c>
      <c r="L1912" s="205" t="s">
        <v>2568</v>
      </c>
      <c r="M1912" s="205" t="s">
        <v>1620</v>
      </c>
      <c r="N1912" s="205" t="s">
        <v>194</v>
      </c>
      <c r="O1912" s="205" t="s">
        <v>5743</v>
      </c>
      <c r="P1912" s="188" t="s">
        <v>5744</v>
      </c>
    </row>
    <row r="1913" spans="1:16" ht="21" hidden="1" customHeight="1" x14ac:dyDescent="0.25">
      <c r="A1913" s="154">
        <v>1910</v>
      </c>
      <c r="B1913" s="197" t="s">
        <v>1431</v>
      </c>
      <c r="C1913" s="204">
        <v>532820</v>
      </c>
      <c r="D1913" s="205" t="s">
        <v>5745</v>
      </c>
      <c r="E1913" s="204" t="s">
        <v>741</v>
      </c>
      <c r="F1913" s="204">
        <v>53</v>
      </c>
      <c r="G1913" s="204">
        <v>11</v>
      </c>
      <c r="H1913" s="204" t="s">
        <v>229</v>
      </c>
      <c r="I1913" s="205" t="s">
        <v>5746</v>
      </c>
      <c r="J1913" s="204">
        <v>39</v>
      </c>
      <c r="K1913" s="204" t="s">
        <v>2532</v>
      </c>
      <c r="L1913" s="205" t="s">
        <v>2533</v>
      </c>
      <c r="M1913" s="205" t="s">
        <v>1620</v>
      </c>
      <c r="N1913" s="205" t="s">
        <v>4111</v>
      </c>
      <c r="O1913" s="205" t="s">
        <v>5747</v>
      </c>
      <c r="P1913" s="188" t="s">
        <v>5748</v>
      </c>
    </row>
    <row r="1914" spans="1:16" customFormat="1" ht="21" hidden="1" customHeight="1" x14ac:dyDescent="0.25">
      <c r="A1914" s="154">
        <v>1911</v>
      </c>
      <c r="B1914" s="172" t="s">
        <v>638</v>
      </c>
      <c r="C1914" s="173">
        <v>335296</v>
      </c>
      <c r="D1914" s="174" t="s">
        <v>5749</v>
      </c>
      <c r="E1914" s="173" t="s">
        <v>640</v>
      </c>
      <c r="F1914" s="173">
        <v>42</v>
      </c>
      <c r="G1914" s="173">
        <v>23</v>
      </c>
      <c r="H1914" s="173" t="s">
        <v>641</v>
      </c>
      <c r="I1914" s="174" t="s">
        <v>763</v>
      </c>
      <c r="J1914" s="173">
        <v>24</v>
      </c>
      <c r="K1914" s="173" t="s">
        <v>1034</v>
      </c>
      <c r="L1914" s="174" t="s">
        <v>1035</v>
      </c>
      <c r="M1914" s="174" t="s">
        <v>645</v>
      </c>
      <c r="N1914" s="174" t="s">
        <v>760</v>
      </c>
      <c r="O1914" s="174" t="s">
        <v>823</v>
      </c>
      <c r="P1914" s="206" t="s">
        <v>5750</v>
      </c>
    </row>
    <row r="1915" spans="1:16" customFormat="1" ht="21" hidden="1" customHeight="1" x14ac:dyDescent="0.25">
      <c r="A1915" s="154">
        <v>1912</v>
      </c>
      <c r="B1915" s="172" t="s">
        <v>638</v>
      </c>
      <c r="C1915" s="173">
        <v>373191</v>
      </c>
      <c r="D1915" s="174" t="s">
        <v>5751</v>
      </c>
      <c r="E1915" s="173" t="s">
        <v>640</v>
      </c>
      <c r="F1915" s="173">
        <v>39</v>
      </c>
      <c r="G1915" s="173">
        <v>17</v>
      </c>
      <c r="H1915" s="173" t="s">
        <v>641</v>
      </c>
      <c r="I1915" s="174" t="s">
        <v>993</v>
      </c>
      <c r="J1915" s="173">
        <v>13</v>
      </c>
      <c r="K1915" s="173" t="s">
        <v>907</v>
      </c>
      <c r="L1915" s="174" t="s">
        <v>908</v>
      </c>
      <c r="M1915" s="174" t="s">
        <v>645</v>
      </c>
      <c r="N1915" s="174" t="s">
        <v>951</v>
      </c>
      <c r="O1915" s="174" t="s">
        <v>823</v>
      </c>
      <c r="P1915" s="207" t="s">
        <v>656</v>
      </c>
    </row>
    <row r="1916" spans="1:16" s="163" customFormat="1" ht="21" hidden="1" customHeight="1" thickBot="1" x14ac:dyDescent="0.3">
      <c r="A1916" s="154">
        <v>1913</v>
      </c>
      <c r="B1916" s="208" t="s">
        <v>638</v>
      </c>
      <c r="C1916" s="209">
        <v>605774</v>
      </c>
      <c r="D1916" s="210" t="s">
        <v>5752</v>
      </c>
      <c r="E1916" s="211" t="s">
        <v>741</v>
      </c>
      <c r="F1916" s="211">
        <v>37</v>
      </c>
      <c r="G1916" s="211">
        <v>5</v>
      </c>
      <c r="H1916" s="211" t="s">
        <v>672</v>
      </c>
      <c r="I1916" s="210" t="s">
        <v>5753</v>
      </c>
      <c r="J1916" s="211">
        <v>35</v>
      </c>
      <c r="K1916" s="211" t="s">
        <v>1574</v>
      </c>
      <c r="L1916" s="210" t="s">
        <v>1575</v>
      </c>
      <c r="M1916" s="210" t="s">
        <v>736</v>
      </c>
      <c r="N1916" s="210" t="s">
        <v>917</v>
      </c>
      <c r="O1916" s="210" t="s">
        <v>918</v>
      </c>
      <c r="P1916" s="212" t="s">
        <v>5754</v>
      </c>
    </row>
    <row r="1917" spans="1:16" ht="21" hidden="1" customHeight="1" x14ac:dyDescent="0.25">
      <c r="A1917" s="154">
        <v>1914</v>
      </c>
      <c r="B1917" s="172" t="s">
        <v>1759</v>
      </c>
      <c r="C1917" s="173">
        <v>417423</v>
      </c>
      <c r="D1917" s="174" t="s">
        <v>5755</v>
      </c>
      <c r="E1917" s="173" t="s">
        <v>640</v>
      </c>
      <c r="F1917" s="173">
        <v>46</v>
      </c>
      <c r="G1917" s="173">
        <v>18</v>
      </c>
      <c r="H1917" s="173" t="s">
        <v>280</v>
      </c>
      <c r="I1917" s="174" t="s">
        <v>5756</v>
      </c>
      <c r="J1917" s="173">
        <v>23</v>
      </c>
      <c r="K1917" s="173" t="s">
        <v>1766</v>
      </c>
      <c r="L1917" s="174" t="s">
        <v>1767</v>
      </c>
      <c r="M1917" s="174" t="s">
        <v>653</v>
      </c>
      <c r="N1917" s="174" t="s">
        <v>663</v>
      </c>
      <c r="O1917" s="174" t="s">
        <v>1847</v>
      </c>
      <c r="P1917" s="213" t="s">
        <v>5757</v>
      </c>
    </row>
    <row r="1918" spans="1:16" ht="21" hidden="1" customHeight="1" x14ac:dyDescent="0.2">
      <c r="A1918" s="154">
        <v>1915</v>
      </c>
      <c r="B1918" s="172" t="s">
        <v>638</v>
      </c>
      <c r="C1918" s="185">
        <v>620331</v>
      </c>
      <c r="D1918" s="174" t="s">
        <v>5758</v>
      </c>
      <c r="E1918" s="173" t="s">
        <v>741</v>
      </c>
      <c r="F1918" s="173">
        <v>38</v>
      </c>
      <c r="G1918" s="173">
        <v>1</v>
      </c>
      <c r="H1918" s="173" t="s">
        <v>672</v>
      </c>
      <c r="I1918" s="174" t="s">
        <v>5759</v>
      </c>
      <c r="J1918" s="173">
        <v>33</v>
      </c>
      <c r="K1918" s="173" t="s">
        <v>743</v>
      </c>
      <c r="L1918" s="174" t="s">
        <v>744</v>
      </c>
      <c r="M1918" s="174" t="s">
        <v>736</v>
      </c>
      <c r="N1918" s="174" t="s">
        <v>745</v>
      </c>
      <c r="O1918" s="174" t="s">
        <v>5580</v>
      </c>
      <c r="P1918" s="214" t="s">
        <v>5760</v>
      </c>
    </row>
    <row r="1919" spans="1:16" ht="21" hidden="1" customHeight="1" x14ac:dyDescent="0.2">
      <c r="A1919" s="154">
        <v>1916</v>
      </c>
      <c r="B1919" s="172" t="s">
        <v>1759</v>
      </c>
      <c r="C1919" s="185">
        <v>345490</v>
      </c>
      <c r="D1919" s="174" t="s">
        <v>5761</v>
      </c>
      <c r="E1919" s="173" t="s">
        <v>640</v>
      </c>
      <c r="F1919" s="173">
        <v>40</v>
      </c>
      <c r="G1919" s="173">
        <v>19</v>
      </c>
      <c r="H1919" s="173" t="s">
        <v>641</v>
      </c>
      <c r="I1919" s="174" t="s">
        <v>967</v>
      </c>
      <c r="J1919" s="173">
        <v>26</v>
      </c>
      <c r="K1919" s="173" t="s">
        <v>949</v>
      </c>
      <c r="L1919" s="174" t="s">
        <v>950</v>
      </c>
      <c r="M1919" s="174" t="s">
        <v>645</v>
      </c>
      <c r="N1919" s="174" t="s">
        <v>951</v>
      </c>
      <c r="O1919" s="174" t="s">
        <v>3310</v>
      </c>
      <c r="P1919" s="215" t="s">
        <v>5406</v>
      </c>
    </row>
    <row r="1920" spans="1:16" ht="21" hidden="1" customHeight="1" x14ac:dyDescent="0.2">
      <c r="A1920" s="154">
        <v>1917</v>
      </c>
      <c r="B1920" s="172" t="s">
        <v>1759</v>
      </c>
      <c r="C1920" s="185">
        <v>308150</v>
      </c>
      <c r="D1920" s="174" t="s">
        <v>5762</v>
      </c>
      <c r="E1920" s="173" t="s">
        <v>640</v>
      </c>
      <c r="F1920" s="173">
        <v>46</v>
      </c>
      <c r="G1920" s="173">
        <v>27</v>
      </c>
      <c r="H1920" s="173" t="s">
        <v>641</v>
      </c>
      <c r="I1920" s="174" t="s">
        <v>954</v>
      </c>
      <c r="J1920" s="173">
        <v>27</v>
      </c>
      <c r="K1920" s="173" t="s">
        <v>2399</v>
      </c>
      <c r="L1920" s="174" t="s">
        <v>2400</v>
      </c>
      <c r="M1920" s="174" t="s">
        <v>645</v>
      </c>
      <c r="N1920" s="174" t="s">
        <v>951</v>
      </c>
      <c r="O1920" s="174" t="s">
        <v>3310</v>
      </c>
      <c r="P1920" s="214" t="s">
        <v>5763</v>
      </c>
    </row>
    <row r="1921" spans="1:16" ht="21" hidden="1" customHeight="1" x14ac:dyDescent="0.2">
      <c r="A1921" s="154">
        <v>1918</v>
      </c>
      <c r="B1921" s="172" t="s">
        <v>638</v>
      </c>
      <c r="C1921" s="216">
        <v>510433</v>
      </c>
      <c r="D1921" s="174" t="s">
        <v>5764</v>
      </c>
      <c r="E1921" s="173" t="s">
        <v>640</v>
      </c>
      <c r="F1921" s="173">
        <v>36</v>
      </c>
      <c r="G1921" s="173">
        <v>12</v>
      </c>
      <c r="H1921" s="173" t="s">
        <v>672</v>
      </c>
      <c r="I1921" s="174" t="s">
        <v>5765</v>
      </c>
      <c r="J1921" s="173">
        <v>24</v>
      </c>
      <c r="K1921" s="173" t="s">
        <v>1646</v>
      </c>
      <c r="L1921" s="174" t="s">
        <v>1647</v>
      </c>
      <c r="M1921" s="174" t="s">
        <v>736</v>
      </c>
      <c r="N1921" s="174" t="s">
        <v>745</v>
      </c>
      <c r="O1921" s="174" t="s">
        <v>746</v>
      </c>
      <c r="P1921" s="214" t="s">
        <v>5766</v>
      </c>
    </row>
    <row r="1922" spans="1:16" ht="21" hidden="1" customHeight="1" x14ac:dyDescent="0.25">
      <c r="A1922" s="154">
        <v>1919</v>
      </c>
      <c r="B1922" s="172" t="s">
        <v>1510</v>
      </c>
      <c r="C1922" s="173">
        <v>384275</v>
      </c>
      <c r="D1922" s="174" t="s">
        <v>5767</v>
      </c>
      <c r="E1922" s="173" t="s">
        <v>640</v>
      </c>
      <c r="F1922" s="173">
        <v>46</v>
      </c>
      <c r="G1922" s="173">
        <v>11</v>
      </c>
      <c r="H1922" s="173" t="s">
        <v>280</v>
      </c>
      <c r="I1922" s="217" t="s">
        <v>5320</v>
      </c>
      <c r="J1922" s="173">
        <v>11</v>
      </c>
      <c r="K1922" s="173" t="s">
        <v>5768</v>
      </c>
      <c r="L1922" s="174" t="s">
        <v>5769</v>
      </c>
      <c r="M1922" s="217" t="s">
        <v>653</v>
      </c>
      <c r="N1922" s="217" t="s">
        <v>654</v>
      </c>
      <c r="O1922" s="217" t="s">
        <v>1170</v>
      </c>
      <c r="P1922" s="207" t="s">
        <v>656</v>
      </c>
    </row>
    <row r="1923" spans="1:16" ht="21" hidden="1" customHeight="1" x14ac:dyDescent="0.25">
      <c r="A1923" s="154">
        <v>1920</v>
      </c>
      <c r="B1923" s="172" t="s">
        <v>1431</v>
      </c>
      <c r="C1923" s="173">
        <v>578140</v>
      </c>
      <c r="D1923" s="174" t="s">
        <v>5770</v>
      </c>
      <c r="E1923" s="173" t="s">
        <v>741</v>
      </c>
      <c r="F1923" s="173">
        <v>52</v>
      </c>
      <c r="G1923" s="173">
        <v>31</v>
      </c>
      <c r="H1923" s="173" t="s">
        <v>229</v>
      </c>
      <c r="I1923" s="217" t="s">
        <v>5771</v>
      </c>
      <c r="J1923" s="173">
        <v>35</v>
      </c>
      <c r="K1923" s="173" t="s">
        <v>820</v>
      </c>
      <c r="L1923" s="174" t="s">
        <v>821</v>
      </c>
      <c r="M1923" s="217" t="s">
        <v>1620</v>
      </c>
      <c r="N1923" s="217" t="s">
        <v>2525</v>
      </c>
      <c r="O1923" s="217"/>
      <c r="P1923" s="207" t="s">
        <v>5772</v>
      </c>
    </row>
    <row r="1924" spans="1:16" ht="21" hidden="1" customHeight="1" x14ac:dyDescent="0.25">
      <c r="A1924" s="154">
        <v>1921</v>
      </c>
      <c r="B1924" s="172" t="s">
        <v>1510</v>
      </c>
      <c r="C1924" s="173">
        <v>236769</v>
      </c>
      <c r="D1924" s="174" t="s">
        <v>5773</v>
      </c>
      <c r="E1924" s="173" t="s">
        <v>640</v>
      </c>
      <c r="F1924" s="173">
        <v>52</v>
      </c>
      <c r="G1924" s="173">
        <v>28</v>
      </c>
      <c r="H1924" s="173" t="s">
        <v>672</v>
      </c>
      <c r="I1924" s="217" t="s">
        <v>4286</v>
      </c>
      <c r="J1924" s="173">
        <v>22</v>
      </c>
      <c r="K1924" s="173" t="s">
        <v>3741</v>
      </c>
      <c r="L1924" s="174" t="s">
        <v>3742</v>
      </c>
      <c r="M1924" s="217" t="s">
        <v>736</v>
      </c>
      <c r="N1924" s="217" t="s">
        <v>917</v>
      </c>
      <c r="O1924" s="217" t="s">
        <v>918</v>
      </c>
      <c r="P1924" s="207" t="s">
        <v>5774</v>
      </c>
    </row>
    <row r="1925" spans="1:16" ht="21" hidden="1" customHeight="1" x14ac:dyDescent="0.25">
      <c r="A1925" s="154">
        <v>1922</v>
      </c>
      <c r="B1925" s="172" t="s">
        <v>638</v>
      </c>
      <c r="C1925" s="173">
        <v>376656</v>
      </c>
      <c r="D1925" s="174" t="s">
        <v>5775</v>
      </c>
      <c r="E1925" s="173" t="s">
        <v>741</v>
      </c>
      <c r="F1925" s="173">
        <v>47</v>
      </c>
      <c r="G1925" s="173">
        <v>19</v>
      </c>
      <c r="H1925" s="173" t="s">
        <v>672</v>
      </c>
      <c r="I1925" s="217" t="s">
        <v>5776</v>
      </c>
      <c r="J1925" s="173">
        <v>37</v>
      </c>
      <c r="K1925" s="173" t="s">
        <v>1333</v>
      </c>
      <c r="L1925" s="174" t="s">
        <v>1334</v>
      </c>
      <c r="M1925" s="217" t="s">
        <v>1468</v>
      </c>
      <c r="N1925" s="217" t="s">
        <v>1469</v>
      </c>
      <c r="O1925" s="217" t="s">
        <v>1470</v>
      </c>
      <c r="P1925" s="207" t="s">
        <v>5777</v>
      </c>
    </row>
    <row r="1926" spans="1:16" ht="21" hidden="1" customHeight="1" x14ac:dyDescent="0.25">
      <c r="A1926" s="154">
        <v>1923</v>
      </c>
      <c r="B1926" s="172" t="s">
        <v>638</v>
      </c>
      <c r="C1926" s="173">
        <v>360359</v>
      </c>
      <c r="D1926" s="174" t="s">
        <v>5778</v>
      </c>
      <c r="E1926" s="173" t="s">
        <v>741</v>
      </c>
      <c r="F1926" s="173">
        <v>49</v>
      </c>
      <c r="G1926" s="173">
        <v>21</v>
      </c>
      <c r="H1926" s="173" t="s">
        <v>672</v>
      </c>
      <c r="I1926" s="217" t="s">
        <v>1485</v>
      </c>
      <c r="J1926" s="173">
        <v>39</v>
      </c>
      <c r="K1926" s="173" t="s">
        <v>1333</v>
      </c>
      <c r="L1926" s="174" t="s">
        <v>1334</v>
      </c>
      <c r="M1926" s="217" t="s">
        <v>1468</v>
      </c>
      <c r="N1926" s="217" t="s">
        <v>1469</v>
      </c>
      <c r="O1926" s="217" t="s">
        <v>1470</v>
      </c>
      <c r="P1926" s="207" t="s">
        <v>5779</v>
      </c>
    </row>
    <row r="1927" spans="1:16" ht="21" hidden="1" customHeight="1" x14ac:dyDescent="0.25">
      <c r="A1927" s="154">
        <v>1924</v>
      </c>
      <c r="B1927" s="172" t="s">
        <v>638</v>
      </c>
      <c r="C1927" s="173">
        <v>608751</v>
      </c>
      <c r="D1927" s="174" t="s">
        <v>5780</v>
      </c>
      <c r="E1927" s="173" t="s">
        <v>741</v>
      </c>
      <c r="F1927" s="173">
        <v>38</v>
      </c>
      <c r="G1927" s="173">
        <v>13</v>
      </c>
      <c r="H1927" s="173" t="s">
        <v>672</v>
      </c>
      <c r="I1927" s="217" t="s">
        <v>5781</v>
      </c>
      <c r="J1927" s="173">
        <v>41</v>
      </c>
      <c r="K1927" s="173" t="s">
        <v>1377</v>
      </c>
      <c r="L1927" s="174" t="s">
        <v>1378</v>
      </c>
      <c r="M1927" s="217" t="s">
        <v>1468</v>
      </c>
      <c r="N1927" s="217" t="s">
        <v>1482</v>
      </c>
      <c r="O1927" s="217"/>
      <c r="P1927" s="207" t="s">
        <v>5782</v>
      </c>
    </row>
    <row r="1928" spans="1:16" ht="21" hidden="1" customHeight="1" x14ac:dyDescent="0.25">
      <c r="A1928" s="154">
        <v>1925</v>
      </c>
      <c r="B1928" s="172" t="s">
        <v>638</v>
      </c>
      <c r="C1928" s="173">
        <v>532721</v>
      </c>
      <c r="D1928" s="174" t="s">
        <v>5783</v>
      </c>
      <c r="E1928" s="173" t="s">
        <v>741</v>
      </c>
      <c r="F1928" s="173">
        <v>33</v>
      </c>
      <c r="G1928" s="173">
        <v>9</v>
      </c>
      <c r="H1928" s="173" t="s">
        <v>672</v>
      </c>
      <c r="I1928" s="217" t="s">
        <v>4306</v>
      </c>
      <c r="J1928" s="173">
        <v>35</v>
      </c>
      <c r="K1928" s="173" t="s">
        <v>1344</v>
      </c>
      <c r="L1928" s="174" t="s">
        <v>1345</v>
      </c>
      <c r="M1928" s="217" t="s">
        <v>1468</v>
      </c>
      <c r="N1928" s="217" t="s">
        <v>1482</v>
      </c>
      <c r="O1928" s="217"/>
      <c r="P1928" s="207" t="s">
        <v>5784</v>
      </c>
    </row>
    <row r="1929" spans="1:16" ht="21" hidden="1" customHeight="1" x14ac:dyDescent="0.25">
      <c r="A1929" s="154">
        <v>1926</v>
      </c>
      <c r="B1929" s="172" t="s">
        <v>638</v>
      </c>
      <c r="C1929" s="173">
        <v>325713</v>
      </c>
      <c r="D1929" s="174" t="s">
        <v>5785</v>
      </c>
      <c r="E1929" s="173" t="s">
        <v>741</v>
      </c>
      <c r="F1929" s="173">
        <v>49</v>
      </c>
      <c r="G1929" s="173">
        <v>25</v>
      </c>
      <c r="H1929" s="173" t="s">
        <v>672</v>
      </c>
      <c r="I1929" s="217" t="s">
        <v>5781</v>
      </c>
      <c r="J1929" s="173">
        <v>39</v>
      </c>
      <c r="K1929" s="173" t="s">
        <v>1333</v>
      </c>
      <c r="L1929" s="174" t="s">
        <v>1334</v>
      </c>
      <c r="M1929" s="217" t="s">
        <v>1468</v>
      </c>
      <c r="N1929" s="217" t="s">
        <v>1482</v>
      </c>
      <c r="O1929" s="217"/>
      <c r="P1929" s="207" t="s">
        <v>5786</v>
      </c>
    </row>
    <row r="1930" spans="1:16" ht="21" hidden="1" customHeight="1" x14ac:dyDescent="0.25">
      <c r="A1930" s="154">
        <v>1927</v>
      </c>
      <c r="B1930" s="172" t="s">
        <v>638</v>
      </c>
      <c r="C1930" s="173">
        <v>495716</v>
      </c>
      <c r="D1930" s="174" t="s">
        <v>5787</v>
      </c>
      <c r="E1930" s="173" t="s">
        <v>741</v>
      </c>
      <c r="F1930" s="173">
        <v>50</v>
      </c>
      <c r="G1930" s="173">
        <v>14</v>
      </c>
      <c r="H1930" s="173" t="s">
        <v>672</v>
      </c>
      <c r="I1930" s="217" t="s">
        <v>4306</v>
      </c>
      <c r="J1930" s="173">
        <v>39</v>
      </c>
      <c r="K1930" s="173" t="s">
        <v>1333</v>
      </c>
      <c r="L1930" s="174" t="s">
        <v>1334</v>
      </c>
      <c r="M1930" s="217" t="s">
        <v>1468</v>
      </c>
      <c r="N1930" s="217" t="s">
        <v>1482</v>
      </c>
      <c r="O1930" s="217"/>
      <c r="P1930" s="207" t="s">
        <v>5788</v>
      </c>
    </row>
    <row r="1931" spans="1:16" customFormat="1" ht="21" customHeight="1" x14ac:dyDescent="0.25">
      <c r="A1931" s="154">
        <v>1928</v>
      </c>
      <c r="B1931" s="172" t="s">
        <v>1431</v>
      </c>
      <c r="C1931" s="173">
        <v>496969</v>
      </c>
      <c r="D1931" s="174" t="s">
        <v>5789</v>
      </c>
      <c r="E1931" s="173" t="s">
        <v>741</v>
      </c>
      <c r="F1931" s="173">
        <v>45</v>
      </c>
      <c r="G1931" s="173">
        <v>13</v>
      </c>
      <c r="H1931" s="173" t="s">
        <v>229</v>
      </c>
      <c r="I1931" s="174" t="s">
        <v>2545</v>
      </c>
      <c r="J1931" s="173">
        <v>35</v>
      </c>
      <c r="K1931" s="173" t="s">
        <v>820</v>
      </c>
      <c r="L1931" s="174" t="s">
        <v>821</v>
      </c>
      <c r="M1931" s="174" t="s">
        <v>1620</v>
      </c>
      <c r="N1931" s="174" t="s">
        <v>1621</v>
      </c>
      <c r="O1931" s="174"/>
      <c r="P1931" s="172" t="s">
        <v>656</v>
      </c>
    </row>
    <row r="1932" spans="1:16" customFormat="1" ht="21" hidden="1" customHeight="1" x14ac:dyDescent="0.25">
      <c r="A1932" s="154">
        <v>1929</v>
      </c>
      <c r="B1932" s="172" t="s">
        <v>1431</v>
      </c>
      <c r="C1932" s="173">
        <v>410161</v>
      </c>
      <c r="D1932" s="174" t="s">
        <v>5790</v>
      </c>
      <c r="E1932" s="173" t="s">
        <v>640</v>
      </c>
      <c r="F1932" s="173">
        <v>49</v>
      </c>
      <c r="G1932" s="173">
        <v>18</v>
      </c>
      <c r="H1932" s="173" t="s">
        <v>229</v>
      </c>
      <c r="I1932" s="174" t="s">
        <v>3108</v>
      </c>
      <c r="J1932" s="173">
        <v>28</v>
      </c>
      <c r="K1932" s="173" t="s">
        <v>718</v>
      </c>
      <c r="L1932" s="174" t="s">
        <v>719</v>
      </c>
      <c r="M1932" s="174" t="s">
        <v>1620</v>
      </c>
      <c r="N1932" s="174" t="s">
        <v>3109</v>
      </c>
      <c r="O1932" s="174" t="s">
        <v>2630</v>
      </c>
      <c r="P1932" s="172" t="s">
        <v>656</v>
      </c>
    </row>
    <row r="1933" spans="1:16" customFormat="1" ht="21" hidden="1" customHeight="1" x14ac:dyDescent="0.25">
      <c r="A1933" s="154">
        <v>1930</v>
      </c>
      <c r="B1933" s="172" t="s">
        <v>638</v>
      </c>
      <c r="C1933" s="173">
        <v>246449</v>
      </c>
      <c r="D1933" s="174" t="s">
        <v>5791</v>
      </c>
      <c r="E1933" s="173" t="s">
        <v>741</v>
      </c>
      <c r="F1933" s="173">
        <v>53</v>
      </c>
      <c r="G1933" s="173">
        <v>31</v>
      </c>
      <c r="H1933" s="173" t="s">
        <v>672</v>
      </c>
      <c r="I1933" s="174" t="s">
        <v>5516</v>
      </c>
      <c r="J1933" s="173">
        <v>39</v>
      </c>
      <c r="K1933" s="173" t="s">
        <v>1333</v>
      </c>
      <c r="L1933" s="174" t="s">
        <v>1334</v>
      </c>
      <c r="M1933" s="174" t="s">
        <v>4024</v>
      </c>
      <c r="N1933" s="174"/>
      <c r="O1933" s="174"/>
      <c r="P1933" s="172" t="s">
        <v>5792</v>
      </c>
    </row>
    <row r="1934" spans="1:16" customFormat="1" ht="21" hidden="1" customHeight="1" x14ac:dyDescent="0.25">
      <c r="A1934" s="154">
        <v>1931</v>
      </c>
      <c r="B1934" s="172" t="s">
        <v>638</v>
      </c>
      <c r="C1934" s="173">
        <v>606560</v>
      </c>
      <c r="D1934" s="174" t="s">
        <v>5793</v>
      </c>
      <c r="E1934" s="173" t="s">
        <v>741</v>
      </c>
      <c r="F1934" s="173">
        <v>42</v>
      </c>
      <c r="G1934" s="173">
        <v>5</v>
      </c>
      <c r="H1934" s="173" t="s">
        <v>672</v>
      </c>
      <c r="I1934" s="174" t="s">
        <v>5794</v>
      </c>
      <c r="J1934" s="173">
        <v>39</v>
      </c>
      <c r="K1934" s="173" t="s">
        <v>1333</v>
      </c>
      <c r="L1934" s="174" t="s">
        <v>1334</v>
      </c>
      <c r="M1934" s="174" t="s">
        <v>4024</v>
      </c>
      <c r="N1934" s="174"/>
      <c r="O1934" s="174" t="s">
        <v>5795</v>
      </c>
      <c r="P1934" s="172" t="s">
        <v>5796</v>
      </c>
    </row>
    <row r="1935" spans="1:16" customFormat="1" ht="21" hidden="1" customHeight="1" x14ac:dyDescent="0.25">
      <c r="A1935" s="154">
        <v>1932</v>
      </c>
      <c r="B1935" s="172" t="s">
        <v>638</v>
      </c>
      <c r="C1935" s="173">
        <v>532492</v>
      </c>
      <c r="D1935" s="174" t="s">
        <v>5797</v>
      </c>
      <c r="E1935" s="173" t="s">
        <v>741</v>
      </c>
      <c r="F1935" s="173">
        <v>35</v>
      </c>
      <c r="G1935" s="173">
        <v>11</v>
      </c>
      <c r="H1935" s="173" t="s">
        <v>672</v>
      </c>
      <c r="I1935" s="174" t="s">
        <v>5794</v>
      </c>
      <c r="J1935" s="173">
        <v>39</v>
      </c>
      <c r="K1935" s="173" t="s">
        <v>1333</v>
      </c>
      <c r="L1935" s="174" t="s">
        <v>1334</v>
      </c>
      <c r="M1935" s="174" t="s">
        <v>4024</v>
      </c>
      <c r="N1935" s="174"/>
      <c r="O1935" s="174" t="s">
        <v>5795</v>
      </c>
      <c r="P1935" s="172" t="s">
        <v>5798</v>
      </c>
    </row>
    <row r="1936" spans="1:16" customFormat="1" ht="21" hidden="1" customHeight="1" x14ac:dyDescent="0.25">
      <c r="A1936" s="154">
        <v>1933</v>
      </c>
      <c r="B1936" s="172" t="s">
        <v>638</v>
      </c>
      <c r="C1936" s="173">
        <v>368922</v>
      </c>
      <c r="D1936" s="174" t="s">
        <v>5799</v>
      </c>
      <c r="E1936" s="173" t="s">
        <v>741</v>
      </c>
      <c r="F1936" s="173">
        <v>43</v>
      </c>
      <c r="G1936" s="173">
        <v>21</v>
      </c>
      <c r="H1936" s="173" t="s">
        <v>672</v>
      </c>
      <c r="I1936" s="174" t="s">
        <v>5800</v>
      </c>
      <c r="J1936" s="173">
        <v>37</v>
      </c>
      <c r="K1936" s="173" t="s">
        <v>743</v>
      </c>
      <c r="L1936" s="174" t="s">
        <v>744</v>
      </c>
      <c r="M1936" s="174" t="s">
        <v>736</v>
      </c>
      <c r="N1936" s="174" t="s">
        <v>890</v>
      </c>
      <c r="O1936" s="174" t="s">
        <v>891</v>
      </c>
      <c r="P1936" s="172" t="s">
        <v>5801</v>
      </c>
    </row>
    <row r="1937" spans="1:16" ht="21" hidden="1" customHeight="1" x14ac:dyDescent="0.25">
      <c r="A1937" s="154">
        <v>1934</v>
      </c>
      <c r="B1937" s="172" t="s">
        <v>1759</v>
      </c>
      <c r="C1937" s="173">
        <v>536312</v>
      </c>
      <c r="D1937" s="174" t="s">
        <v>5802</v>
      </c>
      <c r="E1937" s="173" t="s">
        <v>640</v>
      </c>
      <c r="F1937" s="173">
        <v>36</v>
      </c>
      <c r="G1937" s="173">
        <v>10</v>
      </c>
      <c r="H1937" s="173" t="s">
        <v>641</v>
      </c>
      <c r="I1937" s="217" t="s">
        <v>5803</v>
      </c>
      <c r="J1937" s="173">
        <v>19</v>
      </c>
      <c r="K1937" s="173" t="s">
        <v>815</v>
      </c>
      <c r="L1937" s="174" t="s">
        <v>816</v>
      </c>
      <c r="M1937" s="217" t="s">
        <v>645</v>
      </c>
      <c r="N1937" s="217" t="s">
        <v>760</v>
      </c>
      <c r="O1937" s="217"/>
      <c r="P1937" s="207" t="s">
        <v>5804</v>
      </c>
    </row>
    <row r="1938" spans="1:16" ht="21" hidden="1" customHeight="1" x14ac:dyDescent="0.25">
      <c r="A1938" s="154">
        <v>1935</v>
      </c>
      <c r="B1938" s="172" t="s">
        <v>638</v>
      </c>
      <c r="C1938" s="173">
        <v>432171</v>
      </c>
      <c r="D1938" s="174" t="s">
        <v>5805</v>
      </c>
      <c r="E1938" s="173" t="s">
        <v>640</v>
      </c>
      <c r="F1938" s="173">
        <v>45</v>
      </c>
      <c r="G1938" s="173">
        <v>11</v>
      </c>
      <c r="H1938" s="173" t="s">
        <v>672</v>
      </c>
      <c r="I1938" s="217" t="s">
        <v>1385</v>
      </c>
      <c r="J1938" s="173">
        <v>11</v>
      </c>
      <c r="K1938" s="173" t="s">
        <v>5806</v>
      </c>
      <c r="L1938" s="174" t="s">
        <v>5807</v>
      </c>
      <c r="M1938" s="217" t="s">
        <v>736</v>
      </c>
      <c r="N1938" s="217" t="s">
        <v>882</v>
      </c>
      <c r="O1938" s="217" t="s">
        <v>1346</v>
      </c>
      <c r="P1938" s="207" t="s">
        <v>5406</v>
      </c>
    </row>
    <row r="1939" spans="1:16" ht="21" hidden="1" customHeight="1" x14ac:dyDescent="0.25">
      <c r="A1939" s="154">
        <v>1936</v>
      </c>
      <c r="B1939" s="172" t="s">
        <v>638</v>
      </c>
      <c r="C1939" s="173">
        <v>465686</v>
      </c>
      <c r="D1939" s="174" t="s">
        <v>5808</v>
      </c>
      <c r="E1939" s="173" t="s">
        <v>640</v>
      </c>
      <c r="F1939" s="173">
        <v>42</v>
      </c>
      <c r="G1939" s="173">
        <v>13</v>
      </c>
      <c r="H1939" s="173" t="s">
        <v>672</v>
      </c>
      <c r="I1939" s="217" t="s">
        <v>5171</v>
      </c>
      <c r="J1939" s="173">
        <v>16</v>
      </c>
      <c r="K1939" s="173" t="s">
        <v>5809</v>
      </c>
      <c r="L1939" s="174" t="s">
        <v>5810</v>
      </c>
      <c r="M1939" s="217" t="s">
        <v>736</v>
      </c>
      <c r="N1939" s="217" t="s">
        <v>882</v>
      </c>
      <c r="O1939" s="217" t="s">
        <v>1346</v>
      </c>
      <c r="P1939" s="207" t="s">
        <v>5406</v>
      </c>
    </row>
    <row r="1940" spans="1:16" ht="21" hidden="1" customHeight="1" x14ac:dyDescent="0.25">
      <c r="A1940" s="154">
        <v>1937</v>
      </c>
      <c r="B1940" s="172" t="s">
        <v>1510</v>
      </c>
      <c r="C1940" s="173">
        <v>497000</v>
      </c>
      <c r="D1940" s="174" t="s">
        <v>5811</v>
      </c>
      <c r="E1940" s="173" t="s">
        <v>640</v>
      </c>
      <c r="F1940" s="173">
        <v>46</v>
      </c>
      <c r="G1940" s="173">
        <v>14</v>
      </c>
      <c r="H1940" s="173" t="s">
        <v>641</v>
      </c>
      <c r="I1940" s="217" t="s">
        <v>1878</v>
      </c>
      <c r="J1940" s="173">
        <v>23</v>
      </c>
      <c r="K1940" s="173" t="s">
        <v>841</v>
      </c>
      <c r="L1940" s="174" t="s">
        <v>842</v>
      </c>
      <c r="M1940" s="217" t="s">
        <v>645</v>
      </c>
      <c r="N1940" s="217" t="s">
        <v>1614</v>
      </c>
      <c r="O1940" s="217" t="s">
        <v>1883</v>
      </c>
      <c r="P1940" s="207" t="s">
        <v>5406</v>
      </c>
    </row>
    <row r="1941" spans="1:16" ht="21" hidden="1" customHeight="1" x14ac:dyDescent="0.25">
      <c r="A1941" s="154">
        <v>1938</v>
      </c>
      <c r="B1941" s="172" t="s">
        <v>638</v>
      </c>
      <c r="C1941" s="173">
        <v>312762</v>
      </c>
      <c r="D1941" s="174" t="s">
        <v>5812</v>
      </c>
      <c r="E1941" s="173" t="s">
        <v>640</v>
      </c>
      <c r="F1941" s="173">
        <v>54</v>
      </c>
      <c r="G1941" s="173">
        <v>25</v>
      </c>
      <c r="H1941" s="173" t="s">
        <v>280</v>
      </c>
      <c r="I1941" s="217" t="s">
        <v>1662</v>
      </c>
      <c r="J1941" s="173">
        <v>26</v>
      </c>
      <c r="K1941" s="173" t="s">
        <v>4875</v>
      </c>
      <c r="L1941" s="174" t="s">
        <v>4876</v>
      </c>
      <c r="M1941" s="217" t="s">
        <v>653</v>
      </c>
      <c r="N1941" s="217" t="s">
        <v>663</v>
      </c>
      <c r="O1941" s="217" t="s">
        <v>664</v>
      </c>
      <c r="P1941" s="207" t="s">
        <v>5406</v>
      </c>
    </row>
    <row r="1942" spans="1:16" ht="21" hidden="1" customHeight="1" x14ac:dyDescent="0.25">
      <c r="A1942" s="154">
        <v>1939</v>
      </c>
      <c r="B1942" s="172" t="s">
        <v>638</v>
      </c>
      <c r="C1942" s="173">
        <v>329702</v>
      </c>
      <c r="D1942" s="174" t="s">
        <v>5813</v>
      </c>
      <c r="E1942" s="173" t="s">
        <v>640</v>
      </c>
      <c r="F1942" s="173">
        <v>44</v>
      </c>
      <c r="G1942" s="173">
        <v>18</v>
      </c>
      <c r="H1942" s="173" t="s">
        <v>280</v>
      </c>
      <c r="I1942" s="217" t="s">
        <v>1840</v>
      </c>
      <c r="J1942" s="173">
        <v>25</v>
      </c>
      <c r="K1942" s="173" t="s">
        <v>5194</v>
      </c>
      <c r="L1942" s="174" t="s">
        <v>5195</v>
      </c>
      <c r="M1942" s="217" t="s">
        <v>653</v>
      </c>
      <c r="N1942" s="217" t="s">
        <v>663</v>
      </c>
      <c r="O1942" s="217" t="s">
        <v>664</v>
      </c>
      <c r="P1942" s="207" t="s">
        <v>5406</v>
      </c>
    </row>
    <row r="1943" spans="1:16" ht="21" hidden="1" customHeight="1" x14ac:dyDescent="0.25">
      <c r="A1943" s="154">
        <v>1940</v>
      </c>
      <c r="B1943" s="172" t="s">
        <v>638</v>
      </c>
      <c r="C1943" s="173">
        <v>326612</v>
      </c>
      <c r="D1943" s="174" t="s">
        <v>5814</v>
      </c>
      <c r="E1943" s="173" t="s">
        <v>741</v>
      </c>
      <c r="F1943" s="173">
        <v>46</v>
      </c>
      <c r="G1943" s="173">
        <v>24</v>
      </c>
      <c r="H1943" s="173" t="s">
        <v>672</v>
      </c>
      <c r="I1943" s="217" t="s">
        <v>5815</v>
      </c>
      <c r="J1943" s="173">
        <v>39</v>
      </c>
      <c r="K1943" s="173" t="s">
        <v>1333</v>
      </c>
      <c r="L1943" s="174" t="s">
        <v>1334</v>
      </c>
      <c r="M1943" s="217" t="s">
        <v>1468</v>
      </c>
      <c r="N1943" s="217" t="s">
        <v>1469</v>
      </c>
      <c r="O1943" s="217" t="s">
        <v>1470</v>
      </c>
      <c r="P1943" s="207" t="s">
        <v>5406</v>
      </c>
    </row>
    <row r="1944" spans="1:16" ht="21" hidden="1" customHeight="1" x14ac:dyDescent="0.25">
      <c r="A1944" s="154">
        <v>1941</v>
      </c>
      <c r="B1944" s="172" t="s">
        <v>638</v>
      </c>
      <c r="C1944" s="173">
        <v>622584</v>
      </c>
      <c r="D1944" s="174" t="s">
        <v>5816</v>
      </c>
      <c r="E1944" s="173" t="s">
        <v>741</v>
      </c>
      <c r="F1944" s="173">
        <v>34</v>
      </c>
      <c r="G1944" s="173">
        <v>1</v>
      </c>
      <c r="H1944" s="173" t="s">
        <v>672</v>
      </c>
      <c r="I1944" s="217" t="s">
        <v>5753</v>
      </c>
      <c r="J1944" s="173">
        <v>33</v>
      </c>
      <c r="K1944" s="173" t="s">
        <v>2237</v>
      </c>
      <c r="L1944" s="174" t="s">
        <v>2238</v>
      </c>
      <c r="M1944" s="217" t="s">
        <v>736</v>
      </c>
      <c r="N1944" s="217" t="s">
        <v>917</v>
      </c>
      <c r="O1944" s="217" t="s">
        <v>918</v>
      </c>
      <c r="P1944" s="207" t="s">
        <v>5406</v>
      </c>
    </row>
    <row r="1945" spans="1:16" ht="21" hidden="1" customHeight="1" x14ac:dyDescent="0.2">
      <c r="A1945" s="154">
        <v>1942</v>
      </c>
      <c r="B1945" s="172" t="s">
        <v>1510</v>
      </c>
      <c r="C1945" s="173">
        <v>436290</v>
      </c>
      <c r="D1945" s="174" t="s">
        <v>5817</v>
      </c>
      <c r="E1945" s="173" t="s">
        <v>640</v>
      </c>
      <c r="F1945" s="173">
        <v>37</v>
      </c>
      <c r="G1945" s="173">
        <v>14</v>
      </c>
      <c r="H1945" s="173" t="s">
        <v>672</v>
      </c>
      <c r="I1945" s="217" t="s">
        <v>2133</v>
      </c>
      <c r="J1945" s="173">
        <v>22</v>
      </c>
      <c r="K1945" s="173" t="s">
        <v>1130</v>
      </c>
      <c r="L1945" s="174" t="s">
        <v>1131</v>
      </c>
      <c r="M1945" s="217" t="s">
        <v>736</v>
      </c>
      <c r="N1945" s="217" t="s">
        <v>745</v>
      </c>
      <c r="O1945" s="217" t="s">
        <v>2003</v>
      </c>
      <c r="P1945" s="218" t="s">
        <v>5818</v>
      </c>
    </row>
    <row r="1946" spans="1:16" ht="21" hidden="1" customHeight="1" x14ac:dyDescent="0.2">
      <c r="A1946" s="154">
        <v>1943</v>
      </c>
      <c r="B1946" s="172" t="s">
        <v>1431</v>
      </c>
      <c r="C1946" s="173">
        <v>413501</v>
      </c>
      <c r="D1946" s="174" t="s">
        <v>5819</v>
      </c>
      <c r="E1946" s="173" t="s">
        <v>741</v>
      </c>
      <c r="F1946" s="173">
        <v>45</v>
      </c>
      <c r="G1946" s="173">
        <v>19</v>
      </c>
      <c r="H1946" s="173" t="s">
        <v>229</v>
      </c>
      <c r="I1946" s="217" t="s">
        <v>3049</v>
      </c>
      <c r="J1946" s="173">
        <v>33</v>
      </c>
      <c r="K1946" s="173" t="s">
        <v>1068</v>
      </c>
      <c r="L1946" s="174" t="s">
        <v>1069</v>
      </c>
      <c r="M1946" s="217" t="s">
        <v>1620</v>
      </c>
      <c r="N1946" s="217" t="s">
        <v>1744</v>
      </c>
      <c r="O1946" s="217" t="s">
        <v>54</v>
      </c>
      <c r="P1946" s="218" t="s">
        <v>5820</v>
      </c>
    </row>
    <row r="1947" spans="1:16" ht="21" hidden="1" customHeight="1" x14ac:dyDescent="0.2">
      <c r="A1947" s="154">
        <v>1944</v>
      </c>
      <c r="B1947" s="172" t="s">
        <v>1759</v>
      </c>
      <c r="C1947" s="173">
        <v>446984</v>
      </c>
      <c r="D1947" s="174" t="s">
        <v>5821</v>
      </c>
      <c r="E1947" s="173" t="s">
        <v>741</v>
      </c>
      <c r="F1947" s="173">
        <v>48</v>
      </c>
      <c r="G1947" s="173">
        <v>17</v>
      </c>
      <c r="H1947" s="173" t="s">
        <v>229</v>
      </c>
      <c r="I1947" s="217" t="s">
        <v>5822</v>
      </c>
      <c r="J1947" s="173">
        <v>37</v>
      </c>
      <c r="K1947" s="173" t="s">
        <v>1964</v>
      </c>
      <c r="L1947" s="174" t="s">
        <v>1965</v>
      </c>
      <c r="M1947" s="217" t="s">
        <v>1620</v>
      </c>
      <c r="N1947" s="217" t="s">
        <v>1627</v>
      </c>
      <c r="O1947" s="217"/>
      <c r="P1947" s="218" t="s">
        <v>5823</v>
      </c>
    </row>
    <row r="1948" spans="1:16" ht="21" hidden="1" customHeight="1" x14ac:dyDescent="0.2">
      <c r="A1948" s="154">
        <v>1945</v>
      </c>
      <c r="B1948" s="172" t="s">
        <v>638</v>
      </c>
      <c r="C1948" s="173">
        <v>581798</v>
      </c>
      <c r="D1948" s="174" t="s">
        <v>5824</v>
      </c>
      <c r="E1948" s="173" t="s">
        <v>640</v>
      </c>
      <c r="F1948" s="173">
        <v>43</v>
      </c>
      <c r="G1948" s="173">
        <v>7</v>
      </c>
      <c r="H1948" s="173" t="s">
        <v>672</v>
      </c>
      <c r="I1948" s="217" t="s">
        <v>1364</v>
      </c>
      <c r="J1948" s="173">
        <v>10</v>
      </c>
      <c r="K1948" s="173" t="s">
        <v>5825</v>
      </c>
      <c r="L1948" s="174" t="s">
        <v>5826</v>
      </c>
      <c r="M1948" s="217" t="s">
        <v>736</v>
      </c>
      <c r="N1948" s="217" t="s">
        <v>882</v>
      </c>
      <c r="O1948" s="217" t="s">
        <v>1346</v>
      </c>
      <c r="P1948" s="218" t="s">
        <v>5827</v>
      </c>
    </row>
    <row r="1949" spans="1:16" ht="21" hidden="1" customHeight="1" x14ac:dyDescent="0.2">
      <c r="A1949" s="154">
        <v>1946</v>
      </c>
      <c r="B1949" s="172" t="s">
        <v>1759</v>
      </c>
      <c r="C1949" s="173">
        <v>421679</v>
      </c>
      <c r="D1949" s="174" t="s">
        <v>5828</v>
      </c>
      <c r="E1949" s="173" t="s">
        <v>640</v>
      </c>
      <c r="F1949" s="173">
        <v>36</v>
      </c>
      <c r="G1949" s="173">
        <v>14</v>
      </c>
      <c r="H1949" s="173" t="s">
        <v>672</v>
      </c>
      <c r="I1949" s="217" t="s">
        <v>3834</v>
      </c>
      <c r="J1949" s="173">
        <v>23</v>
      </c>
      <c r="K1949" s="173" t="s">
        <v>2843</v>
      </c>
      <c r="L1949" s="174" t="s">
        <v>2844</v>
      </c>
      <c r="M1949" s="217" t="s">
        <v>736</v>
      </c>
      <c r="N1949" s="217" t="s">
        <v>745</v>
      </c>
      <c r="O1949" s="217" t="s">
        <v>3347</v>
      </c>
      <c r="P1949" s="218" t="s">
        <v>5829</v>
      </c>
    </row>
    <row r="1950" spans="1:16" ht="21" hidden="1" customHeight="1" x14ac:dyDescent="0.2">
      <c r="A1950" s="154">
        <v>1947</v>
      </c>
      <c r="B1950" s="172" t="s">
        <v>638</v>
      </c>
      <c r="C1950" s="173">
        <v>356558</v>
      </c>
      <c r="D1950" s="174" t="s">
        <v>5830</v>
      </c>
      <c r="E1950" s="173" t="s">
        <v>741</v>
      </c>
      <c r="F1950" s="173">
        <v>54</v>
      </c>
      <c r="G1950" s="173">
        <v>20</v>
      </c>
      <c r="H1950" s="173" t="s">
        <v>672</v>
      </c>
      <c r="I1950" s="217" t="s">
        <v>5454</v>
      </c>
      <c r="J1950" s="173">
        <v>33</v>
      </c>
      <c r="K1950" s="173" t="s">
        <v>2237</v>
      </c>
      <c r="L1950" s="174" t="s">
        <v>2238</v>
      </c>
      <c r="M1950" s="217" t="s">
        <v>736</v>
      </c>
      <c r="N1950" s="217" t="s">
        <v>917</v>
      </c>
      <c r="O1950" s="217" t="s">
        <v>918</v>
      </c>
      <c r="P1950" s="218" t="s">
        <v>5406</v>
      </c>
    </row>
    <row r="1951" spans="1:16" s="154" customFormat="1" ht="21" hidden="1" customHeight="1" x14ac:dyDescent="0.2">
      <c r="A1951" s="154">
        <v>1948</v>
      </c>
      <c r="B1951" s="172" t="s">
        <v>1510</v>
      </c>
      <c r="C1951" s="173">
        <v>632547</v>
      </c>
      <c r="D1951" s="174" t="s">
        <v>5831</v>
      </c>
      <c r="E1951" s="173" t="s">
        <v>640</v>
      </c>
      <c r="F1951" s="173">
        <v>49</v>
      </c>
      <c r="G1951" s="173">
        <v>28</v>
      </c>
      <c r="H1951" s="173" t="s">
        <v>280</v>
      </c>
      <c r="I1951" s="217" t="s">
        <v>1791</v>
      </c>
      <c r="J1951" s="173">
        <v>23</v>
      </c>
      <c r="K1951" s="173" t="s">
        <v>2881</v>
      </c>
      <c r="L1951" s="174" t="s">
        <v>2882</v>
      </c>
      <c r="M1951" s="217" t="s">
        <v>653</v>
      </c>
      <c r="N1951" s="217" t="s">
        <v>654</v>
      </c>
      <c r="O1951" s="217" t="s">
        <v>1170</v>
      </c>
      <c r="P1951" s="218" t="s">
        <v>5406</v>
      </c>
    </row>
    <row r="1952" spans="1:16" s="154" customFormat="1" ht="21" hidden="1" customHeight="1" x14ac:dyDescent="0.2">
      <c r="A1952" s="154">
        <v>1949</v>
      </c>
      <c r="B1952" s="172" t="s">
        <v>1510</v>
      </c>
      <c r="C1952" s="173">
        <v>495652</v>
      </c>
      <c r="D1952" s="174" t="s">
        <v>5832</v>
      </c>
      <c r="E1952" s="173" t="s">
        <v>640</v>
      </c>
      <c r="F1952" s="173">
        <v>35</v>
      </c>
      <c r="G1952" s="173">
        <v>14</v>
      </c>
      <c r="H1952" s="173" t="s">
        <v>280</v>
      </c>
      <c r="I1952" s="217" t="s">
        <v>2172</v>
      </c>
      <c r="J1952" s="173">
        <v>21</v>
      </c>
      <c r="K1952" s="173" t="s">
        <v>1683</v>
      </c>
      <c r="L1952" s="174" t="s">
        <v>1684</v>
      </c>
      <c r="M1952" s="217" t="s">
        <v>653</v>
      </c>
      <c r="N1952" s="217" t="s">
        <v>654</v>
      </c>
      <c r="O1952" s="217" t="s">
        <v>1170</v>
      </c>
      <c r="P1952" s="218" t="s">
        <v>5833</v>
      </c>
    </row>
    <row r="1953" spans="1:16" s="154" customFormat="1" ht="21" hidden="1" customHeight="1" x14ac:dyDescent="0.2">
      <c r="A1953" s="154">
        <v>1950</v>
      </c>
      <c r="B1953" s="172" t="s">
        <v>1510</v>
      </c>
      <c r="C1953" s="173">
        <v>501302</v>
      </c>
      <c r="D1953" s="174" t="s">
        <v>5834</v>
      </c>
      <c r="E1953" s="173" t="s">
        <v>640</v>
      </c>
      <c r="F1953" s="173">
        <v>33</v>
      </c>
      <c r="G1953" s="173">
        <v>13</v>
      </c>
      <c r="H1953" s="173" t="s">
        <v>280</v>
      </c>
      <c r="I1953" s="217" t="s">
        <v>5835</v>
      </c>
      <c r="J1953" s="173">
        <v>15</v>
      </c>
      <c r="K1953" s="173" t="s">
        <v>5836</v>
      </c>
      <c r="L1953" s="174" t="s">
        <v>5837</v>
      </c>
      <c r="M1953" s="217" t="s">
        <v>653</v>
      </c>
      <c r="N1953" s="217" t="s">
        <v>654</v>
      </c>
      <c r="O1953" s="217" t="s">
        <v>1170</v>
      </c>
      <c r="P1953" s="218" t="s">
        <v>5406</v>
      </c>
    </row>
    <row r="1954" spans="1:16" s="154" customFormat="1" ht="21" hidden="1" customHeight="1" x14ac:dyDescent="0.2">
      <c r="A1954" s="154">
        <v>1951</v>
      </c>
      <c r="B1954" s="172" t="s">
        <v>1510</v>
      </c>
      <c r="C1954" s="173">
        <v>506281</v>
      </c>
      <c r="D1954" s="174" t="s">
        <v>5838</v>
      </c>
      <c r="E1954" s="173" t="s">
        <v>640</v>
      </c>
      <c r="F1954" s="173">
        <v>35</v>
      </c>
      <c r="G1954" s="173">
        <v>12</v>
      </c>
      <c r="H1954" s="173" t="s">
        <v>280</v>
      </c>
      <c r="I1954" s="217" t="s">
        <v>2148</v>
      </c>
      <c r="J1954" s="173">
        <v>16</v>
      </c>
      <c r="K1954" s="173" t="s">
        <v>5839</v>
      </c>
      <c r="L1954" s="174" t="s">
        <v>5840</v>
      </c>
      <c r="M1954" s="217" t="s">
        <v>653</v>
      </c>
      <c r="N1954" s="217" t="s">
        <v>654</v>
      </c>
      <c r="O1954" s="217" t="s">
        <v>1170</v>
      </c>
      <c r="P1954" s="218" t="s">
        <v>5406</v>
      </c>
    </row>
    <row r="1955" spans="1:16" s="154" customFormat="1" ht="21" hidden="1" customHeight="1" x14ac:dyDescent="0.2">
      <c r="A1955" s="154">
        <v>1952</v>
      </c>
      <c r="B1955" s="172" t="s">
        <v>1510</v>
      </c>
      <c r="C1955" s="173">
        <v>244459</v>
      </c>
      <c r="D1955" s="174" t="s">
        <v>5841</v>
      </c>
      <c r="E1955" s="173" t="s">
        <v>640</v>
      </c>
      <c r="F1955" s="173">
        <v>53</v>
      </c>
      <c r="G1955" s="173">
        <v>36</v>
      </c>
      <c r="H1955" s="173" t="s">
        <v>280</v>
      </c>
      <c r="I1955" s="217" t="s">
        <v>1791</v>
      </c>
      <c r="J1955" s="173">
        <v>26</v>
      </c>
      <c r="K1955" s="173" t="s">
        <v>1714</v>
      </c>
      <c r="L1955" s="174" t="s">
        <v>1715</v>
      </c>
      <c r="M1955" s="217" t="s">
        <v>653</v>
      </c>
      <c r="N1955" s="217" t="s">
        <v>654</v>
      </c>
      <c r="O1955" s="217" t="s">
        <v>1170</v>
      </c>
      <c r="P1955" s="218" t="s">
        <v>5842</v>
      </c>
    </row>
    <row r="1956" spans="1:16" s="154" customFormat="1" ht="21" hidden="1" customHeight="1" x14ac:dyDescent="0.2">
      <c r="A1956" s="154">
        <v>1953</v>
      </c>
      <c r="B1956" s="172" t="s">
        <v>1510</v>
      </c>
      <c r="C1956" s="173">
        <v>661542</v>
      </c>
      <c r="D1956" s="174" t="s">
        <v>5843</v>
      </c>
      <c r="E1956" s="173" t="s">
        <v>640</v>
      </c>
      <c r="F1956" s="173">
        <v>48</v>
      </c>
      <c r="G1956" s="173">
        <v>27</v>
      </c>
      <c r="H1956" s="173" t="s">
        <v>280</v>
      </c>
      <c r="I1956" s="217" t="s">
        <v>1805</v>
      </c>
      <c r="J1956" s="173">
        <v>24</v>
      </c>
      <c r="K1956" s="173" t="s">
        <v>1034</v>
      </c>
      <c r="L1956" s="174" t="s">
        <v>1035</v>
      </c>
      <c r="M1956" s="217" t="s">
        <v>653</v>
      </c>
      <c r="N1956" s="217" t="s">
        <v>654</v>
      </c>
      <c r="O1956" s="217" t="s">
        <v>1170</v>
      </c>
      <c r="P1956" s="218" t="s">
        <v>5406</v>
      </c>
    </row>
    <row r="1957" spans="1:16" s="154" customFormat="1" ht="21" hidden="1" customHeight="1" x14ac:dyDescent="0.2">
      <c r="A1957" s="154">
        <v>1954</v>
      </c>
      <c r="B1957" s="172" t="s">
        <v>1510</v>
      </c>
      <c r="C1957" s="173">
        <v>514837</v>
      </c>
      <c r="D1957" s="174" t="s">
        <v>5844</v>
      </c>
      <c r="E1957" s="173" t="s">
        <v>640</v>
      </c>
      <c r="F1957" s="173">
        <v>44</v>
      </c>
      <c r="G1957" s="173">
        <v>11</v>
      </c>
      <c r="H1957" s="173" t="s">
        <v>280</v>
      </c>
      <c r="I1957" s="217" t="s">
        <v>1775</v>
      </c>
      <c r="J1957" s="173">
        <v>21</v>
      </c>
      <c r="K1957" s="173" t="s">
        <v>1931</v>
      </c>
      <c r="L1957" s="174" t="s">
        <v>1932</v>
      </c>
      <c r="M1957" s="217" t="s">
        <v>653</v>
      </c>
      <c r="N1957" s="217" t="s">
        <v>654</v>
      </c>
      <c r="O1957" s="217" t="s">
        <v>1170</v>
      </c>
      <c r="P1957" s="218" t="s">
        <v>5845</v>
      </c>
    </row>
    <row r="1958" spans="1:16" s="154" customFormat="1" ht="21" hidden="1" customHeight="1" x14ac:dyDescent="0.2">
      <c r="A1958" s="154">
        <v>1955</v>
      </c>
      <c r="B1958" s="172" t="s">
        <v>1510</v>
      </c>
      <c r="C1958" s="173">
        <v>234154</v>
      </c>
      <c r="D1958" s="174" t="s">
        <v>5846</v>
      </c>
      <c r="E1958" s="173" t="s">
        <v>640</v>
      </c>
      <c r="F1958" s="173">
        <v>54</v>
      </c>
      <c r="G1958" s="173">
        <v>30</v>
      </c>
      <c r="H1958" s="173" t="s">
        <v>280</v>
      </c>
      <c r="I1958" s="217" t="s">
        <v>4328</v>
      </c>
      <c r="J1958" s="173">
        <v>25</v>
      </c>
      <c r="K1958" s="173" t="s">
        <v>2202</v>
      </c>
      <c r="L1958" s="174" t="s">
        <v>2203</v>
      </c>
      <c r="M1958" s="217" t="s">
        <v>653</v>
      </c>
      <c r="N1958" s="217" t="s">
        <v>654</v>
      </c>
      <c r="O1958" s="217" t="s">
        <v>1170</v>
      </c>
      <c r="P1958" s="218" t="s">
        <v>5406</v>
      </c>
    </row>
    <row r="1959" spans="1:16" s="154" customFormat="1" ht="21" hidden="1" customHeight="1" x14ac:dyDescent="0.2">
      <c r="A1959" s="154">
        <v>1956</v>
      </c>
      <c r="B1959" s="172" t="s">
        <v>1510</v>
      </c>
      <c r="C1959" s="173">
        <v>917888</v>
      </c>
      <c r="D1959" s="174" t="s">
        <v>5847</v>
      </c>
      <c r="E1959" s="173" t="s">
        <v>640</v>
      </c>
      <c r="F1959" s="173">
        <v>63</v>
      </c>
      <c r="G1959" s="173">
        <v>23</v>
      </c>
      <c r="H1959" s="173" t="s">
        <v>280</v>
      </c>
      <c r="I1959" s="217" t="s">
        <v>1823</v>
      </c>
      <c r="J1959" s="173">
        <v>23</v>
      </c>
      <c r="K1959" s="173" t="s">
        <v>2881</v>
      </c>
      <c r="L1959" s="174" t="s">
        <v>2882</v>
      </c>
      <c r="M1959" s="217" t="s">
        <v>653</v>
      </c>
      <c r="N1959" s="217" t="s">
        <v>654</v>
      </c>
      <c r="O1959" s="217" t="s">
        <v>1170</v>
      </c>
      <c r="P1959" s="218" t="s">
        <v>5406</v>
      </c>
    </row>
    <row r="1960" spans="1:16" s="154" customFormat="1" ht="21" hidden="1" customHeight="1" x14ac:dyDescent="0.2">
      <c r="A1960" s="154">
        <v>1957</v>
      </c>
      <c r="B1960" s="172" t="s">
        <v>1510</v>
      </c>
      <c r="C1960" s="173">
        <v>515591</v>
      </c>
      <c r="D1960" s="174" t="s">
        <v>5848</v>
      </c>
      <c r="E1960" s="173" t="s">
        <v>640</v>
      </c>
      <c r="F1960" s="173">
        <v>35</v>
      </c>
      <c r="G1960" s="173">
        <v>13</v>
      </c>
      <c r="H1960" s="173" t="s">
        <v>280</v>
      </c>
      <c r="I1960" s="217" t="s">
        <v>1794</v>
      </c>
      <c r="J1960" s="173">
        <v>22</v>
      </c>
      <c r="K1960" s="173" t="s">
        <v>899</v>
      </c>
      <c r="L1960" s="174" t="s">
        <v>900</v>
      </c>
      <c r="M1960" s="217" t="s">
        <v>653</v>
      </c>
      <c r="N1960" s="217" t="s">
        <v>654</v>
      </c>
      <c r="O1960" s="217" t="s">
        <v>1170</v>
      </c>
      <c r="P1960" s="218" t="s">
        <v>5849</v>
      </c>
    </row>
    <row r="1961" spans="1:16" s="154" customFormat="1" ht="21" hidden="1" customHeight="1" x14ac:dyDescent="0.2">
      <c r="A1961" s="154">
        <v>1958</v>
      </c>
      <c r="B1961" s="172" t="s">
        <v>1431</v>
      </c>
      <c r="C1961" s="173">
        <v>336568</v>
      </c>
      <c r="D1961" s="174" t="s">
        <v>5850</v>
      </c>
      <c r="E1961" s="173" t="s">
        <v>741</v>
      </c>
      <c r="F1961" s="173">
        <v>62</v>
      </c>
      <c r="G1961" s="173">
        <v>24</v>
      </c>
      <c r="H1961" s="173" t="s">
        <v>229</v>
      </c>
      <c r="I1961" s="217" t="s">
        <v>5851</v>
      </c>
      <c r="J1961" s="173">
        <v>37</v>
      </c>
      <c r="K1961" s="173" t="s">
        <v>1964</v>
      </c>
      <c r="L1961" s="174" t="s">
        <v>1965</v>
      </c>
      <c r="M1961" s="217" t="s">
        <v>1620</v>
      </c>
      <c r="N1961" s="217" t="s">
        <v>5852</v>
      </c>
      <c r="O1961" s="217" t="s">
        <v>5853</v>
      </c>
      <c r="P1961" s="218" t="s">
        <v>5854</v>
      </c>
    </row>
    <row r="1962" spans="1:16" s="154" customFormat="1" ht="21" customHeight="1" x14ac:dyDescent="0.2">
      <c r="A1962" s="154">
        <v>1959</v>
      </c>
      <c r="B1962" s="172" t="s">
        <v>1431</v>
      </c>
      <c r="C1962" s="173">
        <v>374361</v>
      </c>
      <c r="D1962" s="174" t="s">
        <v>5855</v>
      </c>
      <c r="E1962" s="173" t="s">
        <v>741</v>
      </c>
      <c r="F1962" s="173">
        <v>50</v>
      </c>
      <c r="G1962" s="173">
        <v>21</v>
      </c>
      <c r="H1962" s="173" t="s">
        <v>229</v>
      </c>
      <c r="I1962" s="217" t="s">
        <v>2545</v>
      </c>
      <c r="J1962" s="173">
        <v>37</v>
      </c>
      <c r="K1962" s="173" t="s">
        <v>1964</v>
      </c>
      <c r="L1962" s="174" t="s">
        <v>1965</v>
      </c>
      <c r="M1962" s="217" t="s">
        <v>1620</v>
      </c>
      <c r="N1962" s="217" t="s">
        <v>1621</v>
      </c>
      <c r="O1962" s="217"/>
      <c r="P1962" s="218" t="s">
        <v>5856</v>
      </c>
    </row>
    <row r="1963" spans="1:16" s="154" customFormat="1" ht="21" customHeight="1" x14ac:dyDescent="0.2">
      <c r="A1963" s="154">
        <v>1960</v>
      </c>
      <c r="B1963" s="172" t="s">
        <v>1759</v>
      </c>
      <c r="C1963" s="173">
        <v>451509</v>
      </c>
      <c r="D1963" s="174" t="s">
        <v>5857</v>
      </c>
      <c r="E1963" s="173" t="s">
        <v>640</v>
      </c>
      <c r="F1963" s="173">
        <v>33</v>
      </c>
      <c r="G1963" s="173">
        <v>9</v>
      </c>
      <c r="H1963" s="173" t="s">
        <v>229</v>
      </c>
      <c r="I1963" s="217" t="s">
        <v>5858</v>
      </c>
      <c r="J1963" s="173">
        <v>13</v>
      </c>
      <c r="K1963" s="173" t="s">
        <v>907</v>
      </c>
      <c r="L1963" s="174" t="s">
        <v>908</v>
      </c>
      <c r="M1963" s="217" t="s">
        <v>1620</v>
      </c>
      <c r="N1963" s="217" t="s">
        <v>1621</v>
      </c>
      <c r="O1963" s="217"/>
      <c r="P1963" s="218" t="s">
        <v>5859</v>
      </c>
    </row>
    <row r="1964" spans="1:16" s="154" customFormat="1" ht="21" hidden="1" customHeight="1" x14ac:dyDescent="0.2">
      <c r="A1964" s="154">
        <v>1961</v>
      </c>
      <c r="B1964" s="172" t="s">
        <v>1431</v>
      </c>
      <c r="C1964" s="173">
        <v>552121</v>
      </c>
      <c r="D1964" s="174" t="s">
        <v>5860</v>
      </c>
      <c r="E1964" s="173" t="s">
        <v>741</v>
      </c>
      <c r="F1964" s="173">
        <v>35</v>
      </c>
      <c r="G1964" s="173">
        <v>10</v>
      </c>
      <c r="H1964" s="173" t="s">
        <v>641</v>
      </c>
      <c r="I1964" s="217" t="s">
        <v>5861</v>
      </c>
      <c r="J1964" s="173">
        <v>21</v>
      </c>
      <c r="K1964" s="173" t="s">
        <v>5862</v>
      </c>
      <c r="L1964" s="174" t="s">
        <v>5863</v>
      </c>
      <c r="M1964" s="217" t="s">
        <v>645</v>
      </c>
      <c r="N1964" s="217" t="s">
        <v>760</v>
      </c>
      <c r="O1964" s="217" t="s">
        <v>2911</v>
      </c>
      <c r="P1964" s="218" t="s">
        <v>5864</v>
      </c>
    </row>
    <row r="1965" spans="1:16" s="154" customFormat="1" ht="21" hidden="1" customHeight="1" x14ac:dyDescent="0.2">
      <c r="A1965" s="154">
        <v>1962</v>
      </c>
      <c r="B1965" s="172" t="s">
        <v>1510</v>
      </c>
      <c r="C1965" s="173">
        <v>370166</v>
      </c>
      <c r="D1965" s="174" t="s">
        <v>5865</v>
      </c>
      <c r="E1965" s="173" t="s">
        <v>741</v>
      </c>
      <c r="F1965" s="173">
        <v>46</v>
      </c>
      <c r="G1965" s="173">
        <v>20</v>
      </c>
      <c r="H1965" s="173" t="s">
        <v>641</v>
      </c>
      <c r="I1965" s="217" t="s">
        <v>5689</v>
      </c>
      <c r="J1965" s="173">
        <v>37</v>
      </c>
      <c r="K1965" s="173" t="s">
        <v>1964</v>
      </c>
      <c r="L1965" s="174" t="s">
        <v>1965</v>
      </c>
      <c r="M1965" s="217" t="s">
        <v>645</v>
      </c>
      <c r="N1965" s="217" t="s">
        <v>822</v>
      </c>
      <c r="O1965" s="217" t="s">
        <v>1782</v>
      </c>
      <c r="P1965" s="218" t="s">
        <v>5866</v>
      </c>
    </row>
    <row r="1966" spans="1:16" s="154" customFormat="1" ht="21" hidden="1" customHeight="1" x14ac:dyDescent="0.2">
      <c r="A1966" s="154">
        <v>1963</v>
      </c>
      <c r="B1966" s="172" t="s">
        <v>638</v>
      </c>
      <c r="C1966" s="173">
        <v>393438</v>
      </c>
      <c r="D1966" s="174" t="s">
        <v>5867</v>
      </c>
      <c r="E1966" s="173" t="s">
        <v>640</v>
      </c>
      <c r="F1966" s="173">
        <v>38</v>
      </c>
      <c r="G1966" s="173">
        <v>15</v>
      </c>
      <c r="H1966" s="173" t="s">
        <v>641</v>
      </c>
      <c r="I1966" s="217" t="s">
        <v>1052</v>
      </c>
      <c r="J1966" s="173">
        <v>13</v>
      </c>
      <c r="K1966" s="173" t="s">
        <v>5868</v>
      </c>
      <c r="L1966" s="174" t="s">
        <v>5869</v>
      </c>
      <c r="M1966" s="217" t="s">
        <v>645</v>
      </c>
      <c r="N1966" s="217" t="s">
        <v>951</v>
      </c>
      <c r="O1966" s="217" t="s">
        <v>1193</v>
      </c>
      <c r="P1966" s="218" t="s">
        <v>5870</v>
      </c>
    </row>
    <row r="1967" spans="1:16" ht="21" hidden="1" customHeight="1" x14ac:dyDescent="0.2">
      <c r="A1967" s="154">
        <v>1964</v>
      </c>
      <c r="B1967" s="172" t="s">
        <v>638</v>
      </c>
      <c r="C1967" s="173">
        <v>548311</v>
      </c>
      <c r="D1967" s="174" t="s">
        <v>5871</v>
      </c>
      <c r="E1967" s="173" t="s">
        <v>640</v>
      </c>
      <c r="F1967" s="173">
        <v>41</v>
      </c>
      <c r="G1967" s="173">
        <v>6</v>
      </c>
      <c r="H1967" s="173" t="s">
        <v>641</v>
      </c>
      <c r="I1967" s="217" t="s">
        <v>1203</v>
      </c>
      <c r="J1967" s="173">
        <v>8</v>
      </c>
      <c r="K1967" s="173" t="s">
        <v>2305</v>
      </c>
      <c r="L1967" s="174" t="s">
        <v>2306</v>
      </c>
      <c r="M1967" s="217" t="s">
        <v>645</v>
      </c>
      <c r="N1967" s="217" t="s">
        <v>951</v>
      </c>
      <c r="O1967" s="217" t="s">
        <v>1193</v>
      </c>
      <c r="P1967" s="218" t="s">
        <v>5872</v>
      </c>
    </row>
    <row r="1968" spans="1:16" ht="21" hidden="1" customHeight="1" x14ac:dyDescent="0.2">
      <c r="A1968" s="154">
        <v>1965</v>
      </c>
      <c r="B1968" s="172" t="s">
        <v>1759</v>
      </c>
      <c r="C1968" s="173">
        <v>682067</v>
      </c>
      <c r="D1968" s="174" t="s">
        <v>5873</v>
      </c>
      <c r="E1968" s="173" t="s">
        <v>640</v>
      </c>
      <c r="F1968" s="173">
        <v>49</v>
      </c>
      <c r="G1968" s="173">
        <v>28</v>
      </c>
      <c r="H1968" s="173" t="s">
        <v>641</v>
      </c>
      <c r="I1968" s="217" t="s">
        <v>4096</v>
      </c>
      <c r="J1968" s="173">
        <v>32</v>
      </c>
      <c r="K1968" s="173" t="s">
        <v>960</v>
      </c>
      <c r="L1968" s="174" t="s">
        <v>961</v>
      </c>
      <c r="M1968" s="217" t="s">
        <v>645</v>
      </c>
      <c r="N1968" s="217" t="s">
        <v>951</v>
      </c>
      <c r="O1968" s="217" t="s">
        <v>3273</v>
      </c>
      <c r="P1968" s="218" t="s">
        <v>5874</v>
      </c>
    </row>
    <row r="1969" spans="1:16" ht="21" hidden="1" customHeight="1" x14ac:dyDescent="0.2">
      <c r="A1969" s="154">
        <v>1966</v>
      </c>
      <c r="B1969" s="172" t="s">
        <v>638</v>
      </c>
      <c r="C1969" s="173">
        <v>480843</v>
      </c>
      <c r="D1969" s="174" t="s">
        <v>5875</v>
      </c>
      <c r="E1969" s="173" t="s">
        <v>640</v>
      </c>
      <c r="F1969" s="173">
        <v>32</v>
      </c>
      <c r="G1969" s="173">
        <v>13</v>
      </c>
      <c r="H1969" s="173" t="s">
        <v>641</v>
      </c>
      <c r="I1969" s="217" t="s">
        <v>5876</v>
      </c>
      <c r="J1969" s="173">
        <v>21</v>
      </c>
      <c r="K1969" s="173" t="s">
        <v>1546</v>
      </c>
      <c r="L1969" s="174" t="s">
        <v>1547</v>
      </c>
      <c r="M1969" s="217" t="s">
        <v>645</v>
      </c>
      <c r="N1969" s="217" t="s">
        <v>822</v>
      </c>
      <c r="O1969" s="217" t="s">
        <v>823</v>
      </c>
      <c r="P1969" s="218" t="s">
        <v>5877</v>
      </c>
    </row>
    <row r="1970" spans="1:16" ht="21" hidden="1" customHeight="1" x14ac:dyDescent="0.2">
      <c r="A1970" s="154">
        <v>1967</v>
      </c>
      <c r="B1970" s="172" t="s">
        <v>1759</v>
      </c>
      <c r="C1970" s="173">
        <v>465480</v>
      </c>
      <c r="D1970" s="174" t="s">
        <v>5878</v>
      </c>
      <c r="E1970" s="173" t="s">
        <v>640</v>
      </c>
      <c r="F1970" s="173">
        <v>41</v>
      </c>
      <c r="G1970" s="173">
        <v>14</v>
      </c>
      <c r="H1970" s="173" t="s">
        <v>641</v>
      </c>
      <c r="I1970" s="217" t="s">
        <v>1008</v>
      </c>
      <c r="J1970" s="173">
        <v>23</v>
      </c>
      <c r="K1970" s="173" t="s">
        <v>1092</v>
      </c>
      <c r="L1970" s="174" t="s">
        <v>1093</v>
      </c>
      <c r="M1970" s="217" t="s">
        <v>645</v>
      </c>
      <c r="N1970" s="217" t="s">
        <v>951</v>
      </c>
      <c r="O1970" s="217" t="s">
        <v>3273</v>
      </c>
      <c r="P1970" s="218" t="s">
        <v>5879</v>
      </c>
    </row>
    <row r="1971" spans="1:16" ht="21" hidden="1" customHeight="1" x14ac:dyDescent="0.2">
      <c r="A1971" s="154">
        <v>1968</v>
      </c>
      <c r="B1971" s="172" t="s">
        <v>1510</v>
      </c>
      <c r="C1971" s="173">
        <v>351674</v>
      </c>
      <c r="D1971" s="174" t="s">
        <v>5880</v>
      </c>
      <c r="E1971" s="173" t="s">
        <v>741</v>
      </c>
      <c r="F1971" s="173">
        <v>41</v>
      </c>
      <c r="G1971" s="173">
        <v>17</v>
      </c>
      <c r="H1971" s="173" t="s">
        <v>641</v>
      </c>
      <c r="I1971" s="217" t="s">
        <v>1987</v>
      </c>
      <c r="J1971" s="173">
        <v>33</v>
      </c>
      <c r="K1971" s="173" t="s">
        <v>820</v>
      </c>
      <c r="L1971" s="174" t="s">
        <v>821</v>
      </c>
      <c r="M1971" s="217" t="s">
        <v>645</v>
      </c>
      <c r="N1971" s="217" t="s">
        <v>951</v>
      </c>
      <c r="O1971" s="217" t="s">
        <v>1685</v>
      </c>
      <c r="P1971" s="218" t="s">
        <v>5881</v>
      </c>
    </row>
    <row r="1972" spans="1:16" ht="21" hidden="1" customHeight="1" x14ac:dyDescent="0.2">
      <c r="A1972" s="154">
        <v>1969</v>
      </c>
      <c r="B1972" s="172" t="s">
        <v>1510</v>
      </c>
      <c r="C1972" s="173">
        <v>438119</v>
      </c>
      <c r="D1972" s="174" t="s">
        <v>5882</v>
      </c>
      <c r="E1972" s="173" t="s">
        <v>640</v>
      </c>
      <c r="F1972" s="173">
        <v>43</v>
      </c>
      <c r="G1972" s="173">
        <v>16</v>
      </c>
      <c r="H1972" s="173" t="s">
        <v>641</v>
      </c>
      <c r="I1972" s="217" t="s">
        <v>3317</v>
      </c>
      <c r="J1972" s="173">
        <v>21</v>
      </c>
      <c r="K1972" s="173" t="s">
        <v>2764</v>
      </c>
      <c r="L1972" s="174" t="s">
        <v>2765</v>
      </c>
      <c r="M1972" s="217" t="s">
        <v>645</v>
      </c>
      <c r="N1972" s="217" t="s">
        <v>951</v>
      </c>
      <c r="O1972" s="217" t="s">
        <v>1640</v>
      </c>
      <c r="P1972" s="218" t="s">
        <v>5883</v>
      </c>
    </row>
    <row r="1973" spans="1:16" ht="21" hidden="1" customHeight="1" x14ac:dyDescent="0.2">
      <c r="A1973" s="154">
        <v>1970</v>
      </c>
      <c r="B1973" s="172" t="s">
        <v>1510</v>
      </c>
      <c r="C1973" s="173">
        <v>468953</v>
      </c>
      <c r="D1973" s="174" t="s">
        <v>5884</v>
      </c>
      <c r="E1973" s="173" t="s">
        <v>640</v>
      </c>
      <c r="F1973" s="173">
        <v>38</v>
      </c>
      <c r="G1973" s="173">
        <v>13</v>
      </c>
      <c r="H1973" s="173" t="s">
        <v>641</v>
      </c>
      <c r="I1973" s="217" t="s">
        <v>5885</v>
      </c>
      <c r="J1973" s="173">
        <v>18</v>
      </c>
      <c r="K1973" s="173" t="s">
        <v>2490</v>
      </c>
      <c r="L1973" s="174" t="s">
        <v>2491</v>
      </c>
      <c r="M1973" s="217" t="s">
        <v>645</v>
      </c>
      <c r="N1973" s="217" t="s">
        <v>951</v>
      </c>
      <c r="O1973" s="217" t="s">
        <v>1640</v>
      </c>
      <c r="P1973" s="218" t="s">
        <v>5886</v>
      </c>
    </row>
    <row r="1974" spans="1:16" ht="21" hidden="1" customHeight="1" x14ac:dyDescent="0.2">
      <c r="A1974" s="154">
        <v>1971</v>
      </c>
      <c r="B1974" s="172" t="s">
        <v>1510</v>
      </c>
      <c r="C1974" s="173">
        <v>334427</v>
      </c>
      <c r="D1974" s="174" t="s">
        <v>5887</v>
      </c>
      <c r="E1974" s="173" t="s">
        <v>640</v>
      </c>
      <c r="F1974" s="173">
        <v>41</v>
      </c>
      <c r="G1974" s="173">
        <v>22</v>
      </c>
      <c r="H1974" s="173" t="s">
        <v>641</v>
      </c>
      <c r="I1974" s="217" t="s">
        <v>1046</v>
      </c>
      <c r="J1974" s="173">
        <v>23</v>
      </c>
      <c r="K1974" s="173" t="s">
        <v>1462</v>
      </c>
      <c r="L1974" s="174" t="s">
        <v>1463</v>
      </c>
      <c r="M1974" s="217" t="s">
        <v>645</v>
      </c>
      <c r="N1974" s="217" t="s">
        <v>951</v>
      </c>
      <c r="O1974" s="217" t="s">
        <v>1640</v>
      </c>
      <c r="P1974" s="218" t="s">
        <v>5888</v>
      </c>
    </row>
    <row r="1975" spans="1:16" ht="21" hidden="1" customHeight="1" x14ac:dyDescent="0.2">
      <c r="A1975" s="154">
        <v>1972</v>
      </c>
      <c r="B1975" s="172" t="s">
        <v>638</v>
      </c>
      <c r="C1975" s="173">
        <v>465531</v>
      </c>
      <c r="D1975" s="174" t="s">
        <v>5889</v>
      </c>
      <c r="E1975" s="173" t="s">
        <v>741</v>
      </c>
      <c r="F1975" s="173">
        <v>41</v>
      </c>
      <c r="G1975" s="173">
        <v>14</v>
      </c>
      <c r="H1975" s="173" t="s">
        <v>641</v>
      </c>
      <c r="I1975" s="217" t="s">
        <v>819</v>
      </c>
      <c r="J1975" s="173">
        <v>35</v>
      </c>
      <c r="K1975" s="173" t="s">
        <v>820</v>
      </c>
      <c r="L1975" s="174" t="s">
        <v>821</v>
      </c>
      <c r="M1975" s="217" t="s">
        <v>645</v>
      </c>
      <c r="N1975" s="217" t="s">
        <v>822</v>
      </c>
      <c r="O1975" s="217" t="s">
        <v>823</v>
      </c>
      <c r="P1975" s="218" t="s">
        <v>5890</v>
      </c>
    </row>
    <row r="1976" spans="1:16" ht="21" hidden="1" customHeight="1" x14ac:dyDescent="0.2">
      <c r="A1976" s="154">
        <v>1973</v>
      </c>
      <c r="B1976" s="172" t="s">
        <v>1431</v>
      </c>
      <c r="C1976" s="173">
        <v>547697</v>
      </c>
      <c r="D1976" s="174" t="s">
        <v>5891</v>
      </c>
      <c r="E1976" s="173" t="s">
        <v>640</v>
      </c>
      <c r="F1976" s="173">
        <v>34</v>
      </c>
      <c r="G1976" s="173">
        <v>10</v>
      </c>
      <c r="H1976" s="173" t="s">
        <v>672</v>
      </c>
      <c r="I1976" s="217" t="s">
        <v>3579</v>
      </c>
      <c r="J1976" s="173">
        <v>29</v>
      </c>
      <c r="K1976" s="173" t="s">
        <v>2818</v>
      </c>
      <c r="L1976" s="174" t="s">
        <v>2819</v>
      </c>
      <c r="M1976" s="217" t="s">
        <v>736</v>
      </c>
      <c r="N1976" s="217" t="s">
        <v>890</v>
      </c>
      <c r="O1976" s="217" t="s">
        <v>891</v>
      </c>
      <c r="P1976" s="218" t="s">
        <v>5892</v>
      </c>
    </row>
    <row r="1977" spans="1:16" ht="21" hidden="1" customHeight="1" x14ac:dyDescent="0.2">
      <c r="A1977" s="154">
        <v>1974</v>
      </c>
      <c r="B1977" s="172" t="s">
        <v>1431</v>
      </c>
      <c r="C1977" s="173">
        <v>578569</v>
      </c>
      <c r="D1977" s="174" t="s">
        <v>5893</v>
      </c>
      <c r="E1977" s="173" t="s">
        <v>640</v>
      </c>
      <c r="F1977" s="173">
        <v>40</v>
      </c>
      <c r="G1977" s="173">
        <v>8</v>
      </c>
      <c r="H1977" s="173" t="s">
        <v>672</v>
      </c>
      <c r="I1977" s="217" t="s">
        <v>4151</v>
      </c>
      <c r="J1977" s="173">
        <v>25</v>
      </c>
      <c r="K1977" s="173" t="s">
        <v>1558</v>
      </c>
      <c r="L1977" s="174" t="s">
        <v>1559</v>
      </c>
      <c r="M1977" s="217" t="s">
        <v>736</v>
      </c>
      <c r="N1977" s="217" t="s">
        <v>917</v>
      </c>
      <c r="O1977" s="217" t="s">
        <v>918</v>
      </c>
      <c r="P1977" s="218" t="s">
        <v>5894</v>
      </c>
    </row>
    <row r="1978" spans="1:16" ht="21" hidden="1" customHeight="1" x14ac:dyDescent="0.2">
      <c r="A1978" s="154">
        <v>1975</v>
      </c>
      <c r="B1978" s="172" t="s">
        <v>1431</v>
      </c>
      <c r="C1978" s="173">
        <v>571389</v>
      </c>
      <c r="D1978" s="174" t="s">
        <v>5895</v>
      </c>
      <c r="E1978" s="173" t="s">
        <v>741</v>
      </c>
      <c r="F1978" s="173">
        <v>38</v>
      </c>
      <c r="G1978" s="173">
        <v>9</v>
      </c>
      <c r="H1978" s="173" t="s">
        <v>672</v>
      </c>
      <c r="I1978" s="217" t="s">
        <v>5896</v>
      </c>
      <c r="J1978" s="173">
        <v>33</v>
      </c>
      <c r="K1978" s="173" t="s">
        <v>2237</v>
      </c>
      <c r="L1978" s="174" t="s">
        <v>2238</v>
      </c>
      <c r="M1978" s="217" t="s">
        <v>736</v>
      </c>
      <c r="N1978" s="217" t="s">
        <v>917</v>
      </c>
      <c r="O1978" s="217" t="s">
        <v>918</v>
      </c>
      <c r="P1978" s="218" t="s">
        <v>5897</v>
      </c>
    </row>
    <row r="1979" spans="1:16" ht="21" hidden="1" customHeight="1" x14ac:dyDescent="0.2">
      <c r="A1979" s="154">
        <v>1976</v>
      </c>
      <c r="B1979" s="172" t="s">
        <v>1431</v>
      </c>
      <c r="C1979" s="173">
        <v>428785</v>
      </c>
      <c r="D1979" s="174" t="s">
        <v>5898</v>
      </c>
      <c r="E1979" s="173" t="s">
        <v>640</v>
      </c>
      <c r="F1979" s="173">
        <v>42</v>
      </c>
      <c r="G1979" s="173">
        <v>13</v>
      </c>
      <c r="H1979" s="173" t="s">
        <v>229</v>
      </c>
      <c r="I1979" s="217" t="s">
        <v>2892</v>
      </c>
      <c r="J1979" s="173">
        <v>12</v>
      </c>
      <c r="K1979" s="173" t="s">
        <v>5899</v>
      </c>
      <c r="L1979" s="174" t="s">
        <v>5900</v>
      </c>
      <c r="M1979" s="217" t="s">
        <v>1620</v>
      </c>
      <c r="N1979" s="217" t="s">
        <v>5852</v>
      </c>
      <c r="O1979" s="217" t="s">
        <v>5901</v>
      </c>
      <c r="P1979" s="218" t="s">
        <v>5902</v>
      </c>
    </row>
    <row r="1980" spans="1:16" ht="21" hidden="1" customHeight="1" x14ac:dyDescent="0.2">
      <c r="A1980" s="154">
        <v>1977</v>
      </c>
      <c r="B1980" s="172" t="s">
        <v>1759</v>
      </c>
      <c r="C1980" s="173">
        <v>321084</v>
      </c>
      <c r="D1980" s="174" t="s">
        <v>5903</v>
      </c>
      <c r="E1980" s="173" t="s">
        <v>640</v>
      </c>
      <c r="F1980" s="173">
        <v>43</v>
      </c>
      <c r="G1980" s="173">
        <v>24</v>
      </c>
      <c r="H1980" s="173" t="s">
        <v>229</v>
      </c>
      <c r="I1980" s="217" t="s">
        <v>2822</v>
      </c>
      <c r="J1980" s="173">
        <v>15</v>
      </c>
      <c r="K1980" s="173" t="s">
        <v>874</v>
      </c>
      <c r="L1980" s="174" t="s">
        <v>875</v>
      </c>
      <c r="M1980" s="217" t="s">
        <v>1620</v>
      </c>
      <c r="N1980" s="217" t="s">
        <v>5852</v>
      </c>
      <c r="O1980" s="217" t="s">
        <v>5901</v>
      </c>
      <c r="P1980" s="218" t="s">
        <v>5904</v>
      </c>
    </row>
    <row r="1981" spans="1:16" ht="21" hidden="1" customHeight="1" x14ac:dyDescent="0.2">
      <c r="A1981" s="154">
        <v>1978</v>
      </c>
      <c r="B1981" s="172" t="s">
        <v>1759</v>
      </c>
      <c r="C1981" s="173">
        <v>395224</v>
      </c>
      <c r="D1981" s="174" t="s">
        <v>5905</v>
      </c>
      <c r="E1981" s="173" t="s">
        <v>640</v>
      </c>
      <c r="F1981" s="173">
        <v>51</v>
      </c>
      <c r="G1981" s="173">
        <v>22</v>
      </c>
      <c r="H1981" s="173" t="s">
        <v>229</v>
      </c>
      <c r="I1981" s="217" t="s">
        <v>2822</v>
      </c>
      <c r="J1981" s="173">
        <v>15</v>
      </c>
      <c r="K1981" s="173" t="s">
        <v>874</v>
      </c>
      <c r="L1981" s="174" t="s">
        <v>875</v>
      </c>
      <c r="M1981" s="217" t="s">
        <v>1620</v>
      </c>
      <c r="N1981" s="217" t="s">
        <v>5852</v>
      </c>
      <c r="O1981" s="217" t="s">
        <v>5901</v>
      </c>
      <c r="P1981" s="218" t="s">
        <v>5906</v>
      </c>
    </row>
    <row r="1982" spans="1:16" ht="21" hidden="1" customHeight="1" x14ac:dyDescent="0.2">
      <c r="A1982" s="154">
        <v>1979</v>
      </c>
      <c r="B1982" s="172" t="s">
        <v>1431</v>
      </c>
      <c r="C1982" s="173">
        <v>322324</v>
      </c>
      <c r="D1982" s="174" t="s">
        <v>5907</v>
      </c>
      <c r="E1982" s="173" t="s">
        <v>741</v>
      </c>
      <c r="F1982" s="173">
        <v>54</v>
      </c>
      <c r="G1982" s="173">
        <v>25</v>
      </c>
      <c r="H1982" s="173" t="s">
        <v>229</v>
      </c>
      <c r="I1982" s="217" t="s">
        <v>5908</v>
      </c>
      <c r="J1982" s="173">
        <v>39</v>
      </c>
      <c r="K1982" s="173" t="s">
        <v>2532</v>
      </c>
      <c r="L1982" s="174" t="s">
        <v>2533</v>
      </c>
      <c r="M1982" s="217" t="s">
        <v>1620</v>
      </c>
      <c r="N1982" s="217" t="s">
        <v>4141</v>
      </c>
      <c r="O1982" s="217" t="s">
        <v>5909</v>
      </c>
      <c r="P1982" s="218" t="s">
        <v>5910</v>
      </c>
    </row>
    <row r="1983" spans="1:16" s="154" customFormat="1" ht="21" hidden="1" customHeight="1" x14ac:dyDescent="0.2">
      <c r="A1983" s="154">
        <v>1980</v>
      </c>
      <c r="B1983" s="172" t="s">
        <v>1431</v>
      </c>
      <c r="C1983" s="173">
        <v>575427</v>
      </c>
      <c r="D1983" s="174" t="s">
        <v>5911</v>
      </c>
      <c r="E1983" s="173" t="s">
        <v>741</v>
      </c>
      <c r="F1983" s="173">
        <v>43</v>
      </c>
      <c r="G1983" s="173">
        <v>9</v>
      </c>
      <c r="H1983" s="173" t="s">
        <v>229</v>
      </c>
      <c r="I1983" s="217" t="s">
        <v>5908</v>
      </c>
      <c r="J1983" s="173">
        <v>39</v>
      </c>
      <c r="K1983" s="173" t="s">
        <v>2532</v>
      </c>
      <c r="L1983" s="174" t="s">
        <v>2533</v>
      </c>
      <c r="M1983" s="217" t="s">
        <v>1620</v>
      </c>
      <c r="N1983" s="217" t="s">
        <v>4141</v>
      </c>
      <c r="O1983" s="217" t="s">
        <v>5909</v>
      </c>
      <c r="P1983" s="218" t="s">
        <v>5912</v>
      </c>
    </row>
    <row r="1984" spans="1:16" s="154" customFormat="1" ht="21" hidden="1" customHeight="1" x14ac:dyDescent="0.2">
      <c r="A1984" s="154">
        <v>1981</v>
      </c>
      <c r="B1984" s="172" t="s">
        <v>1431</v>
      </c>
      <c r="C1984" s="173">
        <v>447419</v>
      </c>
      <c r="D1984" s="174" t="s">
        <v>5913</v>
      </c>
      <c r="E1984" s="173" t="s">
        <v>741</v>
      </c>
      <c r="F1984" s="173">
        <v>48</v>
      </c>
      <c r="G1984" s="173">
        <v>17</v>
      </c>
      <c r="H1984" s="173" t="s">
        <v>229</v>
      </c>
      <c r="I1984" s="217" t="s">
        <v>5908</v>
      </c>
      <c r="J1984" s="173">
        <v>39</v>
      </c>
      <c r="K1984" s="173" t="s">
        <v>2532</v>
      </c>
      <c r="L1984" s="174" t="s">
        <v>2533</v>
      </c>
      <c r="M1984" s="217" t="s">
        <v>1620</v>
      </c>
      <c r="N1984" s="217" t="s">
        <v>4141</v>
      </c>
      <c r="O1984" s="217" t="s">
        <v>5909</v>
      </c>
      <c r="P1984" s="218" t="s">
        <v>5914</v>
      </c>
    </row>
    <row r="1985" spans="1:16" s="154" customFormat="1" ht="21" hidden="1" customHeight="1" x14ac:dyDescent="0.2">
      <c r="A1985" s="154">
        <v>1982</v>
      </c>
      <c r="B1985" s="172" t="s">
        <v>1431</v>
      </c>
      <c r="C1985" s="173">
        <v>407545</v>
      </c>
      <c r="D1985" s="174" t="s">
        <v>5915</v>
      </c>
      <c r="E1985" s="173" t="s">
        <v>741</v>
      </c>
      <c r="F1985" s="173">
        <v>42</v>
      </c>
      <c r="G1985" s="173">
        <v>19</v>
      </c>
      <c r="H1985" s="173" t="s">
        <v>229</v>
      </c>
      <c r="I1985" s="217" t="s">
        <v>4140</v>
      </c>
      <c r="J1985" s="173">
        <v>39</v>
      </c>
      <c r="K1985" s="173" t="s">
        <v>2532</v>
      </c>
      <c r="L1985" s="174" t="s">
        <v>2533</v>
      </c>
      <c r="M1985" s="217" t="s">
        <v>1620</v>
      </c>
      <c r="N1985" s="217" t="s">
        <v>4141</v>
      </c>
      <c r="O1985" s="217" t="s">
        <v>4142</v>
      </c>
      <c r="P1985" s="218" t="s">
        <v>5916</v>
      </c>
    </row>
    <row r="1986" spans="1:16" s="154" customFormat="1" ht="21" hidden="1" customHeight="1" x14ac:dyDescent="0.2">
      <c r="A1986" s="154">
        <v>1983</v>
      </c>
      <c r="B1986" s="172" t="s">
        <v>1431</v>
      </c>
      <c r="C1986" s="173">
        <v>620459</v>
      </c>
      <c r="D1986" s="174" t="s">
        <v>5917</v>
      </c>
      <c r="E1986" s="173" t="s">
        <v>741</v>
      </c>
      <c r="F1986" s="173">
        <v>31</v>
      </c>
      <c r="G1986" s="173">
        <v>2</v>
      </c>
      <c r="H1986" s="173" t="s">
        <v>229</v>
      </c>
      <c r="I1986" s="217" t="s">
        <v>5918</v>
      </c>
      <c r="J1986" s="173">
        <v>35</v>
      </c>
      <c r="K1986" s="173" t="s">
        <v>1964</v>
      </c>
      <c r="L1986" s="174" t="s">
        <v>1965</v>
      </c>
      <c r="M1986" s="217" t="s">
        <v>1620</v>
      </c>
      <c r="N1986" s="217" t="s">
        <v>4141</v>
      </c>
      <c r="O1986" s="217" t="s">
        <v>5919</v>
      </c>
      <c r="P1986" s="218" t="s">
        <v>5920</v>
      </c>
    </row>
    <row r="1987" spans="1:16" s="154" customFormat="1" ht="21" hidden="1" customHeight="1" x14ac:dyDescent="0.2">
      <c r="A1987" s="154">
        <v>1984</v>
      </c>
      <c r="B1987" s="172" t="s">
        <v>1431</v>
      </c>
      <c r="C1987" s="173">
        <v>578110</v>
      </c>
      <c r="D1987" s="174" t="s">
        <v>5921</v>
      </c>
      <c r="E1987" s="173" t="s">
        <v>741</v>
      </c>
      <c r="F1987" s="173">
        <v>37</v>
      </c>
      <c r="G1987" s="173">
        <v>8</v>
      </c>
      <c r="H1987" s="173" t="s">
        <v>229</v>
      </c>
      <c r="I1987" s="217" t="s">
        <v>5908</v>
      </c>
      <c r="J1987" s="173">
        <v>39</v>
      </c>
      <c r="K1987" s="173" t="s">
        <v>2532</v>
      </c>
      <c r="L1987" s="174" t="s">
        <v>2533</v>
      </c>
      <c r="M1987" s="217" t="s">
        <v>1620</v>
      </c>
      <c r="N1987" s="217" t="s">
        <v>4141</v>
      </c>
      <c r="O1987" s="217" t="s">
        <v>5909</v>
      </c>
      <c r="P1987" s="218" t="s">
        <v>5922</v>
      </c>
    </row>
    <row r="1988" spans="1:16" s="154" customFormat="1" ht="21" hidden="1" customHeight="1" x14ac:dyDescent="0.2">
      <c r="A1988" s="154">
        <v>1985</v>
      </c>
      <c r="B1988" s="172" t="s">
        <v>1759</v>
      </c>
      <c r="C1988" s="173">
        <v>361575</v>
      </c>
      <c r="D1988" s="174" t="s">
        <v>5923</v>
      </c>
      <c r="E1988" s="173" t="s">
        <v>741</v>
      </c>
      <c r="F1988" s="173">
        <v>46</v>
      </c>
      <c r="G1988" s="173">
        <v>20</v>
      </c>
      <c r="H1988" s="173" t="s">
        <v>229</v>
      </c>
      <c r="I1988" s="217" t="s">
        <v>5924</v>
      </c>
      <c r="J1988" s="173">
        <v>35</v>
      </c>
      <c r="K1988" s="173" t="s">
        <v>820</v>
      </c>
      <c r="L1988" s="174" t="s">
        <v>821</v>
      </c>
      <c r="M1988" s="217" t="s">
        <v>1620</v>
      </c>
      <c r="N1988" s="217" t="s">
        <v>1627</v>
      </c>
      <c r="O1988" s="217"/>
      <c r="P1988" s="218" t="s">
        <v>5925</v>
      </c>
    </row>
    <row r="1989" spans="1:16" s="154" customFormat="1" ht="21" hidden="1" customHeight="1" x14ac:dyDescent="0.2">
      <c r="A1989" s="154">
        <v>1986</v>
      </c>
      <c r="B1989" s="172" t="s">
        <v>1431</v>
      </c>
      <c r="C1989" s="173">
        <v>184737</v>
      </c>
      <c r="D1989" s="174" t="s">
        <v>5926</v>
      </c>
      <c r="E1989" s="173" t="s">
        <v>741</v>
      </c>
      <c r="F1989" s="173">
        <v>53</v>
      </c>
      <c r="G1989" s="173">
        <v>32</v>
      </c>
      <c r="H1989" s="173" t="s">
        <v>229</v>
      </c>
      <c r="I1989" s="217" t="s">
        <v>5927</v>
      </c>
      <c r="J1989" s="173">
        <v>39</v>
      </c>
      <c r="K1989" s="173" t="s">
        <v>2532</v>
      </c>
      <c r="L1989" s="174" t="s">
        <v>2533</v>
      </c>
      <c r="M1989" s="217" t="s">
        <v>1620</v>
      </c>
      <c r="N1989" s="217" t="s">
        <v>2525</v>
      </c>
      <c r="O1989" s="217"/>
      <c r="P1989" s="218" t="s">
        <v>5928</v>
      </c>
    </row>
    <row r="1990" spans="1:16" s="154" customFormat="1" ht="21" hidden="1" customHeight="1" x14ac:dyDescent="0.2">
      <c r="A1990" s="154">
        <v>1987</v>
      </c>
      <c r="B1990" s="172" t="s">
        <v>1431</v>
      </c>
      <c r="C1990" s="173">
        <v>325334</v>
      </c>
      <c r="D1990" s="174" t="s">
        <v>5929</v>
      </c>
      <c r="E1990" s="173" t="s">
        <v>741</v>
      </c>
      <c r="F1990" s="173">
        <v>50</v>
      </c>
      <c r="G1990" s="173">
        <v>25</v>
      </c>
      <c r="H1990" s="173" t="s">
        <v>229</v>
      </c>
      <c r="I1990" s="217" t="s">
        <v>5927</v>
      </c>
      <c r="J1990" s="173">
        <v>39</v>
      </c>
      <c r="K1990" s="173" t="s">
        <v>2532</v>
      </c>
      <c r="L1990" s="174" t="s">
        <v>2533</v>
      </c>
      <c r="M1990" s="217" t="s">
        <v>1620</v>
      </c>
      <c r="N1990" s="217" t="s">
        <v>2525</v>
      </c>
      <c r="O1990" s="217"/>
      <c r="P1990" s="218" t="s">
        <v>5930</v>
      </c>
    </row>
    <row r="1991" spans="1:16" s="154" customFormat="1" ht="21" hidden="1" customHeight="1" x14ac:dyDescent="0.2">
      <c r="A1991" s="154">
        <v>1988</v>
      </c>
      <c r="B1991" s="172" t="s">
        <v>1431</v>
      </c>
      <c r="C1991" s="173">
        <v>420560</v>
      </c>
      <c r="D1991" s="174" t="s">
        <v>5931</v>
      </c>
      <c r="E1991" s="173" t="s">
        <v>741</v>
      </c>
      <c r="F1991" s="173">
        <v>37</v>
      </c>
      <c r="G1991" s="173">
        <v>13</v>
      </c>
      <c r="H1991" s="173" t="s">
        <v>229</v>
      </c>
      <c r="I1991" s="217" t="s">
        <v>5695</v>
      </c>
      <c r="J1991" s="173">
        <v>35</v>
      </c>
      <c r="K1991" s="173" t="s">
        <v>820</v>
      </c>
      <c r="L1991" s="174" t="s">
        <v>821</v>
      </c>
      <c r="M1991" s="217" t="s">
        <v>1620</v>
      </c>
      <c r="N1991" s="217" t="s">
        <v>2525</v>
      </c>
      <c r="O1991" s="217"/>
      <c r="P1991" s="218" t="s">
        <v>5932</v>
      </c>
    </row>
    <row r="1992" spans="1:16" s="154" customFormat="1" ht="21" hidden="1" customHeight="1" x14ac:dyDescent="0.2">
      <c r="A1992" s="154">
        <v>1989</v>
      </c>
      <c r="B1992" s="172" t="s">
        <v>1431</v>
      </c>
      <c r="C1992" s="173">
        <v>591143</v>
      </c>
      <c r="D1992" s="174" t="s">
        <v>5933</v>
      </c>
      <c r="E1992" s="173" t="s">
        <v>741</v>
      </c>
      <c r="F1992" s="173">
        <v>34</v>
      </c>
      <c r="G1992" s="173">
        <v>7</v>
      </c>
      <c r="H1992" s="173" t="s">
        <v>229</v>
      </c>
      <c r="I1992" s="217" t="s">
        <v>4652</v>
      </c>
      <c r="J1992" s="173">
        <v>35</v>
      </c>
      <c r="K1992" s="173" t="s">
        <v>820</v>
      </c>
      <c r="L1992" s="174" t="s">
        <v>821</v>
      </c>
      <c r="M1992" s="217" t="s">
        <v>1620</v>
      </c>
      <c r="N1992" s="217" t="s">
        <v>4111</v>
      </c>
      <c r="O1992" s="217" t="s">
        <v>4653</v>
      </c>
      <c r="P1992" s="218" t="s">
        <v>5934</v>
      </c>
    </row>
    <row r="1993" spans="1:16" s="154" customFormat="1" ht="21" hidden="1" customHeight="1" x14ac:dyDescent="0.2">
      <c r="A1993" s="154">
        <v>1990</v>
      </c>
      <c r="B1993" s="172" t="s">
        <v>1431</v>
      </c>
      <c r="C1993" s="173">
        <v>311848</v>
      </c>
      <c r="D1993" s="174" t="s">
        <v>5935</v>
      </c>
      <c r="E1993" s="173" t="s">
        <v>741</v>
      </c>
      <c r="F1993" s="173">
        <v>51</v>
      </c>
      <c r="G1993" s="173">
        <v>27</v>
      </c>
      <c r="H1993" s="173" t="s">
        <v>229</v>
      </c>
      <c r="I1993" s="217" t="s">
        <v>5936</v>
      </c>
      <c r="J1993" s="173">
        <v>37</v>
      </c>
      <c r="K1993" s="173" t="s">
        <v>1964</v>
      </c>
      <c r="L1993" s="174" t="s">
        <v>1965</v>
      </c>
      <c r="M1993" s="217" t="s">
        <v>1620</v>
      </c>
      <c r="N1993" s="217" t="s">
        <v>194</v>
      </c>
      <c r="O1993" s="217"/>
      <c r="P1993" s="218" t="s">
        <v>5937</v>
      </c>
    </row>
    <row r="1994" spans="1:16" s="154" customFormat="1" ht="21" hidden="1" customHeight="1" x14ac:dyDescent="0.2">
      <c r="A1994" s="154">
        <v>1991</v>
      </c>
      <c r="B1994" s="172" t="s">
        <v>1759</v>
      </c>
      <c r="C1994" s="173">
        <v>177195</v>
      </c>
      <c r="D1994" s="174" t="s">
        <v>5938</v>
      </c>
      <c r="E1994" s="173" t="s">
        <v>640</v>
      </c>
      <c r="F1994" s="173">
        <v>50</v>
      </c>
      <c r="G1994" s="173">
        <v>33</v>
      </c>
      <c r="H1994" s="173" t="s">
        <v>280</v>
      </c>
      <c r="I1994" s="217" t="s">
        <v>5939</v>
      </c>
      <c r="J1994" s="173">
        <v>24</v>
      </c>
      <c r="K1994" s="173" t="s">
        <v>1047</v>
      </c>
      <c r="L1994" s="174" t="s">
        <v>1048</v>
      </c>
      <c r="M1994" s="217" t="s">
        <v>653</v>
      </c>
      <c r="N1994" s="217" t="s">
        <v>663</v>
      </c>
      <c r="O1994" s="217" t="s">
        <v>1847</v>
      </c>
      <c r="P1994" s="218" t="s">
        <v>5940</v>
      </c>
    </row>
    <row r="1995" spans="1:16" s="154" customFormat="1" ht="21" hidden="1" customHeight="1" x14ac:dyDescent="0.2">
      <c r="A1995" s="154">
        <v>1992</v>
      </c>
      <c r="B1995" s="172" t="s">
        <v>1759</v>
      </c>
      <c r="C1995" s="173">
        <v>177383</v>
      </c>
      <c r="D1995" s="174" t="s">
        <v>5941</v>
      </c>
      <c r="E1995" s="173" t="s">
        <v>640</v>
      </c>
      <c r="F1995" s="173">
        <v>53</v>
      </c>
      <c r="G1995" s="173">
        <v>34</v>
      </c>
      <c r="H1995" s="173" t="s">
        <v>280</v>
      </c>
      <c r="I1995" s="217" t="s">
        <v>5942</v>
      </c>
      <c r="J1995" s="173">
        <v>18</v>
      </c>
      <c r="K1995" s="173" t="s">
        <v>2108</v>
      </c>
      <c r="L1995" s="174" t="s">
        <v>2109</v>
      </c>
      <c r="M1995" s="217" t="s">
        <v>653</v>
      </c>
      <c r="N1995" s="217" t="s">
        <v>663</v>
      </c>
      <c r="O1995" s="217" t="s">
        <v>1847</v>
      </c>
      <c r="P1995" s="218" t="s">
        <v>5943</v>
      </c>
    </row>
    <row r="1996" spans="1:16" s="154" customFormat="1" ht="21" hidden="1" customHeight="1" x14ac:dyDescent="0.2">
      <c r="A1996" s="154">
        <v>1993</v>
      </c>
      <c r="B1996" s="172" t="s">
        <v>1759</v>
      </c>
      <c r="C1996" s="173">
        <v>184251</v>
      </c>
      <c r="D1996" s="174" t="s">
        <v>5944</v>
      </c>
      <c r="E1996" s="173" t="s">
        <v>640</v>
      </c>
      <c r="F1996" s="173">
        <v>50</v>
      </c>
      <c r="G1996" s="173">
        <v>33</v>
      </c>
      <c r="H1996" s="173" t="s">
        <v>280</v>
      </c>
      <c r="I1996" s="217" t="s">
        <v>5945</v>
      </c>
      <c r="J1996" s="173">
        <v>23</v>
      </c>
      <c r="K1996" s="173" t="s">
        <v>2843</v>
      </c>
      <c r="L1996" s="174" t="s">
        <v>2844</v>
      </c>
      <c r="M1996" s="217" t="s">
        <v>653</v>
      </c>
      <c r="N1996" s="217" t="s">
        <v>654</v>
      </c>
      <c r="O1996" s="217" t="s">
        <v>1170</v>
      </c>
      <c r="P1996" s="218" t="s">
        <v>5946</v>
      </c>
    </row>
    <row r="1997" spans="1:16" s="154" customFormat="1" ht="21" hidden="1" customHeight="1" x14ac:dyDescent="0.2">
      <c r="A1997" s="154">
        <v>1994</v>
      </c>
      <c r="B1997" s="172" t="s">
        <v>1759</v>
      </c>
      <c r="C1997" s="173">
        <v>228585</v>
      </c>
      <c r="D1997" s="174" t="s">
        <v>5947</v>
      </c>
      <c r="E1997" s="173" t="s">
        <v>640</v>
      </c>
      <c r="F1997" s="173">
        <v>50</v>
      </c>
      <c r="G1997" s="173">
        <v>30</v>
      </c>
      <c r="H1997" s="173" t="s">
        <v>280</v>
      </c>
      <c r="I1997" s="217" t="s">
        <v>5948</v>
      </c>
      <c r="J1997" s="173">
        <v>31</v>
      </c>
      <c r="K1997" s="173" t="s">
        <v>5949</v>
      </c>
      <c r="L1997" s="174" t="s">
        <v>5950</v>
      </c>
      <c r="M1997" s="217" t="s">
        <v>653</v>
      </c>
      <c r="N1997" s="217" t="s">
        <v>663</v>
      </c>
      <c r="O1997" s="217" t="s">
        <v>1847</v>
      </c>
      <c r="P1997" s="218" t="s">
        <v>5951</v>
      </c>
    </row>
    <row r="1998" spans="1:16" s="154" customFormat="1" ht="21" hidden="1" customHeight="1" x14ac:dyDescent="0.2">
      <c r="A1998" s="154">
        <v>1995</v>
      </c>
      <c r="B1998" s="172" t="s">
        <v>1759</v>
      </c>
      <c r="C1998" s="173">
        <v>348169</v>
      </c>
      <c r="D1998" s="174" t="s">
        <v>5952</v>
      </c>
      <c r="E1998" s="173" t="s">
        <v>640</v>
      </c>
      <c r="F1998" s="173">
        <v>39</v>
      </c>
      <c r="G1998" s="173">
        <v>19</v>
      </c>
      <c r="H1998" s="173" t="s">
        <v>280</v>
      </c>
      <c r="I1998" s="217" t="s">
        <v>5953</v>
      </c>
      <c r="J1998" s="173">
        <v>26</v>
      </c>
      <c r="K1998" s="173" t="s">
        <v>5954</v>
      </c>
      <c r="L1998" s="174" t="s">
        <v>5955</v>
      </c>
      <c r="M1998" s="217" t="s">
        <v>653</v>
      </c>
      <c r="N1998" s="217" t="s">
        <v>663</v>
      </c>
      <c r="O1998" s="217" t="s">
        <v>664</v>
      </c>
      <c r="P1998" s="218" t="s">
        <v>5956</v>
      </c>
    </row>
    <row r="1999" spans="1:16" s="154" customFormat="1" ht="21" hidden="1" customHeight="1" x14ac:dyDescent="0.2">
      <c r="A1999" s="154">
        <v>1996</v>
      </c>
      <c r="B1999" s="172" t="s">
        <v>1759</v>
      </c>
      <c r="C1999" s="173">
        <v>727623</v>
      </c>
      <c r="D1999" s="174" t="s">
        <v>5957</v>
      </c>
      <c r="E1999" s="173" t="s">
        <v>640</v>
      </c>
      <c r="F1999" s="173">
        <v>51</v>
      </c>
      <c r="G1999" s="173">
        <v>31</v>
      </c>
      <c r="H1999" s="173" t="s">
        <v>280</v>
      </c>
      <c r="I1999" s="217" t="s">
        <v>1662</v>
      </c>
      <c r="J1999" s="173">
        <v>21</v>
      </c>
      <c r="K1999" s="173" t="s">
        <v>2467</v>
      </c>
      <c r="L1999" s="174" t="s">
        <v>2468</v>
      </c>
      <c r="M1999" s="217" t="s">
        <v>653</v>
      </c>
      <c r="N1999" s="217" t="s">
        <v>663</v>
      </c>
      <c r="O1999" s="217" t="s">
        <v>664</v>
      </c>
      <c r="P1999" s="218" t="s">
        <v>5958</v>
      </c>
    </row>
    <row r="2000" spans="1:16" s="154" customFormat="1" ht="21" hidden="1" customHeight="1" x14ac:dyDescent="0.2">
      <c r="A2000" s="154">
        <v>1997</v>
      </c>
      <c r="B2000" s="172" t="s">
        <v>1759</v>
      </c>
      <c r="C2000" s="173">
        <v>263557</v>
      </c>
      <c r="D2000" s="174" t="s">
        <v>5959</v>
      </c>
      <c r="E2000" s="173" t="s">
        <v>640</v>
      </c>
      <c r="F2000" s="173">
        <v>52</v>
      </c>
      <c r="G2000" s="173">
        <v>31</v>
      </c>
      <c r="H2000" s="173" t="s">
        <v>280</v>
      </c>
      <c r="I2000" s="217" t="s">
        <v>5960</v>
      </c>
      <c r="J2000" s="173">
        <v>23</v>
      </c>
      <c r="K2000" s="173" t="s">
        <v>1092</v>
      </c>
      <c r="L2000" s="174" t="s">
        <v>1093</v>
      </c>
      <c r="M2000" s="217" t="s">
        <v>653</v>
      </c>
      <c r="N2000" s="217" t="s">
        <v>663</v>
      </c>
      <c r="O2000" s="217" t="s">
        <v>1847</v>
      </c>
      <c r="P2000" s="218" t="s">
        <v>5961</v>
      </c>
    </row>
    <row r="2001" spans="1:16" s="154" customFormat="1" ht="21" hidden="1" customHeight="1" x14ac:dyDescent="0.2">
      <c r="A2001" s="154">
        <v>1998</v>
      </c>
      <c r="B2001" s="172" t="s">
        <v>1759</v>
      </c>
      <c r="C2001" s="173">
        <v>340339</v>
      </c>
      <c r="D2001" s="174" t="s">
        <v>5962</v>
      </c>
      <c r="E2001" s="173" t="s">
        <v>640</v>
      </c>
      <c r="F2001" s="173">
        <v>47</v>
      </c>
      <c r="G2001" s="173">
        <v>20</v>
      </c>
      <c r="H2001" s="173" t="s">
        <v>280</v>
      </c>
      <c r="I2001" s="217" t="s">
        <v>5960</v>
      </c>
      <c r="J2001" s="173">
        <v>23</v>
      </c>
      <c r="K2001" s="173" t="s">
        <v>1092</v>
      </c>
      <c r="L2001" s="174" t="s">
        <v>1093</v>
      </c>
      <c r="M2001" s="217" t="s">
        <v>653</v>
      </c>
      <c r="N2001" s="217" t="s">
        <v>663</v>
      </c>
      <c r="O2001" s="217" t="s">
        <v>1847</v>
      </c>
      <c r="P2001" s="218" t="s">
        <v>5406</v>
      </c>
    </row>
    <row r="2002" spans="1:16" s="154" customFormat="1" ht="21" hidden="1" customHeight="1" x14ac:dyDescent="0.2">
      <c r="A2002" s="154">
        <v>1999</v>
      </c>
      <c r="B2002" s="172" t="s">
        <v>1759</v>
      </c>
      <c r="C2002" s="173">
        <v>393034</v>
      </c>
      <c r="D2002" s="174" t="s">
        <v>5963</v>
      </c>
      <c r="E2002" s="173" t="s">
        <v>640</v>
      </c>
      <c r="F2002" s="173">
        <v>41</v>
      </c>
      <c r="G2002" s="173">
        <v>10</v>
      </c>
      <c r="H2002" s="173" t="s">
        <v>280</v>
      </c>
      <c r="I2002" s="217" t="s">
        <v>3954</v>
      </c>
      <c r="J2002" s="173">
        <v>21</v>
      </c>
      <c r="K2002" s="173" t="s">
        <v>3847</v>
      </c>
      <c r="L2002" s="174" t="s">
        <v>3848</v>
      </c>
      <c r="M2002" s="217" t="s">
        <v>653</v>
      </c>
      <c r="N2002" s="217" t="s">
        <v>654</v>
      </c>
      <c r="O2002" s="217" t="s">
        <v>1170</v>
      </c>
      <c r="P2002" s="218" t="s">
        <v>5964</v>
      </c>
    </row>
    <row r="2003" spans="1:16" s="154" customFormat="1" ht="21" hidden="1" customHeight="1" x14ac:dyDescent="0.2">
      <c r="A2003" s="154">
        <v>2000</v>
      </c>
      <c r="B2003" s="172" t="s">
        <v>1759</v>
      </c>
      <c r="C2003" s="173">
        <v>420666</v>
      </c>
      <c r="D2003" s="174" t="s">
        <v>5965</v>
      </c>
      <c r="E2003" s="173" t="s">
        <v>640</v>
      </c>
      <c r="F2003" s="173">
        <v>44</v>
      </c>
      <c r="G2003" s="173">
        <v>10</v>
      </c>
      <c r="H2003" s="173" t="s">
        <v>280</v>
      </c>
      <c r="I2003" s="217" t="s">
        <v>5966</v>
      </c>
      <c r="J2003" s="173">
        <v>21</v>
      </c>
      <c r="K2003" s="173" t="s">
        <v>4821</v>
      </c>
      <c r="L2003" s="174" t="s">
        <v>4822</v>
      </c>
      <c r="M2003" s="217" t="s">
        <v>653</v>
      </c>
      <c r="N2003" s="217" t="s">
        <v>663</v>
      </c>
      <c r="O2003" s="217" t="s">
        <v>1847</v>
      </c>
      <c r="P2003" s="218" t="s">
        <v>5967</v>
      </c>
    </row>
    <row r="2004" spans="1:16" s="154" customFormat="1" ht="21" hidden="1" customHeight="1" x14ac:dyDescent="0.2">
      <c r="A2004" s="154">
        <v>2001</v>
      </c>
      <c r="B2004" s="172" t="s">
        <v>1759</v>
      </c>
      <c r="C2004" s="173">
        <v>569825</v>
      </c>
      <c r="D2004" s="174" t="s">
        <v>5968</v>
      </c>
      <c r="E2004" s="173" t="s">
        <v>640</v>
      </c>
      <c r="F2004" s="173">
        <v>32</v>
      </c>
      <c r="G2004" s="173">
        <v>9</v>
      </c>
      <c r="H2004" s="173" t="s">
        <v>280</v>
      </c>
      <c r="I2004" s="217" t="s">
        <v>5966</v>
      </c>
      <c r="J2004" s="173">
        <v>21</v>
      </c>
      <c r="K2004" s="173" t="s">
        <v>4821</v>
      </c>
      <c r="L2004" s="174" t="s">
        <v>4822</v>
      </c>
      <c r="M2004" s="217" t="s">
        <v>653</v>
      </c>
      <c r="N2004" s="217" t="s">
        <v>663</v>
      </c>
      <c r="O2004" s="217" t="s">
        <v>1847</v>
      </c>
      <c r="P2004" s="218" t="s">
        <v>5969</v>
      </c>
    </row>
    <row r="2005" spans="1:16" s="154" customFormat="1" ht="21" hidden="1" customHeight="1" x14ac:dyDescent="0.2">
      <c r="A2005" s="154">
        <v>2002</v>
      </c>
      <c r="B2005" s="172" t="s">
        <v>1759</v>
      </c>
      <c r="C2005" s="173">
        <v>359801</v>
      </c>
      <c r="D2005" s="174" t="s">
        <v>5970</v>
      </c>
      <c r="E2005" s="173" t="s">
        <v>640</v>
      </c>
      <c r="F2005" s="173">
        <v>42</v>
      </c>
      <c r="G2005" s="173">
        <v>22</v>
      </c>
      <c r="H2005" s="173" t="s">
        <v>280</v>
      </c>
      <c r="I2005" s="217" t="s">
        <v>3738</v>
      </c>
      <c r="J2005" s="173">
        <v>22</v>
      </c>
      <c r="K2005" s="173" t="s">
        <v>764</v>
      </c>
      <c r="L2005" s="174" t="s">
        <v>765</v>
      </c>
      <c r="M2005" s="217" t="s">
        <v>653</v>
      </c>
      <c r="N2005" s="217"/>
      <c r="O2005" s="217" t="s">
        <v>698</v>
      </c>
      <c r="P2005" s="218" t="s">
        <v>5406</v>
      </c>
    </row>
    <row r="2006" spans="1:16" s="154" customFormat="1" ht="21" hidden="1" customHeight="1" x14ac:dyDescent="0.2">
      <c r="A2006" s="154">
        <v>2003</v>
      </c>
      <c r="B2006" s="172" t="s">
        <v>638</v>
      </c>
      <c r="C2006" s="173">
        <v>342564</v>
      </c>
      <c r="D2006" s="174" t="s">
        <v>5971</v>
      </c>
      <c r="E2006" s="173" t="s">
        <v>741</v>
      </c>
      <c r="F2006" s="173">
        <v>48</v>
      </c>
      <c r="G2006" s="173">
        <v>22</v>
      </c>
      <c r="H2006" s="173" t="s">
        <v>641</v>
      </c>
      <c r="I2006" s="217" t="s">
        <v>5972</v>
      </c>
      <c r="J2006" s="173">
        <v>35</v>
      </c>
      <c r="K2006" s="173" t="s">
        <v>1344</v>
      </c>
      <c r="L2006" s="174" t="s">
        <v>1345</v>
      </c>
      <c r="M2006" s="217" t="s">
        <v>645</v>
      </c>
      <c r="N2006" s="217" t="s">
        <v>1614</v>
      </c>
      <c r="O2006" s="217"/>
      <c r="P2006" s="218" t="s">
        <v>5973</v>
      </c>
    </row>
    <row r="2007" spans="1:16" s="154" customFormat="1" ht="21" hidden="1" customHeight="1" x14ac:dyDescent="0.2">
      <c r="A2007" s="154">
        <v>2004</v>
      </c>
      <c r="B2007" s="172" t="s">
        <v>638</v>
      </c>
      <c r="C2007" s="173">
        <v>358698</v>
      </c>
      <c r="D2007" s="174" t="s">
        <v>5974</v>
      </c>
      <c r="E2007" s="173" t="s">
        <v>640</v>
      </c>
      <c r="F2007" s="173">
        <v>40</v>
      </c>
      <c r="G2007" s="173">
        <v>20</v>
      </c>
      <c r="H2007" s="173" t="s">
        <v>641</v>
      </c>
      <c r="I2007" s="217" t="s">
        <v>5975</v>
      </c>
      <c r="J2007" s="173">
        <v>23</v>
      </c>
      <c r="K2007" s="173" t="s">
        <v>1280</v>
      </c>
      <c r="L2007" s="174" t="s">
        <v>1281</v>
      </c>
      <c r="M2007" s="217" t="s">
        <v>645</v>
      </c>
      <c r="N2007" s="217" t="s">
        <v>760</v>
      </c>
      <c r="O2007" s="217"/>
      <c r="P2007" s="218" t="s">
        <v>5976</v>
      </c>
    </row>
    <row r="2008" spans="1:16" s="154" customFormat="1" ht="21" hidden="1" customHeight="1" x14ac:dyDescent="0.2">
      <c r="A2008" s="154">
        <v>2005</v>
      </c>
      <c r="B2008" s="172" t="s">
        <v>1510</v>
      </c>
      <c r="C2008" s="173">
        <v>489009</v>
      </c>
      <c r="D2008" s="174" t="s">
        <v>5977</v>
      </c>
      <c r="E2008" s="173" t="s">
        <v>640</v>
      </c>
      <c r="F2008" s="173">
        <v>32</v>
      </c>
      <c r="G2008" s="173">
        <v>11</v>
      </c>
      <c r="H2008" s="173" t="s">
        <v>641</v>
      </c>
      <c r="I2008" s="217" t="s">
        <v>5978</v>
      </c>
      <c r="J2008" s="173">
        <v>15</v>
      </c>
      <c r="K2008" s="173" t="s">
        <v>1612</v>
      </c>
      <c r="L2008" s="174" t="s">
        <v>1613</v>
      </c>
      <c r="M2008" s="217" t="s">
        <v>645</v>
      </c>
      <c r="N2008" s="217" t="s">
        <v>1614</v>
      </c>
      <c r="O2008" s="217" t="s">
        <v>1615</v>
      </c>
      <c r="P2008" s="218" t="s">
        <v>5979</v>
      </c>
    </row>
    <row r="2009" spans="1:16" s="154" customFormat="1" ht="21" hidden="1" customHeight="1" x14ac:dyDescent="0.2">
      <c r="A2009" s="154">
        <v>2006</v>
      </c>
      <c r="B2009" s="172" t="s">
        <v>1510</v>
      </c>
      <c r="C2009" s="173">
        <v>449128</v>
      </c>
      <c r="D2009" s="174" t="s">
        <v>5980</v>
      </c>
      <c r="E2009" s="173" t="s">
        <v>741</v>
      </c>
      <c r="F2009" s="173">
        <v>40</v>
      </c>
      <c r="G2009" s="173">
        <v>17</v>
      </c>
      <c r="H2009" s="173" t="s">
        <v>641</v>
      </c>
      <c r="I2009" s="217" t="s">
        <v>5981</v>
      </c>
      <c r="J2009" s="173">
        <v>33</v>
      </c>
      <c r="K2009" s="173" t="s">
        <v>2207</v>
      </c>
      <c r="L2009" s="174" t="s">
        <v>2208</v>
      </c>
      <c r="M2009" s="217" t="s">
        <v>645</v>
      </c>
      <c r="N2009" s="217" t="s">
        <v>1614</v>
      </c>
      <c r="O2009" s="217" t="s">
        <v>1615</v>
      </c>
      <c r="P2009" s="218" t="s">
        <v>5982</v>
      </c>
    </row>
    <row r="2010" spans="1:16" s="154" customFormat="1" ht="21" hidden="1" customHeight="1" x14ac:dyDescent="0.2">
      <c r="A2010" s="154">
        <v>2007</v>
      </c>
      <c r="B2010" s="172" t="s">
        <v>1510</v>
      </c>
      <c r="C2010" s="173">
        <v>526240</v>
      </c>
      <c r="D2010" s="174" t="s">
        <v>5983</v>
      </c>
      <c r="E2010" s="173" t="s">
        <v>741</v>
      </c>
      <c r="F2010" s="173">
        <v>47</v>
      </c>
      <c r="G2010" s="173">
        <v>9</v>
      </c>
      <c r="H2010" s="173" t="s">
        <v>641</v>
      </c>
      <c r="I2010" s="217" t="s">
        <v>5984</v>
      </c>
      <c r="J2010" s="173">
        <v>37</v>
      </c>
      <c r="K2010" s="173" t="s">
        <v>1964</v>
      </c>
      <c r="L2010" s="174" t="s">
        <v>1965</v>
      </c>
      <c r="M2010" s="217" t="s">
        <v>645</v>
      </c>
      <c r="N2010" s="217" t="s">
        <v>822</v>
      </c>
      <c r="O2010" s="217" t="s">
        <v>1782</v>
      </c>
      <c r="P2010" s="218" t="s">
        <v>5985</v>
      </c>
    </row>
    <row r="2011" spans="1:16" s="154" customFormat="1" ht="21" hidden="1" customHeight="1" x14ac:dyDescent="0.2">
      <c r="A2011" s="154">
        <v>2008</v>
      </c>
      <c r="B2011" s="172" t="s">
        <v>1431</v>
      </c>
      <c r="C2011" s="173">
        <v>329098</v>
      </c>
      <c r="D2011" s="174" t="s">
        <v>5986</v>
      </c>
      <c r="E2011" s="173" t="s">
        <v>741</v>
      </c>
      <c r="F2011" s="173">
        <v>58</v>
      </c>
      <c r="G2011" s="173">
        <v>24</v>
      </c>
      <c r="H2011" s="173" t="s">
        <v>641</v>
      </c>
      <c r="I2011" s="217" t="s">
        <v>5987</v>
      </c>
      <c r="J2011" s="173">
        <v>37</v>
      </c>
      <c r="K2011" s="173" t="s">
        <v>1964</v>
      </c>
      <c r="L2011" s="174" t="s">
        <v>1965</v>
      </c>
      <c r="M2011" s="217" t="s">
        <v>645</v>
      </c>
      <c r="N2011" s="217" t="s">
        <v>822</v>
      </c>
      <c r="O2011" s="217" t="s">
        <v>1782</v>
      </c>
      <c r="P2011" s="218" t="s">
        <v>5988</v>
      </c>
    </row>
    <row r="2012" spans="1:16" s="154" customFormat="1" ht="21" hidden="1" customHeight="1" x14ac:dyDescent="0.2">
      <c r="A2012" s="154">
        <v>2009</v>
      </c>
      <c r="B2012" s="172" t="s">
        <v>1510</v>
      </c>
      <c r="C2012" s="173">
        <v>489305</v>
      </c>
      <c r="D2012" s="174" t="s">
        <v>5989</v>
      </c>
      <c r="E2012" s="173" t="s">
        <v>741</v>
      </c>
      <c r="F2012" s="173">
        <v>39</v>
      </c>
      <c r="G2012" s="173">
        <v>13</v>
      </c>
      <c r="H2012" s="173" t="s">
        <v>641</v>
      </c>
      <c r="I2012" s="217" t="s">
        <v>5990</v>
      </c>
      <c r="J2012" s="173">
        <v>37</v>
      </c>
      <c r="K2012" s="173" t="s">
        <v>2316</v>
      </c>
      <c r="L2012" s="174" t="s">
        <v>2317</v>
      </c>
      <c r="M2012" s="217" t="s">
        <v>645</v>
      </c>
      <c r="N2012" s="217" t="s">
        <v>822</v>
      </c>
      <c r="O2012" s="217" t="s">
        <v>1782</v>
      </c>
      <c r="P2012" s="218" t="s">
        <v>5991</v>
      </c>
    </row>
    <row r="2013" spans="1:16" s="154" customFormat="1" ht="21" hidden="1" customHeight="1" x14ac:dyDescent="0.2">
      <c r="A2013" s="154">
        <v>2010</v>
      </c>
      <c r="B2013" s="172" t="s">
        <v>1510</v>
      </c>
      <c r="C2013" s="173">
        <v>440702</v>
      </c>
      <c r="D2013" s="174" t="s">
        <v>5992</v>
      </c>
      <c r="E2013" s="173" t="s">
        <v>741</v>
      </c>
      <c r="F2013" s="173">
        <v>36</v>
      </c>
      <c r="G2013" s="173">
        <v>13</v>
      </c>
      <c r="H2013" s="173" t="s">
        <v>641</v>
      </c>
      <c r="I2013" s="217" t="s">
        <v>5993</v>
      </c>
      <c r="J2013" s="173">
        <v>35</v>
      </c>
      <c r="K2013" s="173" t="s">
        <v>820</v>
      </c>
      <c r="L2013" s="174" t="s">
        <v>821</v>
      </c>
      <c r="M2013" s="217" t="s">
        <v>645</v>
      </c>
      <c r="N2013" s="217" t="s">
        <v>822</v>
      </c>
      <c r="O2013" s="217" t="s">
        <v>1782</v>
      </c>
      <c r="P2013" s="218" t="s">
        <v>5994</v>
      </c>
    </row>
    <row r="2014" spans="1:16" s="154" customFormat="1" ht="21" hidden="1" customHeight="1" x14ac:dyDescent="0.2">
      <c r="A2014" s="154">
        <v>2011</v>
      </c>
      <c r="B2014" s="172" t="s">
        <v>638</v>
      </c>
      <c r="C2014" s="173">
        <v>376608</v>
      </c>
      <c r="D2014" s="174" t="s">
        <v>5995</v>
      </c>
      <c r="E2014" s="173" t="s">
        <v>741</v>
      </c>
      <c r="F2014" s="173">
        <v>45</v>
      </c>
      <c r="G2014" s="173">
        <v>21</v>
      </c>
      <c r="H2014" s="173" t="s">
        <v>641</v>
      </c>
      <c r="I2014" s="217" t="s">
        <v>4706</v>
      </c>
      <c r="J2014" s="173">
        <v>39</v>
      </c>
      <c r="K2014" s="173" t="s">
        <v>2532</v>
      </c>
      <c r="L2014" s="174" t="s">
        <v>2533</v>
      </c>
      <c r="M2014" s="217" t="s">
        <v>645</v>
      </c>
      <c r="N2014" s="217" t="s">
        <v>822</v>
      </c>
      <c r="O2014" s="217" t="s">
        <v>4694</v>
      </c>
      <c r="P2014" s="218" t="s">
        <v>5996</v>
      </c>
    </row>
    <row r="2015" spans="1:16" s="154" customFormat="1" ht="21" hidden="1" customHeight="1" x14ac:dyDescent="0.2">
      <c r="A2015" s="154">
        <v>2012</v>
      </c>
      <c r="B2015" s="172" t="s">
        <v>638</v>
      </c>
      <c r="C2015" s="173">
        <v>441120</v>
      </c>
      <c r="D2015" s="174" t="s">
        <v>5997</v>
      </c>
      <c r="E2015" s="173" t="s">
        <v>741</v>
      </c>
      <c r="F2015" s="173">
        <v>44</v>
      </c>
      <c r="G2015" s="173">
        <v>17</v>
      </c>
      <c r="H2015" s="173" t="s">
        <v>641</v>
      </c>
      <c r="I2015" s="217" t="s">
        <v>4713</v>
      </c>
      <c r="J2015" s="173">
        <v>39</v>
      </c>
      <c r="K2015" s="173" t="s">
        <v>2532</v>
      </c>
      <c r="L2015" s="174" t="s">
        <v>2533</v>
      </c>
      <c r="M2015" s="217" t="s">
        <v>645</v>
      </c>
      <c r="N2015" s="217" t="s">
        <v>822</v>
      </c>
      <c r="O2015" s="217" t="s">
        <v>4694</v>
      </c>
      <c r="P2015" s="218" t="s">
        <v>5998</v>
      </c>
    </row>
    <row r="2016" spans="1:16" s="154" customFormat="1" ht="21" hidden="1" customHeight="1" x14ac:dyDescent="0.2">
      <c r="A2016" s="154">
        <v>2013</v>
      </c>
      <c r="B2016" s="172" t="s">
        <v>638</v>
      </c>
      <c r="C2016" s="173">
        <v>347356</v>
      </c>
      <c r="D2016" s="174" t="s">
        <v>5999</v>
      </c>
      <c r="E2016" s="173" t="s">
        <v>741</v>
      </c>
      <c r="F2016" s="173">
        <v>56</v>
      </c>
      <c r="G2016" s="173">
        <v>22</v>
      </c>
      <c r="H2016" s="173" t="s">
        <v>641</v>
      </c>
      <c r="I2016" s="217" t="s">
        <v>5261</v>
      </c>
      <c r="J2016" s="173">
        <v>39</v>
      </c>
      <c r="K2016" s="173" t="s">
        <v>2532</v>
      </c>
      <c r="L2016" s="174" t="s">
        <v>2533</v>
      </c>
      <c r="M2016" s="217" t="s">
        <v>645</v>
      </c>
      <c r="N2016" s="217" t="s">
        <v>822</v>
      </c>
      <c r="O2016" s="217" t="s">
        <v>4694</v>
      </c>
      <c r="P2016" s="218" t="s">
        <v>6000</v>
      </c>
    </row>
    <row r="2017" spans="1:16" s="154" customFormat="1" ht="21" hidden="1" customHeight="1" x14ac:dyDescent="0.2">
      <c r="A2017" s="154">
        <v>2014</v>
      </c>
      <c r="B2017" s="172" t="s">
        <v>638</v>
      </c>
      <c r="C2017" s="173">
        <v>524685</v>
      </c>
      <c r="D2017" s="174" t="s">
        <v>6001</v>
      </c>
      <c r="E2017" s="173" t="s">
        <v>741</v>
      </c>
      <c r="F2017" s="173">
        <v>37</v>
      </c>
      <c r="G2017" s="173">
        <v>12</v>
      </c>
      <c r="H2017" s="173" t="s">
        <v>641</v>
      </c>
      <c r="I2017" s="217" t="s">
        <v>4693</v>
      </c>
      <c r="J2017" s="173">
        <v>37</v>
      </c>
      <c r="K2017" s="173" t="s">
        <v>1964</v>
      </c>
      <c r="L2017" s="174" t="s">
        <v>1965</v>
      </c>
      <c r="M2017" s="217" t="s">
        <v>645</v>
      </c>
      <c r="N2017" s="217" t="s">
        <v>822</v>
      </c>
      <c r="O2017" s="217" t="s">
        <v>4694</v>
      </c>
      <c r="P2017" s="218" t="s">
        <v>6002</v>
      </c>
    </row>
    <row r="2018" spans="1:16" s="154" customFormat="1" ht="21" hidden="1" customHeight="1" x14ac:dyDescent="0.2">
      <c r="A2018" s="154">
        <v>2015</v>
      </c>
      <c r="B2018" s="172" t="s">
        <v>638</v>
      </c>
      <c r="C2018" s="173">
        <v>570677</v>
      </c>
      <c r="D2018" s="174" t="s">
        <v>6003</v>
      </c>
      <c r="E2018" s="173" t="s">
        <v>741</v>
      </c>
      <c r="F2018" s="173">
        <v>62</v>
      </c>
      <c r="G2018" s="173">
        <v>9</v>
      </c>
      <c r="H2018" s="173" t="s">
        <v>641</v>
      </c>
      <c r="I2018" s="217" t="s">
        <v>6004</v>
      </c>
      <c r="J2018" s="173">
        <v>39</v>
      </c>
      <c r="K2018" s="173" t="s">
        <v>2532</v>
      </c>
      <c r="L2018" s="174" t="s">
        <v>2533</v>
      </c>
      <c r="M2018" s="217" t="s">
        <v>645</v>
      </c>
      <c r="N2018" s="217"/>
      <c r="O2018" s="217"/>
      <c r="P2018" s="218" t="s">
        <v>6005</v>
      </c>
    </row>
    <row r="2019" spans="1:16" s="154" customFormat="1" ht="21" hidden="1" customHeight="1" x14ac:dyDescent="0.2">
      <c r="A2019" s="154">
        <v>2016</v>
      </c>
      <c r="B2019" s="172" t="s">
        <v>638</v>
      </c>
      <c r="C2019" s="173">
        <v>569847</v>
      </c>
      <c r="D2019" s="174" t="s">
        <v>6006</v>
      </c>
      <c r="E2019" s="173" t="s">
        <v>741</v>
      </c>
      <c r="F2019" s="173">
        <v>47</v>
      </c>
      <c r="G2019" s="173">
        <v>9</v>
      </c>
      <c r="H2019" s="173" t="s">
        <v>641</v>
      </c>
      <c r="I2019" s="217" t="s">
        <v>6007</v>
      </c>
      <c r="J2019" s="173">
        <v>33</v>
      </c>
      <c r="K2019" s="173" t="s">
        <v>1068</v>
      </c>
      <c r="L2019" s="174" t="s">
        <v>1069</v>
      </c>
      <c r="M2019" s="217" t="s">
        <v>645</v>
      </c>
      <c r="N2019" s="217" t="s">
        <v>1614</v>
      </c>
      <c r="O2019" s="217" t="s">
        <v>5590</v>
      </c>
      <c r="P2019" s="218" t="s">
        <v>6008</v>
      </c>
    </row>
    <row r="2020" spans="1:16" s="154" customFormat="1" ht="21" hidden="1" customHeight="1" x14ac:dyDescent="0.2">
      <c r="A2020" s="154">
        <v>2017</v>
      </c>
      <c r="B2020" s="172" t="s">
        <v>1431</v>
      </c>
      <c r="C2020" s="173">
        <v>359874</v>
      </c>
      <c r="D2020" s="174" t="s">
        <v>6009</v>
      </c>
      <c r="E2020" s="173" t="s">
        <v>741</v>
      </c>
      <c r="F2020" s="173">
        <v>42</v>
      </c>
      <c r="G2020" s="173">
        <v>17</v>
      </c>
      <c r="H2020" s="173" t="s">
        <v>641</v>
      </c>
      <c r="I2020" s="217" t="s">
        <v>6010</v>
      </c>
      <c r="J2020" s="173">
        <v>37</v>
      </c>
      <c r="K2020" s="173" t="s">
        <v>1964</v>
      </c>
      <c r="L2020" s="174" t="s">
        <v>1965</v>
      </c>
      <c r="M2020" s="217" t="s">
        <v>645</v>
      </c>
      <c r="N2020" s="217" t="s">
        <v>760</v>
      </c>
      <c r="O2020" s="217" t="s">
        <v>2911</v>
      </c>
      <c r="P2020" s="218" t="s">
        <v>6011</v>
      </c>
    </row>
    <row r="2021" spans="1:16" s="154" customFormat="1" ht="21" hidden="1" customHeight="1" x14ac:dyDescent="0.2">
      <c r="A2021" s="154">
        <v>2018</v>
      </c>
      <c r="B2021" s="172" t="s">
        <v>1431</v>
      </c>
      <c r="C2021" s="173">
        <v>458951</v>
      </c>
      <c r="D2021" s="174" t="s">
        <v>6012</v>
      </c>
      <c r="E2021" s="173" t="s">
        <v>640</v>
      </c>
      <c r="F2021" s="173">
        <v>35</v>
      </c>
      <c r="G2021" s="173">
        <v>16</v>
      </c>
      <c r="H2021" s="173" t="s">
        <v>641</v>
      </c>
      <c r="I2021" s="217" t="s">
        <v>2914</v>
      </c>
      <c r="J2021" s="173">
        <v>16</v>
      </c>
      <c r="K2021" s="173" t="s">
        <v>2658</v>
      </c>
      <c r="L2021" s="174" t="s">
        <v>2659</v>
      </c>
      <c r="M2021" s="217" t="s">
        <v>645</v>
      </c>
      <c r="N2021" s="217" t="s">
        <v>760</v>
      </c>
      <c r="O2021" s="217" t="s">
        <v>2911</v>
      </c>
      <c r="P2021" s="218" t="s">
        <v>6013</v>
      </c>
    </row>
    <row r="2022" spans="1:16" s="154" customFormat="1" ht="21" hidden="1" customHeight="1" x14ac:dyDescent="0.2">
      <c r="A2022" s="154">
        <v>2019</v>
      </c>
      <c r="B2022" s="172" t="s">
        <v>1431</v>
      </c>
      <c r="C2022" s="173">
        <v>549782</v>
      </c>
      <c r="D2022" s="174" t="s">
        <v>6014</v>
      </c>
      <c r="E2022" s="173" t="s">
        <v>640</v>
      </c>
      <c r="F2022" s="173">
        <v>40</v>
      </c>
      <c r="G2022" s="173">
        <v>10</v>
      </c>
      <c r="H2022" s="173" t="s">
        <v>641</v>
      </c>
      <c r="I2022" s="217" t="s">
        <v>6015</v>
      </c>
      <c r="J2022" s="173">
        <v>15</v>
      </c>
      <c r="K2022" s="173" t="s">
        <v>1612</v>
      </c>
      <c r="L2022" s="174" t="s">
        <v>1613</v>
      </c>
      <c r="M2022" s="217" t="s">
        <v>645</v>
      </c>
      <c r="N2022" s="217" t="s">
        <v>760</v>
      </c>
      <c r="O2022" s="217" t="s">
        <v>2911</v>
      </c>
      <c r="P2022" s="218" t="s">
        <v>6016</v>
      </c>
    </row>
    <row r="2023" spans="1:16" s="154" customFormat="1" ht="21" hidden="1" customHeight="1" x14ac:dyDescent="0.2">
      <c r="A2023" s="154">
        <v>2020</v>
      </c>
      <c r="B2023" s="172" t="s">
        <v>1510</v>
      </c>
      <c r="C2023" s="173">
        <v>329155</v>
      </c>
      <c r="D2023" s="174" t="s">
        <v>6017</v>
      </c>
      <c r="E2023" s="173" t="s">
        <v>741</v>
      </c>
      <c r="F2023" s="173">
        <v>52</v>
      </c>
      <c r="G2023" s="173">
        <v>22</v>
      </c>
      <c r="H2023" s="173" t="s">
        <v>641</v>
      </c>
      <c r="I2023" s="217" t="s">
        <v>5984</v>
      </c>
      <c r="J2023" s="173">
        <v>39</v>
      </c>
      <c r="K2023" s="173" t="s">
        <v>2532</v>
      </c>
      <c r="L2023" s="174" t="s">
        <v>2533</v>
      </c>
      <c r="M2023" s="217" t="s">
        <v>645</v>
      </c>
      <c r="N2023" s="217" t="s">
        <v>822</v>
      </c>
      <c r="O2023" s="217" t="s">
        <v>1782</v>
      </c>
      <c r="P2023" s="218" t="s">
        <v>6018</v>
      </c>
    </row>
    <row r="2024" spans="1:16" s="154" customFormat="1" ht="21" hidden="1" customHeight="1" x14ac:dyDescent="0.2">
      <c r="A2024" s="154">
        <v>2021</v>
      </c>
      <c r="B2024" s="172" t="s">
        <v>638</v>
      </c>
      <c r="C2024" s="173">
        <v>385232</v>
      </c>
      <c r="D2024" s="174" t="s">
        <v>6019</v>
      </c>
      <c r="E2024" s="173" t="s">
        <v>640</v>
      </c>
      <c r="F2024" s="173">
        <v>37</v>
      </c>
      <c r="G2024" s="173">
        <v>19</v>
      </c>
      <c r="H2024" s="173" t="s">
        <v>641</v>
      </c>
      <c r="I2024" s="217" t="s">
        <v>894</v>
      </c>
      <c r="J2024" s="173">
        <v>21</v>
      </c>
      <c r="K2024" s="173" t="s">
        <v>1931</v>
      </c>
      <c r="L2024" s="174" t="s">
        <v>1932</v>
      </c>
      <c r="M2024" s="217" t="s">
        <v>645</v>
      </c>
      <c r="N2024" s="217" t="s">
        <v>760</v>
      </c>
      <c r="O2024" s="217"/>
      <c r="P2024" s="218" t="s">
        <v>6020</v>
      </c>
    </row>
    <row r="2025" spans="1:16" s="154" customFormat="1" ht="21" hidden="1" customHeight="1" x14ac:dyDescent="0.2">
      <c r="A2025" s="154">
        <v>2022</v>
      </c>
      <c r="B2025" s="172" t="s">
        <v>638</v>
      </c>
      <c r="C2025" s="173">
        <v>358830</v>
      </c>
      <c r="D2025" s="174" t="s">
        <v>6021</v>
      </c>
      <c r="E2025" s="173" t="s">
        <v>640</v>
      </c>
      <c r="F2025" s="173">
        <v>39</v>
      </c>
      <c r="G2025" s="173">
        <v>17</v>
      </c>
      <c r="H2025" s="173" t="s">
        <v>641</v>
      </c>
      <c r="I2025" s="217" t="s">
        <v>6022</v>
      </c>
      <c r="J2025" s="173">
        <v>16</v>
      </c>
      <c r="K2025" s="173" t="s">
        <v>2799</v>
      </c>
      <c r="L2025" s="174" t="s">
        <v>2800</v>
      </c>
      <c r="M2025" s="217" t="s">
        <v>645</v>
      </c>
      <c r="N2025" s="217" t="s">
        <v>760</v>
      </c>
      <c r="O2025" s="217"/>
      <c r="P2025" s="218" t="s">
        <v>6023</v>
      </c>
    </row>
    <row r="2026" spans="1:16" s="154" customFormat="1" ht="21" hidden="1" customHeight="1" x14ac:dyDescent="0.2">
      <c r="A2026" s="154">
        <v>2023</v>
      </c>
      <c r="B2026" s="172" t="s">
        <v>638</v>
      </c>
      <c r="C2026" s="173">
        <v>618964</v>
      </c>
      <c r="D2026" s="174" t="s">
        <v>6024</v>
      </c>
      <c r="E2026" s="173" t="s">
        <v>741</v>
      </c>
      <c r="F2026" s="173">
        <v>37</v>
      </c>
      <c r="G2026" s="173">
        <v>6</v>
      </c>
      <c r="H2026" s="173" t="s">
        <v>672</v>
      </c>
      <c r="I2026" s="217" t="s">
        <v>6025</v>
      </c>
      <c r="J2026" s="173">
        <v>36</v>
      </c>
      <c r="K2026" s="173" t="s">
        <v>787</v>
      </c>
      <c r="L2026" s="174" t="s">
        <v>788</v>
      </c>
      <c r="M2026" s="217" t="s">
        <v>736</v>
      </c>
      <c r="N2026" s="217" t="s">
        <v>5567</v>
      </c>
      <c r="O2026" s="217" t="s">
        <v>5568</v>
      </c>
      <c r="P2026" s="218" t="s">
        <v>6026</v>
      </c>
    </row>
    <row r="2027" spans="1:16" s="154" customFormat="1" ht="21" hidden="1" customHeight="1" x14ac:dyDescent="0.2">
      <c r="A2027" s="154">
        <v>2024</v>
      </c>
      <c r="B2027" s="172" t="s">
        <v>1431</v>
      </c>
      <c r="C2027" s="173">
        <v>609440</v>
      </c>
      <c r="D2027" s="174" t="s">
        <v>6027</v>
      </c>
      <c r="E2027" s="173" t="s">
        <v>741</v>
      </c>
      <c r="F2027" s="173">
        <v>34</v>
      </c>
      <c r="G2027" s="173">
        <v>3</v>
      </c>
      <c r="H2027" s="173" t="s">
        <v>672</v>
      </c>
      <c r="I2027" s="217" t="s">
        <v>4294</v>
      </c>
      <c r="J2027" s="173">
        <v>35</v>
      </c>
      <c r="K2027" s="173" t="s">
        <v>1574</v>
      </c>
      <c r="L2027" s="174" t="s">
        <v>1575</v>
      </c>
      <c r="M2027" s="217" t="s">
        <v>736</v>
      </c>
      <c r="N2027" s="217" t="s">
        <v>917</v>
      </c>
      <c r="O2027" s="217" t="s">
        <v>918</v>
      </c>
      <c r="P2027" s="218" t="s">
        <v>6028</v>
      </c>
    </row>
    <row r="2028" spans="1:16" s="154" customFormat="1" ht="21" hidden="1" customHeight="1" x14ac:dyDescent="0.2">
      <c r="A2028" s="154">
        <v>2025</v>
      </c>
      <c r="B2028" s="172" t="s">
        <v>1431</v>
      </c>
      <c r="C2028" s="173">
        <v>472602</v>
      </c>
      <c r="D2028" s="174" t="s">
        <v>6029</v>
      </c>
      <c r="E2028" s="173" t="s">
        <v>741</v>
      </c>
      <c r="F2028" s="173">
        <v>46</v>
      </c>
      <c r="G2028" s="173">
        <v>15</v>
      </c>
      <c r="H2028" s="173" t="s">
        <v>672</v>
      </c>
      <c r="I2028" s="217" t="s">
        <v>4294</v>
      </c>
      <c r="J2028" s="173">
        <v>33</v>
      </c>
      <c r="K2028" s="173" t="s">
        <v>2237</v>
      </c>
      <c r="L2028" s="174" t="s">
        <v>2238</v>
      </c>
      <c r="M2028" s="217" t="s">
        <v>736</v>
      </c>
      <c r="N2028" s="217" t="s">
        <v>917</v>
      </c>
      <c r="O2028" s="217" t="s">
        <v>918</v>
      </c>
      <c r="P2028" s="218" t="s">
        <v>6030</v>
      </c>
    </row>
    <row r="2029" spans="1:16" s="154" customFormat="1" ht="21" hidden="1" customHeight="1" x14ac:dyDescent="0.2">
      <c r="A2029" s="154">
        <v>2026</v>
      </c>
      <c r="B2029" s="172" t="s">
        <v>1759</v>
      </c>
      <c r="C2029" s="173">
        <v>203797</v>
      </c>
      <c r="D2029" s="174" t="s">
        <v>6031</v>
      </c>
      <c r="E2029" s="173" t="s">
        <v>741</v>
      </c>
      <c r="F2029" s="173">
        <v>56</v>
      </c>
      <c r="G2029" s="173">
        <v>30</v>
      </c>
      <c r="H2029" s="173" t="s">
        <v>229</v>
      </c>
      <c r="I2029" s="217" t="s">
        <v>5924</v>
      </c>
      <c r="J2029" s="173">
        <v>37</v>
      </c>
      <c r="K2029" s="173" t="s">
        <v>2532</v>
      </c>
      <c r="L2029" s="174" t="s">
        <v>2533</v>
      </c>
      <c r="M2029" s="217" t="s">
        <v>1620</v>
      </c>
      <c r="N2029" s="217" t="s">
        <v>1627</v>
      </c>
      <c r="O2029" s="217"/>
      <c r="P2029" s="218" t="s">
        <v>6032</v>
      </c>
    </row>
    <row r="2030" spans="1:16" s="154" customFormat="1" ht="21" hidden="1" customHeight="1" x14ac:dyDescent="0.2">
      <c r="A2030" s="154">
        <v>2027</v>
      </c>
      <c r="B2030" s="172" t="s">
        <v>1431</v>
      </c>
      <c r="C2030" s="173">
        <v>204734</v>
      </c>
      <c r="D2030" s="174" t="s">
        <v>6033</v>
      </c>
      <c r="E2030" s="173" t="s">
        <v>741</v>
      </c>
      <c r="F2030" s="173">
        <v>57</v>
      </c>
      <c r="G2030" s="173">
        <v>30</v>
      </c>
      <c r="H2030" s="173" t="s">
        <v>229</v>
      </c>
      <c r="I2030" s="217" t="s">
        <v>6034</v>
      </c>
      <c r="J2030" s="173">
        <v>39</v>
      </c>
      <c r="K2030" s="173" t="s">
        <v>2532</v>
      </c>
      <c r="L2030" s="174" t="s">
        <v>2533</v>
      </c>
      <c r="M2030" s="217" t="s">
        <v>1620</v>
      </c>
      <c r="N2030" s="217" t="s">
        <v>4111</v>
      </c>
      <c r="O2030" s="217" t="s">
        <v>6035</v>
      </c>
      <c r="P2030" s="218" t="s">
        <v>6036</v>
      </c>
    </row>
    <row r="2031" spans="1:16" s="154" customFormat="1" ht="21" customHeight="1" x14ac:dyDescent="0.2">
      <c r="A2031" s="154">
        <v>2028</v>
      </c>
      <c r="B2031" s="172" t="s">
        <v>1431</v>
      </c>
      <c r="C2031" s="173">
        <v>332755</v>
      </c>
      <c r="D2031" s="174" t="s">
        <v>6037</v>
      </c>
      <c r="E2031" s="173" t="s">
        <v>741</v>
      </c>
      <c r="F2031" s="173">
        <v>60</v>
      </c>
      <c r="G2031" s="173">
        <v>22</v>
      </c>
      <c r="H2031" s="173" t="s">
        <v>229</v>
      </c>
      <c r="I2031" s="217" t="s">
        <v>4422</v>
      </c>
      <c r="J2031" s="173">
        <v>35</v>
      </c>
      <c r="K2031" s="173" t="s">
        <v>820</v>
      </c>
      <c r="L2031" s="174" t="s">
        <v>821</v>
      </c>
      <c r="M2031" s="217" t="s">
        <v>1620</v>
      </c>
      <c r="N2031" s="217" t="s">
        <v>1621</v>
      </c>
      <c r="O2031" s="217"/>
      <c r="P2031" s="218" t="s">
        <v>6038</v>
      </c>
    </row>
    <row r="2032" spans="1:16" s="154" customFormat="1" ht="21" hidden="1" customHeight="1" x14ac:dyDescent="0.2">
      <c r="A2032" s="154">
        <v>2029</v>
      </c>
      <c r="B2032" s="172" t="s">
        <v>1510</v>
      </c>
      <c r="C2032" s="173">
        <v>354769</v>
      </c>
      <c r="D2032" s="174" t="s">
        <v>6039</v>
      </c>
      <c r="E2032" s="173" t="s">
        <v>640</v>
      </c>
      <c r="F2032" s="173">
        <v>46</v>
      </c>
      <c r="G2032" s="173">
        <v>22</v>
      </c>
      <c r="H2032" s="173" t="s">
        <v>229</v>
      </c>
      <c r="I2032" s="217" t="s">
        <v>6040</v>
      </c>
      <c r="J2032" s="173">
        <v>31</v>
      </c>
      <c r="K2032" s="173" t="s">
        <v>1063</v>
      </c>
      <c r="L2032" s="174" t="s">
        <v>1064</v>
      </c>
      <c r="M2032" s="217" t="s">
        <v>1620</v>
      </c>
      <c r="N2032" s="217" t="s">
        <v>5852</v>
      </c>
      <c r="O2032" s="217" t="s">
        <v>6041</v>
      </c>
      <c r="P2032" s="218" t="s">
        <v>6042</v>
      </c>
    </row>
    <row r="2033" spans="1:16" s="154" customFormat="1" ht="21" customHeight="1" x14ac:dyDescent="0.2">
      <c r="A2033" s="154">
        <v>2030</v>
      </c>
      <c r="B2033" s="172" t="s">
        <v>1431</v>
      </c>
      <c r="C2033" s="173">
        <v>433069</v>
      </c>
      <c r="D2033" s="174" t="s">
        <v>6043</v>
      </c>
      <c r="E2033" s="173" t="s">
        <v>741</v>
      </c>
      <c r="F2033" s="173">
        <v>44</v>
      </c>
      <c r="G2033" s="173">
        <v>18</v>
      </c>
      <c r="H2033" s="173" t="s">
        <v>229</v>
      </c>
      <c r="I2033" s="217" t="s">
        <v>4422</v>
      </c>
      <c r="J2033" s="173">
        <v>37</v>
      </c>
      <c r="K2033" s="173" t="s">
        <v>1964</v>
      </c>
      <c r="L2033" s="174" t="s">
        <v>1965</v>
      </c>
      <c r="M2033" s="217" t="s">
        <v>1620</v>
      </c>
      <c r="N2033" s="217" t="s">
        <v>1621</v>
      </c>
      <c r="O2033" s="217"/>
      <c r="P2033" s="218" t="s">
        <v>6044</v>
      </c>
    </row>
    <row r="2034" spans="1:16" s="154" customFormat="1" ht="21" hidden="1" customHeight="1" x14ac:dyDescent="0.2">
      <c r="A2034" s="154">
        <v>2031</v>
      </c>
      <c r="B2034" s="172" t="s">
        <v>1759</v>
      </c>
      <c r="C2034" s="173">
        <v>498480</v>
      </c>
      <c r="D2034" s="174" t="s">
        <v>6045</v>
      </c>
      <c r="E2034" s="173" t="s">
        <v>640</v>
      </c>
      <c r="F2034" s="173">
        <v>35</v>
      </c>
      <c r="G2034" s="173">
        <v>11</v>
      </c>
      <c r="H2034" s="173" t="s">
        <v>229</v>
      </c>
      <c r="I2034" s="217" t="s">
        <v>3827</v>
      </c>
      <c r="J2034" s="173">
        <v>17</v>
      </c>
      <c r="K2034" s="173" t="s">
        <v>2432</v>
      </c>
      <c r="L2034" s="174" t="s">
        <v>2433</v>
      </c>
      <c r="M2034" s="217" t="s">
        <v>1620</v>
      </c>
      <c r="N2034" s="217" t="s">
        <v>5852</v>
      </c>
      <c r="O2034" s="217" t="s">
        <v>5901</v>
      </c>
      <c r="P2034" s="218" t="s">
        <v>6046</v>
      </c>
    </row>
    <row r="2035" spans="1:16" s="154" customFormat="1" ht="21" hidden="1" customHeight="1" x14ac:dyDescent="0.2">
      <c r="A2035" s="154">
        <v>2032</v>
      </c>
      <c r="B2035" s="172" t="s">
        <v>1431</v>
      </c>
      <c r="C2035" s="173">
        <v>505389</v>
      </c>
      <c r="D2035" s="174" t="s">
        <v>6047</v>
      </c>
      <c r="E2035" s="173" t="s">
        <v>741</v>
      </c>
      <c r="F2035" s="173">
        <v>48</v>
      </c>
      <c r="G2035" s="173">
        <v>13</v>
      </c>
      <c r="H2035" s="173" t="s">
        <v>229</v>
      </c>
      <c r="I2035" s="217" t="s">
        <v>6048</v>
      </c>
      <c r="J2035" s="173">
        <v>35</v>
      </c>
      <c r="K2035" s="173" t="s">
        <v>820</v>
      </c>
      <c r="L2035" s="174" t="s">
        <v>821</v>
      </c>
      <c r="M2035" s="217" t="s">
        <v>1620</v>
      </c>
      <c r="N2035" s="217" t="s">
        <v>194</v>
      </c>
      <c r="O2035" s="217" t="s">
        <v>5743</v>
      </c>
      <c r="P2035" s="218" t="s">
        <v>6049</v>
      </c>
    </row>
    <row r="2036" spans="1:16" s="154" customFormat="1" ht="21" hidden="1" customHeight="1" x14ac:dyDescent="0.2">
      <c r="A2036" s="154">
        <v>2033</v>
      </c>
      <c r="B2036" s="172" t="s">
        <v>1431</v>
      </c>
      <c r="C2036" s="173">
        <v>508813</v>
      </c>
      <c r="D2036" s="174" t="s">
        <v>6050</v>
      </c>
      <c r="E2036" s="173" t="s">
        <v>741</v>
      </c>
      <c r="F2036" s="173">
        <v>38</v>
      </c>
      <c r="G2036" s="173">
        <v>13</v>
      </c>
      <c r="H2036" s="173" t="s">
        <v>229</v>
      </c>
      <c r="I2036" s="217" t="s">
        <v>6048</v>
      </c>
      <c r="J2036" s="173">
        <v>35</v>
      </c>
      <c r="K2036" s="173" t="s">
        <v>820</v>
      </c>
      <c r="L2036" s="174" t="s">
        <v>821</v>
      </c>
      <c r="M2036" s="217" t="s">
        <v>1620</v>
      </c>
      <c r="N2036" s="217" t="s">
        <v>194</v>
      </c>
      <c r="O2036" s="217" t="s">
        <v>5743</v>
      </c>
      <c r="P2036" s="218" t="s">
        <v>6051</v>
      </c>
    </row>
    <row r="2037" spans="1:16" s="154" customFormat="1" ht="21" hidden="1" customHeight="1" x14ac:dyDescent="0.2">
      <c r="A2037" s="154">
        <v>2034</v>
      </c>
      <c r="B2037" s="172" t="s">
        <v>1759</v>
      </c>
      <c r="C2037" s="173">
        <v>516512</v>
      </c>
      <c r="D2037" s="174" t="s">
        <v>6052</v>
      </c>
      <c r="E2037" s="173" t="s">
        <v>640</v>
      </c>
      <c r="F2037" s="173">
        <v>32</v>
      </c>
      <c r="G2037" s="173">
        <v>4</v>
      </c>
      <c r="H2037" s="173" t="s">
        <v>229</v>
      </c>
      <c r="I2037" s="217" t="s">
        <v>3827</v>
      </c>
      <c r="J2037" s="173">
        <v>15</v>
      </c>
      <c r="K2037" s="173" t="s">
        <v>874</v>
      </c>
      <c r="L2037" s="174" t="s">
        <v>875</v>
      </c>
      <c r="M2037" s="217" t="s">
        <v>1620</v>
      </c>
      <c r="N2037" s="217" t="s">
        <v>5852</v>
      </c>
      <c r="O2037" s="217" t="s">
        <v>5901</v>
      </c>
      <c r="P2037" s="218" t="s">
        <v>6053</v>
      </c>
    </row>
    <row r="2038" spans="1:16" s="154" customFormat="1" ht="21" hidden="1" customHeight="1" x14ac:dyDescent="0.2">
      <c r="A2038" s="154">
        <v>2035</v>
      </c>
      <c r="B2038" s="172" t="s">
        <v>1759</v>
      </c>
      <c r="C2038" s="173">
        <v>557767</v>
      </c>
      <c r="D2038" s="174" t="s">
        <v>6054</v>
      </c>
      <c r="E2038" s="173" t="s">
        <v>640</v>
      </c>
      <c r="F2038" s="173">
        <v>31</v>
      </c>
      <c r="G2038" s="173">
        <v>8</v>
      </c>
      <c r="H2038" s="173" t="s">
        <v>229</v>
      </c>
      <c r="I2038" s="217" t="s">
        <v>2822</v>
      </c>
      <c r="J2038" s="173">
        <v>17</v>
      </c>
      <c r="K2038" s="173" t="s">
        <v>2432</v>
      </c>
      <c r="L2038" s="174" t="s">
        <v>2433</v>
      </c>
      <c r="M2038" s="217" t="s">
        <v>1620</v>
      </c>
      <c r="N2038" s="217" t="s">
        <v>5852</v>
      </c>
      <c r="O2038" s="217" t="s">
        <v>5901</v>
      </c>
      <c r="P2038" s="218" t="s">
        <v>6055</v>
      </c>
    </row>
    <row r="2039" spans="1:16" s="154" customFormat="1" ht="21" hidden="1" customHeight="1" x14ac:dyDescent="0.2">
      <c r="A2039" s="154">
        <v>2036</v>
      </c>
      <c r="B2039" s="172" t="s">
        <v>1759</v>
      </c>
      <c r="C2039" s="173">
        <v>243544</v>
      </c>
      <c r="D2039" s="174" t="s">
        <v>6056</v>
      </c>
      <c r="E2039" s="173" t="s">
        <v>741</v>
      </c>
      <c r="F2039" s="173">
        <v>52</v>
      </c>
      <c r="G2039" s="173">
        <v>30</v>
      </c>
      <c r="H2039" s="173" t="s">
        <v>229</v>
      </c>
      <c r="I2039" s="217" t="s">
        <v>6057</v>
      </c>
      <c r="J2039" s="173">
        <v>37</v>
      </c>
      <c r="K2039" s="173" t="s">
        <v>1964</v>
      </c>
      <c r="L2039" s="174" t="s">
        <v>1965</v>
      </c>
      <c r="M2039" s="217" t="s">
        <v>1620</v>
      </c>
      <c r="N2039" s="217" t="s">
        <v>1627</v>
      </c>
      <c r="O2039" s="217"/>
      <c r="P2039" s="218" t="s">
        <v>6058</v>
      </c>
    </row>
    <row r="2040" spans="1:16" s="154" customFormat="1" ht="21" hidden="1" customHeight="1" x14ac:dyDescent="0.2">
      <c r="A2040" s="154">
        <v>2037</v>
      </c>
      <c r="B2040" s="172" t="s">
        <v>1759</v>
      </c>
      <c r="C2040" s="173">
        <v>449846</v>
      </c>
      <c r="D2040" s="174" t="s">
        <v>6059</v>
      </c>
      <c r="E2040" s="173" t="s">
        <v>741</v>
      </c>
      <c r="F2040" s="173">
        <v>51</v>
      </c>
      <c r="G2040" s="173">
        <v>17</v>
      </c>
      <c r="H2040" s="173" t="s">
        <v>229</v>
      </c>
      <c r="I2040" s="217" t="s">
        <v>5822</v>
      </c>
      <c r="J2040" s="173">
        <v>35</v>
      </c>
      <c r="K2040" s="173" t="s">
        <v>820</v>
      </c>
      <c r="L2040" s="174" t="s">
        <v>821</v>
      </c>
      <c r="M2040" s="217" t="s">
        <v>1620</v>
      </c>
      <c r="N2040" s="217" t="s">
        <v>1627</v>
      </c>
      <c r="O2040" s="217"/>
      <c r="P2040" s="218" t="s">
        <v>6060</v>
      </c>
    </row>
    <row r="2041" spans="1:16" s="154" customFormat="1" ht="21" hidden="1" customHeight="1" x14ac:dyDescent="0.2">
      <c r="A2041" s="154">
        <v>2038</v>
      </c>
      <c r="B2041" s="172" t="s">
        <v>638</v>
      </c>
      <c r="C2041" s="173">
        <v>446894</v>
      </c>
      <c r="D2041" s="174" t="s">
        <v>6061</v>
      </c>
      <c r="E2041" s="173" t="s">
        <v>640</v>
      </c>
      <c r="F2041" s="173">
        <v>34</v>
      </c>
      <c r="G2041" s="173">
        <v>15</v>
      </c>
      <c r="H2041" s="173" t="s">
        <v>280</v>
      </c>
      <c r="I2041" s="217" t="s">
        <v>935</v>
      </c>
      <c r="J2041" s="173">
        <v>25</v>
      </c>
      <c r="K2041" s="173" t="s">
        <v>651</v>
      </c>
      <c r="L2041" s="174" t="s">
        <v>652</v>
      </c>
      <c r="M2041" s="217" t="s">
        <v>653</v>
      </c>
      <c r="N2041" s="217" t="s">
        <v>654</v>
      </c>
      <c r="O2041" s="217" t="s">
        <v>655</v>
      </c>
      <c r="P2041" s="218" t="s">
        <v>5628</v>
      </c>
    </row>
    <row r="2042" spans="1:16" s="154" customFormat="1" ht="21" hidden="1" customHeight="1" x14ac:dyDescent="0.2">
      <c r="A2042" s="154">
        <v>2039</v>
      </c>
      <c r="B2042" s="172" t="s">
        <v>638</v>
      </c>
      <c r="C2042" s="173">
        <v>476711</v>
      </c>
      <c r="D2042" s="174" t="s">
        <v>6062</v>
      </c>
      <c r="E2042" s="173" t="s">
        <v>640</v>
      </c>
      <c r="F2042" s="173">
        <v>41</v>
      </c>
      <c r="G2042" s="173">
        <v>14</v>
      </c>
      <c r="H2042" s="173" t="s">
        <v>280</v>
      </c>
      <c r="I2042" s="217" t="s">
        <v>926</v>
      </c>
      <c r="J2042" s="173">
        <v>25</v>
      </c>
      <c r="K2042" s="173" t="s">
        <v>651</v>
      </c>
      <c r="L2042" s="174" t="s">
        <v>652</v>
      </c>
      <c r="M2042" s="217" t="s">
        <v>653</v>
      </c>
      <c r="N2042" s="217" t="s">
        <v>654</v>
      </c>
      <c r="O2042" s="217" t="s">
        <v>655</v>
      </c>
      <c r="P2042" s="218" t="s">
        <v>5628</v>
      </c>
    </row>
    <row r="2043" spans="1:16" s="154" customFormat="1" ht="21" hidden="1" customHeight="1" x14ac:dyDescent="0.2">
      <c r="A2043" s="154">
        <v>2040</v>
      </c>
      <c r="B2043" s="172" t="s">
        <v>638</v>
      </c>
      <c r="C2043" s="173">
        <v>331953</v>
      </c>
      <c r="D2043" s="174" t="s">
        <v>6063</v>
      </c>
      <c r="E2043" s="173" t="s">
        <v>640</v>
      </c>
      <c r="F2043" s="173">
        <v>46</v>
      </c>
      <c r="G2043" s="173">
        <v>19</v>
      </c>
      <c r="H2043" s="173" t="s">
        <v>280</v>
      </c>
      <c r="I2043" s="217" t="s">
        <v>935</v>
      </c>
      <c r="J2043" s="173">
        <v>25</v>
      </c>
      <c r="K2043" s="173" t="s">
        <v>651</v>
      </c>
      <c r="L2043" s="174" t="s">
        <v>652</v>
      </c>
      <c r="M2043" s="217" t="s">
        <v>653</v>
      </c>
      <c r="N2043" s="217" t="s">
        <v>654</v>
      </c>
      <c r="O2043" s="217" t="s">
        <v>655</v>
      </c>
      <c r="P2043" s="218" t="s">
        <v>5628</v>
      </c>
    </row>
    <row r="2044" spans="1:16" s="154" customFormat="1" ht="21" hidden="1" customHeight="1" x14ac:dyDescent="0.2">
      <c r="A2044" s="154">
        <v>2041</v>
      </c>
      <c r="B2044" s="172" t="s">
        <v>638</v>
      </c>
      <c r="C2044" s="173">
        <v>261118</v>
      </c>
      <c r="D2044" s="174" t="s">
        <v>6064</v>
      </c>
      <c r="E2044" s="173" t="s">
        <v>640</v>
      </c>
      <c r="F2044" s="173">
        <v>48</v>
      </c>
      <c r="G2044" s="173">
        <v>23</v>
      </c>
      <c r="H2044" s="173" t="s">
        <v>280</v>
      </c>
      <c r="I2044" s="217" t="s">
        <v>712</v>
      </c>
      <c r="J2044" s="173">
        <v>25</v>
      </c>
      <c r="K2044" s="173" t="s">
        <v>651</v>
      </c>
      <c r="L2044" s="174" t="s">
        <v>652</v>
      </c>
      <c r="M2044" s="217" t="s">
        <v>653</v>
      </c>
      <c r="N2044" s="217" t="s">
        <v>654</v>
      </c>
      <c r="O2044" s="217" t="s">
        <v>704</v>
      </c>
      <c r="P2044" s="218" t="s">
        <v>5628</v>
      </c>
    </row>
    <row r="2045" spans="1:16" s="154" customFormat="1" ht="21" hidden="1" customHeight="1" x14ac:dyDescent="0.2">
      <c r="A2045" s="154">
        <v>2042</v>
      </c>
      <c r="B2045" s="172" t="s">
        <v>638</v>
      </c>
      <c r="C2045" s="173">
        <v>709300</v>
      </c>
      <c r="D2045" s="174" t="s">
        <v>6065</v>
      </c>
      <c r="E2045" s="173" t="s">
        <v>640</v>
      </c>
      <c r="F2045" s="173">
        <v>52</v>
      </c>
      <c r="G2045" s="173">
        <v>31</v>
      </c>
      <c r="H2045" s="173" t="s">
        <v>280</v>
      </c>
      <c r="I2045" s="217" t="s">
        <v>4462</v>
      </c>
      <c r="J2045" s="173">
        <v>30</v>
      </c>
      <c r="K2045" s="173" t="s">
        <v>680</v>
      </c>
      <c r="L2045" s="174" t="s">
        <v>681</v>
      </c>
      <c r="M2045" s="217" t="s">
        <v>653</v>
      </c>
      <c r="N2045" s="217" t="s">
        <v>654</v>
      </c>
      <c r="O2045" s="217" t="s">
        <v>655</v>
      </c>
      <c r="P2045" s="218" t="s">
        <v>5628</v>
      </c>
    </row>
    <row r="2046" spans="1:16" s="154" customFormat="1" ht="21" hidden="1" customHeight="1" x14ac:dyDescent="0.2">
      <c r="A2046" s="154">
        <v>2043</v>
      </c>
      <c r="B2046" s="172" t="s">
        <v>1431</v>
      </c>
      <c r="C2046" s="173">
        <v>581145</v>
      </c>
      <c r="D2046" s="174" t="s">
        <v>6066</v>
      </c>
      <c r="E2046" s="173" t="s">
        <v>640</v>
      </c>
      <c r="F2046" s="173">
        <v>40</v>
      </c>
      <c r="G2046" s="173">
        <v>7</v>
      </c>
      <c r="H2046" s="173" t="s">
        <v>672</v>
      </c>
      <c r="I2046" s="217" t="s">
        <v>6067</v>
      </c>
      <c r="J2046" s="173">
        <v>21</v>
      </c>
      <c r="K2046" s="173" t="s">
        <v>1546</v>
      </c>
      <c r="L2046" s="174" t="s">
        <v>1547</v>
      </c>
      <c r="M2046" s="217" t="s">
        <v>736</v>
      </c>
      <c r="N2046" s="217" t="s">
        <v>890</v>
      </c>
      <c r="O2046" s="217" t="s">
        <v>891</v>
      </c>
      <c r="P2046" s="218" t="s">
        <v>6068</v>
      </c>
    </row>
    <row r="2047" spans="1:16" ht="21" hidden="1" customHeight="1" x14ac:dyDescent="0.2">
      <c r="A2047" s="154">
        <v>2044</v>
      </c>
      <c r="B2047" s="172" t="s">
        <v>638</v>
      </c>
      <c r="C2047" s="173">
        <v>539559</v>
      </c>
      <c r="D2047" s="174" t="s">
        <v>6069</v>
      </c>
      <c r="E2047" s="173" t="s">
        <v>640</v>
      </c>
      <c r="F2047" s="173">
        <v>33</v>
      </c>
      <c r="G2047" s="173">
        <v>9</v>
      </c>
      <c r="H2047" s="173" t="s">
        <v>280</v>
      </c>
      <c r="I2047" s="217" t="s">
        <v>6070</v>
      </c>
      <c r="J2047" s="173">
        <v>23</v>
      </c>
      <c r="K2047" s="173" t="s">
        <v>1092</v>
      </c>
      <c r="L2047" s="174" t="s">
        <v>1093</v>
      </c>
      <c r="M2047" s="217" t="s">
        <v>653</v>
      </c>
      <c r="N2047" s="217" t="s">
        <v>654</v>
      </c>
      <c r="O2047" s="217" t="s">
        <v>655</v>
      </c>
      <c r="P2047" s="218" t="s">
        <v>6071</v>
      </c>
    </row>
    <row r="2048" spans="1:16" ht="21" hidden="1" customHeight="1" x14ac:dyDescent="0.2">
      <c r="A2048" s="154">
        <v>2045</v>
      </c>
      <c r="B2048" s="172" t="s">
        <v>638</v>
      </c>
      <c r="C2048" s="173">
        <v>572045</v>
      </c>
      <c r="D2048" s="174" t="s">
        <v>6072</v>
      </c>
      <c r="E2048" s="173" t="s">
        <v>640</v>
      </c>
      <c r="F2048" s="173">
        <v>51</v>
      </c>
      <c r="G2048" s="173">
        <v>16</v>
      </c>
      <c r="H2048" s="173" t="s">
        <v>672</v>
      </c>
      <c r="I2048" s="217" t="s">
        <v>1173</v>
      </c>
      <c r="J2048" s="173">
        <v>23</v>
      </c>
      <c r="K2048" s="173" t="s">
        <v>1289</v>
      </c>
      <c r="L2048" s="174" t="s">
        <v>1290</v>
      </c>
      <c r="M2048" s="217" t="s">
        <v>736</v>
      </c>
      <c r="N2048" s="217" t="s">
        <v>917</v>
      </c>
      <c r="O2048" s="217" t="s">
        <v>918</v>
      </c>
      <c r="P2048" s="218" t="s">
        <v>6073</v>
      </c>
    </row>
    <row r="2049" spans="1:16" ht="21" hidden="1" customHeight="1" x14ac:dyDescent="0.2">
      <c r="A2049" s="154">
        <v>2046</v>
      </c>
      <c r="B2049" s="172" t="s">
        <v>1759</v>
      </c>
      <c r="C2049" s="173">
        <v>372713</v>
      </c>
      <c r="D2049" s="174" t="s">
        <v>6074</v>
      </c>
      <c r="E2049" s="173" t="s">
        <v>741</v>
      </c>
      <c r="F2049" s="173">
        <v>38</v>
      </c>
      <c r="G2049" s="173">
        <v>15</v>
      </c>
      <c r="H2049" s="173" t="s">
        <v>641</v>
      </c>
      <c r="I2049" s="217" t="s">
        <v>6075</v>
      </c>
      <c r="J2049" s="173">
        <v>35</v>
      </c>
      <c r="K2049" s="173" t="s">
        <v>820</v>
      </c>
      <c r="L2049" s="174" t="s">
        <v>821</v>
      </c>
      <c r="M2049" s="217" t="s">
        <v>645</v>
      </c>
      <c r="N2049" s="217" t="s">
        <v>822</v>
      </c>
      <c r="O2049" s="217" t="s">
        <v>1762</v>
      </c>
      <c r="P2049" s="218" t="s">
        <v>6076</v>
      </c>
    </row>
    <row r="2050" spans="1:16" ht="21" hidden="1" customHeight="1" x14ac:dyDescent="0.2">
      <c r="A2050" s="154">
        <v>2047</v>
      </c>
      <c r="B2050" s="172" t="s">
        <v>1759</v>
      </c>
      <c r="C2050" s="173">
        <v>515764</v>
      </c>
      <c r="D2050" s="174" t="s">
        <v>6077</v>
      </c>
      <c r="E2050" s="173" t="s">
        <v>741</v>
      </c>
      <c r="F2050" s="173">
        <v>49</v>
      </c>
      <c r="G2050" s="173">
        <v>13</v>
      </c>
      <c r="H2050" s="173" t="s">
        <v>229</v>
      </c>
      <c r="I2050" s="217" t="s">
        <v>6078</v>
      </c>
      <c r="J2050" s="173">
        <v>36</v>
      </c>
      <c r="K2050" s="173" t="s">
        <v>5558</v>
      </c>
      <c r="L2050" s="174" t="s">
        <v>5559</v>
      </c>
      <c r="M2050" s="217" t="s">
        <v>1620</v>
      </c>
      <c r="N2050" s="217" t="s">
        <v>1627</v>
      </c>
      <c r="O2050" s="217"/>
      <c r="P2050" s="218" t="s">
        <v>6079</v>
      </c>
    </row>
    <row r="2051" spans="1:16" ht="21" hidden="1" customHeight="1" x14ac:dyDescent="0.2">
      <c r="A2051" s="154">
        <v>2048</v>
      </c>
      <c r="B2051" s="172" t="s">
        <v>1431</v>
      </c>
      <c r="C2051" s="173">
        <v>570838</v>
      </c>
      <c r="D2051" s="174" t="s">
        <v>6080</v>
      </c>
      <c r="E2051" s="173" t="s">
        <v>741</v>
      </c>
      <c r="F2051" s="173">
        <v>40</v>
      </c>
      <c r="G2051" s="173">
        <v>9</v>
      </c>
      <c r="H2051" s="173" t="s">
        <v>229</v>
      </c>
      <c r="I2051" s="217" t="s">
        <v>5936</v>
      </c>
      <c r="J2051" s="173">
        <v>35</v>
      </c>
      <c r="K2051" s="173" t="s">
        <v>820</v>
      </c>
      <c r="L2051" s="174" t="s">
        <v>821</v>
      </c>
      <c r="M2051" s="217" t="s">
        <v>1620</v>
      </c>
      <c r="N2051" s="217" t="s">
        <v>194</v>
      </c>
      <c r="O2051" s="217"/>
      <c r="P2051" s="218" t="s">
        <v>6081</v>
      </c>
    </row>
    <row r="2052" spans="1:16" ht="21" hidden="1" customHeight="1" x14ac:dyDescent="0.2">
      <c r="A2052" s="154">
        <v>2049</v>
      </c>
      <c r="B2052" s="172" t="s">
        <v>1510</v>
      </c>
      <c r="C2052" s="173">
        <v>600513</v>
      </c>
      <c r="D2052" s="174" t="s">
        <v>6082</v>
      </c>
      <c r="E2052" s="173" t="s">
        <v>640</v>
      </c>
      <c r="F2052" s="173">
        <v>30</v>
      </c>
      <c r="G2052" s="173">
        <v>6</v>
      </c>
      <c r="H2052" s="173" t="s">
        <v>672</v>
      </c>
      <c r="I2052" s="217" t="s">
        <v>1667</v>
      </c>
      <c r="J2052" s="173">
        <v>8</v>
      </c>
      <c r="K2052" s="173" t="s">
        <v>2305</v>
      </c>
      <c r="L2052" s="174" t="s">
        <v>2306</v>
      </c>
      <c r="M2052" s="217" t="s">
        <v>736</v>
      </c>
      <c r="N2052" s="217" t="s">
        <v>917</v>
      </c>
      <c r="O2052" s="217" t="s">
        <v>918</v>
      </c>
      <c r="P2052" s="218" t="s">
        <v>656</v>
      </c>
    </row>
    <row r="2053" spans="1:16" ht="21" hidden="1" customHeight="1" x14ac:dyDescent="0.2">
      <c r="A2053" s="154">
        <v>2050</v>
      </c>
      <c r="B2053" s="172" t="s">
        <v>1759</v>
      </c>
      <c r="C2053" s="173">
        <v>600781</v>
      </c>
      <c r="D2053" s="174" t="s">
        <v>6083</v>
      </c>
      <c r="E2053" s="173" t="s">
        <v>640</v>
      </c>
      <c r="F2053" s="173">
        <v>32</v>
      </c>
      <c r="G2053" s="173">
        <v>7</v>
      </c>
      <c r="H2053" s="173" t="s">
        <v>672</v>
      </c>
      <c r="I2053" s="217" t="s">
        <v>3838</v>
      </c>
      <c r="J2053" s="173">
        <v>25</v>
      </c>
      <c r="K2053" s="173" t="s">
        <v>1558</v>
      </c>
      <c r="L2053" s="174" t="s">
        <v>1559</v>
      </c>
      <c r="M2053" s="217" t="s">
        <v>736</v>
      </c>
      <c r="N2053" s="217" t="s">
        <v>917</v>
      </c>
      <c r="O2053" s="217" t="s">
        <v>918</v>
      </c>
      <c r="P2053" s="218" t="s">
        <v>656</v>
      </c>
    </row>
    <row r="2054" spans="1:16" ht="21" hidden="1" customHeight="1" x14ac:dyDescent="0.2">
      <c r="A2054" s="154">
        <v>2051</v>
      </c>
      <c r="B2054" s="172" t="s">
        <v>1510</v>
      </c>
      <c r="C2054" s="173">
        <v>357997</v>
      </c>
      <c r="D2054" s="174" t="s">
        <v>6084</v>
      </c>
      <c r="E2054" s="173" t="s">
        <v>741</v>
      </c>
      <c r="F2054" s="173">
        <v>44</v>
      </c>
      <c r="G2054" s="173">
        <v>19</v>
      </c>
      <c r="H2054" s="173" t="s">
        <v>672</v>
      </c>
      <c r="I2054" s="217" t="s">
        <v>6085</v>
      </c>
      <c r="J2054" s="173">
        <v>35</v>
      </c>
      <c r="K2054" s="173" t="s">
        <v>1344</v>
      </c>
      <c r="L2054" s="174" t="s">
        <v>1345</v>
      </c>
      <c r="M2054" s="217" t="s">
        <v>736</v>
      </c>
      <c r="N2054" s="217" t="s">
        <v>745</v>
      </c>
      <c r="O2054" s="217" t="s">
        <v>2003</v>
      </c>
      <c r="P2054" s="218" t="s">
        <v>6086</v>
      </c>
    </row>
    <row r="2055" spans="1:16" ht="21" hidden="1" customHeight="1" x14ac:dyDescent="0.2">
      <c r="A2055" s="154">
        <v>2052</v>
      </c>
      <c r="B2055" s="172" t="s">
        <v>1759</v>
      </c>
      <c r="C2055" s="173">
        <v>441383</v>
      </c>
      <c r="D2055" s="174" t="s">
        <v>6087</v>
      </c>
      <c r="E2055" s="173" t="s">
        <v>640</v>
      </c>
      <c r="F2055" s="173">
        <v>44</v>
      </c>
      <c r="G2055" s="173">
        <v>17</v>
      </c>
      <c r="H2055" s="173" t="s">
        <v>229</v>
      </c>
      <c r="I2055" s="217" t="s">
        <v>2822</v>
      </c>
      <c r="J2055" s="173">
        <v>23</v>
      </c>
      <c r="K2055" s="173" t="s">
        <v>1289</v>
      </c>
      <c r="L2055" s="174" t="s">
        <v>1290</v>
      </c>
      <c r="M2055" s="217" t="s">
        <v>1620</v>
      </c>
      <c r="N2055" s="217" t="s">
        <v>1627</v>
      </c>
      <c r="O2055" s="217" t="s">
        <v>2630</v>
      </c>
      <c r="P2055" s="218" t="s">
        <v>656</v>
      </c>
    </row>
    <row r="2056" spans="1:16" ht="21" hidden="1" customHeight="1" x14ac:dyDescent="0.2">
      <c r="A2056" s="154">
        <v>2053</v>
      </c>
      <c r="B2056" s="172" t="s">
        <v>1510</v>
      </c>
      <c r="C2056" s="173">
        <v>319928</v>
      </c>
      <c r="D2056" s="174" t="s">
        <v>6088</v>
      </c>
      <c r="E2056" s="173" t="s">
        <v>640</v>
      </c>
      <c r="F2056" s="173">
        <v>44</v>
      </c>
      <c r="G2056" s="173">
        <v>28</v>
      </c>
      <c r="H2056" s="173" t="s">
        <v>280</v>
      </c>
      <c r="I2056" s="217" t="s">
        <v>1831</v>
      </c>
      <c r="J2056" s="173">
        <v>26</v>
      </c>
      <c r="K2056" s="173" t="s">
        <v>6089</v>
      </c>
      <c r="L2056" s="174" t="s">
        <v>6090</v>
      </c>
      <c r="M2056" s="217" t="s">
        <v>653</v>
      </c>
      <c r="N2056" s="217" t="s">
        <v>663</v>
      </c>
      <c r="O2056" s="217" t="s">
        <v>664</v>
      </c>
      <c r="P2056" s="218" t="s">
        <v>656</v>
      </c>
    </row>
    <row r="2057" spans="1:16" ht="21" hidden="1" customHeight="1" x14ac:dyDescent="0.2">
      <c r="A2057" s="154">
        <v>2054</v>
      </c>
      <c r="B2057" s="172" t="s">
        <v>1431</v>
      </c>
      <c r="C2057" s="173">
        <v>495454</v>
      </c>
      <c r="D2057" s="174" t="s">
        <v>6091</v>
      </c>
      <c r="E2057" s="173" t="s">
        <v>640</v>
      </c>
      <c r="F2057" s="173">
        <v>45</v>
      </c>
      <c r="G2057" s="173">
        <v>13</v>
      </c>
      <c r="H2057" s="173" t="s">
        <v>229</v>
      </c>
      <c r="I2057" s="217" t="s">
        <v>6092</v>
      </c>
      <c r="J2057" s="173">
        <v>31</v>
      </c>
      <c r="K2057" s="173" t="s">
        <v>1063</v>
      </c>
      <c r="L2057" s="174" t="s">
        <v>1064</v>
      </c>
      <c r="M2057" s="217" t="s">
        <v>1620</v>
      </c>
      <c r="N2057" s="217" t="s">
        <v>2525</v>
      </c>
      <c r="O2057" s="217" t="s">
        <v>2630</v>
      </c>
      <c r="P2057" s="218" t="s">
        <v>6093</v>
      </c>
    </row>
    <row r="2058" spans="1:16" ht="21" hidden="1" customHeight="1" x14ac:dyDescent="0.2">
      <c r="A2058" s="154">
        <v>2055</v>
      </c>
      <c r="B2058" s="172" t="s">
        <v>1431</v>
      </c>
      <c r="C2058" s="173">
        <v>598694</v>
      </c>
      <c r="D2058" s="174" t="s">
        <v>6094</v>
      </c>
      <c r="E2058" s="173" t="s">
        <v>640</v>
      </c>
      <c r="F2058" s="173">
        <v>33</v>
      </c>
      <c r="G2058" s="173">
        <v>7</v>
      </c>
      <c r="H2058" s="173" t="s">
        <v>229</v>
      </c>
      <c r="I2058" s="217" t="s">
        <v>6095</v>
      </c>
      <c r="J2058" s="173">
        <v>11</v>
      </c>
      <c r="K2058" s="173" t="s">
        <v>6096</v>
      </c>
      <c r="L2058" s="174" t="s">
        <v>6097</v>
      </c>
      <c r="M2058" s="217" t="s">
        <v>1620</v>
      </c>
      <c r="N2058" s="217" t="s">
        <v>2525</v>
      </c>
      <c r="O2058" s="217" t="s">
        <v>2630</v>
      </c>
      <c r="P2058" s="218" t="s">
        <v>6098</v>
      </c>
    </row>
    <row r="2059" spans="1:16" ht="21" hidden="1" customHeight="1" x14ac:dyDescent="0.2">
      <c r="A2059" s="154">
        <v>2056</v>
      </c>
      <c r="B2059" s="172" t="s">
        <v>1431</v>
      </c>
      <c r="C2059" s="173">
        <v>548181</v>
      </c>
      <c r="D2059" s="174" t="s">
        <v>6099</v>
      </c>
      <c r="E2059" s="173" t="s">
        <v>640</v>
      </c>
      <c r="F2059" s="173">
        <v>34</v>
      </c>
      <c r="G2059" s="173">
        <v>10</v>
      </c>
      <c r="H2059" s="173" t="s">
        <v>229</v>
      </c>
      <c r="I2059" s="217" t="s">
        <v>6092</v>
      </c>
      <c r="J2059" s="173">
        <v>8</v>
      </c>
      <c r="K2059" s="173" t="s">
        <v>2305</v>
      </c>
      <c r="L2059" s="174" t="s">
        <v>2306</v>
      </c>
      <c r="M2059" s="217" t="s">
        <v>1620</v>
      </c>
      <c r="N2059" s="217" t="s">
        <v>2525</v>
      </c>
      <c r="O2059" s="217" t="s">
        <v>2630</v>
      </c>
      <c r="P2059" s="218" t="s">
        <v>6100</v>
      </c>
    </row>
    <row r="2060" spans="1:16" ht="21" customHeight="1" x14ac:dyDescent="0.2">
      <c r="A2060" s="154">
        <v>2057</v>
      </c>
      <c r="B2060" s="172" t="s">
        <v>1431</v>
      </c>
      <c r="C2060" s="173">
        <v>583035</v>
      </c>
      <c r="D2060" s="174" t="s">
        <v>6101</v>
      </c>
      <c r="E2060" s="173" t="s">
        <v>640</v>
      </c>
      <c r="F2060" s="173">
        <v>29</v>
      </c>
      <c r="G2060" s="173">
        <v>7</v>
      </c>
      <c r="H2060" s="173" t="s">
        <v>229</v>
      </c>
      <c r="I2060" s="217" t="s">
        <v>2814</v>
      </c>
      <c r="J2060" s="173">
        <v>13</v>
      </c>
      <c r="K2060" s="173" t="s">
        <v>907</v>
      </c>
      <c r="L2060" s="174" t="s">
        <v>908</v>
      </c>
      <c r="M2060" s="217" t="s">
        <v>1620</v>
      </c>
      <c r="N2060" s="217" t="s">
        <v>1621</v>
      </c>
      <c r="O2060" s="217"/>
      <c r="P2060" s="218" t="s">
        <v>6102</v>
      </c>
    </row>
    <row r="2061" spans="1:16" ht="21" hidden="1" customHeight="1" x14ac:dyDescent="0.2">
      <c r="A2061" s="154">
        <v>2058</v>
      </c>
      <c r="B2061" s="172" t="s">
        <v>1431</v>
      </c>
      <c r="C2061" s="173">
        <v>472892</v>
      </c>
      <c r="D2061" s="174" t="s">
        <v>6103</v>
      </c>
      <c r="E2061" s="173" t="s">
        <v>741</v>
      </c>
      <c r="F2061" s="173">
        <v>48</v>
      </c>
      <c r="G2061" s="173">
        <v>13</v>
      </c>
      <c r="H2061" s="173" t="s">
        <v>229</v>
      </c>
      <c r="I2061" s="217" t="s">
        <v>5851</v>
      </c>
      <c r="J2061" s="173">
        <v>32</v>
      </c>
      <c r="K2061" s="173" t="s">
        <v>5517</v>
      </c>
      <c r="L2061" s="174" t="s">
        <v>5518</v>
      </c>
      <c r="M2061" s="217" t="s">
        <v>1620</v>
      </c>
      <c r="N2061" s="217" t="s">
        <v>5852</v>
      </c>
      <c r="O2061" s="217" t="s">
        <v>5853</v>
      </c>
      <c r="P2061" s="218" t="s">
        <v>6104</v>
      </c>
    </row>
    <row r="2062" spans="1:16" ht="21" hidden="1" customHeight="1" x14ac:dyDescent="0.2">
      <c r="A2062" s="154">
        <v>2059</v>
      </c>
      <c r="B2062" s="172" t="s">
        <v>1510</v>
      </c>
      <c r="C2062" s="173">
        <v>711342</v>
      </c>
      <c r="D2062" s="174" t="s">
        <v>6105</v>
      </c>
      <c r="E2062" s="173" t="s">
        <v>640</v>
      </c>
      <c r="F2062" s="173">
        <v>51</v>
      </c>
      <c r="G2062" s="173">
        <v>30</v>
      </c>
      <c r="H2062" s="173" t="s">
        <v>280</v>
      </c>
      <c r="I2062" s="217" t="s">
        <v>1603</v>
      </c>
      <c r="J2062" s="173">
        <v>25</v>
      </c>
      <c r="K2062" s="173" t="s">
        <v>651</v>
      </c>
      <c r="L2062" s="174" t="s">
        <v>652</v>
      </c>
      <c r="M2062" s="217" t="s">
        <v>653</v>
      </c>
      <c r="N2062" s="217" t="s">
        <v>654</v>
      </c>
      <c r="O2062" s="217" t="s">
        <v>1604</v>
      </c>
      <c r="P2062" s="218" t="s">
        <v>656</v>
      </c>
    </row>
    <row r="2063" spans="1:16" s="154" customFormat="1" ht="21" hidden="1" customHeight="1" x14ac:dyDescent="0.2">
      <c r="A2063" s="154">
        <v>2060</v>
      </c>
      <c r="B2063" s="172" t="s">
        <v>1510</v>
      </c>
      <c r="C2063" s="173">
        <v>537592</v>
      </c>
      <c r="D2063" s="174" t="s">
        <v>6106</v>
      </c>
      <c r="E2063" s="173" t="s">
        <v>640</v>
      </c>
      <c r="F2063" s="173">
        <v>38</v>
      </c>
      <c r="G2063" s="173">
        <v>10</v>
      </c>
      <c r="H2063" s="173" t="s">
        <v>641</v>
      </c>
      <c r="I2063" s="217" t="s">
        <v>5096</v>
      </c>
      <c r="J2063" s="173">
        <v>15</v>
      </c>
      <c r="K2063" s="173" t="s">
        <v>1612</v>
      </c>
      <c r="L2063" s="174" t="s">
        <v>1613</v>
      </c>
      <c r="M2063" s="217" t="s">
        <v>645</v>
      </c>
      <c r="N2063" s="217" t="s">
        <v>1614</v>
      </c>
      <c r="O2063" s="217" t="s">
        <v>1883</v>
      </c>
      <c r="P2063" s="218" t="s">
        <v>6107</v>
      </c>
    </row>
    <row r="2064" spans="1:16" s="154" customFormat="1" ht="21" hidden="1" customHeight="1" x14ac:dyDescent="0.2">
      <c r="A2064" s="154">
        <v>2061</v>
      </c>
      <c r="B2064" s="172" t="s">
        <v>1510</v>
      </c>
      <c r="C2064" s="173">
        <v>520183</v>
      </c>
      <c r="D2064" s="174" t="s">
        <v>6108</v>
      </c>
      <c r="E2064" s="173" t="s">
        <v>640</v>
      </c>
      <c r="F2064" s="173">
        <v>31</v>
      </c>
      <c r="G2064" s="173">
        <v>12</v>
      </c>
      <c r="H2064" s="173" t="s">
        <v>641</v>
      </c>
      <c r="I2064" s="217" t="s">
        <v>763</v>
      </c>
      <c r="J2064" s="173">
        <v>13</v>
      </c>
      <c r="K2064" s="173" t="s">
        <v>907</v>
      </c>
      <c r="L2064" s="174" t="s">
        <v>908</v>
      </c>
      <c r="M2064" s="217" t="s">
        <v>645</v>
      </c>
      <c r="N2064" s="217" t="s">
        <v>1614</v>
      </c>
      <c r="O2064" s="217" t="s">
        <v>1883</v>
      </c>
      <c r="P2064" s="218" t="s">
        <v>6109</v>
      </c>
    </row>
    <row r="2065" spans="1:16" s="154" customFormat="1" ht="21" hidden="1" customHeight="1" x14ac:dyDescent="0.2">
      <c r="A2065" s="154">
        <v>2062</v>
      </c>
      <c r="B2065" s="172" t="s">
        <v>1510</v>
      </c>
      <c r="C2065" s="173">
        <v>385582</v>
      </c>
      <c r="D2065" s="174" t="s">
        <v>6110</v>
      </c>
      <c r="E2065" s="173" t="s">
        <v>640</v>
      </c>
      <c r="F2065" s="173">
        <v>38</v>
      </c>
      <c r="G2065" s="173">
        <v>12</v>
      </c>
      <c r="H2065" s="173" t="s">
        <v>641</v>
      </c>
      <c r="I2065" s="217" t="s">
        <v>4843</v>
      </c>
      <c r="J2065" s="173">
        <v>11</v>
      </c>
      <c r="K2065" s="173" t="s">
        <v>1115</v>
      </c>
      <c r="L2065" s="174" t="s">
        <v>1116</v>
      </c>
      <c r="M2065" s="217" t="s">
        <v>645</v>
      </c>
      <c r="N2065" s="217" t="s">
        <v>760</v>
      </c>
      <c r="O2065" s="217"/>
      <c r="P2065" s="218" t="s">
        <v>6111</v>
      </c>
    </row>
    <row r="2066" spans="1:16" s="154" customFormat="1" ht="21" hidden="1" customHeight="1" x14ac:dyDescent="0.2">
      <c r="A2066" s="154">
        <v>2063</v>
      </c>
      <c r="B2066" s="172" t="s">
        <v>1510</v>
      </c>
      <c r="C2066" s="173">
        <v>435955</v>
      </c>
      <c r="D2066" s="174" t="s">
        <v>6112</v>
      </c>
      <c r="E2066" s="173" t="s">
        <v>640</v>
      </c>
      <c r="F2066" s="173">
        <v>46</v>
      </c>
      <c r="G2066" s="173">
        <v>15</v>
      </c>
      <c r="H2066" s="173" t="s">
        <v>641</v>
      </c>
      <c r="I2066" s="217" t="s">
        <v>2168</v>
      </c>
      <c r="J2066" s="173">
        <v>12</v>
      </c>
      <c r="K2066" s="173" t="s">
        <v>5325</v>
      </c>
      <c r="L2066" s="174" t="s">
        <v>5326</v>
      </c>
      <c r="M2066" s="217" t="s">
        <v>645</v>
      </c>
      <c r="N2066" s="217" t="s">
        <v>760</v>
      </c>
      <c r="O2066" s="217"/>
      <c r="P2066" s="218" t="s">
        <v>6113</v>
      </c>
    </row>
    <row r="2067" spans="1:16" s="154" customFormat="1" ht="21" hidden="1" customHeight="1" x14ac:dyDescent="0.2">
      <c r="A2067" s="154">
        <v>2064</v>
      </c>
      <c r="B2067" s="172" t="s">
        <v>1510</v>
      </c>
      <c r="C2067" s="173">
        <v>466081</v>
      </c>
      <c r="D2067" s="174" t="s">
        <v>6114</v>
      </c>
      <c r="E2067" s="173" t="s">
        <v>640</v>
      </c>
      <c r="F2067" s="173">
        <v>33</v>
      </c>
      <c r="G2067" s="173">
        <v>15</v>
      </c>
      <c r="H2067" s="173" t="s">
        <v>641</v>
      </c>
      <c r="I2067" s="217" t="s">
        <v>5339</v>
      </c>
      <c r="J2067" s="173">
        <v>15</v>
      </c>
      <c r="K2067" s="173" t="s">
        <v>1612</v>
      </c>
      <c r="L2067" s="174" t="s">
        <v>1613</v>
      </c>
      <c r="M2067" s="217" t="s">
        <v>645</v>
      </c>
      <c r="N2067" s="217" t="s">
        <v>760</v>
      </c>
      <c r="O2067" s="217"/>
      <c r="P2067" s="218" t="s">
        <v>6115</v>
      </c>
    </row>
    <row r="2068" spans="1:16" s="154" customFormat="1" ht="21" hidden="1" customHeight="1" x14ac:dyDescent="0.2">
      <c r="A2068" s="154">
        <v>2065</v>
      </c>
      <c r="B2068" s="172" t="s">
        <v>1510</v>
      </c>
      <c r="C2068" s="173">
        <v>468710</v>
      </c>
      <c r="D2068" s="174" t="s">
        <v>6116</v>
      </c>
      <c r="E2068" s="173" t="s">
        <v>640</v>
      </c>
      <c r="F2068" s="173">
        <v>46</v>
      </c>
      <c r="G2068" s="173">
        <v>16</v>
      </c>
      <c r="H2068" s="173" t="s">
        <v>641</v>
      </c>
      <c r="I2068" s="217" t="s">
        <v>2148</v>
      </c>
      <c r="J2068" s="173">
        <v>21</v>
      </c>
      <c r="K2068" s="173" t="s">
        <v>3847</v>
      </c>
      <c r="L2068" s="174" t="s">
        <v>3848</v>
      </c>
      <c r="M2068" s="217" t="s">
        <v>645</v>
      </c>
      <c r="N2068" s="217" t="s">
        <v>760</v>
      </c>
      <c r="O2068" s="217"/>
      <c r="P2068" s="218" t="s">
        <v>6117</v>
      </c>
    </row>
    <row r="2069" spans="1:16" s="154" customFormat="1" ht="21" hidden="1" customHeight="1" x14ac:dyDescent="0.2">
      <c r="A2069" s="154">
        <v>2066</v>
      </c>
      <c r="B2069" s="172" t="s">
        <v>1510</v>
      </c>
      <c r="C2069" s="173">
        <v>515750</v>
      </c>
      <c r="D2069" s="174" t="s">
        <v>6118</v>
      </c>
      <c r="E2069" s="173" t="s">
        <v>640</v>
      </c>
      <c r="F2069" s="173">
        <v>34</v>
      </c>
      <c r="G2069" s="173">
        <v>13</v>
      </c>
      <c r="H2069" s="173" t="s">
        <v>641</v>
      </c>
      <c r="I2069" s="217" t="s">
        <v>6119</v>
      </c>
      <c r="J2069" s="173">
        <v>23</v>
      </c>
      <c r="K2069" s="173" t="s">
        <v>4179</v>
      </c>
      <c r="L2069" s="174" t="s">
        <v>4180</v>
      </c>
      <c r="M2069" s="217" t="s">
        <v>645</v>
      </c>
      <c r="N2069" s="217" t="s">
        <v>760</v>
      </c>
      <c r="O2069" s="217"/>
      <c r="P2069" s="218" t="s">
        <v>6120</v>
      </c>
    </row>
    <row r="2070" spans="1:16" s="154" customFormat="1" ht="21" hidden="1" customHeight="1" x14ac:dyDescent="0.2">
      <c r="A2070" s="154">
        <v>2067</v>
      </c>
      <c r="B2070" s="172" t="s">
        <v>1510</v>
      </c>
      <c r="C2070" s="173">
        <v>550388</v>
      </c>
      <c r="D2070" s="174" t="s">
        <v>6121</v>
      </c>
      <c r="E2070" s="173" t="s">
        <v>640</v>
      </c>
      <c r="F2070" s="173">
        <v>30</v>
      </c>
      <c r="G2070" s="173">
        <v>6</v>
      </c>
      <c r="H2070" s="173" t="s">
        <v>641</v>
      </c>
      <c r="I2070" s="217" t="s">
        <v>4843</v>
      </c>
      <c r="J2070" s="173">
        <v>11</v>
      </c>
      <c r="K2070" s="173" t="s">
        <v>1115</v>
      </c>
      <c r="L2070" s="174" t="s">
        <v>1116</v>
      </c>
      <c r="M2070" s="217" t="s">
        <v>645</v>
      </c>
      <c r="N2070" s="217" t="s">
        <v>760</v>
      </c>
      <c r="O2070" s="217"/>
      <c r="P2070" s="218" t="s">
        <v>6122</v>
      </c>
    </row>
    <row r="2071" spans="1:16" s="154" customFormat="1" ht="21" hidden="1" customHeight="1" x14ac:dyDescent="0.2">
      <c r="A2071" s="154">
        <v>2068</v>
      </c>
      <c r="B2071" s="172" t="s">
        <v>1510</v>
      </c>
      <c r="C2071" s="173">
        <v>674268</v>
      </c>
      <c r="D2071" s="174" t="s">
        <v>6123</v>
      </c>
      <c r="E2071" s="173" t="s">
        <v>640</v>
      </c>
      <c r="F2071" s="173">
        <v>50</v>
      </c>
      <c r="G2071" s="173">
        <v>28</v>
      </c>
      <c r="H2071" s="173" t="s">
        <v>641</v>
      </c>
      <c r="I2071" s="217" t="s">
        <v>6124</v>
      </c>
      <c r="J2071" s="173">
        <v>21</v>
      </c>
      <c r="K2071" s="173" t="s">
        <v>2764</v>
      </c>
      <c r="L2071" s="174" t="s">
        <v>2765</v>
      </c>
      <c r="M2071" s="217" t="s">
        <v>645</v>
      </c>
      <c r="N2071" s="217" t="s">
        <v>760</v>
      </c>
      <c r="O2071" s="217"/>
      <c r="P2071" s="218" t="s">
        <v>6125</v>
      </c>
    </row>
    <row r="2072" spans="1:16" s="154" customFormat="1" ht="21" hidden="1" customHeight="1" x14ac:dyDescent="0.2">
      <c r="A2072" s="154">
        <v>2069</v>
      </c>
      <c r="B2072" s="172" t="s">
        <v>1510</v>
      </c>
      <c r="C2072" s="173">
        <v>509198</v>
      </c>
      <c r="D2072" s="174" t="s">
        <v>6126</v>
      </c>
      <c r="E2072" s="173" t="s">
        <v>640</v>
      </c>
      <c r="F2072" s="173">
        <v>43</v>
      </c>
      <c r="G2072" s="173">
        <v>11</v>
      </c>
      <c r="H2072" s="173" t="s">
        <v>641</v>
      </c>
      <c r="I2072" s="217" t="s">
        <v>4870</v>
      </c>
      <c r="J2072" s="173">
        <v>15</v>
      </c>
      <c r="K2072" s="173" t="s">
        <v>838</v>
      </c>
      <c r="L2072" s="174" t="s">
        <v>839</v>
      </c>
      <c r="M2072" s="217" t="s">
        <v>645</v>
      </c>
      <c r="N2072" s="217" t="s">
        <v>1614</v>
      </c>
      <c r="O2072" s="217" t="s">
        <v>1883</v>
      </c>
      <c r="P2072" s="218" t="s">
        <v>6127</v>
      </c>
    </row>
    <row r="2073" spans="1:16" s="154" customFormat="1" ht="21" hidden="1" customHeight="1" x14ac:dyDescent="0.2">
      <c r="A2073" s="154">
        <v>2070</v>
      </c>
      <c r="B2073" s="172" t="s">
        <v>1510</v>
      </c>
      <c r="C2073" s="173">
        <v>459180</v>
      </c>
      <c r="D2073" s="174" t="s">
        <v>6128</v>
      </c>
      <c r="E2073" s="173" t="s">
        <v>640</v>
      </c>
      <c r="F2073" s="173">
        <v>49</v>
      </c>
      <c r="G2073" s="173">
        <v>16</v>
      </c>
      <c r="H2073" s="173" t="s">
        <v>641</v>
      </c>
      <c r="I2073" s="217" t="s">
        <v>1656</v>
      </c>
      <c r="J2073" s="173">
        <v>26</v>
      </c>
      <c r="K2073" s="173" t="s">
        <v>949</v>
      </c>
      <c r="L2073" s="174" t="s">
        <v>950</v>
      </c>
      <c r="M2073" s="217" t="s">
        <v>645</v>
      </c>
      <c r="N2073" s="217" t="s">
        <v>951</v>
      </c>
      <c r="O2073" s="217" t="s">
        <v>1640</v>
      </c>
      <c r="P2073" s="218" t="s">
        <v>656</v>
      </c>
    </row>
    <row r="2074" spans="1:16" s="154" customFormat="1" ht="21" hidden="1" customHeight="1" x14ac:dyDescent="0.2">
      <c r="A2074" s="154">
        <v>2071</v>
      </c>
      <c r="B2074" s="172" t="s">
        <v>1510</v>
      </c>
      <c r="C2074" s="173">
        <v>166276</v>
      </c>
      <c r="D2074" s="174" t="s">
        <v>6129</v>
      </c>
      <c r="E2074" s="173" t="s">
        <v>640</v>
      </c>
      <c r="F2074" s="173">
        <v>50</v>
      </c>
      <c r="G2074" s="173">
        <v>31</v>
      </c>
      <c r="H2074" s="173" t="s">
        <v>641</v>
      </c>
      <c r="I2074" s="217" t="s">
        <v>6130</v>
      </c>
      <c r="J2074" s="173">
        <v>28</v>
      </c>
      <c r="K2074" s="173" t="s">
        <v>758</v>
      </c>
      <c r="L2074" s="174" t="s">
        <v>759</v>
      </c>
      <c r="M2074" s="217" t="s">
        <v>645</v>
      </c>
      <c r="N2074" s="217" t="s">
        <v>1614</v>
      </c>
      <c r="O2074" s="217" t="s">
        <v>1883</v>
      </c>
      <c r="P2074" s="218" t="s">
        <v>6131</v>
      </c>
    </row>
    <row r="2075" spans="1:16" s="154" customFormat="1" ht="21" hidden="1" customHeight="1" x14ac:dyDescent="0.2">
      <c r="A2075" s="154">
        <v>2072</v>
      </c>
      <c r="B2075" s="172" t="s">
        <v>1510</v>
      </c>
      <c r="C2075" s="173">
        <v>399724</v>
      </c>
      <c r="D2075" s="174" t="s">
        <v>6132</v>
      </c>
      <c r="E2075" s="173" t="s">
        <v>640</v>
      </c>
      <c r="F2075" s="173">
        <v>37</v>
      </c>
      <c r="G2075" s="173">
        <v>16</v>
      </c>
      <c r="H2075" s="173" t="s">
        <v>641</v>
      </c>
      <c r="I2075" s="217" t="s">
        <v>4836</v>
      </c>
      <c r="J2075" s="173">
        <v>20</v>
      </c>
      <c r="K2075" s="173" t="s">
        <v>1228</v>
      </c>
      <c r="L2075" s="174" t="s">
        <v>1229</v>
      </c>
      <c r="M2075" s="217" t="s">
        <v>645</v>
      </c>
      <c r="N2075" s="217" t="s">
        <v>1614</v>
      </c>
      <c r="O2075" s="217" t="s">
        <v>1883</v>
      </c>
      <c r="P2075" s="218" t="s">
        <v>6133</v>
      </c>
    </row>
    <row r="2076" spans="1:16" s="154" customFormat="1" ht="21" hidden="1" customHeight="1" x14ac:dyDescent="0.2">
      <c r="A2076" s="154">
        <v>2073</v>
      </c>
      <c r="B2076" s="172" t="s">
        <v>1510</v>
      </c>
      <c r="C2076" s="173">
        <v>538542</v>
      </c>
      <c r="D2076" s="174" t="s">
        <v>6134</v>
      </c>
      <c r="E2076" s="173" t="s">
        <v>741</v>
      </c>
      <c r="F2076" s="173">
        <v>36</v>
      </c>
      <c r="G2076" s="173">
        <v>10</v>
      </c>
      <c r="H2076" s="173" t="s">
        <v>641</v>
      </c>
      <c r="I2076" s="217" t="s">
        <v>6135</v>
      </c>
      <c r="J2076" s="173">
        <v>34</v>
      </c>
      <c r="K2076" s="173" t="s">
        <v>806</v>
      </c>
      <c r="L2076" s="174" t="s">
        <v>807</v>
      </c>
      <c r="M2076" s="217" t="s">
        <v>645</v>
      </c>
      <c r="N2076" s="217" t="s">
        <v>1614</v>
      </c>
      <c r="O2076" s="217" t="s">
        <v>1680</v>
      </c>
      <c r="P2076" s="218" t="s">
        <v>6136</v>
      </c>
    </row>
    <row r="2077" spans="1:16" s="154" customFormat="1" ht="21" hidden="1" customHeight="1" x14ac:dyDescent="0.2">
      <c r="A2077" s="154">
        <v>2074</v>
      </c>
      <c r="B2077" s="172" t="s">
        <v>1510</v>
      </c>
      <c r="C2077" s="173">
        <v>398599</v>
      </c>
      <c r="D2077" s="174" t="s">
        <v>6137</v>
      </c>
      <c r="E2077" s="173" t="s">
        <v>640</v>
      </c>
      <c r="F2077" s="173">
        <v>38</v>
      </c>
      <c r="G2077" s="173">
        <v>15</v>
      </c>
      <c r="H2077" s="173" t="s">
        <v>641</v>
      </c>
      <c r="I2077" s="217" t="s">
        <v>2168</v>
      </c>
      <c r="J2077" s="173">
        <v>22</v>
      </c>
      <c r="K2077" s="173" t="s">
        <v>899</v>
      </c>
      <c r="L2077" s="174" t="s">
        <v>900</v>
      </c>
      <c r="M2077" s="217" t="s">
        <v>645</v>
      </c>
      <c r="N2077" s="217" t="s">
        <v>1614</v>
      </c>
      <c r="O2077" s="217" t="s">
        <v>1883</v>
      </c>
      <c r="P2077" s="218" t="s">
        <v>6138</v>
      </c>
    </row>
    <row r="2078" spans="1:16" s="154" customFormat="1" ht="21" hidden="1" customHeight="1" x14ac:dyDescent="0.2">
      <c r="A2078" s="154">
        <v>2075</v>
      </c>
      <c r="B2078" s="172" t="s">
        <v>1510</v>
      </c>
      <c r="C2078" s="173">
        <v>594570</v>
      </c>
      <c r="D2078" s="174" t="s">
        <v>6139</v>
      </c>
      <c r="E2078" s="173" t="s">
        <v>640</v>
      </c>
      <c r="F2078" s="173">
        <v>35</v>
      </c>
      <c r="G2078" s="173">
        <v>3</v>
      </c>
      <c r="H2078" s="173" t="s">
        <v>641</v>
      </c>
      <c r="I2078" s="217" t="s">
        <v>2168</v>
      </c>
      <c r="J2078" s="173">
        <v>12</v>
      </c>
      <c r="K2078" s="173" t="s">
        <v>5325</v>
      </c>
      <c r="L2078" s="174" t="s">
        <v>5326</v>
      </c>
      <c r="M2078" s="217" t="s">
        <v>645</v>
      </c>
      <c r="N2078" s="217" t="s">
        <v>1614</v>
      </c>
      <c r="O2078" s="217" t="s">
        <v>1883</v>
      </c>
      <c r="P2078" s="218" t="s">
        <v>6140</v>
      </c>
    </row>
    <row r="2079" spans="1:16" s="154" customFormat="1" ht="21" hidden="1" customHeight="1" x14ac:dyDescent="0.2">
      <c r="A2079" s="154">
        <v>2076</v>
      </c>
      <c r="B2079" s="172" t="s">
        <v>1510</v>
      </c>
      <c r="C2079" s="173">
        <v>480733</v>
      </c>
      <c r="D2079" s="174" t="s">
        <v>6141</v>
      </c>
      <c r="E2079" s="173" t="s">
        <v>640</v>
      </c>
      <c r="F2079" s="173">
        <v>41</v>
      </c>
      <c r="G2079" s="173">
        <v>14</v>
      </c>
      <c r="H2079" s="173" t="s">
        <v>641</v>
      </c>
      <c r="I2079" s="217" t="s">
        <v>6130</v>
      </c>
      <c r="J2079" s="173">
        <v>23</v>
      </c>
      <c r="K2079" s="173" t="s">
        <v>1583</v>
      </c>
      <c r="L2079" s="174" t="s">
        <v>1584</v>
      </c>
      <c r="M2079" s="217" t="s">
        <v>645</v>
      </c>
      <c r="N2079" s="217" t="s">
        <v>1614</v>
      </c>
      <c r="O2079" s="217" t="s">
        <v>1883</v>
      </c>
      <c r="P2079" s="218" t="s">
        <v>6142</v>
      </c>
    </row>
    <row r="2080" spans="1:16" s="154" customFormat="1" ht="21" hidden="1" customHeight="1" x14ac:dyDescent="0.2">
      <c r="A2080" s="154">
        <v>2077</v>
      </c>
      <c r="B2080" s="172" t="s">
        <v>1510</v>
      </c>
      <c r="C2080" s="173">
        <v>389094</v>
      </c>
      <c r="D2080" s="174" t="s">
        <v>6143</v>
      </c>
      <c r="E2080" s="173" t="s">
        <v>640</v>
      </c>
      <c r="F2080" s="173">
        <v>38</v>
      </c>
      <c r="G2080" s="173">
        <v>16</v>
      </c>
      <c r="H2080" s="173" t="s">
        <v>641</v>
      </c>
      <c r="I2080" s="217" t="s">
        <v>3317</v>
      </c>
      <c r="J2080" s="173">
        <v>16</v>
      </c>
      <c r="K2080" s="173" t="s">
        <v>2321</v>
      </c>
      <c r="L2080" s="174" t="s">
        <v>2322</v>
      </c>
      <c r="M2080" s="217" t="s">
        <v>645</v>
      </c>
      <c r="N2080" s="217" t="s">
        <v>951</v>
      </c>
      <c r="O2080" s="217" t="s">
        <v>1640</v>
      </c>
      <c r="P2080" s="218" t="s">
        <v>6144</v>
      </c>
    </row>
    <row r="2081" spans="1:16" s="154" customFormat="1" ht="21" hidden="1" customHeight="1" x14ac:dyDescent="0.2">
      <c r="A2081" s="154">
        <v>2078</v>
      </c>
      <c r="B2081" s="172" t="s">
        <v>1510</v>
      </c>
      <c r="C2081" s="173">
        <v>500426</v>
      </c>
      <c r="D2081" s="174" t="s">
        <v>6145</v>
      </c>
      <c r="E2081" s="173" t="s">
        <v>640</v>
      </c>
      <c r="F2081" s="173">
        <v>33</v>
      </c>
      <c r="G2081" s="173">
        <v>11</v>
      </c>
      <c r="H2081" s="173" t="s">
        <v>641</v>
      </c>
      <c r="I2081" s="217" t="s">
        <v>1705</v>
      </c>
      <c r="J2081" s="173">
        <v>23</v>
      </c>
      <c r="K2081" s="173" t="s">
        <v>929</v>
      </c>
      <c r="L2081" s="174" t="s">
        <v>930</v>
      </c>
      <c r="M2081" s="217" t="s">
        <v>645</v>
      </c>
      <c r="N2081" s="217" t="s">
        <v>951</v>
      </c>
      <c r="O2081" s="217" t="s">
        <v>1640</v>
      </c>
      <c r="P2081" s="218" t="s">
        <v>6146</v>
      </c>
    </row>
    <row r="2082" spans="1:16" s="154" customFormat="1" ht="21" hidden="1" customHeight="1" x14ac:dyDescent="0.2">
      <c r="A2082" s="154">
        <v>2079</v>
      </c>
      <c r="B2082" s="172" t="s">
        <v>1510</v>
      </c>
      <c r="C2082" s="173">
        <v>450855</v>
      </c>
      <c r="D2082" s="174" t="s">
        <v>6147</v>
      </c>
      <c r="E2082" s="173" t="s">
        <v>741</v>
      </c>
      <c r="F2082" s="173">
        <v>39</v>
      </c>
      <c r="G2082" s="173">
        <v>15</v>
      </c>
      <c r="H2082" s="173" t="s">
        <v>641</v>
      </c>
      <c r="I2082" s="217" t="s">
        <v>6148</v>
      </c>
      <c r="J2082" s="173">
        <v>33</v>
      </c>
      <c r="K2082" s="173" t="s">
        <v>2207</v>
      </c>
      <c r="L2082" s="174" t="s">
        <v>2208</v>
      </c>
      <c r="M2082" s="217" t="s">
        <v>645</v>
      </c>
      <c r="N2082" s="217" t="s">
        <v>1614</v>
      </c>
      <c r="O2082" s="217" t="s">
        <v>1615</v>
      </c>
      <c r="P2082" s="218" t="s">
        <v>6149</v>
      </c>
    </row>
    <row r="2083" spans="1:16" s="154" customFormat="1" ht="21" hidden="1" customHeight="1" x14ac:dyDescent="0.2">
      <c r="A2083" s="154">
        <v>2080</v>
      </c>
      <c r="B2083" s="172" t="s">
        <v>1510</v>
      </c>
      <c r="C2083" s="173">
        <v>337506</v>
      </c>
      <c r="D2083" s="174" t="s">
        <v>6150</v>
      </c>
      <c r="E2083" s="173" t="s">
        <v>640</v>
      </c>
      <c r="F2083" s="173">
        <v>42</v>
      </c>
      <c r="G2083" s="173">
        <v>23</v>
      </c>
      <c r="H2083" s="173" t="s">
        <v>641</v>
      </c>
      <c r="I2083" s="217" t="s">
        <v>6151</v>
      </c>
      <c r="J2083" s="173">
        <v>23</v>
      </c>
      <c r="K2083" s="173" t="s">
        <v>1289</v>
      </c>
      <c r="L2083" s="174" t="s">
        <v>1290</v>
      </c>
      <c r="M2083" s="217" t="s">
        <v>645</v>
      </c>
      <c r="N2083" s="217" t="s">
        <v>1614</v>
      </c>
      <c r="O2083" s="217" t="s">
        <v>1680</v>
      </c>
      <c r="P2083" s="218" t="s">
        <v>6152</v>
      </c>
    </row>
    <row r="2084" spans="1:16" s="154" customFormat="1" ht="21" hidden="1" customHeight="1" x14ac:dyDescent="0.2">
      <c r="A2084" s="154">
        <v>2081</v>
      </c>
      <c r="B2084" s="172" t="s">
        <v>1510</v>
      </c>
      <c r="C2084" s="173">
        <v>335256</v>
      </c>
      <c r="D2084" s="174" t="s">
        <v>6153</v>
      </c>
      <c r="E2084" s="173" t="s">
        <v>640</v>
      </c>
      <c r="F2084" s="173">
        <v>42</v>
      </c>
      <c r="G2084" s="173">
        <v>24</v>
      </c>
      <c r="H2084" s="173" t="s">
        <v>641</v>
      </c>
      <c r="I2084" s="217" t="s">
        <v>4868</v>
      </c>
      <c r="J2084" s="173">
        <v>28</v>
      </c>
      <c r="K2084" s="173" t="s">
        <v>758</v>
      </c>
      <c r="L2084" s="174" t="s">
        <v>759</v>
      </c>
      <c r="M2084" s="217" t="s">
        <v>645</v>
      </c>
      <c r="N2084" s="217" t="s">
        <v>1614</v>
      </c>
      <c r="O2084" s="217" t="s">
        <v>1615</v>
      </c>
      <c r="P2084" s="218" t="s">
        <v>6154</v>
      </c>
    </row>
    <row r="2085" spans="1:16" s="154" customFormat="1" ht="21" hidden="1" customHeight="1" x14ac:dyDescent="0.2">
      <c r="A2085" s="154">
        <v>2082</v>
      </c>
      <c r="B2085" s="172" t="s">
        <v>1510</v>
      </c>
      <c r="C2085" s="173">
        <v>433221</v>
      </c>
      <c r="D2085" s="174" t="s">
        <v>6155</v>
      </c>
      <c r="E2085" s="173" t="s">
        <v>640</v>
      </c>
      <c r="F2085" s="173">
        <v>39</v>
      </c>
      <c r="G2085" s="173">
        <v>17</v>
      </c>
      <c r="H2085" s="173" t="s">
        <v>641</v>
      </c>
      <c r="I2085" s="217" t="s">
        <v>2199</v>
      </c>
      <c r="J2085" s="173">
        <v>28</v>
      </c>
      <c r="K2085" s="173" t="s">
        <v>758</v>
      </c>
      <c r="L2085" s="174" t="s">
        <v>759</v>
      </c>
      <c r="M2085" s="217" t="s">
        <v>645</v>
      </c>
      <c r="N2085" s="217" t="s">
        <v>1614</v>
      </c>
      <c r="O2085" s="217" t="s">
        <v>1883</v>
      </c>
      <c r="P2085" s="218" t="s">
        <v>6156</v>
      </c>
    </row>
    <row r="2086" spans="1:16" s="154" customFormat="1" ht="21" hidden="1" customHeight="1" x14ac:dyDescent="0.2">
      <c r="A2086" s="154">
        <v>2083</v>
      </c>
      <c r="B2086" s="172" t="s">
        <v>1510</v>
      </c>
      <c r="C2086" s="173">
        <v>557669</v>
      </c>
      <c r="D2086" s="174" t="s">
        <v>6157</v>
      </c>
      <c r="E2086" s="173" t="s">
        <v>640</v>
      </c>
      <c r="F2086" s="173">
        <v>36</v>
      </c>
      <c r="G2086" s="173">
        <v>10</v>
      </c>
      <c r="H2086" s="173" t="s">
        <v>672</v>
      </c>
      <c r="I2086" s="217" t="s">
        <v>6158</v>
      </c>
      <c r="J2086" s="173">
        <v>22</v>
      </c>
      <c r="K2086" s="173" t="s">
        <v>1130</v>
      </c>
      <c r="L2086" s="174" t="s">
        <v>1131</v>
      </c>
      <c r="M2086" s="217" t="s">
        <v>736</v>
      </c>
      <c r="N2086" s="217" t="s">
        <v>745</v>
      </c>
      <c r="O2086" s="217" t="s">
        <v>2003</v>
      </c>
      <c r="P2086" s="218" t="s">
        <v>6159</v>
      </c>
    </row>
    <row r="2087" spans="1:16" s="154" customFormat="1" ht="21" hidden="1" customHeight="1" x14ac:dyDescent="0.2">
      <c r="A2087" s="154">
        <v>2084</v>
      </c>
      <c r="B2087" s="172" t="s">
        <v>1759</v>
      </c>
      <c r="C2087" s="173">
        <v>528956</v>
      </c>
      <c r="D2087" s="174" t="s">
        <v>6160</v>
      </c>
      <c r="E2087" s="173" t="s">
        <v>640</v>
      </c>
      <c r="F2087" s="173">
        <v>42</v>
      </c>
      <c r="G2087" s="173">
        <v>10</v>
      </c>
      <c r="H2087" s="173" t="s">
        <v>672</v>
      </c>
      <c r="I2087" s="217" t="s">
        <v>3834</v>
      </c>
      <c r="J2087" s="173">
        <v>29</v>
      </c>
      <c r="K2087" s="173" t="s">
        <v>6161</v>
      </c>
      <c r="L2087" s="174" t="s">
        <v>6162</v>
      </c>
      <c r="M2087" s="217" t="s">
        <v>736</v>
      </c>
      <c r="N2087" s="217" t="s">
        <v>745</v>
      </c>
      <c r="O2087" s="217" t="s">
        <v>3347</v>
      </c>
      <c r="P2087" s="218" t="s">
        <v>6163</v>
      </c>
    </row>
    <row r="2088" spans="1:16" ht="32.25" hidden="1" customHeight="1" x14ac:dyDescent="0.25">
      <c r="B2088" s="303"/>
      <c r="C2088" s="216"/>
      <c r="D2088" s="304"/>
      <c r="E2088" s="305"/>
      <c r="F2088" s="305"/>
      <c r="G2088" s="305"/>
      <c r="H2088" s="305"/>
      <c r="I2088" s="304"/>
      <c r="J2088" s="305"/>
      <c r="K2088" s="305"/>
      <c r="L2088" s="304"/>
      <c r="M2088" s="304"/>
      <c r="N2088" s="304"/>
      <c r="O2088" s="304"/>
      <c r="P2088" s="306"/>
    </row>
    <row r="2089" spans="1:16" ht="32.25" customHeight="1" x14ac:dyDescent="0.25">
      <c r="B2089" s="303"/>
      <c r="C2089" s="316">
        <v>342853</v>
      </c>
      <c r="D2089" s="317" t="s">
        <v>6164</v>
      </c>
      <c r="E2089" s="305"/>
      <c r="F2089" s="305"/>
      <c r="G2089" s="305"/>
      <c r="H2089" s="305"/>
      <c r="I2089" s="304"/>
      <c r="J2089" s="305"/>
      <c r="K2089" s="305"/>
      <c r="L2089" s="304"/>
      <c r="M2089" s="304"/>
      <c r="N2089" s="304"/>
      <c r="O2089" s="304"/>
      <c r="P2089" s="306"/>
    </row>
  </sheetData>
  <protectedRanges>
    <protectedRange password="C90D" sqref="C1498:F1498" name="Rango1_1_59_1_1_1_1_1"/>
  </protectedRanges>
  <conditionalFormatting sqref="C4:C2050">
    <cfRule type="duplicateValues" dxfId="59" priority="60"/>
    <cfRule type="duplicateValues" dxfId="58" priority="59"/>
  </conditionalFormatting>
  <conditionalFormatting sqref="C4:C2088">
    <cfRule type="duplicateValues" dxfId="57" priority="61"/>
  </conditionalFormatting>
  <conditionalFormatting sqref="C1914">
    <cfRule type="duplicateValues" dxfId="56" priority="13"/>
    <cfRule type="duplicateValues" dxfId="55" priority="14"/>
  </conditionalFormatting>
  <conditionalFormatting sqref="C1915">
    <cfRule type="duplicateValues" dxfId="54" priority="16"/>
    <cfRule type="duplicateValues" dxfId="53" priority="15"/>
  </conditionalFormatting>
  <conditionalFormatting sqref="C1917">
    <cfRule type="duplicateValues" dxfId="52" priority="17"/>
    <cfRule type="duplicateValues" dxfId="51" priority="18"/>
    <cfRule type="duplicateValues" dxfId="50" priority="19"/>
  </conditionalFormatting>
  <conditionalFormatting sqref="C1922:C1923">
    <cfRule type="duplicateValues" dxfId="49" priority="55"/>
    <cfRule type="duplicateValues" dxfId="48" priority="54"/>
    <cfRule type="duplicateValues" dxfId="47" priority="53"/>
  </conditionalFormatting>
  <conditionalFormatting sqref="C1924">
    <cfRule type="duplicateValues" dxfId="46" priority="20"/>
    <cfRule type="duplicateValues" dxfId="45" priority="21"/>
    <cfRule type="duplicateValues" dxfId="44" priority="22"/>
  </conditionalFormatting>
  <conditionalFormatting sqref="C1925:C1929">
    <cfRule type="duplicateValues" dxfId="43" priority="24"/>
    <cfRule type="duplicateValues" dxfId="42" priority="25"/>
    <cfRule type="duplicateValues" dxfId="41" priority="23"/>
  </conditionalFormatting>
  <conditionalFormatting sqref="C1930">
    <cfRule type="duplicateValues" dxfId="40" priority="26"/>
    <cfRule type="duplicateValues" dxfId="39" priority="27"/>
    <cfRule type="duplicateValues" dxfId="38" priority="28"/>
  </conditionalFormatting>
  <conditionalFormatting sqref="C1931:C1936">
    <cfRule type="duplicateValues" dxfId="37" priority="32"/>
    <cfRule type="duplicateValues" dxfId="36" priority="33"/>
  </conditionalFormatting>
  <conditionalFormatting sqref="C1937:C2050">
    <cfRule type="duplicateValues" dxfId="35" priority="30"/>
    <cfRule type="duplicateValues" dxfId="34" priority="31"/>
    <cfRule type="duplicateValues" dxfId="33" priority="29"/>
  </conditionalFormatting>
  <conditionalFormatting sqref="C2051">
    <cfRule type="duplicateValues" dxfId="32" priority="44"/>
    <cfRule type="duplicateValues" dxfId="31" priority="46"/>
    <cfRule type="duplicateValues" dxfId="30" priority="43"/>
    <cfRule type="duplicateValues" dxfId="29" priority="47"/>
    <cfRule type="duplicateValues" dxfId="28" priority="45"/>
  </conditionalFormatting>
  <conditionalFormatting sqref="C2052:C2087">
    <cfRule type="duplicateValues" dxfId="27" priority="48"/>
    <cfRule type="duplicateValues" dxfId="26" priority="49"/>
    <cfRule type="duplicateValues" dxfId="25" priority="50"/>
    <cfRule type="duplicateValues" dxfId="24" priority="51"/>
    <cfRule type="duplicateValues" dxfId="23" priority="52"/>
  </conditionalFormatting>
  <conditionalFormatting sqref="C4:D1882">
    <cfRule type="duplicateValues" dxfId="22" priority="56"/>
    <cfRule type="duplicateValues" dxfId="21" priority="57"/>
  </conditionalFormatting>
  <conditionalFormatting sqref="C4:D1906">
    <cfRule type="duplicateValues" dxfId="20" priority="58"/>
  </conditionalFormatting>
  <conditionalFormatting sqref="C1883:D1883">
    <cfRule type="duplicateValues" dxfId="19" priority="34"/>
    <cfRule type="duplicateValues" dxfId="18" priority="35"/>
  </conditionalFormatting>
  <conditionalFormatting sqref="C1884:D1885">
    <cfRule type="duplicateValues" dxfId="17" priority="36"/>
    <cfRule type="duplicateValues" dxfId="16" priority="37"/>
  </conditionalFormatting>
  <conditionalFormatting sqref="C1886:D1896">
    <cfRule type="duplicateValues" dxfId="15" priority="38"/>
    <cfRule type="duplicateValues" dxfId="14" priority="39"/>
  </conditionalFormatting>
  <conditionalFormatting sqref="C1897:D1898">
    <cfRule type="duplicateValues" dxfId="13" priority="41"/>
    <cfRule type="duplicateValues" dxfId="12" priority="40"/>
  </conditionalFormatting>
  <conditionalFormatting sqref="C1909:D1909">
    <cfRule type="duplicateValues" dxfId="11" priority="42"/>
  </conditionalFormatting>
  <conditionalFormatting sqref="D1914">
    <cfRule type="duplicateValues" dxfId="10" priority="4"/>
  </conditionalFormatting>
  <conditionalFormatting sqref="D1915">
    <cfRule type="duplicateValues" dxfId="9" priority="5"/>
  </conditionalFormatting>
  <conditionalFormatting sqref="D1917:D1921">
    <cfRule type="duplicateValues" dxfId="8" priority="6"/>
  </conditionalFormatting>
  <conditionalFormatting sqref="D1922:D1923">
    <cfRule type="duplicateValues" dxfId="7" priority="12"/>
  </conditionalFormatting>
  <conditionalFormatting sqref="D1924">
    <cfRule type="duplicateValues" dxfId="6" priority="7"/>
  </conditionalFormatting>
  <conditionalFormatting sqref="D1925:D1929">
    <cfRule type="duplicateValues" dxfId="5" priority="8"/>
  </conditionalFormatting>
  <conditionalFormatting sqref="D1930">
    <cfRule type="duplicateValues" dxfId="4" priority="9"/>
  </conditionalFormatting>
  <conditionalFormatting sqref="D1931:D1936">
    <cfRule type="duplicateValues" dxfId="3" priority="11"/>
  </conditionalFormatting>
  <conditionalFormatting sqref="D1937:D2050">
    <cfRule type="duplicateValues" dxfId="2" priority="10"/>
  </conditionalFormatting>
  <conditionalFormatting sqref="D2051">
    <cfRule type="duplicateValues" dxfId="1" priority="2"/>
  </conditionalFormatting>
  <conditionalFormatting sqref="D2052:D2087">
    <cfRule type="duplicateValues" dxfId="0" priority="1"/>
  </conditionalFormatting>
  <dataValidations count="3">
    <dataValidation allowBlank="1" showErrorMessage="1" prompt="Title of this worksheet is in this cell. Select cell G1 to navigate to Goals worksheet and cell H1 to navigate to Exercise worksheet" sqref="B1" xr:uid="{5D70B453-8D19-4F2B-8AFD-C3E13F004B02}"/>
    <dataValidation type="whole" operator="greaterThan" allowBlank="1" showInputMessage="1" showErrorMessage="1" errorTitle="FICHA ERRONEA" error="SOLO ACEPTA NÚMEROS ENTEROS, NO LETRAS NI SÍMBOLOS " sqref="C335:O335" xr:uid="{F21FF6FE-E7CB-4C90-8511-676DD593AF13}">
      <formula1>0</formula1>
    </dataValidation>
    <dataValidation allowBlank="1" showErrorMessage="1" prompt="Subtitle of this worksheet is in this cell. Enter diet information in the table below" sqref="B2" xr:uid="{C3B87990-178B-4D9D-BAEA-8EEEEEA2F3CD}"/>
  </dataValidations>
  <hyperlinks>
    <hyperlink ref="P1793" r:id="rId1" xr:uid="{AE6541BA-3CDA-436B-8B6D-3E9CA7964724}"/>
    <hyperlink ref="P1801" r:id="rId2" xr:uid="{62AAB3AD-C071-4AEF-9FD7-78A54D72C8EE}"/>
    <hyperlink ref="P1802" r:id="rId3" xr:uid="{C0D82ACE-D1F8-4FC5-B564-9EFFAF240214}"/>
    <hyperlink ref="P1803" r:id="rId4" xr:uid="{D0B2E3E3-FBA4-4F21-94E4-9B2FBFC72420}"/>
    <hyperlink ref="P1804" r:id="rId5" xr:uid="{1E2C1135-27CF-48ED-BCDC-D708E5044364}"/>
    <hyperlink ref="P1805" r:id="rId6" xr:uid="{C4B86139-5863-47E1-9C08-9B15A0DF8EE0}"/>
    <hyperlink ref="P1807" r:id="rId7" xr:uid="{756CA3EC-A6FE-4B2A-AC97-9FD7135A6784}"/>
    <hyperlink ref="P1808" r:id="rId8" xr:uid="{52104DDE-0463-4417-B37A-1037954A317E}"/>
    <hyperlink ref="P1809" r:id="rId9" xr:uid="{CD4ECED3-F4BB-47C0-89D6-F46A4C929E71}"/>
    <hyperlink ref="P1811" r:id="rId10" display="carlosurbinadeloj@gmail.com" xr:uid="{92700B96-CB2D-4318-B5DD-E631DD43F968}"/>
    <hyperlink ref="P1813" r:id="rId11" display="mailto:roberto.moraless@pemex.com" xr:uid="{635C363A-4C1D-40FB-BE1B-F3A14A7085B1}"/>
    <hyperlink ref="P1814" r:id="rId12" display="mailto:edgar.javier.hernandez@pemex.com" xr:uid="{8EE23104-7BAC-4B74-951E-D6DFC19F44AC}"/>
    <hyperlink ref="P1815" r:id="rId13" display="mailto:lina.berenice.martinez@pemex.com" xr:uid="{0B4B09C1-6376-4B39-AC57-9AA34D986FE4}"/>
    <hyperlink ref="P1812" r:id="rId14" display="mailto:ilse.guillermina.delgado@PEMEX.COM" xr:uid="{8EF67130-6511-4714-8796-54B694ACDBE0}"/>
    <hyperlink ref="P1816" r:id="rId15" display="mailto:Nelly.azuara@pemex.com" xr:uid="{0017128F-7713-4615-A535-5FF6CBDEB505}"/>
    <hyperlink ref="P1822" r:id="rId16" display="mailto:francisco.illescas@pemex.com" xr:uid="{9DF3F264-990B-4D34-B331-F5218C50C9B3}"/>
    <hyperlink ref="P1823" r:id="rId17" display="mailto:penelope.jazmin.gonzalez@pemex.com" xr:uid="{7A3BE521-D53C-40A5-9274-5E9015B2B377}"/>
    <hyperlink ref="P1824" r:id="rId18" display="mailto:erick.gabriel.caballero@pemex.com" xr:uid="{EE4832D5-1AA5-48AD-A92C-2943BA1C46C5}"/>
    <hyperlink ref="P1825" r:id="rId19" display="mailto:raymundo.flores@pemex.com" xr:uid="{11B9A0C4-6FA1-4627-B5C0-0AC65143E084}"/>
    <hyperlink ref="P1826" r:id="rId20" display="mailto:cesar.nicolas@pemex.com" xr:uid="{90D2FF4A-BB4C-499C-AFA1-C2F0273B82EE}"/>
    <hyperlink ref="P1827" r:id="rId21" display="mailto:javier.delatorre@pemex.com" xr:uid="{D5C9F810-7A55-4241-890B-9675B96501F2}"/>
    <hyperlink ref="P1828" r:id="rId22" xr:uid="{9FC0A5CA-15B3-42BF-B23A-388A6D1740DA}"/>
    <hyperlink ref="P1829" r:id="rId23" xr:uid="{479D4BA5-2A24-4F15-B6D3-D313B7DB8CF6}"/>
    <hyperlink ref="P1830" r:id="rId24" display="mailto:jose.alfredo.palma@pemex.com" xr:uid="{80FB780A-942A-45BF-85E2-2A677BE59384}"/>
    <hyperlink ref="P1831" r:id="rId25" display="mailto:ninon.geovana@pemex.com" xr:uid="{9519502C-99AB-4EDD-9466-6806273C0E1A}"/>
    <hyperlink ref="P1832" r:id="rId26" display="mailto:cintia.margarita.juarez@pemex.com" xr:uid="{F51D5C3A-F88E-4CEB-9BBB-A17647AC69CA}"/>
    <hyperlink ref="P1833" r:id="rId27" display="mailto:jose.alberto.penafiel@pemex.com" xr:uid="{8ECD567F-A118-4BBD-BEC7-84434CFBC1F7}"/>
    <hyperlink ref="P1843" r:id="rId28" xr:uid="{CFA764D9-1FDD-49DE-9B5E-5EE09176B192}"/>
    <hyperlink ref="P1844" r:id="rId29" xr:uid="{DCD7D241-1604-45E4-A7AD-4E853B54BA4A}"/>
    <hyperlink ref="P1845" r:id="rId30" xr:uid="{1196EF72-428A-4B48-872E-AF01DC8EE369}"/>
    <hyperlink ref="P1846" r:id="rId31" xr:uid="{D292966E-B74C-4C45-9A46-355C843BA157}"/>
    <hyperlink ref="P1847" r:id="rId32" xr:uid="{8D9525C5-B6CF-422F-BD5E-B204B0DBED67}"/>
    <hyperlink ref="P1850" r:id="rId33" xr:uid="{E7BFE84A-01C1-442C-943E-BC53D509F4E0}"/>
    <hyperlink ref="P1851" r:id="rId34" display="WILLIAMS.RODRIGUEZC@PEMEX.COM" xr:uid="{8A982CF0-8D48-45CF-8577-E971A6D9C8A5}"/>
    <hyperlink ref="P1875" r:id="rId35" xr:uid="{6F4F6673-0E83-456C-B2BE-A61AFF97F947}"/>
    <hyperlink ref="P1876" r:id="rId36" xr:uid="{AD19D021-9639-4FA8-AB86-7D5DB0C28464}"/>
    <hyperlink ref="P1877" r:id="rId37" xr:uid="{E74C362C-C4B6-4FE0-A951-2CDC10C9AD9A}"/>
    <hyperlink ref="P1879" r:id="rId38" xr:uid="{3D3E6C68-0453-4854-9CFF-86638FF5015F}"/>
    <hyperlink ref="P1880" r:id="rId39" xr:uid="{A786EF5B-1172-4D02-BA3C-7E69563398B9}"/>
    <hyperlink ref="P1878" r:id="rId40" xr:uid="{D6594A53-8814-4784-9EC0-207F624A40D4}"/>
    <hyperlink ref="P1881" r:id="rId41" xr:uid="{533164C2-DA00-4228-BE4A-1AE15B2B01E2}"/>
    <hyperlink ref="P1882" r:id="rId42" xr:uid="{9AB0A3E2-5EE1-45D7-B7A9-BCAC5088943C}"/>
    <hyperlink ref="P1883" r:id="rId43" xr:uid="{15D0ED8B-4653-4E1C-BBE9-C8ACE43464E6}"/>
    <hyperlink ref="P1885" r:id="rId44" xr:uid="{726DBD3E-8877-4447-8812-ACFF271B6780}"/>
    <hyperlink ref="P1884" r:id="rId45" xr:uid="{79975BB6-B4B2-4FBD-9337-2197D4E4E004}"/>
    <hyperlink ref="P1888" r:id="rId46" xr:uid="{9CB66F4A-0D3D-4B0B-BE41-7DBFCADC6C62}"/>
    <hyperlink ref="P1889" r:id="rId47" xr:uid="{C0396739-26DE-48A2-BBE5-4A2CD151AFF8}"/>
    <hyperlink ref="P1900" r:id="rId48" xr:uid="{FFCCDB77-A1E1-4594-B965-9B32627EEB7E}"/>
    <hyperlink ref="P1902" r:id="rId49" xr:uid="{79FC37DF-EA79-4F6C-9F1D-8A8A9805E3ED}"/>
    <hyperlink ref="P1903" r:id="rId50" display="mailto:yoshio.garcia@pemex.com" xr:uid="{A29E85B0-5E4F-49AE-B761-A749DFB25290}"/>
    <hyperlink ref="P1904" r:id="rId51" display="mailto:ignacio.dominguezf@pemex.com" xr:uid="{FB568369-7EFB-4D61-8F84-AAB1E043379D}"/>
    <hyperlink ref="P1905" r:id="rId52" display="mailto:cynthia.hernandezb@pemex.com" xr:uid="{DBB83B95-407D-412B-A536-F55D55ADDE8E}"/>
    <hyperlink ref="P1917" r:id="rId53" xr:uid="{1462DA50-2359-42E9-95A3-0AE7FD7B90F6}"/>
    <hyperlink ref="P1918" r:id="rId54" xr:uid="{0641F22C-D7A6-41B0-AFC2-D4D7CD01772F}"/>
    <hyperlink ref="P1920" r:id="rId55" xr:uid="{13A1FFD0-8FB9-4DE6-AE3D-03967CCFC8AF}"/>
    <hyperlink ref="P1921" r:id="rId56" xr:uid="{AEFCB1F2-201B-4D3B-836F-7897463A59F2}"/>
    <hyperlink ref="P1923" r:id="rId57" xr:uid="{B9540D9D-3BFD-430F-8DB8-BFC13ACCB94B}"/>
    <hyperlink ref="P1924" r:id="rId58" xr:uid="{68190AFB-717F-43FA-B105-6C2805C62177}"/>
    <hyperlink ref="P1937" r:id="rId59" xr:uid="{C2B3D7B8-85B5-45D8-8C92-7F4C3F9C5F20}"/>
    <hyperlink ref="P1977" r:id="rId60" xr:uid="{8945972D-07FA-4C58-99F5-964BDB5DA91A}"/>
    <hyperlink ref="P2087" r:id="rId61" xr:uid="{F19C9EEC-4115-4CA7-AA57-37EB358F7894}"/>
  </hyperlinks>
  <pageMargins left="0.7" right="0.7" top="0.75" bottom="0.75" header="0.3" footer="0.3"/>
  <pageSetup orientation="portrait" r:id="rId62"/>
  <tableParts count="1">
    <tablePart r:id="rId6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D813-B884-4A30-8019-50CFAF10ED4E}">
  <sheetPr codeName="Hoja24"/>
  <dimension ref="A1:Y71"/>
  <sheetViews>
    <sheetView showGridLines="0" showZeros="0" topLeftCell="A17" zoomScaleNormal="100" workbookViewId="0">
      <selection activeCell="N20" sqref="N20"/>
    </sheetView>
  </sheetViews>
  <sheetFormatPr baseColWidth="10" defaultColWidth="11.42578125" defaultRowHeight="15" x14ac:dyDescent="0.25"/>
  <cols>
    <col min="2" max="2" width="14.28515625" customWidth="1"/>
    <col min="18" max="19" width="11.42578125" style="15" customWidth="1"/>
  </cols>
  <sheetData>
    <row r="1" spans="2:25" x14ac:dyDescent="0.25">
      <c r="S1" s="347"/>
      <c r="T1" s="347"/>
      <c r="U1" s="347"/>
      <c r="V1" s="347"/>
    </row>
    <row r="2" spans="2:25" x14ac:dyDescent="0.25">
      <c r="B2" s="142" t="s">
        <v>346</v>
      </c>
      <c r="C2" s="143" t="s">
        <v>6165</v>
      </c>
      <c r="D2" s="143" t="s">
        <v>6166</v>
      </c>
      <c r="E2" s="143" t="s">
        <v>6167</v>
      </c>
      <c r="F2" s="143" t="s">
        <v>6168</v>
      </c>
      <c r="G2" s="143" t="s">
        <v>6169</v>
      </c>
      <c r="H2" s="143" t="s">
        <v>6170</v>
      </c>
      <c r="I2" s="143" t="s">
        <v>6171</v>
      </c>
      <c r="J2" s="143" t="s">
        <v>6172</v>
      </c>
      <c r="K2" s="143" t="s">
        <v>6173</v>
      </c>
      <c r="L2" s="143" t="s">
        <v>6174</v>
      </c>
      <c r="M2" s="143" t="s">
        <v>6175</v>
      </c>
      <c r="N2" s="143" t="s">
        <v>6176</v>
      </c>
      <c r="O2" s="144" t="s">
        <v>276</v>
      </c>
      <c r="R2" s="142" t="s">
        <v>347</v>
      </c>
      <c r="S2" s="142" t="s">
        <v>346</v>
      </c>
      <c r="T2" s="142" t="s">
        <v>352</v>
      </c>
      <c r="U2" s="142" t="s">
        <v>235</v>
      </c>
      <c r="V2" s="142" t="s">
        <v>234</v>
      </c>
    </row>
    <row r="3" spans="2:25" x14ac:dyDescent="0.25">
      <c r="B3" s="145" t="s">
        <v>53</v>
      </c>
      <c r="C3" s="143">
        <f>SUM(Reynosa:CASES_DB!V7)</f>
        <v>2</v>
      </c>
      <c r="D3" s="143">
        <f>SUM(Reynosa:CASES_DB!W7)</f>
        <v>7</v>
      </c>
      <c r="E3" s="143">
        <f>SUM(Reynosa:CASES_DB!X7)</f>
        <v>9</v>
      </c>
      <c r="F3" s="143">
        <f>SUM(Reynosa:CASES_DB!Y7)</f>
        <v>44</v>
      </c>
      <c r="G3" s="143">
        <f>SUM(Reynosa:CASES_DB!Z7)</f>
        <v>47</v>
      </c>
      <c r="H3" s="143">
        <f>SUM(Reynosa:CASES_DB!AA7)</f>
        <v>53</v>
      </c>
      <c r="I3" s="143">
        <f>SUM(Reynosa:CASES_DB!AB7)</f>
        <v>37</v>
      </c>
      <c r="J3" s="143">
        <f>SUM(Reynosa:CASES_DB!AC7)</f>
        <v>24</v>
      </c>
      <c r="K3" s="143">
        <f>SUM(Reynosa:CASES_DB!AD7)</f>
        <v>32</v>
      </c>
      <c r="L3" s="143">
        <f>SUM(Reynosa:CASES_DB!AE7)</f>
        <v>23</v>
      </c>
      <c r="M3" s="143">
        <f>SUM(Reynosa:CASES_DB!AF7)</f>
        <v>33</v>
      </c>
      <c r="N3" s="143">
        <f>SUM(Reynosa:CASES_DB!AG7)</f>
        <v>7</v>
      </c>
      <c r="O3" s="143">
        <f t="shared" ref="O3:O13" si="0">SUM(C3:N3)</f>
        <v>318</v>
      </c>
      <c r="Q3" s="145" t="s">
        <v>53</v>
      </c>
      <c r="R3" s="143">
        <f t="shared" ref="R3:R13" si="1">O3</f>
        <v>318</v>
      </c>
      <c r="S3" s="143">
        <f t="shared" ref="S3:S13" si="2">SUM(C3:N3)</f>
        <v>318</v>
      </c>
      <c r="T3" s="143">
        <f t="shared" ref="T3:T13" si="3">SUM(C17:N17)</f>
        <v>307</v>
      </c>
      <c r="U3" s="143">
        <f>O45</f>
        <v>9</v>
      </c>
      <c r="V3" s="143">
        <f>O31</f>
        <v>11</v>
      </c>
    </row>
    <row r="4" spans="2:25" x14ac:dyDescent="0.25">
      <c r="B4" s="145" t="s">
        <v>48</v>
      </c>
      <c r="C4" s="143">
        <f>SUM(Reynosa:CASES_DB!V11)</f>
        <v>4</v>
      </c>
      <c r="D4" s="143">
        <f>SUM(Reynosa:CASES_DB!W11)</f>
        <v>22</v>
      </c>
      <c r="E4" s="143">
        <f>SUM(Reynosa:CASES_DB!X11)</f>
        <v>44</v>
      </c>
      <c r="F4" s="143">
        <f>SUM(Reynosa:CASES_DB!Y11)</f>
        <v>28</v>
      </c>
      <c r="G4" s="143">
        <f>SUM(Reynosa:CASES_DB!Z11)</f>
        <v>40</v>
      </c>
      <c r="H4" s="143">
        <f>SUM(Reynosa:CASES_DB!AA11)</f>
        <v>28</v>
      </c>
      <c r="I4" s="143">
        <f>SUM(Reynosa:CASES_DB!AB11)</f>
        <v>35</v>
      </c>
      <c r="J4" s="143">
        <f>SUM(Reynosa:CASES_DB!AC11)</f>
        <v>23</v>
      </c>
      <c r="K4" s="143">
        <f>SUM(Reynosa:CASES_DB!AD11)</f>
        <v>29</v>
      </c>
      <c r="L4" s="143">
        <f>SUM(Reynosa:CASES_DB!AE11)</f>
        <v>7</v>
      </c>
      <c r="M4" s="143">
        <f>SUM(Reynosa:CASES_DB!AF11)</f>
        <v>7</v>
      </c>
      <c r="N4" s="143">
        <f>SUM(Reynosa:CASES_DB!AG11)</f>
        <v>1</v>
      </c>
      <c r="O4" s="143">
        <f t="shared" si="0"/>
        <v>268</v>
      </c>
      <c r="Q4" s="145" t="s">
        <v>48</v>
      </c>
      <c r="R4" s="143">
        <f t="shared" si="1"/>
        <v>268</v>
      </c>
      <c r="S4" s="143">
        <f t="shared" si="2"/>
        <v>268</v>
      </c>
      <c r="T4" s="143">
        <f t="shared" si="3"/>
        <v>245</v>
      </c>
      <c r="U4" s="143">
        <f t="shared" ref="U4:U13" si="4">O46</f>
        <v>13</v>
      </c>
      <c r="V4" s="143">
        <f t="shared" ref="V4:V13" si="5">O32</f>
        <v>23</v>
      </c>
    </row>
    <row r="5" spans="2:25" x14ac:dyDescent="0.25">
      <c r="B5" s="145" t="s">
        <v>15</v>
      </c>
      <c r="C5" s="143">
        <f>SUM(Reynosa:CASES_DB!V10)</f>
        <v>0</v>
      </c>
      <c r="D5" s="143">
        <f>SUM(Reynosa:CASES_DB!W10)</f>
        <v>12</v>
      </c>
      <c r="E5" s="143">
        <f>SUM(Reynosa:CASES_DB!X10)</f>
        <v>38</v>
      </c>
      <c r="F5" s="143">
        <f>SUM(Reynosa:CASES_DB!Y10)</f>
        <v>28</v>
      </c>
      <c r="G5" s="143">
        <f>SUM(Reynosa:CASES_DB!Z10)</f>
        <v>52</v>
      </c>
      <c r="H5" s="143">
        <f>SUM(Reynosa:CASES_DB!AA10)</f>
        <v>44</v>
      </c>
      <c r="I5" s="143">
        <f>SUM(Reynosa:CASES_DB!AB10)</f>
        <v>15</v>
      </c>
      <c r="J5" s="143">
        <f>SUM(Reynosa:CASES_DB!AC10)</f>
        <v>13</v>
      </c>
      <c r="K5" s="143">
        <f>SUM(Reynosa:CASES_DB!AD10)</f>
        <v>32</v>
      </c>
      <c r="L5" s="143">
        <f>SUM(Reynosa:CASES_DB!AE10)</f>
        <v>17</v>
      </c>
      <c r="M5" s="143">
        <f>SUM(Reynosa:CASES_DB!AF10)</f>
        <v>14</v>
      </c>
      <c r="N5" s="143">
        <f>SUM(Reynosa:CASES_DB!AG10)</f>
        <v>2</v>
      </c>
      <c r="O5" s="143">
        <f t="shared" si="0"/>
        <v>267</v>
      </c>
      <c r="Q5" s="145" t="s">
        <v>15</v>
      </c>
      <c r="R5" s="143">
        <f t="shared" si="1"/>
        <v>267</v>
      </c>
      <c r="S5" s="143">
        <f t="shared" si="2"/>
        <v>267</v>
      </c>
      <c r="T5" s="143">
        <f t="shared" si="3"/>
        <v>262</v>
      </c>
      <c r="U5" s="143">
        <f t="shared" si="4"/>
        <v>0</v>
      </c>
      <c r="V5" s="143">
        <f t="shared" si="5"/>
        <v>5</v>
      </c>
    </row>
    <row r="6" spans="2:25" x14ac:dyDescent="0.25">
      <c r="B6" s="145" t="s">
        <v>196</v>
      </c>
      <c r="C6" s="143">
        <f>SUM(Reynosa:CASES_DB!V12)</f>
        <v>7</v>
      </c>
      <c r="D6" s="143">
        <f>SUM(Reynosa:CASES_DB!W12)</f>
        <v>14</v>
      </c>
      <c r="E6" s="143">
        <f>SUM(Reynosa:CASES_DB!X12)</f>
        <v>23</v>
      </c>
      <c r="F6" s="143">
        <f>SUM(Reynosa:CASES_DB!Y12)</f>
        <v>12</v>
      </c>
      <c r="G6" s="143">
        <f>SUM(Reynosa:CASES_DB!Z12)</f>
        <v>19</v>
      </c>
      <c r="H6" s="143">
        <f>SUM(Reynosa:CASES_DB!AA12)</f>
        <v>17</v>
      </c>
      <c r="I6" s="143">
        <f>SUM(Reynosa:CASES_DB!AB12)</f>
        <v>9</v>
      </c>
      <c r="J6" s="143">
        <f>SUM(Reynosa:CASES_DB!AC12)</f>
        <v>3</v>
      </c>
      <c r="K6" s="143">
        <f>SUM(Reynosa:CASES_DB!AD12)</f>
        <v>11</v>
      </c>
      <c r="L6" s="143">
        <f>SUM(Reynosa:CASES_DB!AE12)</f>
        <v>16</v>
      </c>
      <c r="M6" s="143">
        <f>SUM(Reynosa:CASES_DB!AF12)</f>
        <v>3</v>
      </c>
      <c r="N6" s="143">
        <f>SUM(Reynosa:CASES_DB!AG12)</f>
        <v>2</v>
      </c>
      <c r="O6" s="143">
        <f t="shared" si="0"/>
        <v>136</v>
      </c>
      <c r="Q6" s="145" t="s">
        <v>196</v>
      </c>
      <c r="R6" s="143">
        <f t="shared" si="1"/>
        <v>136</v>
      </c>
      <c r="S6" s="143">
        <f t="shared" si="2"/>
        <v>136</v>
      </c>
      <c r="T6" s="143">
        <f t="shared" si="3"/>
        <v>129</v>
      </c>
      <c r="U6" s="143">
        <f t="shared" si="4"/>
        <v>31</v>
      </c>
      <c r="V6" s="143">
        <f t="shared" si="5"/>
        <v>4</v>
      </c>
      <c r="X6" s="83" t="s">
        <v>6177</v>
      </c>
      <c r="Y6" s="296">
        <f>SUM(T15:U15)/R15</f>
        <v>0.97784131522516082</v>
      </c>
    </row>
    <row r="7" spans="2:25" x14ac:dyDescent="0.25">
      <c r="B7" s="145" t="s">
        <v>215</v>
      </c>
      <c r="C7" s="143">
        <f>SUM(Reynosa:CASES_DB!V5)</f>
        <v>3</v>
      </c>
      <c r="D7" s="143">
        <f>SUM(Reynosa:CASES_DB!W5)</f>
        <v>5</v>
      </c>
      <c r="E7" s="143">
        <f>SUM(Reynosa:CASES_DB!X5)</f>
        <v>3</v>
      </c>
      <c r="F7" s="143">
        <f>SUM(Reynosa:CASES_DB!Y5)</f>
        <v>7</v>
      </c>
      <c r="G7" s="143">
        <f>SUM(Reynosa:CASES_DB!Z5)</f>
        <v>13</v>
      </c>
      <c r="H7" s="143">
        <f>SUM(Reynosa:CASES_DB!AA5)</f>
        <v>30</v>
      </c>
      <c r="I7" s="143">
        <f>SUM(Reynosa:CASES_DB!AB5)</f>
        <v>5</v>
      </c>
      <c r="J7" s="143">
        <f>SUM(Reynosa:CASES_DB!AC5)</f>
        <v>19</v>
      </c>
      <c r="K7" s="143">
        <f>SUM(Reynosa:CASES_DB!AD5)</f>
        <v>20</v>
      </c>
      <c r="L7" s="143">
        <f>SUM(Reynosa:CASES_DB!AE5)</f>
        <v>10</v>
      </c>
      <c r="M7" s="143">
        <f>SUM(Reynosa:CASES_DB!AF5)</f>
        <v>9</v>
      </c>
      <c r="N7" s="143">
        <f>SUM(Reynosa:CASES_DB!AG5)</f>
        <v>1</v>
      </c>
      <c r="O7" s="143">
        <f t="shared" si="0"/>
        <v>125</v>
      </c>
      <c r="Q7" s="145" t="s">
        <v>215</v>
      </c>
      <c r="R7" s="143">
        <f t="shared" si="1"/>
        <v>125</v>
      </c>
      <c r="S7" s="143">
        <f t="shared" si="2"/>
        <v>125</v>
      </c>
      <c r="T7" s="143">
        <f t="shared" si="3"/>
        <v>111</v>
      </c>
      <c r="U7" s="143">
        <f t="shared" si="4"/>
        <v>0</v>
      </c>
      <c r="V7" s="143">
        <f t="shared" si="5"/>
        <v>10</v>
      </c>
      <c r="X7" t="s">
        <v>6178</v>
      </c>
      <c r="Y7" s="297">
        <f>1-Y6</f>
        <v>2.2158684774839177E-2</v>
      </c>
    </row>
    <row r="8" spans="2:25" x14ac:dyDescent="0.25">
      <c r="B8" s="145" t="s">
        <v>121</v>
      </c>
      <c r="C8" s="143">
        <f>SUM(Reynosa:CASES_DB!V9)</f>
        <v>7</v>
      </c>
      <c r="D8" s="143">
        <f>SUM(Reynosa:CASES_DB!W9)</f>
        <v>11</v>
      </c>
      <c r="E8" s="143">
        <f>SUM(Reynosa:CASES_DB!X9)</f>
        <v>11</v>
      </c>
      <c r="F8" s="143">
        <f>SUM(Reynosa:CASES_DB!Y9)</f>
        <v>11</v>
      </c>
      <c r="G8" s="143">
        <f>SUM(Reynosa:CASES_DB!Z9)</f>
        <v>9</v>
      </c>
      <c r="H8" s="143">
        <f>SUM(Reynosa:CASES_DB!AA9)</f>
        <v>9</v>
      </c>
      <c r="I8" s="143">
        <f>SUM(Reynosa:CASES_DB!AB9)</f>
        <v>10</v>
      </c>
      <c r="J8" s="143">
        <f>SUM(Reynosa:CASES_DB!AC9)</f>
        <v>5</v>
      </c>
      <c r="K8" s="143">
        <f>SUM(Reynosa:CASES_DB!AD9)</f>
        <v>9</v>
      </c>
      <c r="L8" s="143">
        <f>SUM(Reynosa:CASES_DB!AE9)</f>
        <v>9</v>
      </c>
      <c r="M8" s="143">
        <f>SUM(Reynosa:CASES_DB!AF9)</f>
        <v>8</v>
      </c>
      <c r="N8" s="143">
        <f>SUM(Reynosa:CASES_DB!AG9)</f>
        <v>6</v>
      </c>
      <c r="O8" s="143">
        <f t="shared" si="0"/>
        <v>105</v>
      </c>
      <c r="Q8" s="145" t="s">
        <v>121</v>
      </c>
      <c r="R8" s="143">
        <f t="shared" si="1"/>
        <v>105</v>
      </c>
      <c r="S8" s="143">
        <f t="shared" si="2"/>
        <v>105</v>
      </c>
      <c r="T8" s="143">
        <f t="shared" si="3"/>
        <v>87</v>
      </c>
      <c r="U8" s="143">
        <f t="shared" si="4"/>
        <v>0</v>
      </c>
      <c r="V8" s="143">
        <f t="shared" si="5"/>
        <v>1</v>
      </c>
    </row>
    <row r="9" spans="2:25" x14ac:dyDescent="0.25">
      <c r="B9" s="145" t="s">
        <v>211</v>
      </c>
      <c r="C9" s="143">
        <f>SUM(Reynosa:CASES_DB!V2)</f>
        <v>1</v>
      </c>
      <c r="D9" s="143">
        <f>SUM(Reynosa:CASES_DB!W2)</f>
        <v>8</v>
      </c>
      <c r="E9" s="143">
        <f>SUM(Reynosa:CASES_DB!X2)</f>
        <v>10</v>
      </c>
      <c r="F9" s="143">
        <f>SUM(Reynosa:CASES_DB!Y2)</f>
        <v>3</v>
      </c>
      <c r="G9" s="143">
        <f>SUM(Reynosa:CASES_DB!Z2)</f>
        <v>8</v>
      </c>
      <c r="H9" s="143">
        <f>SUM(Reynosa:CASES_DB!AA2)</f>
        <v>8</v>
      </c>
      <c r="I9" s="143">
        <f>SUM(Reynosa:CASES_DB!AB2)</f>
        <v>7</v>
      </c>
      <c r="J9" s="143">
        <f>SUM(Reynosa:CASES_DB!AC2)</f>
        <v>5</v>
      </c>
      <c r="K9" s="143">
        <f>SUM(Reynosa:CASES_DB!AD2)</f>
        <v>4</v>
      </c>
      <c r="L9" s="143">
        <f>SUM(Reynosa:CASES_DB!AE2)</f>
        <v>8</v>
      </c>
      <c r="M9" s="143">
        <f>SUM(Reynosa:CASES_DB!AF2)</f>
        <v>5</v>
      </c>
      <c r="N9" s="143">
        <f>SUM(Reynosa:CASES_DB!AG2)</f>
        <v>2</v>
      </c>
      <c r="O9" s="143">
        <f t="shared" si="0"/>
        <v>69</v>
      </c>
      <c r="Q9" s="145" t="s">
        <v>211</v>
      </c>
      <c r="R9" s="143">
        <f t="shared" si="1"/>
        <v>69</v>
      </c>
      <c r="S9" s="143">
        <f t="shared" si="2"/>
        <v>69</v>
      </c>
      <c r="T9" s="143">
        <f t="shared" si="3"/>
        <v>59</v>
      </c>
      <c r="U9" s="143">
        <f t="shared" si="4"/>
        <v>9</v>
      </c>
      <c r="V9" s="143">
        <f t="shared" si="5"/>
        <v>1</v>
      </c>
    </row>
    <row r="10" spans="2:25" x14ac:dyDescent="0.25">
      <c r="B10" s="145" t="s">
        <v>37</v>
      </c>
      <c r="C10" s="143">
        <f>SUM(Reynosa:CASES_DB!V8)</f>
        <v>4</v>
      </c>
      <c r="D10" s="143">
        <f>SUM(Reynosa:CASES_DB!W8)</f>
        <v>3</v>
      </c>
      <c r="E10" s="143">
        <f>SUM(Reynosa:CASES_DB!X8)</f>
        <v>2</v>
      </c>
      <c r="F10" s="143">
        <f>SUM(Reynosa:CASES_DB!Y8)</f>
        <v>6</v>
      </c>
      <c r="G10" s="143">
        <f>SUM(Reynosa:CASES_DB!Z8)</f>
        <v>9</v>
      </c>
      <c r="H10" s="143">
        <f>SUM(Reynosa:CASES_DB!AA8)</f>
        <v>8</v>
      </c>
      <c r="I10" s="143">
        <f>SUM(Reynosa:CASES_DB!AB8)</f>
        <v>4</v>
      </c>
      <c r="J10" s="143">
        <f>SUM(Reynosa:CASES_DB!AC8)</f>
        <v>8</v>
      </c>
      <c r="K10" s="143">
        <f>SUM(Reynosa:CASES_DB!AD8)</f>
        <v>4</v>
      </c>
      <c r="L10" s="143">
        <f>SUM(Reynosa:CASES_DB!AE8)</f>
        <v>4</v>
      </c>
      <c r="M10" s="143">
        <f>SUM(Reynosa:CASES_DB!AF8)</f>
        <v>6</v>
      </c>
      <c r="N10" s="143">
        <f>SUM(Reynosa:CASES_DB!AG8)</f>
        <v>2</v>
      </c>
      <c r="O10" s="143">
        <f t="shared" si="0"/>
        <v>60</v>
      </c>
      <c r="Q10" s="145" t="s">
        <v>37</v>
      </c>
      <c r="R10" s="143">
        <f t="shared" si="1"/>
        <v>60</v>
      </c>
      <c r="S10" s="143">
        <f t="shared" si="2"/>
        <v>60</v>
      </c>
      <c r="T10" s="143">
        <f t="shared" si="3"/>
        <v>54</v>
      </c>
      <c r="U10" s="143">
        <f t="shared" si="4"/>
        <v>1</v>
      </c>
      <c r="V10" s="143">
        <f t="shared" si="5"/>
        <v>6</v>
      </c>
    </row>
    <row r="11" spans="2:25" x14ac:dyDescent="0.25">
      <c r="B11" s="145" t="s">
        <v>183</v>
      </c>
      <c r="C11" s="143">
        <f>SUM(Reynosa:CASES_DB!V3)</f>
        <v>1</v>
      </c>
      <c r="D11" s="143">
        <f>SUM(Reynosa:CASES_DB!W3)</f>
        <v>1</v>
      </c>
      <c r="E11" s="143">
        <f>SUM(Reynosa:CASES_DB!X3)</f>
        <v>1</v>
      </c>
      <c r="F11" s="143">
        <f>SUM(Reynosa:CASES_DB!Y3)</f>
        <v>0</v>
      </c>
      <c r="G11" s="143">
        <f>SUM(Reynosa:CASES_DB!Z3)</f>
        <v>4</v>
      </c>
      <c r="H11" s="143">
        <f>SUM(Reynosa:CASES_DB!AA3)</f>
        <v>7</v>
      </c>
      <c r="I11" s="143">
        <f>SUM(Reynosa:CASES_DB!AB3)</f>
        <v>0</v>
      </c>
      <c r="J11" s="143">
        <f>SUM(Reynosa:CASES_DB!AC3)</f>
        <v>3</v>
      </c>
      <c r="K11" s="143">
        <f>SUM(Reynosa:CASES_DB!AD3)</f>
        <v>4</v>
      </c>
      <c r="L11" s="143">
        <f>SUM(Reynosa:CASES_DB!AE3)</f>
        <v>3</v>
      </c>
      <c r="M11" s="143">
        <f>SUM(Reynosa:CASES_DB!AF3)</f>
        <v>0</v>
      </c>
      <c r="N11" s="143">
        <f>SUM(Reynosa:CASES_DB!AG3)</f>
        <v>3</v>
      </c>
      <c r="O11" s="143">
        <f t="shared" si="0"/>
        <v>27</v>
      </c>
      <c r="Q11" s="145" t="s">
        <v>183</v>
      </c>
      <c r="R11" s="143">
        <f t="shared" si="1"/>
        <v>27</v>
      </c>
      <c r="S11" s="143">
        <f t="shared" si="2"/>
        <v>27</v>
      </c>
      <c r="T11" s="143">
        <f t="shared" si="3"/>
        <v>17</v>
      </c>
      <c r="U11" s="143">
        <f t="shared" si="4"/>
        <v>0</v>
      </c>
      <c r="V11" s="143">
        <f t="shared" si="5"/>
        <v>10</v>
      </c>
    </row>
    <row r="12" spans="2:25" x14ac:dyDescent="0.25">
      <c r="B12" s="145" t="s">
        <v>109</v>
      </c>
      <c r="C12" s="143">
        <f>SUM(Reynosa:CASES_DB!V6)</f>
        <v>0</v>
      </c>
      <c r="D12" s="143">
        <f>SUM(Reynosa:CASES_DB!W6)</f>
        <v>4</v>
      </c>
      <c r="E12" s="143">
        <f>SUM(Reynosa:CASES_DB!X6)</f>
        <v>2</v>
      </c>
      <c r="F12" s="143">
        <f>SUM(Reynosa:CASES_DB!Y6)</f>
        <v>4</v>
      </c>
      <c r="G12" s="143">
        <f>SUM(Reynosa:CASES_DB!Z6)</f>
        <v>4</v>
      </c>
      <c r="H12" s="143">
        <f>SUM(Reynosa:CASES_DB!AA6)</f>
        <v>4</v>
      </c>
      <c r="I12" s="143">
        <f>SUM(Reynosa:CASES_DB!AB6)</f>
        <v>1</v>
      </c>
      <c r="J12" s="143">
        <f>SUM(Reynosa:CASES_DB!AC6)</f>
        <v>1</v>
      </c>
      <c r="K12" s="143">
        <f>SUM(Reynosa:CASES_DB!AD6)</f>
        <v>1</v>
      </c>
      <c r="L12" s="143">
        <f>SUM(Reynosa:CASES_DB!AE6)</f>
        <v>1</v>
      </c>
      <c r="M12" s="143">
        <f>SUM(Reynosa:CASES_DB!AF6)</f>
        <v>0</v>
      </c>
      <c r="N12" s="143">
        <f>SUM(Reynosa:CASES_DB!AG6)</f>
        <v>0</v>
      </c>
      <c r="O12" s="143">
        <f t="shared" si="0"/>
        <v>22</v>
      </c>
      <c r="Q12" s="145" t="s">
        <v>109</v>
      </c>
      <c r="R12" s="143">
        <f t="shared" si="1"/>
        <v>22</v>
      </c>
      <c r="S12" s="143">
        <f t="shared" si="2"/>
        <v>22</v>
      </c>
      <c r="T12" s="143">
        <f t="shared" si="3"/>
        <v>22</v>
      </c>
      <c r="U12" s="143">
        <f t="shared" si="4"/>
        <v>0</v>
      </c>
      <c r="V12" s="143">
        <f t="shared" si="5"/>
        <v>0</v>
      </c>
    </row>
    <row r="13" spans="2:25" x14ac:dyDescent="0.25">
      <c r="B13" s="145" t="s">
        <v>179</v>
      </c>
      <c r="C13" s="143">
        <f>SUM(Reynosa:CASES_DB!V4)</f>
        <v>0</v>
      </c>
      <c r="D13" s="143">
        <f>SUM(Reynosa:CASES_DB!W4)</f>
        <v>0</v>
      </c>
      <c r="E13" s="143">
        <f>SUM(Reynosa:CASES_DB!X4)</f>
        <v>0</v>
      </c>
      <c r="F13" s="143">
        <f>SUM(Reynosa:CASES_DB!Y4)</f>
        <v>0</v>
      </c>
      <c r="G13" s="143">
        <f>SUM(Reynosa:CASES_DB!Z4)</f>
        <v>1</v>
      </c>
      <c r="H13" s="143">
        <f>SUM(Reynosa:CASES_DB!AA4)</f>
        <v>0</v>
      </c>
      <c r="I13" s="143">
        <f>SUM(Reynosa:CASES_DB!AB4)</f>
        <v>1</v>
      </c>
      <c r="J13" s="143">
        <f>SUM(Reynosa:CASES_DB!AC4)</f>
        <v>0</v>
      </c>
      <c r="K13" s="143">
        <f>SUM(Reynosa:CASES_DB!AD4)</f>
        <v>0</v>
      </c>
      <c r="L13" s="143">
        <f>SUM(Reynosa:CASES_DB!AE4)</f>
        <v>0</v>
      </c>
      <c r="M13" s="143">
        <f>SUM(Reynosa:CASES_DB!AF4)</f>
        <v>0</v>
      </c>
      <c r="N13" s="143">
        <f>SUM(Reynosa:CASES_DB!AG4)</f>
        <v>0</v>
      </c>
      <c r="O13" s="143">
        <f t="shared" si="0"/>
        <v>2</v>
      </c>
      <c r="Q13" s="145" t="s">
        <v>179</v>
      </c>
      <c r="R13" s="143">
        <f t="shared" si="1"/>
        <v>2</v>
      </c>
      <c r="S13" s="143">
        <f t="shared" si="2"/>
        <v>2</v>
      </c>
      <c r="T13" s="143">
        <f t="shared" si="3"/>
        <v>2</v>
      </c>
      <c r="U13" s="143">
        <f t="shared" si="4"/>
        <v>0</v>
      </c>
      <c r="V13" s="143">
        <f t="shared" si="5"/>
        <v>0</v>
      </c>
    </row>
    <row r="14" spans="2:25" x14ac:dyDescent="0.25">
      <c r="B14" s="145" t="s">
        <v>276</v>
      </c>
      <c r="C14" s="143">
        <f t="shared" ref="C14:O14" si="6">SUM(C3:C13)</f>
        <v>29</v>
      </c>
      <c r="D14" s="143">
        <f t="shared" si="6"/>
        <v>87</v>
      </c>
      <c r="E14" s="143">
        <f t="shared" si="6"/>
        <v>143</v>
      </c>
      <c r="F14" s="143">
        <f t="shared" si="6"/>
        <v>143</v>
      </c>
      <c r="G14" s="143">
        <f t="shared" si="6"/>
        <v>206</v>
      </c>
      <c r="H14" s="143">
        <f t="shared" si="6"/>
        <v>208</v>
      </c>
      <c r="I14" s="143">
        <f t="shared" si="6"/>
        <v>124</v>
      </c>
      <c r="J14" s="143">
        <f t="shared" si="6"/>
        <v>104</v>
      </c>
      <c r="K14" s="143">
        <f t="shared" si="6"/>
        <v>146</v>
      </c>
      <c r="L14" s="143">
        <f t="shared" si="6"/>
        <v>98</v>
      </c>
      <c r="M14" s="143">
        <f t="shared" si="6"/>
        <v>85</v>
      </c>
      <c r="N14" s="143">
        <f t="shared" si="6"/>
        <v>26</v>
      </c>
      <c r="O14" s="147">
        <f t="shared" si="6"/>
        <v>1399</v>
      </c>
      <c r="Q14" s="318" t="s">
        <v>280</v>
      </c>
      <c r="R14" s="15">
        <v>0</v>
      </c>
      <c r="U14" s="319">
        <f>O56</f>
        <v>10</v>
      </c>
    </row>
    <row r="15" spans="2:25" x14ac:dyDescent="0.25">
      <c r="B15" s="14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49"/>
      <c r="Q15" s="145" t="s">
        <v>276</v>
      </c>
      <c r="R15" s="247">
        <f>SUM(R3:R13)</f>
        <v>1399</v>
      </c>
      <c r="S15" s="247">
        <f>SUM(S3:S13)</f>
        <v>1399</v>
      </c>
      <c r="T15" s="247">
        <f>SUM(T3:T13)</f>
        <v>1295</v>
      </c>
      <c r="U15" s="247">
        <f>SUM(U3:U14)</f>
        <v>73</v>
      </c>
      <c r="V15" s="247">
        <f>SUM(V3:V13)</f>
        <v>71</v>
      </c>
    </row>
    <row r="16" spans="2:25" x14ac:dyDescent="0.25">
      <c r="B16" s="142" t="s">
        <v>341</v>
      </c>
    </row>
    <row r="17" spans="2:15" x14ac:dyDescent="0.25">
      <c r="B17" s="145" t="s">
        <v>53</v>
      </c>
      <c r="C17" s="143">
        <f>SUM(Reynosa:CASES_DB!V21)</f>
        <v>2</v>
      </c>
      <c r="D17" s="143">
        <f>SUM(Reynosa:CASES_DB!W21)</f>
        <v>7</v>
      </c>
      <c r="E17" s="143">
        <f>SUM(Reynosa:CASES_DB!X21)</f>
        <v>9</v>
      </c>
      <c r="F17" s="143">
        <f>SUM(Reynosa:CASES_DB!Y21)</f>
        <v>42</v>
      </c>
      <c r="G17" s="143">
        <f>SUM(Reynosa:CASES_DB!Z21)</f>
        <v>45</v>
      </c>
      <c r="H17" s="143">
        <f>SUM(Reynosa:CASES_DB!AA21)</f>
        <v>51</v>
      </c>
      <c r="I17" s="143">
        <f>SUM(Reynosa:CASES_DB!AB21)</f>
        <v>35</v>
      </c>
      <c r="J17" s="143">
        <f>SUM(Reynosa:CASES_DB!AC21)</f>
        <v>24</v>
      </c>
      <c r="K17" s="143">
        <f>SUM(Reynosa:CASES_DB!AD21)</f>
        <v>32</v>
      </c>
      <c r="L17" s="143">
        <f>SUM(Reynosa:CASES_DB!AE21)</f>
        <v>20</v>
      </c>
      <c r="M17" s="143">
        <f>SUM(Reynosa:CASES_DB!AF21)</f>
        <v>33</v>
      </c>
      <c r="N17" s="143">
        <f>SUM(Reynosa:CASES_DB!AG21)</f>
        <v>7</v>
      </c>
      <c r="O17" s="143">
        <f t="shared" ref="O17:O26" si="7">SUM(C17:N17)</f>
        <v>307</v>
      </c>
    </row>
    <row r="18" spans="2:15" x14ac:dyDescent="0.25">
      <c r="B18" s="145" t="s">
        <v>48</v>
      </c>
      <c r="C18" s="143">
        <f>SUM(Reynosa:CASES_DB!V25)</f>
        <v>4</v>
      </c>
      <c r="D18" s="143">
        <f>SUM(Reynosa:CASES_DB!W25)</f>
        <v>16</v>
      </c>
      <c r="E18" s="143">
        <f>SUM(Reynosa:CASES_DB!X25)</f>
        <v>42</v>
      </c>
      <c r="F18" s="143">
        <f>SUM(Reynosa:CASES_DB!Y25)</f>
        <v>28</v>
      </c>
      <c r="G18" s="143">
        <f>SUM(Reynosa:CASES_DB!Z25)</f>
        <v>32</v>
      </c>
      <c r="H18" s="143">
        <f>SUM(Reynosa:CASES_DB!AA25)</f>
        <v>25</v>
      </c>
      <c r="I18" s="143">
        <f>SUM(Reynosa:CASES_DB!AB25)</f>
        <v>33</v>
      </c>
      <c r="J18" s="143">
        <f>SUM(Reynosa:CASES_DB!AC25)</f>
        <v>22</v>
      </c>
      <c r="K18" s="143">
        <f>SUM(Reynosa:CASES_DB!AD25)</f>
        <v>29</v>
      </c>
      <c r="L18" s="143">
        <f>SUM(Reynosa:CASES_DB!AE25)</f>
        <v>7</v>
      </c>
      <c r="M18" s="143">
        <f>SUM(Reynosa:CASES_DB!AF25)</f>
        <v>7</v>
      </c>
      <c r="N18" s="143">
        <f>SUM(Reynosa:CASES_DB!AG25)</f>
        <v>0</v>
      </c>
      <c r="O18" s="143">
        <f t="shared" si="7"/>
        <v>245</v>
      </c>
    </row>
    <row r="19" spans="2:15" x14ac:dyDescent="0.25">
      <c r="B19" s="145" t="s">
        <v>15</v>
      </c>
      <c r="C19" s="143">
        <f>SUM(Reynosa:CASES_DB!V24)</f>
        <v>0</v>
      </c>
      <c r="D19" s="143">
        <f>SUM(Reynosa:CASES_DB!W24)</f>
        <v>12</v>
      </c>
      <c r="E19" s="143">
        <f>SUM(Reynosa:CASES_DB!X24)</f>
        <v>38</v>
      </c>
      <c r="F19" s="143">
        <f>SUM(Reynosa:CASES_DB!Y24)</f>
        <v>28</v>
      </c>
      <c r="G19" s="143">
        <f>SUM(Reynosa:CASES_DB!Z24)</f>
        <v>50</v>
      </c>
      <c r="H19" s="143">
        <f>SUM(Reynosa:CASES_DB!AA24)</f>
        <v>41</v>
      </c>
      <c r="I19" s="143">
        <f>SUM(Reynosa:CASES_DB!AB24)</f>
        <v>15</v>
      </c>
      <c r="J19" s="143">
        <f>SUM(Reynosa:CASES_DB!AC24)</f>
        <v>13</v>
      </c>
      <c r="K19" s="143">
        <f>SUM(Reynosa:CASES_DB!AD24)</f>
        <v>32</v>
      </c>
      <c r="L19" s="143">
        <f>SUM(Reynosa:CASES_DB!AE24)</f>
        <v>17</v>
      </c>
      <c r="M19" s="143">
        <f>SUM(Reynosa:CASES_DB!AF24)</f>
        <v>14</v>
      </c>
      <c r="N19" s="143">
        <f>SUM(Reynosa:CASES_DB!AG24)</f>
        <v>2</v>
      </c>
      <c r="O19" s="143">
        <f t="shared" si="7"/>
        <v>262</v>
      </c>
    </row>
    <row r="20" spans="2:15" x14ac:dyDescent="0.25">
      <c r="B20" s="145" t="s">
        <v>196</v>
      </c>
      <c r="C20" s="143">
        <f>SUM(Reynosa:CASES_DB!V26)</f>
        <v>6</v>
      </c>
      <c r="D20" s="143">
        <f>SUM(Reynosa:CASES_DB!W26)</f>
        <v>14</v>
      </c>
      <c r="E20" s="143">
        <f>SUM(Reynosa:CASES_DB!X26)</f>
        <v>23</v>
      </c>
      <c r="F20" s="143">
        <f>SUM(Reynosa:CASES_DB!Y26)</f>
        <v>12</v>
      </c>
      <c r="G20" s="143">
        <f>SUM(Reynosa:CASES_DB!Z26)</f>
        <v>19</v>
      </c>
      <c r="H20" s="143">
        <f>SUM(Reynosa:CASES_DB!AA26)</f>
        <v>17</v>
      </c>
      <c r="I20" s="143">
        <f>SUM(Reynosa:CASES_DB!AB26)</f>
        <v>9</v>
      </c>
      <c r="J20" s="143">
        <f>SUM(Reynosa:CASES_DB!AC26)</f>
        <v>2</v>
      </c>
      <c r="K20" s="143">
        <f>SUM(Reynosa:CASES_DB!AD26)</f>
        <v>10</v>
      </c>
      <c r="L20" s="143">
        <f>SUM(Reynosa:CASES_DB!AE26)</f>
        <v>13</v>
      </c>
      <c r="M20" s="143">
        <f>SUM(Reynosa:CASES_DB!AF26)</f>
        <v>2</v>
      </c>
      <c r="N20" s="143">
        <f>SUM(Reynosa:CASES_DB!AG26)</f>
        <v>2</v>
      </c>
      <c r="O20" s="143">
        <f t="shared" si="7"/>
        <v>129</v>
      </c>
    </row>
    <row r="21" spans="2:15" x14ac:dyDescent="0.25">
      <c r="B21" s="145" t="s">
        <v>215</v>
      </c>
      <c r="C21" s="143">
        <f>SUM(Reynosa:CASES_DB!V19)</f>
        <v>1</v>
      </c>
      <c r="D21" s="143">
        <f>SUM(Reynosa:CASES_DB!W19)</f>
        <v>1</v>
      </c>
      <c r="E21" s="143">
        <f>SUM(Reynosa:CASES_DB!X19)</f>
        <v>3</v>
      </c>
      <c r="F21" s="143">
        <f>SUM(Reynosa:CASES_DB!Y19)</f>
        <v>7</v>
      </c>
      <c r="G21" s="143">
        <f>SUM(Reynosa:CASES_DB!Z19)</f>
        <v>13</v>
      </c>
      <c r="H21" s="143">
        <f>SUM(Reynosa:CASES_DB!AA19)</f>
        <v>28</v>
      </c>
      <c r="I21" s="143">
        <f>SUM(Reynosa:CASES_DB!AB19)</f>
        <v>5</v>
      </c>
      <c r="J21" s="143">
        <f>SUM(Reynosa:CASES_DB!AC19)</f>
        <v>19</v>
      </c>
      <c r="K21" s="143">
        <f>SUM(Reynosa:CASES_DB!AD19)</f>
        <v>19</v>
      </c>
      <c r="L21" s="143">
        <f>SUM(Reynosa:CASES_DB!AE19)</f>
        <v>8</v>
      </c>
      <c r="M21" s="143">
        <f>SUM(Reynosa:CASES_DB!AF19)</f>
        <v>6</v>
      </c>
      <c r="N21" s="143">
        <f>SUM(Reynosa:CASES_DB!AG19)</f>
        <v>1</v>
      </c>
      <c r="O21" s="143">
        <f t="shared" si="7"/>
        <v>111</v>
      </c>
    </row>
    <row r="22" spans="2:15" x14ac:dyDescent="0.25">
      <c r="B22" s="145" t="s">
        <v>121</v>
      </c>
      <c r="C22" s="143">
        <f>SUM(Reynosa:CASES_DB!V23)</f>
        <v>7</v>
      </c>
      <c r="D22" s="143">
        <f>SUM(Reynosa:CASES_DB!W23)</f>
        <v>11</v>
      </c>
      <c r="E22" s="143">
        <f>SUM(Reynosa:CASES_DB!X23)</f>
        <v>10</v>
      </c>
      <c r="F22" s="143">
        <f>SUM(Reynosa:CASES_DB!Y23)</f>
        <v>11</v>
      </c>
      <c r="G22" s="143">
        <f>SUM(Reynosa:CASES_DB!Z23)</f>
        <v>9</v>
      </c>
      <c r="H22" s="143">
        <f>SUM(Reynosa:CASES_DB!AA23)</f>
        <v>9</v>
      </c>
      <c r="I22" s="143">
        <f>SUM(Reynosa:CASES_DB!AB23)</f>
        <v>10</v>
      </c>
      <c r="J22" s="143">
        <f>SUM(Reynosa:CASES_DB!AC23)</f>
        <v>5</v>
      </c>
      <c r="K22" s="143">
        <f>SUM(Reynosa:CASES_DB!AD23)</f>
        <v>9</v>
      </c>
      <c r="L22" s="143">
        <f>SUM(Reynosa:CASES_DB!AE23)</f>
        <v>6</v>
      </c>
      <c r="M22" s="143">
        <f>SUM(Reynosa:CASES_DB!AF23)</f>
        <v>0</v>
      </c>
      <c r="N22" s="143">
        <f>SUM(Reynosa:CASES_DB!AG23)</f>
        <v>0</v>
      </c>
      <c r="O22" s="143">
        <f t="shared" si="7"/>
        <v>87</v>
      </c>
    </row>
    <row r="23" spans="2:15" x14ac:dyDescent="0.25">
      <c r="B23" s="145" t="s">
        <v>211</v>
      </c>
      <c r="C23" s="143">
        <f>SUM(Reynosa:CASES_DB!V16)</f>
        <v>1</v>
      </c>
      <c r="D23" s="143">
        <f>SUM(Reynosa:CASES_DB!W16)</f>
        <v>8</v>
      </c>
      <c r="E23" s="143">
        <f>SUM(Reynosa:CASES_DB!X16)</f>
        <v>10</v>
      </c>
      <c r="F23" s="143">
        <f>SUM(Reynosa:CASES_DB!Y16)</f>
        <v>3</v>
      </c>
      <c r="G23" s="143">
        <f>SUM(Reynosa:CASES_DB!Z16)</f>
        <v>8</v>
      </c>
      <c r="H23" s="143">
        <f>SUM(Reynosa:CASES_DB!AA16)</f>
        <v>8</v>
      </c>
      <c r="I23" s="143">
        <f>SUM(Reynosa:CASES_DB!AB16)</f>
        <v>7</v>
      </c>
      <c r="J23" s="143">
        <f>SUM(Reynosa:CASES_DB!AC16)</f>
        <v>5</v>
      </c>
      <c r="K23" s="143">
        <f>SUM(Reynosa:CASES_DB!AD16)</f>
        <v>4</v>
      </c>
      <c r="L23" s="143">
        <f>SUM(Reynosa:CASES_DB!AE16)</f>
        <v>5</v>
      </c>
      <c r="M23" s="143">
        <f>SUM(Reynosa:CASES_DB!AF16)</f>
        <v>0</v>
      </c>
      <c r="N23" s="143">
        <f>SUM(Reynosa:CASES_DB!AG16)</f>
        <v>0</v>
      </c>
      <c r="O23" s="143">
        <f t="shared" si="7"/>
        <v>59</v>
      </c>
    </row>
    <row r="24" spans="2:15" x14ac:dyDescent="0.25">
      <c r="B24" s="145" t="s">
        <v>37</v>
      </c>
      <c r="C24" s="143">
        <f>SUM(Reynosa:CASES_DB!V22)</f>
        <v>4</v>
      </c>
      <c r="D24" s="143">
        <f>SUM(Reynosa:CASES_DB!W22)</f>
        <v>3</v>
      </c>
      <c r="E24" s="143">
        <f>SUM(Reynosa:CASES_DB!X22)</f>
        <v>2</v>
      </c>
      <c r="F24" s="143">
        <f>SUM(Reynosa:CASES_DB!Y22)</f>
        <v>6</v>
      </c>
      <c r="G24" s="143">
        <f>SUM(Reynosa:CASES_DB!Z22)</f>
        <v>9</v>
      </c>
      <c r="H24" s="143">
        <f>SUM(Reynosa:CASES_DB!AA22)</f>
        <v>7</v>
      </c>
      <c r="I24" s="143">
        <f>SUM(Reynosa:CASES_DB!AB22)</f>
        <v>3</v>
      </c>
      <c r="J24" s="143">
        <f>SUM(Reynosa:CASES_DB!AC22)</f>
        <v>6</v>
      </c>
      <c r="K24" s="143">
        <f>SUM(Reynosa:CASES_DB!AD22)</f>
        <v>4</v>
      </c>
      <c r="L24" s="143">
        <f>SUM(Reynosa:CASES_DB!AE22)</f>
        <v>3</v>
      </c>
      <c r="M24" s="143">
        <f>SUM(Reynosa:CASES_DB!AF22)</f>
        <v>5</v>
      </c>
      <c r="N24" s="143">
        <f>SUM(Reynosa:CASES_DB!AG22)</f>
        <v>2</v>
      </c>
      <c r="O24" s="143">
        <f t="shared" si="7"/>
        <v>54</v>
      </c>
    </row>
    <row r="25" spans="2:15" x14ac:dyDescent="0.25">
      <c r="B25" s="145" t="s">
        <v>183</v>
      </c>
      <c r="C25" s="143">
        <f>SUM(Reynosa:CASES_DB!V17)</f>
        <v>1</v>
      </c>
      <c r="D25" s="143">
        <f>SUM(Reynosa:CASES_DB!W17)</f>
        <v>1</v>
      </c>
      <c r="E25" s="143">
        <f>SUM(Reynosa:CASES_DB!X17)</f>
        <v>1</v>
      </c>
      <c r="F25" s="143">
        <f>SUM(Reynosa:CASES_DB!Y17)</f>
        <v>0</v>
      </c>
      <c r="G25" s="143">
        <f>SUM(Reynosa:CASES_DB!Z17)</f>
        <v>1</v>
      </c>
      <c r="H25" s="143">
        <f>SUM(Reynosa:CASES_DB!AA17)</f>
        <v>3</v>
      </c>
      <c r="I25" s="143">
        <f>SUM(Reynosa:CASES_DB!AB17)</f>
        <v>0</v>
      </c>
      <c r="J25" s="143">
        <f>SUM(Reynosa:CASES_DB!AC17)</f>
        <v>3</v>
      </c>
      <c r="K25" s="143">
        <f>SUM(Reynosa:CASES_DB!AD17)</f>
        <v>4</v>
      </c>
      <c r="L25" s="143">
        <f>SUM(Reynosa:CASES_DB!AE17)</f>
        <v>2</v>
      </c>
      <c r="M25" s="143">
        <f>SUM(Reynosa:CASES_DB!AF17)</f>
        <v>0</v>
      </c>
      <c r="N25" s="143">
        <f>SUM(Reynosa:CASES_DB!AG17)</f>
        <v>1</v>
      </c>
      <c r="O25" s="143">
        <f t="shared" si="7"/>
        <v>17</v>
      </c>
    </row>
    <row r="26" spans="2:15" x14ac:dyDescent="0.25">
      <c r="B26" s="145" t="s">
        <v>109</v>
      </c>
      <c r="C26" s="143">
        <f>SUM(Reynosa:CASES_DB!V20)</f>
        <v>0</v>
      </c>
      <c r="D26" s="143">
        <f>SUM(Reynosa:CASES_DB!W20)</f>
        <v>4</v>
      </c>
      <c r="E26" s="143">
        <f>SUM(Reynosa:CASES_DB!X20)</f>
        <v>2</v>
      </c>
      <c r="F26" s="143">
        <f>SUM(Reynosa:CASES_DB!Y20)</f>
        <v>4</v>
      </c>
      <c r="G26" s="143">
        <f>SUM(Reynosa:CASES_DB!Z20)</f>
        <v>4</v>
      </c>
      <c r="H26" s="143">
        <f>SUM(Reynosa:CASES_DB!AA20)</f>
        <v>4</v>
      </c>
      <c r="I26" s="143">
        <f>SUM(Reynosa:CASES_DB!AB20)</f>
        <v>1</v>
      </c>
      <c r="J26" s="143">
        <f>SUM(Reynosa:CASES_DB!AC20)</f>
        <v>1</v>
      </c>
      <c r="K26" s="143">
        <f>SUM(Reynosa:CASES_DB!AD20)</f>
        <v>1</v>
      </c>
      <c r="L26" s="143">
        <f>SUM(Reynosa:CASES_DB!AE20)</f>
        <v>1</v>
      </c>
      <c r="M26" s="143">
        <f>SUM(Reynosa:CASES_DB!AF20)</f>
        <v>0</v>
      </c>
      <c r="N26" s="143">
        <f>SUM(Reynosa:CASES_DB!AG20)</f>
        <v>0</v>
      </c>
      <c r="O26" s="143">
        <f t="shared" si="7"/>
        <v>22</v>
      </c>
    </row>
    <row r="27" spans="2:15" x14ac:dyDescent="0.25">
      <c r="B27" s="145" t="s">
        <v>179</v>
      </c>
      <c r="C27" s="143">
        <f>SUM(Reynosa:CASES_DB!V18)</f>
        <v>0</v>
      </c>
      <c r="D27" s="143">
        <f>SUM(Reynosa:CASES_DB!W18)</f>
        <v>0</v>
      </c>
      <c r="E27" s="143">
        <f>SUM(Reynosa:CASES_DB!X18)</f>
        <v>0</v>
      </c>
      <c r="F27" s="143">
        <f>SUM(Reynosa:CASES_DB!Y18)</f>
        <v>0</v>
      </c>
      <c r="G27" s="143">
        <f>SUM(Reynosa:CASES_DB!Z18)</f>
        <v>1</v>
      </c>
      <c r="H27" s="143">
        <f>SUM(Reynosa:CASES_DB!AA18)</f>
        <v>0</v>
      </c>
      <c r="I27" s="143">
        <f>SUM(Reynosa:CASES_DB!AB18)</f>
        <v>1</v>
      </c>
      <c r="J27" s="143">
        <f>SUM(Reynosa:CASES_DB!AC18)</f>
        <v>0</v>
      </c>
      <c r="K27" s="143">
        <f>SUM(Reynosa:CASES_DB!AD18)</f>
        <v>0</v>
      </c>
      <c r="L27" s="143">
        <f>SUM(Reynosa:CASES_DB!AE18)</f>
        <v>0</v>
      </c>
      <c r="M27" s="143">
        <f>SUM(Reynosa:CASES_DB!AF18)</f>
        <v>0</v>
      </c>
      <c r="N27" s="143">
        <f>SUM(Reynosa:CASES_DB!AG18)</f>
        <v>0</v>
      </c>
      <c r="O27" s="143">
        <f t="shared" ref="O27" si="8">SUM(C27:N27)</f>
        <v>2</v>
      </c>
    </row>
    <row r="28" spans="2:15" x14ac:dyDescent="0.25">
      <c r="B28" s="145" t="s">
        <v>276</v>
      </c>
      <c r="C28" s="143">
        <f>SUM(C17:C27)</f>
        <v>26</v>
      </c>
      <c r="D28" s="143">
        <f>SUM(D17:D27)</f>
        <v>77</v>
      </c>
      <c r="E28" s="143">
        <f t="shared" ref="E28" si="9">SUM(E17:E27)</f>
        <v>140</v>
      </c>
      <c r="F28" s="143">
        <f t="shared" ref="F28" si="10">SUM(F17:F27)</f>
        <v>141</v>
      </c>
      <c r="G28" s="143">
        <f t="shared" ref="G28" si="11">SUM(G17:G27)</f>
        <v>191</v>
      </c>
      <c r="H28" s="143">
        <f t="shared" ref="H28" si="12">SUM(H17:H27)</f>
        <v>193</v>
      </c>
      <c r="I28" s="143">
        <f t="shared" ref="I28" si="13">SUM(I17:I27)</f>
        <v>119</v>
      </c>
      <c r="J28" s="143">
        <f t="shared" ref="J28" si="14">SUM(J17:J27)</f>
        <v>100</v>
      </c>
      <c r="K28" s="143">
        <f t="shared" ref="K28" si="15">SUM(K17:K27)</f>
        <v>144</v>
      </c>
      <c r="L28" s="143">
        <f t="shared" ref="L28" si="16">SUM(L17:L27)</f>
        <v>82</v>
      </c>
      <c r="M28" s="143">
        <f t="shared" ref="M28" si="17">SUM(M17:M27)</f>
        <v>67</v>
      </c>
      <c r="N28" s="143">
        <f t="shared" ref="N28" si="18">SUM(N17:N27)</f>
        <v>15</v>
      </c>
      <c r="O28" s="147">
        <f>SUM(O17:O27)</f>
        <v>1295</v>
      </c>
    </row>
    <row r="30" spans="2:15" x14ac:dyDescent="0.25">
      <c r="B30" s="142" t="s">
        <v>234</v>
      </c>
      <c r="O30" s="15" t="s">
        <v>281</v>
      </c>
    </row>
    <row r="31" spans="2:15" x14ac:dyDescent="0.25">
      <c r="B31" s="145" t="s">
        <v>53</v>
      </c>
      <c r="C31" s="143">
        <f>SUM(Reynosa:CASES_DB!V35)</f>
        <v>0</v>
      </c>
      <c r="D31" s="143">
        <f>SUM(Reynosa:CASES_DB!W35)</f>
        <v>0</v>
      </c>
      <c r="E31" s="143">
        <f>SUM(Reynosa:CASES_DB!X35)</f>
        <v>0</v>
      </c>
      <c r="F31" s="143">
        <f>SUM(Reynosa:CASES_DB!Y35)</f>
        <v>2</v>
      </c>
      <c r="G31" s="143">
        <f>SUM(Reynosa:CASES_DB!Z35)</f>
        <v>2</v>
      </c>
      <c r="H31" s="143">
        <f>SUM(Reynosa:CASES_DB!AA35)</f>
        <v>2</v>
      </c>
      <c r="I31" s="143">
        <f>SUM(Reynosa:CASES_DB!AB35)</f>
        <v>2</v>
      </c>
      <c r="J31" s="143">
        <f>SUM(Reynosa:CASES_DB!AC35)</f>
        <v>0</v>
      </c>
      <c r="K31" s="143">
        <f>SUM(Reynosa:CASES_DB!AD35)</f>
        <v>0</v>
      </c>
      <c r="L31" s="143">
        <f>SUM(Reynosa:CASES_DB!AE35)</f>
        <v>3</v>
      </c>
      <c r="M31" s="143">
        <f>SUM(Reynosa:CASES_DB!AF35)</f>
        <v>0</v>
      </c>
      <c r="N31" s="143">
        <f>SUM(Reynosa:CASES_DB!AG35)</f>
        <v>0</v>
      </c>
      <c r="O31" s="143">
        <f t="shared" ref="O31:O41" si="19">SUM(C31:N31)</f>
        <v>11</v>
      </c>
    </row>
    <row r="32" spans="2:15" x14ac:dyDescent="0.25">
      <c r="B32" s="145" t="s">
        <v>48</v>
      </c>
      <c r="C32" s="143">
        <f>SUM(Reynosa:CASES_DB!V39)</f>
        <v>0</v>
      </c>
      <c r="D32" s="143">
        <f>SUM(Reynosa:CASES_DB!W39)</f>
        <v>6</v>
      </c>
      <c r="E32" s="143">
        <f>SUM(Reynosa:CASES_DB!X39)</f>
        <v>2</v>
      </c>
      <c r="F32" s="143">
        <f>SUM(Reynosa:CASES_DB!Y39)</f>
        <v>0</v>
      </c>
      <c r="G32" s="143">
        <f>SUM(Reynosa:CASES_DB!Z39)</f>
        <v>8</v>
      </c>
      <c r="H32" s="143">
        <f>SUM(Reynosa:CASES_DB!AA39)</f>
        <v>3</v>
      </c>
      <c r="I32" s="143">
        <f>SUM(Reynosa:CASES_DB!AB39)</f>
        <v>2</v>
      </c>
      <c r="J32" s="143">
        <f>SUM(Reynosa:CASES_DB!AC39)</f>
        <v>1</v>
      </c>
      <c r="K32" s="143">
        <f>SUM(Reynosa:CASES_DB!AD39)</f>
        <v>0</v>
      </c>
      <c r="L32" s="143">
        <f>SUM(Reynosa:CASES_DB!AE39)</f>
        <v>0</v>
      </c>
      <c r="M32" s="143">
        <f>SUM(Reynosa:CASES_DB!AF39)</f>
        <v>0</v>
      </c>
      <c r="N32" s="143">
        <f>SUM(Reynosa:CASES_DB!AG39)</f>
        <v>1</v>
      </c>
      <c r="O32" s="143">
        <f t="shared" si="19"/>
        <v>23</v>
      </c>
    </row>
    <row r="33" spans="2:15" x14ac:dyDescent="0.25">
      <c r="B33" s="145" t="s">
        <v>15</v>
      </c>
      <c r="C33" s="143">
        <f>SUM(Reynosa:CASES_DB!V38)</f>
        <v>0</v>
      </c>
      <c r="D33" s="143">
        <f>SUM(Reynosa:CASES_DB!W38)</f>
        <v>0</v>
      </c>
      <c r="E33" s="143">
        <f>SUM(Reynosa:CASES_DB!X38)</f>
        <v>0</v>
      </c>
      <c r="F33" s="143">
        <f>SUM(Reynosa:CASES_DB!Y38)</f>
        <v>0</v>
      </c>
      <c r="G33" s="143">
        <f>SUM(Reynosa:CASES_DB!Z38)</f>
        <v>2</v>
      </c>
      <c r="H33" s="143">
        <f>SUM(Reynosa:CASES_DB!AA38)</f>
        <v>3</v>
      </c>
      <c r="I33" s="143">
        <f>SUM(Reynosa:CASES_DB!AB38)</f>
        <v>0</v>
      </c>
      <c r="J33" s="143">
        <f>SUM(Reynosa:CASES_DB!AC38)</f>
        <v>0</v>
      </c>
      <c r="K33" s="143">
        <f>SUM(Reynosa:CASES_DB!AD38)</f>
        <v>0</v>
      </c>
      <c r="L33" s="143">
        <f>SUM(Reynosa:CASES_DB!AE38)</f>
        <v>0</v>
      </c>
      <c r="M33" s="143">
        <f>SUM(Reynosa:CASES_DB!AF38)</f>
        <v>0</v>
      </c>
      <c r="N33" s="143">
        <f>SUM(Reynosa:CASES_DB!AG38)</f>
        <v>0</v>
      </c>
      <c r="O33" s="143">
        <f t="shared" si="19"/>
        <v>5</v>
      </c>
    </row>
    <row r="34" spans="2:15" x14ac:dyDescent="0.25">
      <c r="B34" s="145" t="s">
        <v>196</v>
      </c>
      <c r="C34" s="143">
        <f>SUM(Reynosa:CASES_DB!V40)</f>
        <v>1</v>
      </c>
      <c r="D34" s="143">
        <f>SUM(Reynosa:CASES_DB!W40)</f>
        <v>0</v>
      </c>
      <c r="E34" s="143">
        <f>SUM(Reynosa:CASES_DB!X40)</f>
        <v>0</v>
      </c>
      <c r="F34" s="143">
        <f>SUM(Reynosa:CASES_DB!Y40)</f>
        <v>0</v>
      </c>
      <c r="G34" s="143">
        <f>SUM(Reynosa:CASES_DB!Z40)</f>
        <v>0</v>
      </c>
      <c r="H34" s="143">
        <f>SUM(Reynosa:CASES_DB!AA40)</f>
        <v>0</v>
      </c>
      <c r="I34" s="143">
        <f>SUM(Reynosa:CASES_DB!AB40)</f>
        <v>0</v>
      </c>
      <c r="J34" s="143">
        <f>SUM(Reynosa:CASES_DB!AC40)</f>
        <v>1</v>
      </c>
      <c r="K34" s="143">
        <f>SUM(Reynosa:CASES_DB!AD40)</f>
        <v>1</v>
      </c>
      <c r="L34" s="143">
        <f>SUM(Reynosa:CASES_DB!AE40)</f>
        <v>1</v>
      </c>
      <c r="M34" s="143">
        <f>SUM(Reynosa:CASES_DB!AF40)</f>
        <v>0</v>
      </c>
      <c r="N34" s="143">
        <f>SUM(Reynosa:CASES_DB!AG40)</f>
        <v>0</v>
      </c>
      <c r="O34" s="143">
        <f t="shared" si="19"/>
        <v>4</v>
      </c>
    </row>
    <row r="35" spans="2:15" x14ac:dyDescent="0.25">
      <c r="B35" s="145" t="s">
        <v>215</v>
      </c>
      <c r="C35" s="143">
        <f>SUM(Reynosa:CASES_DB!V33)</f>
        <v>2</v>
      </c>
      <c r="D35" s="143">
        <f>SUM(Reynosa:CASES_DB!W33)</f>
        <v>4</v>
      </c>
      <c r="E35" s="143">
        <f>SUM(Reynosa:CASES_DB!X33)</f>
        <v>0</v>
      </c>
      <c r="F35" s="143">
        <f>SUM(Reynosa:CASES_DB!Y33)</f>
        <v>0</v>
      </c>
      <c r="G35" s="143">
        <f>SUM(Reynosa:CASES_DB!Z33)</f>
        <v>0</v>
      </c>
      <c r="H35" s="143">
        <f>SUM(Reynosa:CASES_DB!AA33)</f>
        <v>2</v>
      </c>
      <c r="I35" s="143">
        <f>SUM(Reynosa:CASES_DB!AB33)</f>
        <v>0</v>
      </c>
      <c r="J35" s="143">
        <f>SUM(Reynosa:CASES_DB!AC33)</f>
        <v>0</v>
      </c>
      <c r="K35" s="143">
        <f>SUM(Reynosa:CASES_DB!AD33)</f>
        <v>1</v>
      </c>
      <c r="L35" s="143">
        <f>SUM(Reynosa:CASES_DB!AE33)</f>
        <v>1</v>
      </c>
      <c r="M35" s="143">
        <f>SUM(Reynosa:CASES_DB!AF33)</f>
        <v>0</v>
      </c>
      <c r="N35" s="143">
        <f>SUM(Reynosa:CASES_DB!AG33)</f>
        <v>0</v>
      </c>
      <c r="O35" s="143">
        <f t="shared" si="19"/>
        <v>10</v>
      </c>
    </row>
    <row r="36" spans="2:15" x14ac:dyDescent="0.25">
      <c r="B36" s="145" t="s">
        <v>121</v>
      </c>
      <c r="C36" s="143">
        <f>SUM(Reynosa:CASES_DB!V37)</f>
        <v>0</v>
      </c>
      <c r="D36" s="143">
        <f>SUM(Reynosa:CASES_DB!W37)</f>
        <v>0</v>
      </c>
      <c r="E36" s="143">
        <f>SUM(Reynosa:CASES_DB!X37)</f>
        <v>1</v>
      </c>
      <c r="F36" s="143">
        <f>SUM(Reynosa:CASES_DB!Y37)</f>
        <v>0</v>
      </c>
      <c r="G36" s="143">
        <f>SUM(Reynosa:CASES_DB!Z37)</f>
        <v>0</v>
      </c>
      <c r="H36" s="143">
        <f>SUM(Reynosa:CASES_DB!AA37)</f>
        <v>0</v>
      </c>
      <c r="I36" s="143">
        <f>SUM(Reynosa:CASES_DB!AB37)</f>
        <v>0</v>
      </c>
      <c r="J36" s="143">
        <f>SUM(Reynosa:CASES_DB!AC37)</f>
        <v>0</v>
      </c>
      <c r="K36" s="143">
        <f>SUM(Reynosa:CASES_DB!AD37)</f>
        <v>0</v>
      </c>
      <c r="L36" s="143">
        <f>SUM(Reynosa:CASES_DB!AE37)</f>
        <v>0</v>
      </c>
      <c r="M36" s="143">
        <f>SUM(Reynosa:CASES_DB!AF37)</f>
        <v>0</v>
      </c>
      <c r="N36" s="143">
        <f>SUM(Reynosa:CASES_DB!AG37)</f>
        <v>0</v>
      </c>
      <c r="O36" s="143">
        <f t="shared" si="19"/>
        <v>1</v>
      </c>
    </row>
    <row r="37" spans="2:15" x14ac:dyDescent="0.25">
      <c r="B37" s="145" t="s">
        <v>211</v>
      </c>
      <c r="C37" s="143">
        <f>SUM(Reynosa:CASES_DB!V30)</f>
        <v>0</v>
      </c>
      <c r="D37" s="143">
        <f>SUM(Reynosa:CASES_DB!W30)</f>
        <v>0</v>
      </c>
      <c r="E37" s="143">
        <f>SUM(Reynosa:CASES_DB!X30)</f>
        <v>0</v>
      </c>
      <c r="F37" s="143">
        <f>SUM(Reynosa:CASES_DB!Y30)</f>
        <v>0</v>
      </c>
      <c r="G37" s="143">
        <f>SUM(Reynosa:CASES_DB!Z30)</f>
        <v>0</v>
      </c>
      <c r="H37" s="143">
        <f>SUM(Reynosa:CASES_DB!AA30)</f>
        <v>0</v>
      </c>
      <c r="I37" s="143">
        <f>SUM(Reynosa:CASES_DB!AB30)</f>
        <v>0</v>
      </c>
      <c r="J37" s="143">
        <f>SUM(Reynosa:CASES_DB!AC30)</f>
        <v>0</v>
      </c>
      <c r="K37" s="143">
        <f>SUM(Reynosa:CASES_DB!AD30)</f>
        <v>0</v>
      </c>
      <c r="L37" s="143">
        <f>SUM(Reynosa:CASES_DB!AE30)</f>
        <v>0</v>
      </c>
      <c r="M37" s="143">
        <f>SUM(Reynosa:CASES_DB!AF30)</f>
        <v>1</v>
      </c>
      <c r="N37" s="143">
        <f>SUM(Reynosa:CASES_DB!AG30)</f>
        <v>0</v>
      </c>
      <c r="O37" s="143">
        <f t="shared" si="19"/>
        <v>1</v>
      </c>
    </row>
    <row r="38" spans="2:15" x14ac:dyDescent="0.25">
      <c r="B38" s="145" t="s">
        <v>37</v>
      </c>
      <c r="C38" s="143">
        <f>SUM(Reynosa:CASES_DB!V36)</f>
        <v>0</v>
      </c>
      <c r="D38" s="143">
        <f>SUM(Reynosa:CASES_DB!W36)</f>
        <v>0</v>
      </c>
      <c r="E38" s="143">
        <f>SUM(Reynosa:CASES_DB!X36)</f>
        <v>0</v>
      </c>
      <c r="F38" s="143">
        <f>SUM(Reynosa:CASES_DB!Y36)</f>
        <v>0</v>
      </c>
      <c r="G38" s="143">
        <f>SUM(Reynosa:CASES_DB!Z36)</f>
        <v>0</v>
      </c>
      <c r="H38" s="143">
        <f>SUM(Reynosa:CASES_DB!AA36)</f>
        <v>1</v>
      </c>
      <c r="I38" s="143">
        <f>SUM(Reynosa:CASES_DB!AB36)</f>
        <v>1</v>
      </c>
      <c r="J38" s="143">
        <f>SUM(Reynosa:CASES_DB!AC36)</f>
        <v>2</v>
      </c>
      <c r="K38" s="143">
        <f>SUM(Reynosa:CASES_DB!AD36)</f>
        <v>0</v>
      </c>
      <c r="L38" s="143">
        <f>SUM(Reynosa:CASES_DB!AE36)</f>
        <v>1</v>
      </c>
      <c r="M38" s="143">
        <f>SUM(Reynosa:CASES_DB!AF36)</f>
        <v>1</v>
      </c>
      <c r="N38" s="143">
        <f>SUM(Reynosa:CASES_DB!AG36)</f>
        <v>0</v>
      </c>
      <c r="O38" s="143">
        <f t="shared" si="19"/>
        <v>6</v>
      </c>
    </row>
    <row r="39" spans="2:15" x14ac:dyDescent="0.25">
      <c r="B39" s="145" t="s">
        <v>183</v>
      </c>
      <c r="C39" s="143">
        <f>SUM(Reynosa:CASES_DB!V31)</f>
        <v>0</v>
      </c>
      <c r="D39" s="143">
        <f>SUM(Reynosa:CASES_DB!W31)</f>
        <v>0</v>
      </c>
      <c r="E39" s="143">
        <f>SUM(Reynosa:CASES_DB!X31)</f>
        <v>0</v>
      </c>
      <c r="F39" s="143">
        <f>SUM(Reynosa:CASES_DB!Y31)</f>
        <v>0</v>
      </c>
      <c r="G39" s="143">
        <f>SUM(Reynosa:CASES_DB!Z31)</f>
        <v>3</v>
      </c>
      <c r="H39" s="143">
        <f>SUM(Reynosa:CASES_DB!AA31)</f>
        <v>4</v>
      </c>
      <c r="I39" s="143">
        <f>SUM(Reynosa:CASES_DB!AB31)</f>
        <v>0</v>
      </c>
      <c r="J39" s="143">
        <f>SUM(Reynosa:CASES_DB!AC31)</f>
        <v>0</v>
      </c>
      <c r="K39" s="143">
        <f>SUM(Reynosa:CASES_DB!AD31)</f>
        <v>0</v>
      </c>
      <c r="L39" s="143">
        <f>SUM(Reynosa:CASES_DB!AE31)</f>
        <v>1</v>
      </c>
      <c r="M39" s="143">
        <f>SUM(Reynosa:CASES_DB!AF31)</f>
        <v>0</v>
      </c>
      <c r="N39" s="143">
        <f>SUM(Reynosa:CASES_DB!AG31)</f>
        <v>2</v>
      </c>
      <c r="O39" s="143">
        <f t="shared" si="19"/>
        <v>10</v>
      </c>
    </row>
    <row r="40" spans="2:15" x14ac:dyDescent="0.25">
      <c r="B40" s="145" t="s">
        <v>109</v>
      </c>
      <c r="C40" s="143">
        <f>SUM(Reynosa:CASES_DB!V34)</f>
        <v>0</v>
      </c>
      <c r="D40" s="143">
        <f>SUM(Reynosa:CASES_DB!W34)</f>
        <v>0</v>
      </c>
      <c r="E40" s="143">
        <f>SUM(Reynosa:CASES_DB!X34)</f>
        <v>0</v>
      </c>
      <c r="F40" s="143">
        <f>SUM(Reynosa:CASES_DB!Y34)</f>
        <v>0</v>
      </c>
      <c r="G40" s="143">
        <f>SUM(Reynosa:CASES_DB!Z34)</f>
        <v>0</v>
      </c>
      <c r="H40" s="143">
        <f>SUM(Reynosa:CASES_DB!AA34)</f>
        <v>0</v>
      </c>
      <c r="I40" s="143">
        <f>SUM(Reynosa:CASES_DB!AB34)</f>
        <v>0</v>
      </c>
      <c r="J40" s="143">
        <f>SUM(Reynosa:CASES_DB!AC34)</f>
        <v>0</v>
      </c>
      <c r="K40" s="143">
        <f>SUM(Reynosa:CASES_DB!AD34)</f>
        <v>0</v>
      </c>
      <c r="L40" s="143">
        <f>SUM(Reynosa:CASES_DB!AE34)</f>
        <v>0</v>
      </c>
      <c r="M40" s="143">
        <f>SUM(Reynosa:CASES_DB!AF34)</f>
        <v>0</v>
      </c>
      <c r="N40" s="143">
        <f>SUM(Reynosa:CASES_DB!AG34)</f>
        <v>0</v>
      </c>
      <c r="O40" s="143">
        <f t="shared" si="19"/>
        <v>0</v>
      </c>
    </row>
    <row r="41" spans="2:15" x14ac:dyDescent="0.25">
      <c r="B41" s="145" t="s">
        <v>179</v>
      </c>
      <c r="C41" s="143">
        <f>SUM(Reynosa:CASES_DB!V32)</f>
        <v>0</v>
      </c>
      <c r="D41" s="143">
        <f>SUM(Reynosa:CASES_DB!W32)</f>
        <v>0</v>
      </c>
      <c r="E41" s="143">
        <f>SUM(Reynosa:CASES_DB!X32)</f>
        <v>0</v>
      </c>
      <c r="F41" s="143">
        <f>SUM(Reynosa:CASES_DB!Y32)</f>
        <v>0</v>
      </c>
      <c r="G41" s="143">
        <f>SUM(Reynosa:CASES_DB!Z32)</f>
        <v>0</v>
      </c>
      <c r="H41" s="143">
        <f>SUM(Reynosa:CASES_DB!AA32)</f>
        <v>0</v>
      </c>
      <c r="I41" s="143">
        <f>SUM(Reynosa:CASES_DB!AB32)</f>
        <v>0</v>
      </c>
      <c r="J41" s="143">
        <f>SUM(Reynosa:CASES_DB!AC32)</f>
        <v>0</v>
      </c>
      <c r="K41" s="143">
        <f>SUM(Reynosa:CASES_DB!AD32)</f>
        <v>0</v>
      </c>
      <c r="L41" s="143">
        <f>SUM(Reynosa:CASES_DB!AE32)</f>
        <v>0</v>
      </c>
      <c r="M41" s="143">
        <f>SUM(Reynosa:CASES_DB!AF32)</f>
        <v>0</v>
      </c>
      <c r="N41" s="143">
        <f>SUM(Reynosa:CASES_DB!AG32)</f>
        <v>0</v>
      </c>
      <c r="O41" s="143">
        <f t="shared" si="19"/>
        <v>0</v>
      </c>
    </row>
    <row r="42" spans="2:15" x14ac:dyDescent="0.25">
      <c r="B42" s="145" t="s">
        <v>276</v>
      </c>
      <c r="C42" s="143">
        <f>SUM(C31:C41)</f>
        <v>3</v>
      </c>
      <c r="D42" s="143">
        <f t="shared" ref="D42" si="20">SUM(D31:D41)</f>
        <v>10</v>
      </c>
      <c r="E42" s="143">
        <f t="shared" ref="E42" si="21">SUM(E31:E41)</f>
        <v>3</v>
      </c>
      <c r="F42" s="143">
        <f t="shared" ref="F42" si="22">SUM(F31:F41)</f>
        <v>2</v>
      </c>
      <c r="G42" s="143">
        <f t="shared" ref="G42" si="23">SUM(G31:G41)</f>
        <v>15</v>
      </c>
      <c r="H42" s="143">
        <f t="shared" ref="H42" si="24">SUM(H31:H41)</f>
        <v>15</v>
      </c>
      <c r="I42" s="143">
        <f t="shared" ref="I42" si="25">SUM(I31:I41)</f>
        <v>5</v>
      </c>
      <c r="J42" s="143">
        <f t="shared" ref="J42" si="26">SUM(J31:J41)</f>
        <v>4</v>
      </c>
      <c r="K42" s="143">
        <f t="shared" ref="K42" si="27">SUM(K31:K41)</f>
        <v>2</v>
      </c>
      <c r="L42" s="143">
        <f t="shared" ref="L42" si="28">SUM(L31:L41)</f>
        <v>7</v>
      </c>
      <c r="M42" s="143">
        <f t="shared" ref="M42" si="29">SUM(M31:M41)</f>
        <v>2</v>
      </c>
      <c r="N42" s="143">
        <f t="shared" ref="N42" si="30">SUM(N31:N41)</f>
        <v>3</v>
      </c>
      <c r="O42" s="147">
        <f>SUM(O31:O41)</f>
        <v>71</v>
      </c>
    </row>
    <row r="44" spans="2:15" x14ac:dyDescent="0.25">
      <c r="B44" s="142" t="s">
        <v>235</v>
      </c>
    </row>
    <row r="45" spans="2:15" x14ac:dyDescent="0.25">
      <c r="B45" s="145" t="s">
        <v>53</v>
      </c>
      <c r="C45" s="143">
        <f>Adicionales!S7</f>
        <v>0</v>
      </c>
      <c r="D45" s="143">
        <f>Adicionales!T7</f>
        <v>0</v>
      </c>
      <c r="E45" s="143">
        <f>Adicionales!U7</f>
        <v>0</v>
      </c>
      <c r="F45" s="143">
        <f>Adicionales!V7</f>
        <v>0</v>
      </c>
      <c r="G45" s="143">
        <f>Adicionales!W7</f>
        <v>7</v>
      </c>
      <c r="H45" s="143">
        <f>Adicionales!X7</f>
        <v>2</v>
      </c>
      <c r="I45" s="143">
        <f>Adicionales!Y7</f>
        <v>0</v>
      </c>
      <c r="J45" s="143">
        <f>Adicionales!Z7</f>
        <v>0</v>
      </c>
      <c r="K45" s="143">
        <f>Adicionales!AA7</f>
        <v>0</v>
      </c>
      <c r="L45" s="143">
        <f>Adicionales!AB7</f>
        <v>0</v>
      </c>
      <c r="M45" s="143">
        <f>Adicionales!AC7</f>
        <v>0</v>
      </c>
      <c r="N45" s="143">
        <f>Adicionales!AD7</f>
        <v>0</v>
      </c>
      <c r="O45" s="143">
        <f>Adicionales!AE7</f>
        <v>9</v>
      </c>
    </row>
    <row r="46" spans="2:15" x14ac:dyDescent="0.25">
      <c r="B46" s="145" t="s">
        <v>48</v>
      </c>
      <c r="C46" s="143">
        <f>Adicionales!S11</f>
        <v>0</v>
      </c>
      <c r="D46" s="143">
        <f>Adicionales!T11</f>
        <v>0</v>
      </c>
      <c r="E46" s="143">
        <f>Adicionales!U11</f>
        <v>0</v>
      </c>
      <c r="F46" s="143">
        <f>Adicionales!V11</f>
        <v>0</v>
      </c>
      <c r="G46" s="143">
        <f>Adicionales!W11</f>
        <v>0</v>
      </c>
      <c r="H46" s="143">
        <f>Adicionales!X11</f>
        <v>4</v>
      </c>
      <c r="I46" s="143">
        <f>Adicionales!Y11</f>
        <v>0</v>
      </c>
      <c r="J46" s="143">
        <f>Adicionales!Z11</f>
        <v>4</v>
      </c>
      <c r="K46" s="143">
        <f>Adicionales!AA11</f>
        <v>3</v>
      </c>
      <c r="L46" s="143">
        <f>Adicionales!AB11</f>
        <v>2</v>
      </c>
      <c r="M46" s="143">
        <f>Adicionales!AC11</f>
        <v>0</v>
      </c>
      <c r="N46" s="143">
        <f>Adicionales!AD11</f>
        <v>0</v>
      </c>
      <c r="O46" s="143">
        <f>Adicionales!AE11</f>
        <v>13</v>
      </c>
    </row>
    <row r="47" spans="2:15" x14ac:dyDescent="0.25">
      <c r="B47" s="145" t="s">
        <v>15</v>
      </c>
      <c r="C47" s="143">
        <f>Adicionales!S10</f>
        <v>0</v>
      </c>
      <c r="D47" s="143">
        <f>Adicionales!T10</f>
        <v>0</v>
      </c>
      <c r="E47" s="143">
        <f>Adicionales!U10</f>
        <v>0</v>
      </c>
      <c r="F47" s="143">
        <f>Adicionales!V10</f>
        <v>0</v>
      </c>
      <c r="G47" s="143">
        <f>Adicionales!W10</f>
        <v>0</v>
      </c>
      <c r="H47" s="143">
        <f>Adicionales!X10</f>
        <v>0</v>
      </c>
      <c r="I47" s="143">
        <f>Adicionales!Y10</f>
        <v>0</v>
      </c>
      <c r="J47" s="143">
        <f>Adicionales!Z10</f>
        <v>0</v>
      </c>
      <c r="K47" s="143">
        <f>Adicionales!AA10</f>
        <v>0</v>
      </c>
      <c r="L47" s="143">
        <f>Adicionales!AB10</f>
        <v>0</v>
      </c>
      <c r="M47" s="143">
        <f>Adicionales!AC10</f>
        <v>0</v>
      </c>
      <c r="N47" s="143">
        <f>Adicionales!AD10</f>
        <v>0</v>
      </c>
      <c r="O47" s="143">
        <f>Adicionales!AE10</f>
        <v>0</v>
      </c>
    </row>
    <row r="48" spans="2:15" x14ac:dyDescent="0.25">
      <c r="B48" s="145" t="s">
        <v>196</v>
      </c>
      <c r="C48" s="143">
        <f>Adicionales!S12</f>
        <v>0</v>
      </c>
      <c r="D48" s="143">
        <f>Adicionales!T12</f>
        <v>1</v>
      </c>
      <c r="E48" s="143">
        <f>Adicionales!U12</f>
        <v>4</v>
      </c>
      <c r="F48" s="143">
        <f>Adicionales!V12</f>
        <v>1</v>
      </c>
      <c r="G48" s="143">
        <f>Adicionales!W12</f>
        <v>4</v>
      </c>
      <c r="H48" s="143">
        <f>Adicionales!X12</f>
        <v>2</v>
      </c>
      <c r="I48" s="143">
        <f>Adicionales!Y12</f>
        <v>0</v>
      </c>
      <c r="J48" s="143">
        <f>Adicionales!Z12</f>
        <v>12</v>
      </c>
      <c r="K48" s="143">
        <f>Adicionales!AA12</f>
        <v>4</v>
      </c>
      <c r="L48" s="143">
        <f>Adicionales!AB12</f>
        <v>1</v>
      </c>
      <c r="M48" s="143">
        <f>Adicionales!AC12</f>
        <v>1</v>
      </c>
      <c r="N48" s="143">
        <f>Adicionales!AD12</f>
        <v>1</v>
      </c>
      <c r="O48" s="143">
        <f>Adicionales!AE12</f>
        <v>31</v>
      </c>
    </row>
    <row r="49" spans="1:15" x14ac:dyDescent="0.25">
      <c r="B49" s="145" t="s">
        <v>215</v>
      </c>
      <c r="C49" s="143">
        <f>Adicionales!S5</f>
        <v>0</v>
      </c>
      <c r="D49" s="143">
        <f>Adicionales!T5</f>
        <v>0</v>
      </c>
      <c r="E49" s="143">
        <f>Adicionales!U5</f>
        <v>0</v>
      </c>
      <c r="F49" s="143">
        <f>Adicionales!V5</f>
        <v>0</v>
      </c>
      <c r="G49" s="143">
        <f>Adicionales!W5</f>
        <v>0</v>
      </c>
      <c r="H49" s="143">
        <f>Adicionales!X5</f>
        <v>0</v>
      </c>
      <c r="I49" s="143">
        <f>Adicionales!Y5</f>
        <v>0</v>
      </c>
      <c r="J49" s="143">
        <f>Adicionales!Z5</f>
        <v>0</v>
      </c>
      <c r="K49" s="143">
        <f>Adicionales!AA5</f>
        <v>0</v>
      </c>
      <c r="L49" s="143">
        <f>Adicionales!AB5</f>
        <v>0</v>
      </c>
      <c r="M49" s="143">
        <f>Adicionales!AC5</f>
        <v>0</v>
      </c>
      <c r="N49" s="143">
        <f>Adicionales!AD5</f>
        <v>0</v>
      </c>
      <c r="O49" s="143">
        <f>Adicionales!AE5</f>
        <v>0</v>
      </c>
    </row>
    <row r="50" spans="1:15" x14ac:dyDescent="0.25">
      <c r="B50" s="145" t="s">
        <v>121</v>
      </c>
      <c r="C50" s="143">
        <f>Adicionales!S9</f>
        <v>0</v>
      </c>
      <c r="D50" s="143">
        <f>Adicionales!T9</f>
        <v>0</v>
      </c>
      <c r="E50" s="143">
        <f>Adicionales!U9</f>
        <v>0</v>
      </c>
      <c r="F50" s="143">
        <f>Adicionales!V9</f>
        <v>0</v>
      </c>
      <c r="G50" s="143">
        <f>Adicionales!W9</f>
        <v>0</v>
      </c>
      <c r="H50" s="143">
        <f>Adicionales!X9</f>
        <v>0</v>
      </c>
      <c r="I50" s="143">
        <f>Adicionales!Y9</f>
        <v>0</v>
      </c>
      <c r="J50" s="143">
        <f>Adicionales!Z9</f>
        <v>0</v>
      </c>
      <c r="K50" s="143">
        <f>Adicionales!AA9</f>
        <v>0</v>
      </c>
      <c r="L50" s="143">
        <f>Adicionales!AB9</f>
        <v>0</v>
      </c>
      <c r="M50" s="143">
        <f>Adicionales!AC9</f>
        <v>0</v>
      </c>
      <c r="N50" s="143">
        <f>Adicionales!AD9</f>
        <v>0</v>
      </c>
      <c r="O50" s="143">
        <f>Adicionales!AE9</f>
        <v>0</v>
      </c>
    </row>
    <row r="51" spans="1:15" x14ac:dyDescent="0.25">
      <c r="B51" s="145" t="s">
        <v>211</v>
      </c>
      <c r="C51" s="143">
        <f>Adicionales!S2</f>
        <v>0</v>
      </c>
      <c r="D51" s="143">
        <f>Adicionales!T2</f>
        <v>0</v>
      </c>
      <c r="E51" s="143">
        <f>Adicionales!U2</f>
        <v>0</v>
      </c>
      <c r="F51" s="143">
        <f>Adicionales!V2</f>
        <v>0</v>
      </c>
      <c r="G51" s="143">
        <f>Adicionales!W2</f>
        <v>3</v>
      </c>
      <c r="H51" s="143">
        <f>Adicionales!X2</f>
        <v>6</v>
      </c>
      <c r="I51" s="143">
        <f>Adicionales!Y2</f>
        <v>0</v>
      </c>
      <c r="J51" s="143">
        <f>Adicionales!Z2</f>
        <v>0</v>
      </c>
      <c r="K51" s="143">
        <f>Adicionales!AA2</f>
        <v>0</v>
      </c>
      <c r="L51" s="143">
        <f>Adicionales!AB2</f>
        <v>0</v>
      </c>
      <c r="M51" s="143">
        <f>Adicionales!AC2</f>
        <v>0</v>
      </c>
      <c r="N51" s="143">
        <f>Adicionales!AD2</f>
        <v>0</v>
      </c>
      <c r="O51" s="143">
        <f>Adicionales!AE2</f>
        <v>9</v>
      </c>
    </row>
    <row r="52" spans="1:15" x14ac:dyDescent="0.25">
      <c r="B52" s="145" t="s">
        <v>37</v>
      </c>
      <c r="C52" s="143">
        <f>Adicionales!S8</f>
        <v>0</v>
      </c>
      <c r="D52" s="143">
        <f>Adicionales!T8</f>
        <v>0</v>
      </c>
      <c r="E52" s="143">
        <f>Adicionales!U8</f>
        <v>0</v>
      </c>
      <c r="F52" s="143">
        <f>Adicionales!V8</f>
        <v>0</v>
      </c>
      <c r="G52" s="143">
        <f>Adicionales!W8</f>
        <v>0</v>
      </c>
      <c r="H52" s="143">
        <f>Adicionales!X8</f>
        <v>0</v>
      </c>
      <c r="I52" s="143">
        <f>Adicionales!Y8</f>
        <v>0</v>
      </c>
      <c r="J52" s="143">
        <f>Adicionales!Z8</f>
        <v>0</v>
      </c>
      <c r="K52" s="143">
        <f>Adicionales!AA8</f>
        <v>0</v>
      </c>
      <c r="L52" s="143">
        <f>Adicionales!AB8</f>
        <v>0</v>
      </c>
      <c r="M52" s="143">
        <f>Adicionales!AC8</f>
        <v>0</v>
      </c>
      <c r="N52" s="143">
        <f>Adicionales!AD8</f>
        <v>1</v>
      </c>
      <c r="O52" s="143">
        <f>Adicionales!AE8</f>
        <v>1</v>
      </c>
    </row>
    <row r="53" spans="1:15" x14ac:dyDescent="0.25">
      <c r="B53" s="145" t="s">
        <v>183</v>
      </c>
      <c r="C53" s="143">
        <f>Adicionales!S3</f>
        <v>0</v>
      </c>
      <c r="D53" s="143">
        <f>Adicionales!T3</f>
        <v>0</v>
      </c>
      <c r="E53" s="143">
        <f>Adicionales!U3</f>
        <v>0</v>
      </c>
      <c r="F53" s="143">
        <f>Adicionales!V3</f>
        <v>0</v>
      </c>
      <c r="G53" s="143">
        <f>Adicionales!W3</f>
        <v>0</v>
      </c>
      <c r="H53" s="143">
        <f>Adicionales!X3</f>
        <v>0</v>
      </c>
      <c r="I53" s="143">
        <f>Adicionales!Y3</f>
        <v>0</v>
      </c>
      <c r="J53" s="143">
        <f>Adicionales!Z3</f>
        <v>0</v>
      </c>
      <c r="K53" s="143">
        <f>Adicionales!AA3</f>
        <v>0</v>
      </c>
      <c r="L53" s="143">
        <f>Adicionales!AB3</f>
        <v>0</v>
      </c>
      <c r="M53" s="143">
        <f>Adicionales!AC3</f>
        <v>0</v>
      </c>
      <c r="N53" s="143">
        <f>Adicionales!AD3</f>
        <v>0</v>
      </c>
      <c r="O53" s="143">
        <f>Adicionales!AE3</f>
        <v>0</v>
      </c>
    </row>
    <row r="54" spans="1:15" x14ac:dyDescent="0.25">
      <c r="B54" s="145" t="s">
        <v>109</v>
      </c>
      <c r="C54" s="143">
        <f>Adicionales!S6</f>
        <v>0</v>
      </c>
      <c r="D54" s="143">
        <f>Adicionales!T6</f>
        <v>0</v>
      </c>
      <c r="E54" s="143">
        <f>Adicionales!U6</f>
        <v>0</v>
      </c>
      <c r="F54" s="143">
        <f>Adicionales!V6</f>
        <v>0</v>
      </c>
      <c r="G54" s="143">
        <f>Adicionales!W6</f>
        <v>0</v>
      </c>
      <c r="H54" s="143">
        <f>Adicionales!X6</f>
        <v>0</v>
      </c>
      <c r="I54" s="143">
        <f>Adicionales!Y6</f>
        <v>0</v>
      </c>
      <c r="J54" s="143">
        <f>Adicionales!Z6</f>
        <v>0</v>
      </c>
      <c r="K54" s="143">
        <f>Adicionales!AA6</f>
        <v>0</v>
      </c>
      <c r="L54" s="143">
        <f>Adicionales!AB6</f>
        <v>0</v>
      </c>
      <c r="M54" s="143">
        <f>Adicionales!AC6</f>
        <v>0</v>
      </c>
      <c r="N54" s="143">
        <f>Adicionales!AD6</f>
        <v>0</v>
      </c>
      <c r="O54" s="143">
        <f>Adicionales!AE6</f>
        <v>0</v>
      </c>
    </row>
    <row r="55" spans="1:15" x14ac:dyDescent="0.25">
      <c r="B55" s="145" t="s">
        <v>179</v>
      </c>
      <c r="C55" s="143">
        <f>Adicionales!S4</f>
        <v>0</v>
      </c>
      <c r="D55" s="143">
        <f>Adicionales!T4</f>
        <v>0</v>
      </c>
      <c r="E55" s="143">
        <f>Adicionales!U4</f>
        <v>0</v>
      </c>
      <c r="F55" s="143">
        <f>Adicionales!V4</f>
        <v>0</v>
      </c>
      <c r="G55" s="143">
        <f>Adicionales!W4</f>
        <v>0</v>
      </c>
      <c r="H55" s="143">
        <f>Adicionales!X4</f>
        <v>0</v>
      </c>
      <c r="I55" s="143">
        <f>Adicionales!Y4</f>
        <v>0</v>
      </c>
      <c r="J55" s="143">
        <f>Adicionales!Z4</f>
        <v>0</v>
      </c>
      <c r="K55" s="143">
        <f>Adicionales!AA4</f>
        <v>0</v>
      </c>
      <c r="L55" s="143">
        <f>Adicionales!AB4</f>
        <v>0</v>
      </c>
      <c r="M55" s="143">
        <f>Adicionales!AC4</f>
        <v>0</v>
      </c>
      <c r="N55" s="143">
        <f>Adicionales!AD4</f>
        <v>0</v>
      </c>
      <c r="O55" s="143">
        <f>Adicionales!AE4</f>
        <v>0</v>
      </c>
    </row>
    <row r="56" spans="1:15" x14ac:dyDescent="0.25">
      <c r="B56" s="145" t="s">
        <v>280</v>
      </c>
      <c r="C56" s="143"/>
      <c r="D56" s="143"/>
      <c r="E56" s="143"/>
      <c r="F56" s="143"/>
      <c r="G56" s="143">
        <v>2</v>
      </c>
      <c r="H56" s="143">
        <v>4</v>
      </c>
      <c r="I56" s="143">
        <v>1</v>
      </c>
      <c r="J56" s="143">
        <v>1</v>
      </c>
      <c r="K56" s="143">
        <v>1</v>
      </c>
      <c r="L56" s="143">
        <v>1</v>
      </c>
      <c r="M56" s="143"/>
      <c r="N56" s="143"/>
      <c r="O56" s="143">
        <f>SUM(C56:N56)</f>
        <v>10</v>
      </c>
    </row>
    <row r="57" spans="1:15" x14ac:dyDescent="0.25">
      <c r="B57" s="145" t="s">
        <v>276</v>
      </c>
      <c r="C57" s="143">
        <f>SUM(C45:C55)</f>
        <v>0</v>
      </c>
      <c r="D57" s="143">
        <f>SUM(D45:D56)</f>
        <v>1</v>
      </c>
      <c r="E57" s="143">
        <f t="shared" ref="E57:N57" si="31">SUM(E45:E56)</f>
        <v>4</v>
      </c>
      <c r="F57" s="143">
        <f t="shared" si="31"/>
        <v>1</v>
      </c>
      <c r="G57" s="143">
        <f t="shared" si="31"/>
        <v>16</v>
      </c>
      <c r="H57" s="143">
        <f t="shared" si="31"/>
        <v>18</v>
      </c>
      <c r="I57" s="143">
        <f t="shared" si="31"/>
        <v>1</v>
      </c>
      <c r="J57" s="143">
        <f t="shared" si="31"/>
        <v>17</v>
      </c>
      <c r="K57" s="143">
        <f t="shared" si="31"/>
        <v>8</v>
      </c>
      <c r="L57" s="143">
        <f t="shared" si="31"/>
        <v>4</v>
      </c>
      <c r="M57" s="143">
        <f t="shared" si="31"/>
        <v>1</v>
      </c>
      <c r="N57" s="143">
        <f t="shared" si="31"/>
        <v>2</v>
      </c>
      <c r="O57" s="147">
        <f>SUM(O45:O56)</f>
        <v>73</v>
      </c>
    </row>
    <row r="60" spans="1:15" ht="21" x14ac:dyDescent="0.35">
      <c r="B60" s="260" t="s">
        <v>6179</v>
      </c>
      <c r="C60" s="259"/>
    </row>
    <row r="61" spans="1:15" x14ac:dyDescent="0.25">
      <c r="C61" s="143" t="s">
        <v>6165</v>
      </c>
      <c r="D61" s="143" t="s">
        <v>6166</v>
      </c>
      <c r="E61" s="143" t="s">
        <v>6167</v>
      </c>
      <c r="F61" s="143" t="s">
        <v>6168</v>
      </c>
      <c r="G61" s="143" t="s">
        <v>6169</v>
      </c>
      <c r="H61" s="143" t="s">
        <v>6170</v>
      </c>
      <c r="I61" s="143" t="s">
        <v>6171</v>
      </c>
      <c r="J61" s="143" t="s">
        <v>6172</v>
      </c>
      <c r="K61" s="143" t="s">
        <v>6173</v>
      </c>
      <c r="L61" s="143" t="s">
        <v>6174</v>
      </c>
      <c r="M61" s="143" t="s">
        <v>6175</v>
      </c>
      <c r="N61" s="143" t="s">
        <v>6176</v>
      </c>
    </row>
    <row r="62" spans="1:15" ht="21.75" customHeight="1" x14ac:dyDescent="0.25">
      <c r="A62" s="346" t="s">
        <v>6180</v>
      </c>
      <c r="B62" s="15" t="s">
        <v>6181</v>
      </c>
      <c r="C62" s="94">
        <f t="shared" ref="C62:N62" si="32">C14*100/$O$14</f>
        <v>2.0729092208720514</v>
      </c>
      <c r="D62" s="94">
        <f t="shared" si="32"/>
        <v>6.2187276626161543</v>
      </c>
      <c r="E62" s="94">
        <f t="shared" si="32"/>
        <v>10.221586847748391</v>
      </c>
      <c r="F62" s="94">
        <f t="shared" si="32"/>
        <v>10.221586847748391</v>
      </c>
      <c r="G62" s="94">
        <f t="shared" si="32"/>
        <v>14.724803431022158</v>
      </c>
      <c r="H62" s="94">
        <f t="shared" si="32"/>
        <v>14.867762687634023</v>
      </c>
      <c r="I62" s="94">
        <f t="shared" si="32"/>
        <v>8.863473909935669</v>
      </c>
      <c r="J62" s="94">
        <f t="shared" si="32"/>
        <v>7.4338813438170117</v>
      </c>
      <c r="K62" s="94">
        <f t="shared" si="32"/>
        <v>10.43602573266619</v>
      </c>
      <c r="L62" s="94">
        <f t="shared" si="32"/>
        <v>7.0050035739814156</v>
      </c>
      <c r="M62" s="94">
        <f t="shared" si="32"/>
        <v>6.0757684060042889</v>
      </c>
      <c r="N62" s="94">
        <f t="shared" si="32"/>
        <v>1.8584703359542529</v>
      </c>
      <c r="O62" s="149"/>
    </row>
    <row r="63" spans="1:15" ht="21.75" customHeight="1" x14ac:dyDescent="0.25">
      <c r="A63" s="346"/>
      <c r="B63" s="152" t="s">
        <v>6182</v>
      </c>
      <c r="C63" s="153">
        <f>C62</f>
        <v>2.0729092208720514</v>
      </c>
      <c r="D63" s="153">
        <f>D62+C63</f>
        <v>8.2916368834882057</v>
      </c>
      <c r="E63" s="153">
        <f t="shared" ref="E63:N63" si="33">E62+D63</f>
        <v>18.513223731236597</v>
      </c>
      <c r="F63" s="153">
        <f t="shared" si="33"/>
        <v>28.734810578984987</v>
      </c>
      <c r="G63" s="153">
        <f t="shared" si="33"/>
        <v>43.459614010007144</v>
      </c>
      <c r="H63" s="153">
        <f t="shared" si="33"/>
        <v>58.327376697641171</v>
      </c>
      <c r="I63" s="153">
        <f t="shared" si="33"/>
        <v>67.190850607576834</v>
      </c>
      <c r="J63" s="153">
        <f t="shared" si="33"/>
        <v>74.624731951393841</v>
      </c>
      <c r="K63" s="153">
        <f t="shared" si="33"/>
        <v>85.060757684060036</v>
      </c>
      <c r="L63" s="153">
        <f t="shared" si="33"/>
        <v>92.065761258041448</v>
      </c>
      <c r="M63" s="153">
        <f t="shared" si="33"/>
        <v>98.141529664045734</v>
      </c>
      <c r="N63" s="153">
        <f t="shared" si="33"/>
        <v>99.999999999999986</v>
      </c>
      <c r="O63" s="149"/>
    </row>
    <row r="64" spans="1:15" ht="21.75" customHeight="1" x14ac:dyDescent="0.25">
      <c r="A64" s="346" t="s">
        <v>6183</v>
      </c>
      <c r="B64" s="15" t="s">
        <v>6181</v>
      </c>
      <c r="C64" s="94">
        <f t="shared" ref="C64:N64" si="34">(SUM(C28,C57))*100/$O$14</f>
        <v>1.8584703359542529</v>
      </c>
      <c r="D64" s="94">
        <f t="shared" si="34"/>
        <v>5.5754110078627592</v>
      </c>
      <c r="E64" s="94">
        <f t="shared" si="34"/>
        <v>10.293066476054324</v>
      </c>
      <c r="F64" s="94">
        <f t="shared" si="34"/>
        <v>10.150107219442459</v>
      </c>
      <c r="G64" s="94">
        <f t="shared" si="34"/>
        <v>14.796283059328092</v>
      </c>
      <c r="H64" s="94">
        <f t="shared" si="34"/>
        <v>15.082201572551822</v>
      </c>
      <c r="I64" s="94">
        <f t="shared" si="34"/>
        <v>8.5775553967119365</v>
      </c>
      <c r="J64" s="94">
        <f t="shared" si="34"/>
        <v>8.3631165117941393</v>
      </c>
      <c r="K64" s="94">
        <f t="shared" si="34"/>
        <v>10.864903502501788</v>
      </c>
      <c r="L64" s="94">
        <f t="shared" si="34"/>
        <v>6.1472480343102216</v>
      </c>
      <c r="M64" s="94">
        <f t="shared" si="34"/>
        <v>4.8606147248034306</v>
      </c>
      <c r="N64" s="94">
        <f t="shared" si="34"/>
        <v>1.2151536812008576</v>
      </c>
    </row>
    <row r="65" spans="1:14" ht="21.75" customHeight="1" x14ac:dyDescent="0.25">
      <c r="A65" s="346"/>
      <c r="B65" s="152" t="s">
        <v>6182</v>
      </c>
      <c r="C65" s="153">
        <f>C64</f>
        <v>1.8584703359542529</v>
      </c>
      <c r="D65" s="153">
        <f>IF(D64=0,0,(SUM(D64+C65)))</f>
        <v>7.4338813438170117</v>
      </c>
      <c r="E65" s="153">
        <f>IF(E64=0,0,(SUM(E64+D65)))</f>
        <v>17.726947819871334</v>
      </c>
      <c r="F65" s="153">
        <f t="shared" ref="F65:N65" si="35">IF(F64=0,0,(SUM(F64+E65)))</f>
        <v>27.877055039313795</v>
      </c>
      <c r="G65" s="153">
        <f t="shared" si="35"/>
        <v>42.673338098641885</v>
      </c>
      <c r="H65" s="153">
        <f t="shared" si="35"/>
        <v>57.755539671193709</v>
      </c>
      <c r="I65" s="153">
        <f t="shared" si="35"/>
        <v>66.333095067905646</v>
      </c>
      <c r="J65" s="153">
        <f t="shared" si="35"/>
        <v>74.696211579699792</v>
      </c>
      <c r="K65" s="153">
        <f t="shared" si="35"/>
        <v>85.561115082201582</v>
      </c>
      <c r="L65" s="153">
        <f t="shared" si="35"/>
        <v>91.708363116511805</v>
      </c>
      <c r="M65" s="153">
        <f t="shared" si="35"/>
        <v>96.568977841315231</v>
      </c>
      <c r="N65" s="153">
        <f t="shared" si="35"/>
        <v>97.784131522516091</v>
      </c>
    </row>
    <row r="66" spans="1:14" x14ac:dyDescent="0.25">
      <c r="B66" s="151"/>
    </row>
    <row r="67" spans="1:14" x14ac:dyDescent="0.25">
      <c r="B67" s="151"/>
    </row>
    <row r="68" spans="1:14" ht="21" x14ac:dyDescent="0.35">
      <c r="B68" s="260" t="s">
        <v>6184</v>
      </c>
      <c r="C68" s="259"/>
    </row>
    <row r="69" spans="1:14" x14ac:dyDescent="0.25">
      <c r="C69" s="143" t="s">
        <v>6165</v>
      </c>
      <c r="D69" s="143" t="s">
        <v>6166</v>
      </c>
      <c r="E69" s="143" t="s">
        <v>6167</v>
      </c>
      <c r="F69" s="143" t="s">
        <v>6168</v>
      </c>
      <c r="G69" s="143" t="s">
        <v>6169</v>
      </c>
      <c r="H69" s="143" t="s">
        <v>6170</v>
      </c>
      <c r="I69" s="143" t="s">
        <v>6171</v>
      </c>
      <c r="J69" s="143" t="s">
        <v>6172</v>
      </c>
      <c r="K69" s="143" t="s">
        <v>6173</v>
      </c>
      <c r="L69" s="143" t="s">
        <v>6174</v>
      </c>
      <c r="M69" s="143" t="s">
        <v>6175</v>
      </c>
      <c r="N69" s="143" t="s">
        <v>6176</v>
      </c>
    </row>
    <row r="70" spans="1:14" x14ac:dyDescent="0.25">
      <c r="B70" t="s">
        <v>346</v>
      </c>
      <c r="C70" s="261">
        <f>C14</f>
        <v>29</v>
      </c>
      <c r="D70" s="261">
        <f t="shared" ref="D70:N70" si="36">D14+C70</f>
        <v>116</v>
      </c>
      <c r="E70" s="261">
        <f t="shared" si="36"/>
        <v>259</v>
      </c>
      <c r="F70" s="261">
        <f t="shared" si="36"/>
        <v>402</v>
      </c>
      <c r="G70" s="261">
        <f t="shared" si="36"/>
        <v>608</v>
      </c>
      <c r="H70" s="261">
        <f t="shared" si="36"/>
        <v>816</v>
      </c>
      <c r="I70" s="261">
        <f t="shared" si="36"/>
        <v>940</v>
      </c>
      <c r="J70" s="261">
        <f t="shared" si="36"/>
        <v>1044</v>
      </c>
      <c r="K70" s="261">
        <f t="shared" si="36"/>
        <v>1190</v>
      </c>
      <c r="L70" s="261">
        <f t="shared" si="36"/>
        <v>1288</v>
      </c>
      <c r="M70" s="261">
        <f t="shared" si="36"/>
        <v>1373</v>
      </c>
      <c r="N70" s="261">
        <f t="shared" si="36"/>
        <v>1399</v>
      </c>
    </row>
    <row r="71" spans="1:14" x14ac:dyDescent="0.25">
      <c r="B71" t="s">
        <v>341</v>
      </c>
      <c r="C71" s="261">
        <f>C28+C57</f>
        <v>26</v>
      </c>
      <c r="D71" s="261">
        <f t="shared" ref="D71:N71" si="37">SUM(C71,D28,D57)</f>
        <v>104</v>
      </c>
      <c r="E71" s="261">
        <f t="shared" si="37"/>
        <v>248</v>
      </c>
      <c r="F71" s="261">
        <f t="shared" si="37"/>
        <v>390</v>
      </c>
      <c r="G71" s="261">
        <f t="shared" si="37"/>
        <v>597</v>
      </c>
      <c r="H71" s="261">
        <f t="shared" si="37"/>
        <v>808</v>
      </c>
      <c r="I71" s="261">
        <f t="shared" si="37"/>
        <v>928</v>
      </c>
      <c r="J71" s="261">
        <f t="shared" si="37"/>
        <v>1045</v>
      </c>
      <c r="K71" s="261">
        <f t="shared" si="37"/>
        <v>1197</v>
      </c>
      <c r="L71" s="261">
        <f t="shared" si="37"/>
        <v>1283</v>
      </c>
      <c r="M71" s="261">
        <f t="shared" si="37"/>
        <v>1351</v>
      </c>
      <c r="N71" s="261">
        <f t="shared" si="37"/>
        <v>1368</v>
      </c>
    </row>
  </sheetData>
  <sheetProtection algorithmName="SHA-512" hashValue="PEpl2XrRQYgcu4hpfSCzSSgPSksQ037wsy21hU8k/MXCHrAvBNGSANxHV8SQyI84jdxTbYY531M5IgUa19p6nw==" saltValue="E3rJBNyqmHLqDCrIZoOWPg==" spinCount="100000" sheet="1" objects="1" scenarios="1"/>
  <mergeCells count="3">
    <mergeCell ref="A62:A63"/>
    <mergeCell ref="A64:A65"/>
    <mergeCell ref="S1:V1"/>
  </mergeCells>
  <phoneticPr fontId="37" type="noConversion"/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761C-CCB2-4209-937C-05CA04367BC7}">
  <sheetPr>
    <tabColor rgb="FFEF81A0"/>
  </sheetPr>
  <dimension ref="A1:AX202"/>
  <sheetViews>
    <sheetView workbookViewId="0">
      <selection activeCell="F7" sqref="F7"/>
    </sheetView>
  </sheetViews>
  <sheetFormatPr baseColWidth="10" defaultColWidth="9.140625" defaultRowHeight="15" x14ac:dyDescent="0.25"/>
  <cols>
    <col min="3" max="3" width="15.5703125" customWidth="1"/>
    <col min="6" max="6" width="12.85546875" customWidth="1"/>
    <col min="8" max="8" width="12.28515625" customWidth="1"/>
    <col min="11" max="11" width="49.140625" customWidth="1"/>
    <col min="17" max="17" width="12.140625" customWidth="1"/>
    <col min="24" max="24" width="38.28515625" bestFit="1" customWidth="1"/>
    <col min="36" max="36" width="10.85546875" customWidth="1"/>
    <col min="37" max="37" width="10.7109375" customWidth="1"/>
    <col min="49" max="49" width="30.85546875" bestFit="1" customWidth="1"/>
    <col min="50" max="50" width="12.42578125" customWidth="1"/>
  </cols>
  <sheetData>
    <row r="1" spans="1:50" ht="50.25" x14ac:dyDescent="0.25">
      <c r="A1" s="263" t="s">
        <v>3</v>
      </c>
      <c r="B1" s="264" t="s">
        <v>6185</v>
      </c>
      <c r="C1" s="263" t="s">
        <v>5</v>
      </c>
      <c r="D1" s="263" t="s">
        <v>6</v>
      </c>
      <c r="E1" s="263" t="s">
        <v>6186</v>
      </c>
      <c r="F1" s="263" t="s">
        <v>6187</v>
      </c>
      <c r="G1" s="263" t="s">
        <v>6188</v>
      </c>
      <c r="H1" s="263" t="s">
        <v>6189</v>
      </c>
      <c r="I1" s="263" t="s">
        <v>6190</v>
      </c>
      <c r="J1" s="263" t="s">
        <v>6191</v>
      </c>
      <c r="K1" s="263" t="s">
        <v>7</v>
      </c>
      <c r="L1" s="263" t="s">
        <v>6192</v>
      </c>
      <c r="M1" s="263" t="s">
        <v>6193</v>
      </c>
      <c r="N1" s="263" t="s">
        <v>6194</v>
      </c>
      <c r="O1" s="263" t="s">
        <v>287</v>
      </c>
      <c r="P1" s="263" t="s">
        <v>6195</v>
      </c>
      <c r="Q1" s="263" t="s">
        <v>6196</v>
      </c>
      <c r="R1" s="263" t="s">
        <v>6197</v>
      </c>
      <c r="S1" s="263" t="s">
        <v>6198</v>
      </c>
      <c r="T1" s="263" t="s">
        <v>633</v>
      </c>
      <c r="U1" s="263" t="s">
        <v>6199</v>
      </c>
      <c r="V1" s="263" t="s">
        <v>6200</v>
      </c>
      <c r="W1" s="263" t="s">
        <v>8</v>
      </c>
      <c r="X1" s="263" t="s">
        <v>9</v>
      </c>
      <c r="Y1" s="263" t="s">
        <v>6201</v>
      </c>
      <c r="Z1" s="263" t="s">
        <v>6202</v>
      </c>
      <c r="AA1" s="265" t="s">
        <v>290</v>
      </c>
      <c r="AB1" s="265" t="s">
        <v>6203</v>
      </c>
      <c r="AC1" s="263" t="s">
        <v>6204</v>
      </c>
      <c r="AD1" s="263" t="s">
        <v>6205</v>
      </c>
      <c r="AE1" s="263" t="s">
        <v>6206</v>
      </c>
      <c r="AF1" s="263" t="s">
        <v>6207</v>
      </c>
      <c r="AG1" s="265" t="s">
        <v>6208</v>
      </c>
      <c r="AH1" s="263" t="s">
        <v>6209</v>
      </c>
      <c r="AI1" s="263" t="s">
        <v>6210</v>
      </c>
      <c r="AJ1" s="263" t="s">
        <v>11</v>
      </c>
      <c r="AK1" s="263" t="s">
        <v>12</v>
      </c>
      <c r="AL1" s="263" t="s">
        <v>6211</v>
      </c>
      <c r="AM1" s="263" t="s">
        <v>6212</v>
      </c>
      <c r="AN1" s="263" t="s">
        <v>6213</v>
      </c>
      <c r="AO1" s="263" t="s">
        <v>6214</v>
      </c>
      <c r="AP1" s="263" t="s">
        <v>6215</v>
      </c>
      <c r="AQ1" s="263" t="s">
        <v>6216</v>
      </c>
      <c r="AR1" s="263" t="s">
        <v>6217</v>
      </c>
      <c r="AS1" s="263" t="s">
        <v>6218</v>
      </c>
      <c r="AT1" s="263" t="s">
        <v>6219</v>
      </c>
      <c r="AU1" s="263" t="s">
        <v>6220</v>
      </c>
      <c r="AV1" s="263" t="s">
        <v>6221</v>
      </c>
      <c r="AW1" s="263" t="s">
        <v>13</v>
      </c>
      <c r="AX1" s="263" t="s">
        <v>6222</v>
      </c>
    </row>
    <row r="2" spans="1:50" x14ac:dyDescent="0.25">
      <c r="A2" s="266">
        <v>48663</v>
      </c>
      <c r="B2" s="267">
        <v>50655734</v>
      </c>
      <c r="C2" s="268" t="s">
        <v>6223</v>
      </c>
      <c r="D2" s="268" t="s">
        <v>197</v>
      </c>
      <c r="E2" s="268">
        <v>3028</v>
      </c>
      <c r="F2" s="268" t="s">
        <v>6224</v>
      </c>
      <c r="G2" s="268">
        <v>21301</v>
      </c>
      <c r="H2" s="268" t="s">
        <v>6225</v>
      </c>
      <c r="I2" s="268" t="s">
        <v>6226</v>
      </c>
      <c r="J2" s="268" t="s">
        <v>6227</v>
      </c>
      <c r="K2" s="268" t="s">
        <v>103</v>
      </c>
      <c r="L2" s="268" t="s">
        <v>6228</v>
      </c>
      <c r="M2" s="268" t="s">
        <v>6229</v>
      </c>
      <c r="N2" s="268" t="s">
        <v>6230</v>
      </c>
      <c r="O2" s="268" t="s">
        <v>6231</v>
      </c>
      <c r="P2" s="268" t="s">
        <v>6232</v>
      </c>
      <c r="Q2" s="268" t="s">
        <v>6233</v>
      </c>
      <c r="R2" s="268" t="s">
        <v>6234</v>
      </c>
      <c r="S2" s="268" t="s">
        <v>6235</v>
      </c>
      <c r="T2" s="268" t="s">
        <v>1068</v>
      </c>
      <c r="U2" s="268" t="s">
        <v>1069</v>
      </c>
      <c r="V2" s="268" t="s">
        <v>6236</v>
      </c>
      <c r="W2" s="268">
        <v>451509</v>
      </c>
      <c r="X2" s="268" t="s">
        <v>36</v>
      </c>
      <c r="Y2" s="268"/>
      <c r="Z2" s="268">
        <v>13</v>
      </c>
      <c r="AA2" s="269">
        <v>16</v>
      </c>
      <c r="AB2" s="270">
        <v>2</v>
      </c>
      <c r="AC2" s="268">
        <v>5</v>
      </c>
      <c r="AD2" s="268">
        <v>7</v>
      </c>
      <c r="AE2" s="268">
        <v>12</v>
      </c>
      <c r="AF2" s="268" t="s">
        <v>6237</v>
      </c>
      <c r="AG2" s="269">
        <v>12</v>
      </c>
      <c r="AH2" s="268" t="s">
        <v>6238</v>
      </c>
      <c r="AI2" s="269" t="s">
        <v>6239</v>
      </c>
      <c r="AJ2" s="271">
        <v>45043</v>
      </c>
      <c r="AK2" s="271">
        <v>45044</v>
      </c>
      <c r="AL2" s="268">
        <v>5</v>
      </c>
      <c r="AM2" s="269" t="s">
        <v>6240</v>
      </c>
      <c r="AN2" s="268">
        <v>1</v>
      </c>
      <c r="AO2" s="269" t="s">
        <v>6241</v>
      </c>
      <c r="AP2" s="269" t="s">
        <v>6242</v>
      </c>
      <c r="AQ2" s="269" t="s">
        <v>6242</v>
      </c>
      <c r="AR2" s="268" t="s">
        <v>6243</v>
      </c>
      <c r="AS2" s="268" t="s">
        <v>6244</v>
      </c>
      <c r="AT2" s="272" t="s">
        <v>6245</v>
      </c>
      <c r="AU2" s="268" t="s">
        <v>6246</v>
      </c>
      <c r="AV2" s="268" t="s">
        <v>6247</v>
      </c>
      <c r="AW2" s="268" t="s">
        <v>19</v>
      </c>
      <c r="AX2" s="268"/>
    </row>
    <row r="3" spans="1:50" x14ac:dyDescent="0.25">
      <c r="A3" s="266">
        <v>48768</v>
      </c>
      <c r="B3" s="267">
        <v>50649971</v>
      </c>
      <c r="C3" s="268" t="s">
        <v>6223</v>
      </c>
      <c r="D3" s="268" t="s">
        <v>197</v>
      </c>
      <c r="E3" s="268">
        <v>3028</v>
      </c>
      <c r="F3" s="268" t="s">
        <v>6224</v>
      </c>
      <c r="G3" s="268">
        <v>21301</v>
      </c>
      <c r="H3" s="268" t="s">
        <v>6225</v>
      </c>
      <c r="I3" s="268" t="s">
        <v>6226</v>
      </c>
      <c r="J3" s="268" t="s">
        <v>6248</v>
      </c>
      <c r="K3" s="268" t="s">
        <v>47</v>
      </c>
      <c r="L3" s="268" t="s">
        <v>6228</v>
      </c>
      <c r="M3" s="268" t="s">
        <v>6229</v>
      </c>
      <c r="N3" s="268" t="s">
        <v>6230</v>
      </c>
      <c r="O3" s="268" t="s">
        <v>6231</v>
      </c>
      <c r="P3" s="268" t="s">
        <v>6232</v>
      </c>
      <c r="Q3" s="268" t="s">
        <v>6233</v>
      </c>
      <c r="R3" s="268" t="s">
        <v>6234</v>
      </c>
      <c r="S3" s="268" t="s">
        <v>6235</v>
      </c>
      <c r="T3" s="268" t="s">
        <v>907</v>
      </c>
      <c r="U3" s="268" t="s">
        <v>6249</v>
      </c>
      <c r="V3" s="268" t="s">
        <v>6236</v>
      </c>
      <c r="W3" s="268">
        <v>352720</v>
      </c>
      <c r="X3" s="268" t="s">
        <v>66</v>
      </c>
      <c r="Y3" s="268"/>
      <c r="Z3" s="268">
        <v>29</v>
      </c>
      <c r="AA3" s="269">
        <v>24</v>
      </c>
      <c r="AB3" s="270">
        <v>3</v>
      </c>
      <c r="AC3" s="268">
        <v>2</v>
      </c>
      <c r="AD3" s="268">
        <v>10</v>
      </c>
      <c r="AE3" s="268">
        <v>9</v>
      </c>
      <c r="AF3" s="268">
        <v>3</v>
      </c>
      <c r="AG3" s="269">
        <v>12</v>
      </c>
      <c r="AH3" s="268" t="s">
        <v>6250</v>
      </c>
      <c r="AI3" s="269" t="s">
        <v>6251</v>
      </c>
      <c r="AJ3" s="271">
        <v>45007</v>
      </c>
      <c r="AK3" s="271">
        <v>45009</v>
      </c>
      <c r="AL3" s="268">
        <v>10</v>
      </c>
      <c r="AM3" s="269" t="s">
        <v>6252</v>
      </c>
      <c r="AN3" s="268" t="s">
        <v>6253</v>
      </c>
      <c r="AO3" s="269" t="s">
        <v>6254</v>
      </c>
      <c r="AP3" s="269" t="s">
        <v>6242</v>
      </c>
      <c r="AQ3" s="269" t="s">
        <v>6242</v>
      </c>
      <c r="AR3" s="268" t="s">
        <v>6243</v>
      </c>
      <c r="AS3" s="268" t="s">
        <v>6244</v>
      </c>
      <c r="AT3" s="272" t="s">
        <v>6255</v>
      </c>
      <c r="AU3" s="268" t="s">
        <v>6246</v>
      </c>
      <c r="AV3" s="268" t="s">
        <v>6247</v>
      </c>
      <c r="AW3" s="268" t="s">
        <v>19</v>
      </c>
      <c r="AX3" s="268"/>
    </row>
    <row r="4" spans="1:50" x14ac:dyDescent="0.25">
      <c r="A4" s="266">
        <v>48763</v>
      </c>
      <c r="B4" s="267">
        <v>50649850</v>
      </c>
      <c r="C4" s="268" t="s">
        <v>6223</v>
      </c>
      <c r="D4" s="268" t="s">
        <v>197</v>
      </c>
      <c r="E4" s="268">
        <v>3028</v>
      </c>
      <c r="F4" s="268" t="s">
        <v>6224</v>
      </c>
      <c r="G4" s="268">
        <v>21301</v>
      </c>
      <c r="H4" s="268" t="s">
        <v>6225</v>
      </c>
      <c r="I4" s="268" t="s">
        <v>6226</v>
      </c>
      <c r="J4" s="268" t="s">
        <v>6248</v>
      </c>
      <c r="K4" s="268" t="s">
        <v>47</v>
      </c>
      <c r="L4" s="268" t="s">
        <v>6228</v>
      </c>
      <c r="M4" s="268" t="s">
        <v>6229</v>
      </c>
      <c r="N4" s="268" t="s">
        <v>6230</v>
      </c>
      <c r="O4" s="268" t="s">
        <v>6231</v>
      </c>
      <c r="P4" s="268" t="s">
        <v>6232</v>
      </c>
      <c r="Q4" s="268" t="s">
        <v>6233</v>
      </c>
      <c r="R4" s="268" t="s">
        <v>6234</v>
      </c>
      <c r="S4" s="268" t="s">
        <v>6235</v>
      </c>
      <c r="T4" s="268" t="s">
        <v>907</v>
      </c>
      <c r="U4" s="268" t="s">
        <v>6249</v>
      </c>
      <c r="V4" s="268" t="s">
        <v>6236</v>
      </c>
      <c r="W4" s="268">
        <v>352720</v>
      </c>
      <c r="X4" s="268" t="s">
        <v>66</v>
      </c>
      <c r="Y4" s="268"/>
      <c r="Z4" s="268">
        <v>29</v>
      </c>
      <c r="AA4" s="269">
        <v>24</v>
      </c>
      <c r="AB4" s="270">
        <v>3</v>
      </c>
      <c r="AC4" s="268">
        <v>3</v>
      </c>
      <c r="AD4" s="268">
        <v>9</v>
      </c>
      <c r="AE4" s="268">
        <v>10</v>
      </c>
      <c r="AF4" s="268">
        <v>2</v>
      </c>
      <c r="AG4" s="269">
        <v>12</v>
      </c>
      <c r="AH4" s="268" t="s">
        <v>6250</v>
      </c>
      <c r="AI4" s="269" t="s">
        <v>6251</v>
      </c>
      <c r="AJ4" s="271">
        <v>44993</v>
      </c>
      <c r="AK4" s="271">
        <v>44995</v>
      </c>
      <c r="AL4" s="268">
        <v>8</v>
      </c>
      <c r="AM4" s="269" t="s">
        <v>6256</v>
      </c>
      <c r="AN4" s="268">
        <v>2</v>
      </c>
      <c r="AO4" s="269" t="s">
        <v>6257</v>
      </c>
      <c r="AP4" s="269" t="s">
        <v>6242</v>
      </c>
      <c r="AQ4" s="269" t="s">
        <v>6242</v>
      </c>
      <c r="AR4" s="268" t="s">
        <v>6243</v>
      </c>
      <c r="AS4" s="268" t="s">
        <v>6244</v>
      </c>
      <c r="AT4" s="272" t="s">
        <v>6255</v>
      </c>
      <c r="AU4" s="268" t="s">
        <v>6246</v>
      </c>
      <c r="AV4" s="268" t="s">
        <v>6247</v>
      </c>
      <c r="AW4" s="268" t="s">
        <v>19</v>
      </c>
      <c r="AX4" s="268"/>
    </row>
    <row r="5" spans="1:50" x14ac:dyDescent="0.25">
      <c r="A5" s="266">
        <v>47930</v>
      </c>
      <c r="B5" s="267">
        <v>50656049</v>
      </c>
      <c r="C5" s="268" t="s">
        <v>6223</v>
      </c>
      <c r="D5" s="268" t="s">
        <v>197</v>
      </c>
      <c r="E5" s="268">
        <v>3028</v>
      </c>
      <c r="F5" s="268" t="s">
        <v>6224</v>
      </c>
      <c r="G5" s="268">
        <v>21301</v>
      </c>
      <c r="H5" s="268" t="s">
        <v>6225</v>
      </c>
      <c r="I5" s="268" t="s">
        <v>6226</v>
      </c>
      <c r="J5" s="268" t="s">
        <v>6258</v>
      </c>
      <c r="K5" s="268" t="s">
        <v>6259</v>
      </c>
      <c r="L5" s="268" t="s">
        <v>6228</v>
      </c>
      <c r="M5" s="268" t="s">
        <v>6229</v>
      </c>
      <c r="N5" s="268" t="s">
        <v>6230</v>
      </c>
      <c r="O5" s="268" t="s">
        <v>6231</v>
      </c>
      <c r="P5" s="268" t="s">
        <v>6232</v>
      </c>
      <c r="Q5" s="268" t="s">
        <v>6260</v>
      </c>
      <c r="R5" s="268" t="s">
        <v>6234</v>
      </c>
      <c r="S5" s="268" t="s">
        <v>6235</v>
      </c>
      <c r="T5" s="268" t="s">
        <v>907</v>
      </c>
      <c r="U5" s="268" t="s">
        <v>6249</v>
      </c>
      <c r="V5" s="268" t="s">
        <v>6236</v>
      </c>
      <c r="W5" s="268">
        <v>326240</v>
      </c>
      <c r="X5" s="268" t="s">
        <v>6261</v>
      </c>
      <c r="Y5" s="268"/>
      <c r="Z5" s="268">
        <v>22</v>
      </c>
      <c r="AA5" s="269">
        <v>40</v>
      </c>
      <c r="AB5" s="270">
        <v>5</v>
      </c>
      <c r="AC5" s="268" t="s">
        <v>6262</v>
      </c>
      <c r="AD5" s="268">
        <v>13</v>
      </c>
      <c r="AE5" s="268">
        <v>10</v>
      </c>
      <c r="AF5" s="268">
        <v>3</v>
      </c>
      <c r="AG5" s="269">
        <v>13</v>
      </c>
      <c r="AH5" s="268" t="s">
        <v>6263</v>
      </c>
      <c r="AI5" s="269" t="s">
        <v>6264</v>
      </c>
      <c r="AJ5" s="271">
        <v>45257</v>
      </c>
      <c r="AK5" s="271">
        <v>45261</v>
      </c>
      <c r="AL5" s="268">
        <v>13</v>
      </c>
      <c r="AM5" s="269" t="s">
        <v>6265</v>
      </c>
      <c r="AN5" s="268">
        <v>2</v>
      </c>
      <c r="AO5" s="269" t="s">
        <v>6266</v>
      </c>
      <c r="AP5" s="269" t="s">
        <v>6242</v>
      </c>
      <c r="AQ5" s="269" t="s">
        <v>6242</v>
      </c>
      <c r="AR5" s="268" t="s">
        <v>6243</v>
      </c>
      <c r="AS5" s="268" t="s">
        <v>6244</v>
      </c>
      <c r="AT5" s="272" t="s">
        <v>6267</v>
      </c>
      <c r="AU5" s="268" t="s">
        <v>6246</v>
      </c>
      <c r="AV5" s="268" t="s">
        <v>6247</v>
      </c>
      <c r="AW5" s="268" t="s">
        <v>19</v>
      </c>
      <c r="AX5" s="268"/>
    </row>
    <row r="6" spans="1:50" x14ac:dyDescent="0.25">
      <c r="A6" s="266">
        <v>60918</v>
      </c>
      <c r="B6" s="267">
        <v>50650022</v>
      </c>
      <c r="C6" s="268" t="s">
        <v>6223</v>
      </c>
      <c r="D6" s="268" t="s">
        <v>6223</v>
      </c>
      <c r="E6" s="268">
        <v>3000</v>
      </c>
      <c r="F6" s="268" t="s">
        <v>6268</v>
      </c>
      <c r="G6" s="268">
        <v>21000</v>
      </c>
      <c r="H6" s="268" t="s">
        <v>1621</v>
      </c>
      <c r="I6" s="268" t="s">
        <v>6269</v>
      </c>
      <c r="J6" s="268" t="s">
        <v>6270</v>
      </c>
      <c r="K6" s="268" t="s">
        <v>6271</v>
      </c>
      <c r="L6" s="268" t="s">
        <v>6228</v>
      </c>
      <c r="M6" s="268" t="s">
        <v>6229</v>
      </c>
      <c r="N6" s="268" t="s">
        <v>6230</v>
      </c>
      <c r="O6" s="268" t="s">
        <v>6272</v>
      </c>
      <c r="P6" s="268" t="s">
        <v>6273</v>
      </c>
      <c r="Q6" s="268" t="s">
        <v>6274</v>
      </c>
      <c r="R6" s="268" t="s">
        <v>6275</v>
      </c>
      <c r="S6" s="268" t="s">
        <v>6235</v>
      </c>
      <c r="T6" s="268" t="s">
        <v>2532</v>
      </c>
      <c r="U6" s="268" t="s">
        <v>2533</v>
      </c>
      <c r="V6" s="268" t="s">
        <v>6236</v>
      </c>
      <c r="W6" s="268">
        <v>495716</v>
      </c>
      <c r="X6" s="268" t="s">
        <v>6276</v>
      </c>
      <c r="Y6" s="268" t="s">
        <v>6277</v>
      </c>
      <c r="Z6" s="268">
        <v>39</v>
      </c>
      <c r="AA6" s="269">
        <v>10</v>
      </c>
      <c r="AB6" s="270">
        <v>5</v>
      </c>
      <c r="AC6" s="268">
        <v>10</v>
      </c>
      <c r="AD6" s="268" t="s">
        <v>6262</v>
      </c>
      <c r="AE6" s="268">
        <v>10</v>
      </c>
      <c r="AF6" s="268" t="s">
        <v>6237</v>
      </c>
      <c r="AG6" s="269">
        <v>10</v>
      </c>
      <c r="AH6" s="268" t="s">
        <v>6278</v>
      </c>
      <c r="AI6" s="269" t="s">
        <v>6279</v>
      </c>
      <c r="AJ6" s="271">
        <v>44998</v>
      </c>
      <c r="AK6" s="271">
        <v>45002</v>
      </c>
      <c r="AL6" s="268" t="s">
        <v>6237</v>
      </c>
      <c r="AM6" s="269" t="s">
        <v>6242</v>
      </c>
      <c r="AN6" s="268" t="s">
        <v>6253</v>
      </c>
      <c r="AO6" s="269" t="s">
        <v>6242</v>
      </c>
      <c r="AP6" s="269" t="s">
        <v>6242</v>
      </c>
      <c r="AQ6" s="269" t="s">
        <v>6242</v>
      </c>
      <c r="AR6" s="268" t="s">
        <v>6280</v>
      </c>
      <c r="AS6" s="268" t="s">
        <v>6281</v>
      </c>
      <c r="AT6" s="272" t="s">
        <v>6282</v>
      </c>
      <c r="AU6" s="268" t="s">
        <v>6283</v>
      </c>
      <c r="AV6" s="268" t="s">
        <v>6247</v>
      </c>
      <c r="AW6" s="268" t="s">
        <v>94</v>
      </c>
      <c r="AX6" s="268"/>
    </row>
    <row r="7" spans="1:50" x14ac:dyDescent="0.25">
      <c r="A7" s="266">
        <v>48169</v>
      </c>
      <c r="B7" s="267">
        <v>50649818</v>
      </c>
      <c r="C7" s="268" t="s">
        <v>6223</v>
      </c>
      <c r="D7" s="268" t="s">
        <v>197</v>
      </c>
      <c r="E7" s="268">
        <v>3028</v>
      </c>
      <c r="F7" s="268" t="s">
        <v>6224</v>
      </c>
      <c r="G7" s="268">
        <v>21301</v>
      </c>
      <c r="H7" s="268" t="s">
        <v>6225</v>
      </c>
      <c r="I7" s="268" t="s">
        <v>6226</v>
      </c>
      <c r="J7" s="268" t="s">
        <v>78</v>
      </c>
      <c r="K7" s="268" t="s">
        <v>78</v>
      </c>
      <c r="L7" s="268" t="s">
        <v>6228</v>
      </c>
      <c r="M7" s="268" t="s">
        <v>6229</v>
      </c>
      <c r="N7" s="268" t="s">
        <v>6230</v>
      </c>
      <c r="O7" s="268" t="s">
        <v>6231</v>
      </c>
      <c r="P7" s="268" t="s">
        <v>6232</v>
      </c>
      <c r="Q7" s="268" t="s">
        <v>6233</v>
      </c>
      <c r="R7" s="268" t="s">
        <v>6234</v>
      </c>
      <c r="S7" s="268" t="s">
        <v>6235</v>
      </c>
      <c r="T7" s="268" t="s">
        <v>1034</v>
      </c>
      <c r="U7" s="268" t="s">
        <v>6284</v>
      </c>
      <c r="V7" s="268" t="s">
        <v>6236</v>
      </c>
      <c r="W7" s="268">
        <v>352720</v>
      </c>
      <c r="X7" s="268" t="s">
        <v>66</v>
      </c>
      <c r="Y7" s="268"/>
      <c r="Z7" s="268">
        <v>29</v>
      </c>
      <c r="AA7" s="269">
        <v>8</v>
      </c>
      <c r="AB7" s="270">
        <v>1</v>
      </c>
      <c r="AC7" s="268">
        <v>1</v>
      </c>
      <c r="AD7" s="268">
        <v>12</v>
      </c>
      <c r="AE7" s="268">
        <v>11</v>
      </c>
      <c r="AF7" s="268">
        <v>2</v>
      </c>
      <c r="AG7" s="269">
        <v>13</v>
      </c>
      <c r="AH7" s="268" t="s">
        <v>6285</v>
      </c>
      <c r="AI7" s="269" t="s">
        <v>6286</v>
      </c>
      <c r="AJ7" s="271">
        <v>44988</v>
      </c>
      <c r="AK7" s="271">
        <v>44988</v>
      </c>
      <c r="AL7" s="268">
        <v>10</v>
      </c>
      <c r="AM7" s="269" t="s">
        <v>6287</v>
      </c>
      <c r="AN7" s="268">
        <v>2</v>
      </c>
      <c r="AO7" s="269" t="s">
        <v>6254</v>
      </c>
      <c r="AP7" s="269" t="s">
        <v>6242</v>
      </c>
      <c r="AQ7" s="269" t="s">
        <v>6242</v>
      </c>
      <c r="AR7" s="268" t="s">
        <v>6243</v>
      </c>
      <c r="AS7" s="268" t="s">
        <v>6244</v>
      </c>
      <c r="AT7" s="272" t="s">
        <v>6288</v>
      </c>
      <c r="AU7" s="268" t="s">
        <v>6246</v>
      </c>
      <c r="AV7" s="268" t="s">
        <v>6247</v>
      </c>
      <c r="AW7" s="268" t="s">
        <v>19</v>
      </c>
      <c r="AX7" s="268"/>
    </row>
    <row r="8" spans="1:50" x14ac:dyDescent="0.25">
      <c r="A8" s="266">
        <v>48201</v>
      </c>
      <c r="B8" s="267">
        <v>50655723</v>
      </c>
      <c r="C8" s="268" t="s">
        <v>6223</v>
      </c>
      <c r="D8" s="268" t="s">
        <v>197</v>
      </c>
      <c r="E8" s="268">
        <v>3028</v>
      </c>
      <c r="F8" s="268" t="s">
        <v>6224</v>
      </c>
      <c r="G8" s="268">
        <v>21301</v>
      </c>
      <c r="H8" s="268" t="s">
        <v>6225</v>
      </c>
      <c r="I8" s="268" t="s">
        <v>6226</v>
      </c>
      <c r="J8" s="268" t="s">
        <v>6289</v>
      </c>
      <c r="K8" s="268" t="s">
        <v>76</v>
      </c>
      <c r="L8" s="268" t="s">
        <v>6228</v>
      </c>
      <c r="M8" s="268" t="s">
        <v>6229</v>
      </c>
      <c r="N8" s="268" t="s">
        <v>6230</v>
      </c>
      <c r="O8" s="268" t="s">
        <v>6231</v>
      </c>
      <c r="P8" s="268" t="s">
        <v>6232</v>
      </c>
      <c r="Q8" s="268" t="s">
        <v>6233</v>
      </c>
      <c r="R8" s="268" t="s">
        <v>6234</v>
      </c>
      <c r="S8" s="268" t="s">
        <v>6235</v>
      </c>
      <c r="T8" s="268" t="s">
        <v>907</v>
      </c>
      <c r="U8" s="268" t="s">
        <v>6249</v>
      </c>
      <c r="V8" s="268" t="s">
        <v>6236</v>
      </c>
      <c r="W8" s="268">
        <v>457409</v>
      </c>
      <c r="X8" s="268" t="s">
        <v>18</v>
      </c>
      <c r="Y8" s="268"/>
      <c r="Z8" s="268">
        <v>21</v>
      </c>
      <c r="AA8" s="269">
        <v>16</v>
      </c>
      <c r="AB8" s="270">
        <v>2</v>
      </c>
      <c r="AC8" s="268">
        <v>3</v>
      </c>
      <c r="AD8" s="268">
        <v>5</v>
      </c>
      <c r="AE8" s="268">
        <v>7</v>
      </c>
      <c r="AF8" s="268">
        <v>1</v>
      </c>
      <c r="AG8" s="269">
        <v>8</v>
      </c>
      <c r="AH8" s="268" t="s">
        <v>6290</v>
      </c>
      <c r="AI8" s="269" t="s">
        <v>6291</v>
      </c>
      <c r="AJ8" s="271">
        <v>45019</v>
      </c>
      <c r="AK8" s="271">
        <v>45020</v>
      </c>
      <c r="AL8" s="268">
        <v>4</v>
      </c>
      <c r="AM8" s="269" t="s">
        <v>6292</v>
      </c>
      <c r="AN8" s="268">
        <v>1</v>
      </c>
      <c r="AO8" s="269" t="s">
        <v>6241</v>
      </c>
      <c r="AP8" s="269" t="s">
        <v>6242</v>
      </c>
      <c r="AQ8" s="269" t="s">
        <v>6242</v>
      </c>
      <c r="AR8" s="268" t="s">
        <v>6243</v>
      </c>
      <c r="AS8" s="268" t="s">
        <v>6244</v>
      </c>
      <c r="AT8" s="272" t="s">
        <v>6293</v>
      </c>
      <c r="AU8" s="268" t="s">
        <v>6246</v>
      </c>
      <c r="AV8" s="268" t="s">
        <v>6247</v>
      </c>
      <c r="AW8" s="268" t="s">
        <v>19</v>
      </c>
      <c r="AX8" s="268"/>
    </row>
    <row r="9" spans="1:50" x14ac:dyDescent="0.25">
      <c r="A9" s="266">
        <v>47666</v>
      </c>
      <c r="B9" s="267">
        <v>50655743</v>
      </c>
      <c r="C9" s="268" t="s">
        <v>6223</v>
      </c>
      <c r="D9" s="268" t="s">
        <v>197</v>
      </c>
      <c r="E9" s="268">
        <v>3028</v>
      </c>
      <c r="F9" s="268" t="s">
        <v>6224</v>
      </c>
      <c r="G9" s="268">
        <v>21301</v>
      </c>
      <c r="H9" s="268" t="s">
        <v>6225</v>
      </c>
      <c r="I9" s="268" t="s">
        <v>6226</v>
      </c>
      <c r="J9" s="268" t="s">
        <v>23</v>
      </c>
      <c r="K9" s="268" t="s">
        <v>23</v>
      </c>
      <c r="L9" s="268" t="s">
        <v>6228</v>
      </c>
      <c r="M9" s="268" t="s">
        <v>6229</v>
      </c>
      <c r="N9" s="268" t="s">
        <v>6230</v>
      </c>
      <c r="O9" s="268" t="s">
        <v>6231</v>
      </c>
      <c r="P9" s="268" t="s">
        <v>6232</v>
      </c>
      <c r="Q9" s="268" t="s">
        <v>6233</v>
      </c>
      <c r="R9" s="268" t="s">
        <v>6234</v>
      </c>
      <c r="S9" s="268" t="s">
        <v>6235</v>
      </c>
      <c r="T9" s="268" t="s">
        <v>1034</v>
      </c>
      <c r="U9" s="268" t="s">
        <v>6284</v>
      </c>
      <c r="V9" s="268" t="s">
        <v>6236</v>
      </c>
      <c r="W9" s="268">
        <v>451509</v>
      </c>
      <c r="X9" s="268" t="s">
        <v>36</v>
      </c>
      <c r="Y9" s="268"/>
      <c r="Z9" s="268">
        <v>13</v>
      </c>
      <c r="AA9" s="269">
        <v>16</v>
      </c>
      <c r="AB9" s="270">
        <v>2</v>
      </c>
      <c r="AC9" s="268">
        <v>1</v>
      </c>
      <c r="AD9" s="268">
        <v>9</v>
      </c>
      <c r="AE9" s="268">
        <v>8</v>
      </c>
      <c r="AF9" s="268">
        <v>2</v>
      </c>
      <c r="AG9" s="269">
        <v>10</v>
      </c>
      <c r="AH9" s="268" t="s">
        <v>6294</v>
      </c>
      <c r="AI9" s="269" t="s">
        <v>6239</v>
      </c>
      <c r="AJ9" s="271">
        <v>45064</v>
      </c>
      <c r="AK9" s="271">
        <v>45065</v>
      </c>
      <c r="AL9" s="268">
        <v>8</v>
      </c>
      <c r="AM9" s="269" t="s">
        <v>6295</v>
      </c>
      <c r="AN9" s="268">
        <v>2</v>
      </c>
      <c r="AO9" s="269" t="s">
        <v>6296</v>
      </c>
      <c r="AP9" s="269" t="s">
        <v>6242</v>
      </c>
      <c r="AQ9" s="269" t="s">
        <v>6242</v>
      </c>
      <c r="AR9" s="268" t="s">
        <v>6243</v>
      </c>
      <c r="AS9" s="268" t="s">
        <v>6244</v>
      </c>
      <c r="AT9" s="272" t="s">
        <v>6245</v>
      </c>
      <c r="AU9" s="268" t="s">
        <v>6246</v>
      </c>
      <c r="AV9" s="268" t="s">
        <v>6247</v>
      </c>
      <c r="AW9" s="268" t="s">
        <v>19</v>
      </c>
      <c r="AX9" s="268"/>
    </row>
    <row r="10" spans="1:50" x14ac:dyDescent="0.25">
      <c r="A10" s="266">
        <v>48478</v>
      </c>
      <c r="B10" s="267">
        <v>50650069</v>
      </c>
      <c r="C10" s="268" t="s">
        <v>6223</v>
      </c>
      <c r="D10" s="268" t="s">
        <v>197</v>
      </c>
      <c r="E10" s="268">
        <v>3028</v>
      </c>
      <c r="F10" s="268" t="s">
        <v>6224</v>
      </c>
      <c r="G10" s="268">
        <v>21301</v>
      </c>
      <c r="H10" s="268" t="s">
        <v>6225</v>
      </c>
      <c r="I10" s="268" t="s">
        <v>6226</v>
      </c>
      <c r="J10" s="268" t="s">
        <v>30</v>
      </c>
      <c r="K10" s="268" t="s">
        <v>30</v>
      </c>
      <c r="L10" s="268" t="s">
        <v>6228</v>
      </c>
      <c r="M10" s="268" t="s">
        <v>6229</v>
      </c>
      <c r="N10" s="268" t="s">
        <v>6230</v>
      </c>
      <c r="O10" s="268" t="s">
        <v>6231</v>
      </c>
      <c r="P10" s="268" t="s">
        <v>6232</v>
      </c>
      <c r="Q10" s="268" t="s">
        <v>6233</v>
      </c>
      <c r="R10" s="268" t="s">
        <v>6234</v>
      </c>
      <c r="S10" s="268" t="s">
        <v>6235</v>
      </c>
      <c r="T10" s="268" t="s">
        <v>907</v>
      </c>
      <c r="U10" s="268" t="s">
        <v>6249</v>
      </c>
      <c r="V10" s="268" t="s">
        <v>6236</v>
      </c>
      <c r="W10" s="268">
        <v>315766</v>
      </c>
      <c r="X10" s="268" t="s">
        <v>31</v>
      </c>
      <c r="Y10" s="268"/>
      <c r="Z10" s="268">
        <v>21</v>
      </c>
      <c r="AA10" s="269">
        <v>8</v>
      </c>
      <c r="AB10" s="270">
        <v>1</v>
      </c>
      <c r="AC10" s="268">
        <v>2</v>
      </c>
      <c r="AD10" s="268">
        <v>11</v>
      </c>
      <c r="AE10" s="268">
        <v>10</v>
      </c>
      <c r="AF10" s="268">
        <v>3</v>
      </c>
      <c r="AG10" s="269">
        <v>13</v>
      </c>
      <c r="AH10" s="268" t="s">
        <v>6297</v>
      </c>
      <c r="AI10" s="269" t="s">
        <v>6298</v>
      </c>
      <c r="AJ10" s="271">
        <v>45002</v>
      </c>
      <c r="AK10" s="271">
        <v>45002</v>
      </c>
      <c r="AL10" s="268">
        <v>8</v>
      </c>
      <c r="AM10" s="269" t="s">
        <v>6299</v>
      </c>
      <c r="AN10" s="268">
        <v>2</v>
      </c>
      <c r="AO10" s="269" t="s">
        <v>6241</v>
      </c>
      <c r="AP10" s="269" t="s">
        <v>6242</v>
      </c>
      <c r="AQ10" s="269" t="s">
        <v>6242</v>
      </c>
      <c r="AR10" s="268" t="s">
        <v>6243</v>
      </c>
      <c r="AS10" s="268" t="s">
        <v>6244</v>
      </c>
      <c r="AT10" s="272" t="s">
        <v>6300</v>
      </c>
      <c r="AU10" s="268" t="s">
        <v>6246</v>
      </c>
      <c r="AV10" s="268" t="s">
        <v>6247</v>
      </c>
      <c r="AW10" s="268" t="s">
        <v>19</v>
      </c>
      <c r="AX10" s="268"/>
    </row>
    <row r="11" spans="1:50" x14ac:dyDescent="0.25">
      <c r="A11" s="266">
        <v>50662</v>
      </c>
      <c r="B11" s="267">
        <v>50656059</v>
      </c>
      <c r="C11" s="268" t="s">
        <v>6223</v>
      </c>
      <c r="D11" s="268" t="s">
        <v>198</v>
      </c>
      <c r="E11" s="268">
        <v>3000</v>
      </c>
      <c r="F11" s="268" t="s">
        <v>6268</v>
      </c>
      <c r="G11" s="268">
        <v>21400</v>
      </c>
      <c r="H11" s="268" t="s">
        <v>6301</v>
      </c>
      <c r="I11" s="268" t="s">
        <v>6269</v>
      </c>
      <c r="J11" s="268" t="s">
        <v>6227</v>
      </c>
      <c r="K11" s="268" t="s">
        <v>103</v>
      </c>
      <c r="L11" s="268" t="s">
        <v>6228</v>
      </c>
      <c r="M11" s="268" t="s">
        <v>6229</v>
      </c>
      <c r="N11" s="268" t="s">
        <v>6230</v>
      </c>
      <c r="O11" s="268" t="s">
        <v>6231</v>
      </c>
      <c r="P11" s="268" t="s">
        <v>6273</v>
      </c>
      <c r="Q11" s="268" t="s">
        <v>6302</v>
      </c>
      <c r="R11" s="268" t="s">
        <v>6234</v>
      </c>
      <c r="S11" s="268" t="s">
        <v>6235</v>
      </c>
      <c r="T11" s="268" t="s">
        <v>1964</v>
      </c>
      <c r="U11" s="268" t="s">
        <v>1965</v>
      </c>
      <c r="V11" s="268" t="s">
        <v>6236</v>
      </c>
      <c r="W11" s="268">
        <v>201741</v>
      </c>
      <c r="X11" s="268" t="s">
        <v>143</v>
      </c>
      <c r="Y11" s="268" t="s">
        <v>6277</v>
      </c>
      <c r="Z11" s="268">
        <v>39</v>
      </c>
      <c r="AA11" s="269">
        <v>16</v>
      </c>
      <c r="AB11" s="270">
        <v>2</v>
      </c>
      <c r="AC11" s="268">
        <v>7</v>
      </c>
      <c r="AD11" s="268" t="s">
        <v>6262</v>
      </c>
      <c r="AE11" s="268">
        <v>7</v>
      </c>
      <c r="AF11" s="268" t="s">
        <v>6237</v>
      </c>
      <c r="AG11" s="269">
        <v>7</v>
      </c>
      <c r="AH11" s="268" t="s">
        <v>6278</v>
      </c>
      <c r="AI11" s="269" t="s">
        <v>6279</v>
      </c>
      <c r="AJ11" s="271">
        <v>45111</v>
      </c>
      <c r="AK11" s="271">
        <v>45112</v>
      </c>
      <c r="AL11" s="268" t="s">
        <v>6237</v>
      </c>
      <c r="AM11" s="269" t="s">
        <v>6242</v>
      </c>
      <c r="AN11" s="268" t="s">
        <v>6253</v>
      </c>
      <c r="AO11" s="269" t="s">
        <v>6242</v>
      </c>
      <c r="AP11" s="269" t="s">
        <v>6242</v>
      </c>
      <c r="AQ11" s="269" t="s">
        <v>6242</v>
      </c>
      <c r="AR11" s="268" t="s">
        <v>6280</v>
      </c>
      <c r="AS11" s="268" t="s">
        <v>6281</v>
      </c>
      <c r="AT11" s="272" t="s">
        <v>6303</v>
      </c>
      <c r="AU11" s="268" t="s">
        <v>6246</v>
      </c>
      <c r="AV11" s="268" t="s">
        <v>6247</v>
      </c>
      <c r="AW11" s="268" t="s">
        <v>94</v>
      </c>
      <c r="AX11" s="268"/>
    </row>
    <row r="12" spans="1:50" x14ac:dyDescent="0.25">
      <c r="A12" s="266">
        <v>56345</v>
      </c>
      <c r="B12" s="267">
        <v>50656056</v>
      </c>
      <c r="C12" s="268" t="s">
        <v>6223</v>
      </c>
      <c r="D12" s="268" t="s">
        <v>198</v>
      </c>
      <c r="E12" s="268">
        <v>3000</v>
      </c>
      <c r="F12" s="268" t="s">
        <v>6268</v>
      </c>
      <c r="G12" s="268">
        <v>21000</v>
      </c>
      <c r="H12" s="268" t="s">
        <v>1621</v>
      </c>
      <c r="I12" s="268" t="s">
        <v>6226</v>
      </c>
      <c r="J12" s="268" t="s">
        <v>6248</v>
      </c>
      <c r="K12" s="268" t="s">
        <v>47</v>
      </c>
      <c r="L12" s="268" t="s">
        <v>6228</v>
      </c>
      <c r="M12" s="268" t="s">
        <v>6229</v>
      </c>
      <c r="N12" s="268" t="s">
        <v>6230</v>
      </c>
      <c r="O12" s="268" t="s">
        <v>6231</v>
      </c>
      <c r="P12" s="268" t="s">
        <v>6232</v>
      </c>
      <c r="Q12" s="268" t="s">
        <v>6233</v>
      </c>
      <c r="R12" s="268" t="s">
        <v>6234</v>
      </c>
      <c r="S12" s="268" t="s">
        <v>6235</v>
      </c>
      <c r="T12" s="268" t="s">
        <v>907</v>
      </c>
      <c r="U12" s="268" t="s">
        <v>6249</v>
      </c>
      <c r="V12" s="268" t="s">
        <v>6236</v>
      </c>
      <c r="W12" s="268">
        <v>332755</v>
      </c>
      <c r="X12" s="268" t="s">
        <v>199</v>
      </c>
      <c r="Y12" s="268" t="s">
        <v>6277</v>
      </c>
      <c r="Z12" s="268">
        <v>35</v>
      </c>
      <c r="AA12" s="269">
        <v>24</v>
      </c>
      <c r="AB12" s="270">
        <v>3</v>
      </c>
      <c r="AC12" s="268">
        <v>2</v>
      </c>
      <c r="AD12" s="268">
        <v>11</v>
      </c>
      <c r="AE12" s="268">
        <v>13</v>
      </c>
      <c r="AF12" s="268" t="s">
        <v>6237</v>
      </c>
      <c r="AG12" s="269">
        <v>13</v>
      </c>
      <c r="AH12" s="268" t="s">
        <v>6278</v>
      </c>
      <c r="AI12" s="269" t="s">
        <v>6279</v>
      </c>
      <c r="AJ12" s="271">
        <v>45068</v>
      </c>
      <c r="AK12" s="271">
        <v>45070</v>
      </c>
      <c r="AL12" s="268">
        <v>4</v>
      </c>
      <c r="AM12" s="269" t="s">
        <v>6304</v>
      </c>
      <c r="AN12" s="268">
        <v>6</v>
      </c>
      <c r="AO12" s="269" t="s">
        <v>6305</v>
      </c>
      <c r="AP12" s="269" t="s">
        <v>6242</v>
      </c>
      <c r="AQ12" s="269" t="s">
        <v>6242</v>
      </c>
      <c r="AR12" s="268" t="s">
        <v>6280</v>
      </c>
      <c r="AS12" s="268" t="s">
        <v>6281</v>
      </c>
      <c r="AT12" s="272" t="s">
        <v>6306</v>
      </c>
      <c r="AU12" s="268" t="s">
        <v>6246</v>
      </c>
      <c r="AV12" s="268" t="s">
        <v>6247</v>
      </c>
      <c r="AW12" s="268" t="s">
        <v>88</v>
      </c>
      <c r="AX12" s="268"/>
    </row>
    <row r="13" spans="1:50" x14ac:dyDescent="0.25">
      <c r="A13" s="266">
        <v>55194</v>
      </c>
      <c r="B13" s="267">
        <v>50656006</v>
      </c>
      <c r="C13" s="268" t="s">
        <v>6223</v>
      </c>
      <c r="D13" s="268" t="s">
        <v>198</v>
      </c>
      <c r="E13" s="268">
        <v>3005</v>
      </c>
      <c r="F13" s="268" t="s">
        <v>6307</v>
      </c>
      <c r="G13" s="268">
        <v>23624</v>
      </c>
      <c r="H13" s="268" t="s">
        <v>6308</v>
      </c>
      <c r="I13" s="268" t="s">
        <v>6226</v>
      </c>
      <c r="J13" s="268" t="s">
        <v>328</v>
      </c>
      <c r="K13" s="268" t="s">
        <v>328</v>
      </c>
      <c r="L13" s="268" t="s">
        <v>6228</v>
      </c>
      <c r="M13" s="268" t="s">
        <v>6229</v>
      </c>
      <c r="N13" s="268" t="s">
        <v>6230</v>
      </c>
      <c r="O13" s="268" t="s">
        <v>6231</v>
      </c>
      <c r="P13" s="268" t="s">
        <v>6232</v>
      </c>
      <c r="Q13" s="268" t="s">
        <v>6260</v>
      </c>
      <c r="R13" s="268" t="s">
        <v>6234</v>
      </c>
      <c r="S13" s="268" t="s">
        <v>6235</v>
      </c>
      <c r="T13" s="268" t="s">
        <v>907</v>
      </c>
      <c r="U13" s="268" t="s">
        <v>6249</v>
      </c>
      <c r="V13" s="268" t="s">
        <v>6236</v>
      </c>
      <c r="W13" s="268">
        <v>414380</v>
      </c>
      <c r="X13" s="268" t="s">
        <v>6309</v>
      </c>
      <c r="Y13" s="268"/>
      <c r="Z13" s="268">
        <v>22</v>
      </c>
      <c r="AA13" s="269">
        <v>16</v>
      </c>
      <c r="AB13" s="270">
        <v>2</v>
      </c>
      <c r="AC13" s="268" t="s">
        <v>6262</v>
      </c>
      <c r="AD13" s="268">
        <v>5</v>
      </c>
      <c r="AE13" s="268">
        <v>5</v>
      </c>
      <c r="AF13" s="268" t="s">
        <v>6237</v>
      </c>
      <c r="AG13" s="269">
        <v>5</v>
      </c>
      <c r="AH13" s="268" t="s">
        <v>6310</v>
      </c>
      <c r="AI13" s="269" t="s">
        <v>6311</v>
      </c>
      <c r="AJ13" s="271">
        <v>45162</v>
      </c>
      <c r="AK13" s="271">
        <v>45163</v>
      </c>
      <c r="AL13" s="268">
        <v>1</v>
      </c>
      <c r="AM13" s="269" t="s">
        <v>6312</v>
      </c>
      <c r="AN13" s="268" t="s">
        <v>6253</v>
      </c>
      <c r="AO13" s="269" t="s">
        <v>6241</v>
      </c>
      <c r="AP13" s="269" t="s">
        <v>6242</v>
      </c>
      <c r="AQ13" s="269" t="s">
        <v>6242</v>
      </c>
      <c r="AR13" s="268" t="s">
        <v>6243</v>
      </c>
      <c r="AS13" s="268" t="s">
        <v>6244</v>
      </c>
      <c r="AT13" s="272" t="s">
        <v>6245</v>
      </c>
      <c r="AU13" s="268" t="s">
        <v>6313</v>
      </c>
      <c r="AV13" s="268" t="s">
        <v>6247</v>
      </c>
      <c r="AW13" s="268" t="s">
        <v>71</v>
      </c>
      <c r="AX13" s="268"/>
    </row>
    <row r="14" spans="1:50" x14ac:dyDescent="0.25">
      <c r="A14" s="266">
        <v>52453</v>
      </c>
      <c r="B14" s="267">
        <v>50650201</v>
      </c>
      <c r="C14" s="268" t="s">
        <v>6223</v>
      </c>
      <c r="D14" s="268" t="s">
        <v>198</v>
      </c>
      <c r="E14" s="268">
        <v>3000</v>
      </c>
      <c r="F14" s="268" t="s">
        <v>6268</v>
      </c>
      <c r="G14" s="268">
        <v>21400</v>
      </c>
      <c r="H14" s="268" t="s">
        <v>6301</v>
      </c>
      <c r="I14" s="268" t="s">
        <v>6314</v>
      </c>
      <c r="J14" s="268" t="s">
        <v>6315</v>
      </c>
      <c r="K14" s="268" t="s">
        <v>6315</v>
      </c>
      <c r="L14" s="268" t="s">
        <v>6228</v>
      </c>
      <c r="M14" s="268" t="s">
        <v>6316</v>
      </c>
      <c r="N14" s="268" t="s">
        <v>6230</v>
      </c>
      <c r="O14" s="268" t="s">
        <v>6317</v>
      </c>
      <c r="P14" s="268" t="s">
        <v>6273</v>
      </c>
      <c r="Q14" s="268" t="s">
        <v>6274</v>
      </c>
      <c r="R14" s="268" t="s">
        <v>6275</v>
      </c>
      <c r="S14" s="268" t="s">
        <v>6235</v>
      </c>
      <c r="T14" s="268" t="s">
        <v>1964</v>
      </c>
      <c r="U14" s="268" t="s">
        <v>1965</v>
      </c>
      <c r="V14" s="268" t="s">
        <v>6318</v>
      </c>
      <c r="W14" s="268"/>
      <c r="X14" s="268" t="s">
        <v>6319</v>
      </c>
      <c r="Y14" s="268"/>
      <c r="Z14" s="268" t="s">
        <v>6320</v>
      </c>
      <c r="AA14" s="269">
        <v>8</v>
      </c>
      <c r="AB14" s="270">
        <v>1</v>
      </c>
      <c r="AC14" s="268">
        <v>1</v>
      </c>
      <c r="AD14" s="268" t="s">
        <v>6262</v>
      </c>
      <c r="AE14" s="268">
        <v>1</v>
      </c>
      <c r="AF14" s="268" t="s">
        <v>6237</v>
      </c>
      <c r="AG14" s="269">
        <v>1</v>
      </c>
      <c r="AH14" s="268" t="s">
        <v>6321</v>
      </c>
      <c r="AI14" s="269" t="s">
        <v>6322</v>
      </c>
      <c r="AJ14" s="271">
        <v>44927</v>
      </c>
      <c r="AK14" s="271">
        <v>45291</v>
      </c>
      <c r="AL14" s="268" t="s">
        <v>6237</v>
      </c>
      <c r="AM14" s="269" t="s">
        <v>6242</v>
      </c>
      <c r="AN14" s="268" t="s">
        <v>6253</v>
      </c>
      <c r="AO14" s="269" t="s">
        <v>6242</v>
      </c>
      <c r="AP14" s="269" t="s">
        <v>6242</v>
      </c>
      <c r="AQ14" s="269" t="s">
        <v>6242</v>
      </c>
      <c r="AR14" s="268" t="s">
        <v>6323</v>
      </c>
      <c r="AS14" s="268" t="s">
        <v>6324</v>
      </c>
      <c r="AT14" s="272" t="s">
        <v>6282</v>
      </c>
      <c r="AU14" s="268" t="s">
        <v>6246</v>
      </c>
      <c r="AV14" s="268" t="s">
        <v>6247</v>
      </c>
      <c r="AW14" s="268" t="s">
        <v>94</v>
      </c>
      <c r="AX14" s="268"/>
    </row>
    <row r="15" spans="1:50" x14ac:dyDescent="0.25">
      <c r="A15" s="266">
        <v>58547</v>
      </c>
      <c r="B15" s="267">
        <v>50655751</v>
      </c>
      <c r="C15" s="268" t="s">
        <v>6223</v>
      </c>
      <c r="D15" s="268" t="s">
        <v>197</v>
      </c>
      <c r="E15" s="268">
        <v>3003</v>
      </c>
      <c r="F15" s="268" t="s">
        <v>6325</v>
      </c>
      <c r="G15" s="268">
        <v>21300</v>
      </c>
      <c r="H15" s="268" t="s">
        <v>6326</v>
      </c>
      <c r="I15" s="268" t="s">
        <v>6226</v>
      </c>
      <c r="J15" s="268" t="s">
        <v>6248</v>
      </c>
      <c r="K15" s="268" t="s">
        <v>47</v>
      </c>
      <c r="L15" s="268" t="s">
        <v>6228</v>
      </c>
      <c r="M15" s="268" t="s">
        <v>6229</v>
      </c>
      <c r="N15" s="268" t="s">
        <v>6230</v>
      </c>
      <c r="O15" s="268" t="s">
        <v>6231</v>
      </c>
      <c r="P15" s="268" t="s">
        <v>6232</v>
      </c>
      <c r="Q15" s="268" t="s">
        <v>6233</v>
      </c>
      <c r="R15" s="268" t="s">
        <v>6234</v>
      </c>
      <c r="S15" s="268" t="s">
        <v>6235</v>
      </c>
      <c r="T15" s="268" t="s">
        <v>6327</v>
      </c>
      <c r="U15" s="268" t="s">
        <v>6328</v>
      </c>
      <c r="V15" s="268" t="s">
        <v>6236</v>
      </c>
      <c r="W15" s="268">
        <v>463384</v>
      </c>
      <c r="X15" s="268" t="s">
        <v>172</v>
      </c>
      <c r="Y15" s="268"/>
      <c r="Z15" s="268">
        <v>8</v>
      </c>
      <c r="AA15" s="269">
        <v>24</v>
      </c>
      <c r="AB15" s="270">
        <v>3</v>
      </c>
      <c r="AC15" s="268">
        <v>2</v>
      </c>
      <c r="AD15" s="268">
        <v>4</v>
      </c>
      <c r="AE15" s="268">
        <v>6</v>
      </c>
      <c r="AF15" s="268" t="s">
        <v>6237</v>
      </c>
      <c r="AG15" s="269">
        <v>6</v>
      </c>
      <c r="AH15" s="268" t="s">
        <v>6329</v>
      </c>
      <c r="AI15" s="269" t="s">
        <v>6330</v>
      </c>
      <c r="AJ15" s="271">
        <v>45075</v>
      </c>
      <c r="AK15" s="271">
        <v>45077</v>
      </c>
      <c r="AL15" s="268">
        <v>4</v>
      </c>
      <c r="AM15" s="269" t="s">
        <v>6331</v>
      </c>
      <c r="AN15" s="268">
        <v>6</v>
      </c>
      <c r="AO15" s="269" t="s">
        <v>6332</v>
      </c>
      <c r="AP15" s="269" t="s">
        <v>6242</v>
      </c>
      <c r="AQ15" s="269" t="s">
        <v>6242</v>
      </c>
      <c r="AR15" s="268" t="s">
        <v>6243</v>
      </c>
      <c r="AS15" s="268" t="s">
        <v>6244</v>
      </c>
      <c r="AT15" s="272" t="s">
        <v>6306</v>
      </c>
      <c r="AU15" s="268" t="s">
        <v>6246</v>
      </c>
      <c r="AV15" s="268" t="s">
        <v>6247</v>
      </c>
      <c r="AW15" s="268" t="s">
        <v>85</v>
      </c>
      <c r="AX15" s="268"/>
    </row>
    <row r="16" spans="1:50" x14ac:dyDescent="0.25">
      <c r="A16" s="266">
        <v>58543</v>
      </c>
      <c r="B16" s="267">
        <v>50655740</v>
      </c>
      <c r="C16" s="268" t="s">
        <v>6223</v>
      </c>
      <c r="D16" s="268" t="s">
        <v>197</v>
      </c>
      <c r="E16" s="268">
        <v>3003</v>
      </c>
      <c r="F16" s="268" t="s">
        <v>6325</v>
      </c>
      <c r="G16" s="268">
        <v>21300</v>
      </c>
      <c r="H16" s="268" t="s">
        <v>6326</v>
      </c>
      <c r="I16" s="268" t="s">
        <v>6226</v>
      </c>
      <c r="J16" s="268" t="s">
        <v>6248</v>
      </c>
      <c r="K16" s="268" t="s">
        <v>47</v>
      </c>
      <c r="L16" s="268" t="s">
        <v>6228</v>
      </c>
      <c r="M16" s="268" t="s">
        <v>6229</v>
      </c>
      <c r="N16" s="268" t="s">
        <v>6230</v>
      </c>
      <c r="O16" s="268" t="s">
        <v>6231</v>
      </c>
      <c r="P16" s="268" t="s">
        <v>6232</v>
      </c>
      <c r="Q16" s="268" t="s">
        <v>6233</v>
      </c>
      <c r="R16" s="268" t="s">
        <v>6234</v>
      </c>
      <c r="S16" s="268" t="s">
        <v>6235</v>
      </c>
      <c r="T16" s="268" t="s">
        <v>769</v>
      </c>
      <c r="U16" s="268" t="s">
        <v>770</v>
      </c>
      <c r="V16" s="268" t="s">
        <v>6236</v>
      </c>
      <c r="W16" s="268">
        <v>463384</v>
      </c>
      <c r="X16" s="268" t="s">
        <v>172</v>
      </c>
      <c r="Y16" s="268"/>
      <c r="Z16" s="268">
        <v>8</v>
      </c>
      <c r="AA16" s="269">
        <v>24</v>
      </c>
      <c r="AB16" s="270">
        <v>3</v>
      </c>
      <c r="AC16" s="268">
        <v>2</v>
      </c>
      <c r="AD16" s="268">
        <v>5</v>
      </c>
      <c r="AE16" s="268">
        <v>5</v>
      </c>
      <c r="AF16" s="268">
        <v>2</v>
      </c>
      <c r="AG16" s="269">
        <v>7</v>
      </c>
      <c r="AH16" s="268" t="s">
        <v>6333</v>
      </c>
      <c r="AI16" s="269" t="s">
        <v>6330</v>
      </c>
      <c r="AJ16" s="271">
        <v>45062</v>
      </c>
      <c r="AK16" s="271">
        <v>45064</v>
      </c>
      <c r="AL16" s="268">
        <v>5</v>
      </c>
      <c r="AM16" s="269" t="s">
        <v>6334</v>
      </c>
      <c r="AN16" s="268">
        <v>7</v>
      </c>
      <c r="AO16" s="269" t="s">
        <v>6335</v>
      </c>
      <c r="AP16" s="269" t="s">
        <v>6242</v>
      </c>
      <c r="AQ16" s="269" t="s">
        <v>6242</v>
      </c>
      <c r="AR16" s="268" t="s">
        <v>6243</v>
      </c>
      <c r="AS16" s="268" t="s">
        <v>6244</v>
      </c>
      <c r="AT16" s="272" t="s">
        <v>6336</v>
      </c>
      <c r="AU16" s="268" t="s">
        <v>6246</v>
      </c>
      <c r="AV16" s="268" t="s">
        <v>6247</v>
      </c>
      <c r="AW16" s="268" t="s">
        <v>85</v>
      </c>
      <c r="AX16" s="268"/>
    </row>
    <row r="17" spans="1:50" x14ac:dyDescent="0.25">
      <c r="A17" s="266">
        <v>53564</v>
      </c>
      <c r="B17" s="267">
        <v>50656054</v>
      </c>
      <c r="C17" s="268" t="s">
        <v>6223</v>
      </c>
      <c r="D17" s="268" t="s">
        <v>198</v>
      </c>
      <c r="E17" s="268">
        <v>3024</v>
      </c>
      <c r="F17" s="268" t="s">
        <v>6337</v>
      </c>
      <c r="G17" s="268">
        <v>23617</v>
      </c>
      <c r="H17" s="268" t="s">
        <v>6308</v>
      </c>
      <c r="I17" s="268" t="s">
        <v>6226</v>
      </c>
      <c r="J17" s="268" t="s">
        <v>6338</v>
      </c>
      <c r="K17" s="268" t="s">
        <v>6338</v>
      </c>
      <c r="L17" s="268" t="s">
        <v>6228</v>
      </c>
      <c r="M17" s="268" t="s">
        <v>6229</v>
      </c>
      <c r="N17" s="268" t="s">
        <v>6230</v>
      </c>
      <c r="O17" s="268" t="s">
        <v>6231</v>
      </c>
      <c r="P17" s="268" t="s">
        <v>6232</v>
      </c>
      <c r="Q17" s="268" t="s">
        <v>6260</v>
      </c>
      <c r="R17" s="268" t="s">
        <v>6234</v>
      </c>
      <c r="S17" s="268" t="s">
        <v>6235</v>
      </c>
      <c r="T17" s="268" t="s">
        <v>907</v>
      </c>
      <c r="U17" s="268" t="s">
        <v>6249</v>
      </c>
      <c r="V17" s="268" t="s">
        <v>6236</v>
      </c>
      <c r="W17" s="268">
        <v>414380</v>
      </c>
      <c r="X17" s="268" t="s">
        <v>6309</v>
      </c>
      <c r="Y17" s="268"/>
      <c r="Z17" s="268">
        <v>22</v>
      </c>
      <c r="AA17" s="269">
        <v>8</v>
      </c>
      <c r="AB17" s="270">
        <v>1</v>
      </c>
      <c r="AC17" s="268" t="s">
        <v>6262</v>
      </c>
      <c r="AD17" s="268">
        <v>12</v>
      </c>
      <c r="AE17" s="268">
        <v>12</v>
      </c>
      <c r="AF17" s="268" t="s">
        <v>6237</v>
      </c>
      <c r="AG17" s="269">
        <v>12</v>
      </c>
      <c r="AH17" s="268" t="s">
        <v>6339</v>
      </c>
      <c r="AI17" s="269" t="s">
        <v>6340</v>
      </c>
      <c r="AJ17" s="271">
        <v>45026</v>
      </c>
      <c r="AK17" s="271">
        <v>45026</v>
      </c>
      <c r="AL17" s="268">
        <v>12</v>
      </c>
      <c r="AM17" s="269" t="s">
        <v>6341</v>
      </c>
      <c r="AN17" s="268" t="s">
        <v>6253</v>
      </c>
      <c r="AO17" s="269" t="s">
        <v>6242</v>
      </c>
      <c r="AP17" s="269" t="s">
        <v>6242</v>
      </c>
      <c r="AQ17" s="269" t="s">
        <v>6242</v>
      </c>
      <c r="AR17" s="268" t="s">
        <v>6243</v>
      </c>
      <c r="AS17" s="268" t="s">
        <v>6244</v>
      </c>
      <c r="AT17" s="272" t="s">
        <v>6267</v>
      </c>
      <c r="AU17" s="268" t="s">
        <v>6246</v>
      </c>
      <c r="AV17" s="268" t="s">
        <v>6247</v>
      </c>
      <c r="AW17" s="268" t="s">
        <v>57</v>
      </c>
      <c r="AX17" s="268"/>
    </row>
    <row r="18" spans="1:50" x14ac:dyDescent="0.25">
      <c r="A18" s="266">
        <v>54600</v>
      </c>
      <c r="B18" s="267">
        <v>50655728</v>
      </c>
      <c r="C18" s="268" t="s">
        <v>6223</v>
      </c>
      <c r="D18" s="268" t="s">
        <v>197</v>
      </c>
      <c r="E18" s="268">
        <v>3003</v>
      </c>
      <c r="F18" s="268" t="s">
        <v>6325</v>
      </c>
      <c r="G18" s="268">
        <v>21300</v>
      </c>
      <c r="H18" s="268" t="s">
        <v>6326</v>
      </c>
      <c r="I18" s="268" t="s">
        <v>6226</v>
      </c>
      <c r="J18" s="268" t="s">
        <v>78</v>
      </c>
      <c r="K18" s="268" t="s">
        <v>78</v>
      </c>
      <c r="L18" s="268" t="s">
        <v>6228</v>
      </c>
      <c r="M18" s="268" t="s">
        <v>6229</v>
      </c>
      <c r="N18" s="268" t="s">
        <v>6230</v>
      </c>
      <c r="O18" s="268" t="s">
        <v>6231</v>
      </c>
      <c r="P18" s="268" t="s">
        <v>6232</v>
      </c>
      <c r="Q18" s="268" t="s">
        <v>6233</v>
      </c>
      <c r="R18" s="268" t="s">
        <v>6234</v>
      </c>
      <c r="S18" s="268" t="s">
        <v>6235</v>
      </c>
      <c r="T18" s="268" t="s">
        <v>6342</v>
      </c>
      <c r="U18" s="268" t="s">
        <v>6343</v>
      </c>
      <c r="V18" s="268" t="s">
        <v>6236</v>
      </c>
      <c r="W18" s="268">
        <v>441106</v>
      </c>
      <c r="X18" s="268" t="s">
        <v>178</v>
      </c>
      <c r="Y18" s="268"/>
      <c r="Z18" s="268">
        <v>16</v>
      </c>
      <c r="AA18" s="269">
        <v>8</v>
      </c>
      <c r="AB18" s="270">
        <v>1</v>
      </c>
      <c r="AC18" s="268">
        <v>1</v>
      </c>
      <c r="AD18" s="268">
        <v>8</v>
      </c>
      <c r="AE18" s="268">
        <v>3</v>
      </c>
      <c r="AF18" s="268">
        <v>6</v>
      </c>
      <c r="AG18" s="269">
        <v>9</v>
      </c>
      <c r="AH18" s="268" t="s">
        <v>6344</v>
      </c>
      <c r="AI18" s="269" t="s">
        <v>6345</v>
      </c>
      <c r="AJ18" s="271">
        <v>45034</v>
      </c>
      <c r="AK18" s="271">
        <v>45034</v>
      </c>
      <c r="AL18" s="268">
        <v>7</v>
      </c>
      <c r="AM18" s="269" t="s">
        <v>6346</v>
      </c>
      <c r="AN18" s="268">
        <v>9</v>
      </c>
      <c r="AO18" s="269" t="s">
        <v>6347</v>
      </c>
      <c r="AP18" s="269" t="s">
        <v>6242</v>
      </c>
      <c r="AQ18" s="269" t="s">
        <v>6242</v>
      </c>
      <c r="AR18" s="268" t="s">
        <v>6243</v>
      </c>
      <c r="AS18" s="268" t="s">
        <v>6244</v>
      </c>
      <c r="AT18" s="272" t="s">
        <v>6288</v>
      </c>
      <c r="AU18" s="268" t="s">
        <v>6246</v>
      </c>
      <c r="AV18" s="268" t="s">
        <v>6247</v>
      </c>
      <c r="AW18" s="268" t="s">
        <v>85</v>
      </c>
      <c r="AX18" s="268"/>
    </row>
    <row r="19" spans="1:50" x14ac:dyDescent="0.25">
      <c r="A19" s="266">
        <v>54453</v>
      </c>
      <c r="B19" s="267">
        <v>50649992</v>
      </c>
      <c r="C19" s="268" t="s">
        <v>6223</v>
      </c>
      <c r="D19" s="268" t="s">
        <v>197</v>
      </c>
      <c r="E19" s="268">
        <v>3003</v>
      </c>
      <c r="F19" s="268" t="s">
        <v>6325</v>
      </c>
      <c r="G19" s="268">
        <v>21300</v>
      </c>
      <c r="H19" s="268" t="s">
        <v>6326</v>
      </c>
      <c r="I19" s="268" t="s">
        <v>6226</v>
      </c>
      <c r="J19" s="268" t="s">
        <v>6248</v>
      </c>
      <c r="K19" s="268" t="s">
        <v>47</v>
      </c>
      <c r="L19" s="268" t="s">
        <v>6228</v>
      </c>
      <c r="M19" s="268" t="s">
        <v>6229</v>
      </c>
      <c r="N19" s="268" t="s">
        <v>6230</v>
      </c>
      <c r="O19" s="268" t="s">
        <v>6231</v>
      </c>
      <c r="P19" s="268" t="s">
        <v>6232</v>
      </c>
      <c r="Q19" s="268" t="s">
        <v>6233</v>
      </c>
      <c r="R19" s="268" t="s">
        <v>6234</v>
      </c>
      <c r="S19" s="268" t="s">
        <v>6235</v>
      </c>
      <c r="T19" s="268" t="s">
        <v>769</v>
      </c>
      <c r="U19" s="268" t="s">
        <v>770</v>
      </c>
      <c r="V19" s="268" t="s">
        <v>6236</v>
      </c>
      <c r="W19" s="268">
        <v>463384</v>
      </c>
      <c r="X19" s="268" t="s">
        <v>172</v>
      </c>
      <c r="Y19" s="268"/>
      <c r="Z19" s="268">
        <v>8</v>
      </c>
      <c r="AA19" s="269">
        <v>24</v>
      </c>
      <c r="AB19" s="270">
        <v>3</v>
      </c>
      <c r="AC19" s="268">
        <v>2</v>
      </c>
      <c r="AD19" s="268">
        <v>11</v>
      </c>
      <c r="AE19" s="268">
        <v>8</v>
      </c>
      <c r="AF19" s="268">
        <v>5</v>
      </c>
      <c r="AG19" s="269">
        <v>13</v>
      </c>
      <c r="AH19" s="268" t="s">
        <v>6348</v>
      </c>
      <c r="AI19" s="269" t="s">
        <v>6330</v>
      </c>
      <c r="AJ19" s="271">
        <v>45014</v>
      </c>
      <c r="AK19" s="271">
        <v>45016</v>
      </c>
      <c r="AL19" s="268">
        <v>7</v>
      </c>
      <c r="AM19" s="269" t="s">
        <v>6349</v>
      </c>
      <c r="AN19" s="268">
        <v>13</v>
      </c>
      <c r="AO19" s="269" t="s">
        <v>6350</v>
      </c>
      <c r="AP19" s="269" t="s">
        <v>6242</v>
      </c>
      <c r="AQ19" s="269" t="s">
        <v>6242</v>
      </c>
      <c r="AR19" s="268" t="s">
        <v>6243</v>
      </c>
      <c r="AS19" s="268" t="s">
        <v>6244</v>
      </c>
      <c r="AT19" s="272" t="s">
        <v>6255</v>
      </c>
      <c r="AU19" s="268" t="s">
        <v>6246</v>
      </c>
      <c r="AV19" s="268" t="s">
        <v>6247</v>
      </c>
      <c r="AW19" s="268" t="s">
        <v>85</v>
      </c>
      <c r="AX19" s="268"/>
    </row>
    <row r="20" spans="1:50" x14ac:dyDescent="0.25">
      <c r="A20" s="266">
        <v>56437</v>
      </c>
      <c r="B20" s="267">
        <v>50656060</v>
      </c>
      <c r="C20" s="268" t="s">
        <v>6223</v>
      </c>
      <c r="D20" s="268" t="s">
        <v>198</v>
      </c>
      <c r="E20" s="268">
        <v>3000</v>
      </c>
      <c r="F20" s="268" t="s">
        <v>6268</v>
      </c>
      <c r="G20" s="268">
        <v>21000</v>
      </c>
      <c r="H20" s="268" t="s">
        <v>1621</v>
      </c>
      <c r="I20" s="268" t="s">
        <v>6226</v>
      </c>
      <c r="J20" s="268" t="s">
        <v>6351</v>
      </c>
      <c r="K20" s="268" t="s">
        <v>17</v>
      </c>
      <c r="L20" s="268" t="s">
        <v>6228</v>
      </c>
      <c r="M20" s="268" t="s">
        <v>6229</v>
      </c>
      <c r="N20" s="268" t="s">
        <v>6230</v>
      </c>
      <c r="O20" s="268" t="s">
        <v>6231</v>
      </c>
      <c r="P20" s="268" t="s">
        <v>6232</v>
      </c>
      <c r="Q20" s="268" t="s">
        <v>6233</v>
      </c>
      <c r="R20" s="268" t="s">
        <v>6234</v>
      </c>
      <c r="S20" s="268" t="s">
        <v>6235</v>
      </c>
      <c r="T20" s="268" t="s">
        <v>907</v>
      </c>
      <c r="U20" s="268" t="s">
        <v>6249</v>
      </c>
      <c r="V20" s="268" t="s">
        <v>6236</v>
      </c>
      <c r="W20" s="268">
        <v>433069</v>
      </c>
      <c r="X20" s="268" t="s">
        <v>200</v>
      </c>
      <c r="Y20" s="268" t="s">
        <v>6277</v>
      </c>
      <c r="Z20" s="268">
        <v>37</v>
      </c>
      <c r="AA20" s="269">
        <v>8</v>
      </c>
      <c r="AB20" s="270">
        <v>1</v>
      </c>
      <c r="AC20" s="268">
        <v>3</v>
      </c>
      <c r="AD20" s="268">
        <v>11</v>
      </c>
      <c r="AE20" s="268">
        <v>13</v>
      </c>
      <c r="AF20" s="268">
        <v>1</v>
      </c>
      <c r="AG20" s="269">
        <v>14</v>
      </c>
      <c r="AH20" s="268" t="s">
        <v>6278</v>
      </c>
      <c r="AI20" s="269" t="s">
        <v>6279</v>
      </c>
      <c r="AJ20" s="271">
        <v>45134</v>
      </c>
      <c r="AK20" s="271">
        <v>45134</v>
      </c>
      <c r="AL20" s="268">
        <v>5</v>
      </c>
      <c r="AM20" s="269" t="s">
        <v>6352</v>
      </c>
      <c r="AN20" s="268">
        <v>12</v>
      </c>
      <c r="AO20" s="269" t="s">
        <v>6353</v>
      </c>
      <c r="AP20" s="269" t="s">
        <v>6242</v>
      </c>
      <c r="AQ20" s="269" t="s">
        <v>6242</v>
      </c>
      <c r="AR20" s="268" t="s">
        <v>6280</v>
      </c>
      <c r="AS20" s="268" t="s">
        <v>6281</v>
      </c>
      <c r="AT20" s="272" t="s">
        <v>6354</v>
      </c>
      <c r="AU20" s="268" t="s">
        <v>6246</v>
      </c>
      <c r="AV20" s="268" t="s">
        <v>6247</v>
      </c>
      <c r="AW20" s="268" t="s">
        <v>88</v>
      </c>
      <c r="AX20" s="268"/>
    </row>
    <row r="21" spans="1:50" x14ac:dyDescent="0.25">
      <c r="A21" s="266">
        <v>58613</v>
      </c>
      <c r="B21" s="267">
        <v>50655718</v>
      </c>
      <c r="C21" s="268" t="s">
        <v>6223</v>
      </c>
      <c r="D21" s="268" t="s">
        <v>197</v>
      </c>
      <c r="E21" s="268">
        <v>3003</v>
      </c>
      <c r="F21" s="268" t="s">
        <v>6325</v>
      </c>
      <c r="G21" s="268">
        <v>21300</v>
      </c>
      <c r="H21" s="268" t="s">
        <v>6326</v>
      </c>
      <c r="I21" s="268" t="s">
        <v>6269</v>
      </c>
      <c r="J21" s="268" t="s">
        <v>6227</v>
      </c>
      <c r="K21" s="268" t="s">
        <v>103</v>
      </c>
      <c r="L21" s="268" t="s">
        <v>6228</v>
      </c>
      <c r="M21" s="268" t="s">
        <v>6229</v>
      </c>
      <c r="N21" s="268" t="s">
        <v>6230</v>
      </c>
      <c r="O21" s="268" t="s">
        <v>6231</v>
      </c>
      <c r="P21" s="268" t="s">
        <v>6273</v>
      </c>
      <c r="Q21" s="268" t="s">
        <v>6302</v>
      </c>
      <c r="R21" s="268" t="s">
        <v>6234</v>
      </c>
      <c r="S21" s="268" t="s">
        <v>6235</v>
      </c>
      <c r="T21" s="268" t="s">
        <v>820</v>
      </c>
      <c r="U21" s="268" t="s">
        <v>821</v>
      </c>
      <c r="V21" s="268" t="s">
        <v>6236</v>
      </c>
      <c r="W21" s="268">
        <v>463384</v>
      </c>
      <c r="X21" s="268" t="s">
        <v>172</v>
      </c>
      <c r="Y21" s="268"/>
      <c r="Z21" s="268">
        <v>8</v>
      </c>
      <c r="AA21" s="269">
        <v>16</v>
      </c>
      <c r="AB21" s="270">
        <v>2</v>
      </c>
      <c r="AC21" s="268">
        <v>4</v>
      </c>
      <c r="AD21" s="268">
        <v>2</v>
      </c>
      <c r="AE21" s="268">
        <v>6</v>
      </c>
      <c r="AF21" s="268" t="s">
        <v>6237</v>
      </c>
      <c r="AG21" s="269">
        <v>6</v>
      </c>
      <c r="AH21" s="268" t="s">
        <v>6355</v>
      </c>
      <c r="AI21" s="269" t="s">
        <v>6356</v>
      </c>
      <c r="AJ21" s="271">
        <v>45188</v>
      </c>
      <c r="AK21" s="271">
        <v>45189</v>
      </c>
      <c r="AL21" s="268">
        <v>1</v>
      </c>
      <c r="AM21" s="269" t="s">
        <v>6357</v>
      </c>
      <c r="AN21" s="268">
        <v>6</v>
      </c>
      <c r="AO21" s="269" t="s">
        <v>6358</v>
      </c>
      <c r="AP21" s="269" t="s">
        <v>6242</v>
      </c>
      <c r="AQ21" s="269" t="s">
        <v>6242</v>
      </c>
      <c r="AR21" s="268" t="s">
        <v>6243</v>
      </c>
      <c r="AS21" s="268" t="s">
        <v>6244</v>
      </c>
      <c r="AT21" s="272" t="s">
        <v>6303</v>
      </c>
      <c r="AU21" s="268" t="s">
        <v>6246</v>
      </c>
      <c r="AV21" s="268" t="s">
        <v>6247</v>
      </c>
      <c r="AW21" s="268" t="s">
        <v>85</v>
      </c>
      <c r="AX21" s="268"/>
    </row>
    <row r="22" spans="1:50" x14ac:dyDescent="0.25">
      <c r="A22" s="266">
        <v>55151</v>
      </c>
      <c r="B22" s="267">
        <v>50656064</v>
      </c>
      <c r="C22" s="268" t="s">
        <v>6223</v>
      </c>
      <c r="D22" s="268" t="s">
        <v>198</v>
      </c>
      <c r="E22" s="268">
        <v>3021</v>
      </c>
      <c r="F22" s="268" t="s">
        <v>6359</v>
      </c>
      <c r="G22" s="268">
        <v>23629</v>
      </c>
      <c r="H22" s="268" t="s">
        <v>6308</v>
      </c>
      <c r="I22" s="268" t="s">
        <v>6226</v>
      </c>
      <c r="J22" s="268" t="s">
        <v>328</v>
      </c>
      <c r="K22" s="268" t="s">
        <v>328</v>
      </c>
      <c r="L22" s="268" t="s">
        <v>6228</v>
      </c>
      <c r="M22" s="268" t="s">
        <v>6229</v>
      </c>
      <c r="N22" s="268" t="s">
        <v>6230</v>
      </c>
      <c r="O22" s="268" t="s">
        <v>6231</v>
      </c>
      <c r="P22" s="268" t="s">
        <v>6232</v>
      </c>
      <c r="Q22" s="268" t="s">
        <v>6260</v>
      </c>
      <c r="R22" s="268" t="s">
        <v>6234</v>
      </c>
      <c r="S22" s="268" t="s">
        <v>6235</v>
      </c>
      <c r="T22" s="268" t="s">
        <v>907</v>
      </c>
      <c r="U22" s="268" t="s">
        <v>6249</v>
      </c>
      <c r="V22" s="268" t="s">
        <v>6236</v>
      </c>
      <c r="W22" s="268">
        <v>414380</v>
      </c>
      <c r="X22" s="268" t="s">
        <v>6309</v>
      </c>
      <c r="Y22" s="268"/>
      <c r="Z22" s="268">
        <v>22</v>
      </c>
      <c r="AA22" s="269">
        <v>16</v>
      </c>
      <c r="AB22" s="270">
        <v>2</v>
      </c>
      <c r="AC22" s="268" t="s">
        <v>6262</v>
      </c>
      <c r="AD22" s="268">
        <v>4</v>
      </c>
      <c r="AE22" s="268">
        <v>2</v>
      </c>
      <c r="AF22" s="268">
        <v>2</v>
      </c>
      <c r="AG22" s="269">
        <v>4</v>
      </c>
      <c r="AH22" s="268" t="s">
        <v>6360</v>
      </c>
      <c r="AI22" s="269" t="s">
        <v>6311</v>
      </c>
      <c r="AJ22" s="271">
        <v>45148</v>
      </c>
      <c r="AK22" s="271">
        <v>45149</v>
      </c>
      <c r="AL22" s="268">
        <v>3</v>
      </c>
      <c r="AM22" s="269" t="s">
        <v>6361</v>
      </c>
      <c r="AN22" s="268" t="s">
        <v>6253</v>
      </c>
      <c r="AO22" s="269" t="s">
        <v>6241</v>
      </c>
      <c r="AP22" s="269" t="s">
        <v>6242</v>
      </c>
      <c r="AQ22" s="269" t="s">
        <v>6242</v>
      </c>
      <c r="AR22" s="268" t="s">
        <v>6243</v>
      </c>
      <c r="AS22" s="268" t="s">
        <v>6244</v>
      </c>
      <c r="AT22" s="272" t="s">
        <v>6245</v>
      </c>
      <c r="AU22" s="268" t="s">
        <v>6246</v>
      </c>
      <c r="AV22" s="268" t="s">
        <v>6247</v>
      </c>
      <c r="AW22" s="268" t="s">
        <v>51</v>
      </c>
      <c r="AX22" s="268"/>
    </row>
    <row r="23" spans="1:50" x14ac:dyDescent="0.25">
      <c r="A23" s="266">
        <v>52998</v>
      </c>
      <c r="B23" s="267">
        <v>50656003</v>
      </c>
      <c r="C23" s="268" t="s">
        <v>6223</v>
      </c>
      <c r="D23" s="268" t="s">
        <v>198</v>
      </c>
      <c r="E23" s="268">
        <v>3005</v>
      </c>
      <c r="F23" s="268" t="s">
        <v>6307</v>
      </c>
      <c r="G23" s="268">
        <v>23624</v>
      </c>
      <c r="H23" s="268" t="s">
        <v>6308</v>
      </c>
      <c r="I23" s="268" t="s">
        <v>6226</v>
      </c>
      <c r="J23" s="268" t="s">
        <v>6362</v>
      </c>
      <c r="K23" s="268" t="s">
        <v>327</v>
      </c>
      <c r="L23" s="268" t="s">
        <v>6228</v>
      </c>
      <c r="M23" s="268" t="s">
        <v>6229</v>
      </c>
      <c r="N23" s="268" t="s">
        <v>6230</v>
      </c>
      <c r="O23" s="268" t="s">
        <v>6231</v>
      </c>
      <c r="P23" s="268" t="s">
        <v>6232</v>
      </c>
      <c r="Q23" s="268" t="s">
        <v>6260</v>
      </c>
      <c r="R23" s="268" t="s">
        <v>6234</v>
      </c>
      <c r="S23" s="268" t="s">
        <v>6235</v>
      </c>
      <c r="T23" s="268" t="s">
        <v>1618</v>
      </c>
      <c r="U23" s="268" t="s">
        <v>1619</v>
      </c>
      <c r="V23" s="268" t="s">
        <v>6236</v>
      </c>
      <c r="W23" s="268">
        <v>414380</v>
      </c>
      <c r="X23" s="268" t="s">
        <v>6309</v>
      </c>
      <c r="Y23" s="268"/>
      <c r="Z23" s="268">
        <v>22</v>
      </c>
      <c r="AA23" s="269">
        <v>24</v>
      </c>
      <c r="AB23" s="270">
        <v>3</v>
      </c>
      <c r="AC23" s="268" t="s">
        <v>6262</v>
      </c>
      <c r="AD23" s="268">
        <v>6</v>
      </c>
      <c r="AE23" s="268">
        <v>5</v>
      </c>
      <c r="AF23" s="268">
        <v>1</v>
      </c>
      <c r="AG23" s="269">
        <v>6</v>
      </c>
      <c r="AH23" s="268" t="s">
        <v>6360</v>
      </c>
      <c r="AI23" s="269" t="s">
        <v>6363</v>
      </c>
      <c r="AJ23" s="271">
        <v>45152</v>
      </c>
      <c r="AK23" s="271">
        <v>45154</v>
      </c>
      <c r="AL23" s="268">
        <v>5</v>
      </c>
      <c r="AM23" s="269" t="s">
        <v>6364</v>
      </c>
      <c r="AN23" s="268" t="s">
        <v>6253</v>
      </c>
      <c r="AO23" s="269" t="s">
        <v>6254</v>
      </c>
      <c r="AP23" s="269" t="s">
        <v>6242</v>
      </c>
      <c r="AQ23" s="269" t="s">
        <v>6242</v>
      </c>
      <c r="AR23" s="268" t="s">
        <v>6243</v>
      </c>
      <c r="AS23" s="268" t="s">
        <v>6244</v>
      </c>
      <c r="AT23" s="272" t="s">
        <v>6306</v>
      </c>
      <c r="AU23" s="268" t="s">
        <v>6313</v>
      </c>
      <c r="AV23" s="268" t="s">
        <v>6247</v>
      </c>
      <c r="AW23" s="268" t="s">
        <v>71</v>
      </c>
      <c r="AX23" s="268"/>
    </row>
    <row r="24" spans="1:50" x14ac:dyDescent="0.25">
      <c r="A24" s="266">
        <v>56468</v>
      </c>
      <c r="B24" s="267">
        <v>50656058</v>
      </c>
      <c r="C24" s="268" t="s">
        <v>6223</v>
      </c>
      <c r="D24" s="268" t="s">
        <v>198</v>
      </c>
      <c r="E24" s="268">
        <v>3000</v>
      </c>
      <c r="F24" s="268" t="s">
        <v>6268</v>
      </c>
      <c r="G24" s="268">
        <v>21000</v>
      </c>
      <c r="H24" s="268" t="s">
        <v>1621</v>
      </c>
      <c r="I24" s="268" t="s">
        <v>6226</v>
      </c>
      <c r="J24" s="268" t="s">
        <v>78</v>
      </c>
      <c r="K24" s="268" t="s">
        <v>78</v>
      </c>
      <c r="L24" s="268" t="s">
        <v>6228</v>
      </c>
      <c r="M24" s="268" t="s">
        <v>6229</v>
      </c>
      <c r="N24" s="268" t="s">
        <v>6230</v>
      </c>
      <c r="O24" s="268" t="s">
        <v>6231</v>
      </c>
      <c r="P24" s="268" t="s">
        <v>6232</v>
      </c>
      <c r="Q24" s="268" t="s">
        <v>6233</v>
      </c>
      <c r="R24" s="268" t="s">
        <v>6234</v>
      </c>
      <c r="S24" s="268" t="s">
        <v>6235</v>
      </c>
      <c r="T24" s="268" t="s">
        <v>1618</v>
      </c>
      <c r="U24" s="268" t="s">
        <v>1619</v>
      </c>
      <c r="V24" s="268" t="s">
        <v>6236</v>
      </c>
      <c r="W24" s="268">
        <v>332755</v>
      </c>
      <c r="X24" s="268" t="s">
        <v>199</v>
      </c>
      <c r="Y24" s="268" t="s">
        <v>6277</v>
      </c>
      <c r="Z24" s="268">
        <v>35</v>
      </c>
      <c r="AA24" s="269">
        <v>8</v>
      </c>
      <c r="AB24" s="270">
        <v>1</v>
      </c>
      <c r="AC24" s="268" t="s">
        <v>6262</v>
      </c>
      <c r="AD24" s="268">
        <v>14</v>
      </c>
      <c r="AE24" s="268">
        <v>14</v>
      </c>
      <c r="AF24" s="268" t="s">
        <v>6237</v>
      </c>
      <c r="AG24" s="269">
        <v>14</v>
      </c>
      <c r="AH24" s="268" t="s">
        <v>6278</v>
      </c>
      <c r="AI24" s="269" t="s">
        <v>6279</v>
      </c>
      <c r="AJ24" s="271">
        <v>45103</v>
      </c>
      <c r="AK24" s="271">
        <v>45103</v>
      </c>
      <c r="AL24" s="268">
        <v>13</v>
      </c>
      <c r="AM24" s="269" t="s">
        <v>6365</v>
      </c>
      <c r="AN24" s="268">
        <v>13</v>
      </c>
      <c r="AO24" s="269" t="s">
        <v>6366</v>
      </c>
      <c r="AP24" s="269" t="s">
        <v>6242</v>
      </c>
      <c r="AQ24" s="269" t="s">
        <v>6242</v>
      </c>
      <c r="AR24" s="268" t="s">
        <v>6280</v>
      </c>
      <c r="AS24" s="268" t="s">
        <v>6281</v>
      </c>
      <c r="AT24" s="272" t="s">
        <v>6367</v>
      </c>
      <c r="AU24" s="268" t="s">
        <v>6246</v>
      </c>
      <c r="AV24" s="268" t="s">
        <v>6247</v>
      </c>
      <c r="AW24" s="268" t="s">
        <v>88</v>
      </c>
      <c r="AX24" s="268"/>
    </row>
    <row r="25" spans="1:50" x14ac:dyDescent="0.25">
      <c r="A25" s="266">
        <v>54604</v>
      </c>
      <c r="B25" s="267">
        <v>50655732</v>
      </c>
      <c r="C25" s="268" t="s">
        <v>6223</v>
      </c>
      <c r="D25" s="268" t="s">
        <v>197</v>
      </c>
      <c r="E25" s="268">
        <v>3003</v>
      </c>
      <c r="F25" s="268" t="s">
        <v>6325</v>
      </c>
      <c r="G25" s="268">
        <v>21300</v>
      </c>
      <c r="H25" s="268" t="s">
        <v>6326</v>
      </c>
      <c r="I25" s="268" t="s">
        <v>6226</v>
      </c>
      <c r="J25" s="268" t="s">
        <v>78</v>
      </c>
      <c r="K25" s="268" t="s">
        <v>78</v>
      </c>
      <c r="L25" s="268" t="s">
        <v>6228</v>
      </c>
      <c r="M25" s="268" t="s">
        <v>6229</v>
      </c>
      <c r="N25" s="268" t="s">
        <v>6230</v>
      </c>
      <c r="O25" s="268" t="s">
        <v>6231</v>
      </c>
      <c r="P25" s="268" t="s">
        <v>6232</v>
      </c>
      <c r="Q25" s="268" t="s">
        <v>6233</v>
      </c>
      <c r="R25" s="268" t="s">
        <v>6234</v>
      </c>
      <c r="S25" s="268" t="s">
        <v>6235</v>
      </c>
      <c r="T25" s="268" t="s">
        <v>820</v>
      </c>
      <c r="U25" s="268" t="s">
        <v>821</v>
      </c>
      <c r="V25" s="268" t="s">
        <v>6236</v>
      </c>
      <c r="W25" s="268">
        <v>441106</v>
      </c>
      <c r="X25" s="268" t="s">
        <v>178</v>
      </c>
      <c r="Y25" s="268"/>
      <c r="Z25" s="268">
        <v>16</v>
      </c>
      <c r="AA25" s="269">
        <v>8</v>
      </c>
      <c r="AB25" s="270">
        <v>1</v>
      </c>
      <c r="AC25" s="268">
        <v>3</v>
      </c>
      <c r="AD25" s="268">
        <v>5</v>
      </c>
      <c r="AE25" s="268">
        <v>3</v>
      </c>
      <c r="AF25" s="268">
        <v>5</v>
      </c>
      <c r="AG25" s="269">
        <v>8</v>
      </c>
      <c r="AH25" s="268" t="s">
        <v>6368</v>
      </c>
      <c r="AI25" s="269" t="s">
        <v>6345</v>
      </c>
      <c r="AJ25" s="271">
        <v>45041</v>
      </c>
      <c r="AK25" s="271">
        <v>45041</v>
      </c>
      <c r="AL25" s="268">
        <v>6</v>
      </c>
      <c r="AM25" s="269" t="s">
        <v>6369</v>
      </c>
      <c r="AN25" s="268">
        <v>8</v>
      </c>
      <c r="AO25" s="269" t="s">
        <v>6370</v>
      </c>
      <c r="AP25" s="269" t="s">
        <v>6242</v>
      </c>
      <c r="AQ25" s="269" t="s">
        <v>6242</v>
      </c>
      <c r="AR25" s="268" t="s">
        <v>6243</v>
      </c>
      <c r="AS25" s="268" t="s">
        <v>6244</v>
      </c>
      <c r="AT25" s="272" t="s">
        <v>6288</v>
      </c>
      <c r="AU25" s="268" t="s">
        <v>6246</v>
      </c>
      <c r="AV25" s="268" t="s">
        <v>6247</v>
      </c>
      <c r="AW25" s="268" t="s">
        <v>85</v>
      </c>
      <c r="AX25" s="268"/>
    </row>
    <row r="26" spans="1:50" x14ac:dyDescent="0.25">
      <c r="A26" s="266">
        <v>54447</v>
      </c>
      <c r="B26" s="267">
        <v>50650087</v>
      </c>
      <c r="C26" s="268" t="s">
        <v>6223</v>
      </c>
      <c r="D26" s="268" t="s">
        <v>197</v>
      </c>
      <c r="E26" s="268">
        <v>3003</v>
      </c>
      <c r="F26" s="268" t="s">
        <v>6325</v>
      </c>
      <c r="G26" s="268">
        <v>21300</v>
      </c>
      <c r="H26" s="268" t="s">
        <v>6326</v>
      </c>
      <c r="I26" s="268" t="s">
        <v>6226</v>
      </c>
      <c r="J26" s="268" t="s">
        <v>6248</v>
      </c>
      <c r="K26" s="268" t="s">
        <v>47</v>
      </c>
      <c r="L26" s="268" t="s">
        <v>6228</v>
      </c>
      <c r="M26" s="268" t="s">
        <v>6229</v>
      </c>
      <c r="N26" s="268" t="s">
        <v>6230</v>
      </c>
      <c r="O26" s="268" t="s">
        <v>6231</v>
      </c>
      <c r="P26" s="268" t="s">
        <v>6232</v>
      </c>
      <c r="Q26" s="268" t="s">
        <v>6233</v>
      </c>
      <c r="R26" s="268" t="s">
        <v>6234</v>
      </c>
      <c r="S26" s="268" t="s">
        <v>6235</v>
      </c>
      <c r="T26" s="268" t="s">
        <v>1618</v>
      </c>
      <c r="U26" s="268" t="s">
        <v>1619</v>
      </c>
      <c r="V26" s="268" t="s">
        <v>6236</v>
      </c>
      <c r="W26" s="268">
        <v>463384</v>
      </c>
      <c r="X26" s="268" t="s">
        <v>172</v>
      </c>
      <c r="Y26" s="268"/>
      <c r="Z26" s="268">
        <v>8</v>
      </c>
      <c r="AA26" s="269">
        <v>24</v>
      </c>
      <c r="AB26" s="270">
        <v>3</v>
      </c>
      <c r="AC26" s="268">
        <v>2</v>
      </c>
      <c r="AD26" s="268">
        <v>10</v>
      </c>
      <c r="AE26" s="268">
        <v>10</v>
      </c>
      <c r="AF26" s="268">
        <v>2</v>
      </c>
      <c r="AG26" s="269">
        <v>12</v>
      </c>
      <c r="AH26" s="268" t="s">
        <v>6371</v>
      </c>
      <c r="AI26" s="269" t="s">
        <v>6330</v>
      </c>
      <c r="AJ26" s="271">
        <v>45000</v>
      </c>
      <c r="AK26" s="271">
        <v>45002</v>
      </c>
      <c r="AL26" s="268">
        <v>9</v>
      </c>
      <c r="AM26" s="269" t="s">
        <v>6372</v>
      </c>
      <c r="AN26" s="268">
        <v>12</v>
      </c>
      <c r="AO26" s="269" t="s">
        <v>6373</v>
      </c>
      <c r="AP26" s="269" t="s">
        <v>6242</v>
      </c>
      <c r="AQ26" s="269" t="s">
        <v>6242</v>
      </c>
      <c r="AR26" s="268" t="s">
        <v>6243</v>
      </c>
      <c r="AS26" s="268" t="s">
        <v>6244</v>
      </c>
      <c r="AT26" s="272" t="s">
        <v>6255</v>
      </c>
      <c r="AU26" s="268" t="s">
        <v>6246</v>
      </c>
      <c r="AV26" s="268" t="s">
        <v>6247</v>
      </c>
      <c r="AW26" s="268" t="s">
        <v>85</v>
      </c>
      <c r="AX26" s="268"/>
    </row>
    <row r="27" spans="1:50" x14ac:dyDescent="0.25">
      <c r="A27" s="266">
        <v>57599</v>
      </c>
      <c r="B27" s="267">
        <v>50655735</v>
      </c>
      <c r="C27" s="268" t="s">
        <v>6223</v>
      </c>
      <c r="D27" s="268" t="s">
        <v>197</v>
      </c>
      <c r="E27" s="268">
        <v>3003</v>
      </c>
      <c r="F27" s="268" t="s">
        <v>6325</v>
      </c>
      <c r="G27" s="268">
        <v>21300</v>
      </c>
      <c r="H27" s="268" t="s">
        <v>6326</v>
      </c>
      <c r="I27" s="268" t="s">
        <v>6226</v>
      </c>
      <c r="J27" s="268" t="s">
        <v>6374</v>
      </c>
      <c r="K27" s="268" t="s">
        <v>24</v>
      </c>
      <c r="L27" s="268" t="s">
        <v>6228</v>
      </c>
      <c r="M27" s="268" t="s">
        <v>6229</v>
      </c>
      <c r="N27" s="268" t="s">
        <v>6230</v>
      </c>
      <c r="O27" s="268" t="s">
        <v>6231</v>
      </c>
      <c r="P27" s="268" t="s">
        <v>6232</v>
      </c>
      <c r="Q27" s="268" t="s">
        <v>6233</v>
      </c>
      <c r="R27" s="268" t="s">
        <v>6234</v>
      </c>
      <c r="S27" s="268" t="s">
        <v>6235</v>
      </c>
      <c r="T27" s="268" t="s">
        <v>1646</v>
      </c>
      <c r="U27" s="268" t="s">
        <v>1647</v>
      </c>
      <c r="V27" s="268" t="s">
        <v>6236</v>
      </c>
      <c r="W27" s="268">
        <v>463384</v>
      </c>
      <c r="X27" s="268" t="s">
        <v>172</v>
      </c>
      <c r="Y27" s="268"/>
      <c r="Z27" s="268">
        <v>8</v>
      </c>
      <c r="AA27" s="269">
        <v>8</v>
      </c>
      <c r="AB27" s="270">
        <v>1</v>
      </c>
      <c r="AC27" s="268" t="s">
        <v>6262</v>
      </c>
      <c r="AD27" s="268">
        <v>8</v>
      </c>
      <c r="AE27" s="268">
        <v>8</v>
      </c>
      <c r="AF27" s="268" t="s">
        <v>6237</v>
      </c>
      <c r="AG27" s="269">
        <v>8</v>
      </c>
      <c r="AH27" s="268" t="s">
        <v>6375</v>
      </c>
      <c r="AI27" s="269" t="s">
        <v>6376</v>
      </c>
      <c r="AJ27" s="271">
        <v>45049</v>
      </c>
      <c r="AK27" s="271">
        <v>45049</v>
      </c>
      <c r="AL27" s="268">
        <v>1</v>
      </c>
      <c r="AM27" s="269" t="s">
        <v>6377</v>
      </c>
      <c r="AN27" s="268">
        <v>8</v>
      </c>
      <c r="AO27" s="269" t="s">
        <v>6257</v>
      </c>
      <c r="AP27" s="269" t="s">
        <v>6242</v>
      </c>
      <c r="AQ27" s="269" t="s">
        <v>6242</v>
      </c>
      <c r="AR27" s="268" t="s">
        <v>6243</v>
      </c>
      <c r="AS27" s="268" t="s">
        <v>6244</v>
      </c>
      <c r="AT27" s="272" t="s">
        <v>6378</v>
      </c>
      <c r="AU27" s="268" t="s">
        <v>6246</v>
      </c>
      <c r="AV27" s="268" t="s">
        <v>6247</v>
      </c>
      <c r="AW27" s="268" t="s">
        <v>85</v>
      </c>
      <c r="AX27" s="268"/>
    </row>
    <row r="28" spans="1:50" x14ac:dyDescent="0.25">
      <c r="A28" s="266">
        <v>57482</v>
      </c>
      <c r="B28" s="267">
        <v>50656057</v>
      </c>
      <c r="C28" s="268" t="s">
        <v>6223</v>
      </c>
      <c r="D28" s="268" t="s">
        <v>198</v>
      </c>
      <c r="E28" s="268">
        <v>3000</v>
      </c>
      <c r="F28" s="268" t="s">
        <v>6268</v>
      </c>
      <c r="G28" s="268">
        <v>21000</v>
      </c>
      <c r="H28" s="268" t="s">
        <v>1621</v>
      </c>
      <c r="I28" s="268" t="s">
        <v>6226</v>
      </c>
      <c r="J28" s="268" t="s">
        <v>6338</v>
      </c>
      <c r="K28" s="268" t="s">
        <v>6338</v>
      </c>
      <c r="L28" s="268" t="s">
        <v>6228</v>
      </c>
      <c r="M28" s="268" t="s">
        <v>6229</v>
      </c>
      <c r="N28" s="268" t="s">
        <v>6230</v>
      </c>
      <c r="O28" s="268" t="s">
        <v>6231</v>
      </c>
      <c r="P28" s="268" t="s">
        <v>6232</v>
      </c>
      <c r="Q28" s="268" t="s">
        <v>6260</v>
      </c>
      <c r="R28" s="268" t="s">
        <v>6234</v>
      </c>
      <c r="S28" s="268" t="s">
        <v>6235</v>
      </c>
      <c r="T28" s="268" t="s">
        <v>1618</v>
      </c>
      <c r="U28" s="268" t="s">
        <v>1619</v>
      </c>
      <c r="V28" s="268" t="s">
        <v>6236</v>
      </c>
      <c r="W28" s="268">
        <v>332755</v>
      </c>
      <c r="X28" s="268" t="s">
        <v>199</v>
      </c>
      <c r="Y28" s="268" t="s">
        <v>6277</v>
      </c>
      <c r="Z28" s="268">
        <v>35</v>
      </c>
      <c r="AA28" s="269">
        <v>8</v>
      </c>
      <c r="AB28" s="270">
        <v>1</v>
      </c>
      <c r="AC28" s="268" t="s">
        <v>6262</v>
      </c>
      <c r="AD28" s="268">
        <v>17</v>
      </c>
      <c r="AE28" s="268">
        <v>17</v>
      </c>
      <c r="AF28" s="268" t="s">
        <v>6237</v>
      </c>
      <c r="AG28" s="269">
        <v>17</v>
      </c>
      <c r="AH28" s="268" t="s">
        <v>6278</v>
      </c>
      <c r="AI28" s="269" t="s">
        <v>6279</v>
      </c>
      <c r="AJ28" s="271">
        <v>45092</v>
      </c>
      <c r="AK28" s="271">
        <v>45092</v>
      </c>
      <c r="AL28" s="268">
        <v>15</v>
      </c>
      <c r="AM28" s="269" t="s">
        <v>6379</v>
      </c>
      <c r="AN28" s="268">
        <v>17</v>
      </c>
      <c r="AO28" s="269" t="s">
        <v>6380</v>
      </c>
      <c r="AP28" s="269" t="s">
        <v>6242</v>
      </c>
      <c r="AQ28" s="269" t="s">
        <v>6242</v>
      </c>
      <c r="AR28" s="268" t="s">
        <v>6280</v>
      </c>
      <c r="AS28" s="268" t="s">
        <v>6281</v>
      </c>
      <c r="AT28" s="272" t="s">
        <v>6354</v>
      </c>
      <c r="AU28" s="268" t="s">
        <v>6246</v>
      </c>
      <c r="AV28" s="268" t="s">
        <v>6247</v>
      </c>
      <c r="AW28" s="268" t="s">
        <v>88</v>
      </c>
      <c r="AX28" s="268"/>
    </row>
    <row r="29" spans="1:50" x14ac:dyDescent="0.25">
      <c r="A29" s="266">
        <v>53576</v>
      </c>
      <c r="B29" s="267">
        <v>50656012</v>
      </c>
      <c r="C29" s="268" t="s">
        <v>6223</v>
      </c>
      <c r="D29" s="268" t="s">
        <v>198</v>
      </c>
      <c r="E29" s="268">
        <v>3024</v>
      </c>
      <c r="F29" s="268" t="s">
        <v>6337</v>
      </c>
      <c r="G29" s="268">
        <v>23617</v>
      </c>
      <c r="H29" s="268" t="s">
        <v>6308</v>
      </c>
      <c r="I29" s="268" t="s">
        <v>6226</v>
      </c>
      <c r="J29" s="268" t="s">
        <v>6338</v>
      </c>
      <c r="K29" s="268" t="s">
        <v>6338</v>
      </c>
      <c r="L29" s="268" t="s">
        <v>6228</v>
      </c>
      <c r="M29" s="268" t="s">
        <v>6229</v>
      </c>
      <c r="N29" s="268" t="s">
        <v>6230</v>
      </c>
      <c r="O29" s="268" t="s">
        <v>6231</v>
      </c>
      <c r="P29" s="268" t="s">
        <v>6232</v>
      </c>
      <c r="Q29" s="268" t="s">
        <v>6260</v>
      </c>
      <c r="R29" s="268" t="s">
        <v>6234</v>
      </c>
      <c r="S29" s="268" t="s">
        <v>6235</v>
      </c>
      <c r="T29" s="268" t="s">
        <v>907</v>
      </c>
      <c r="U29" s="268" t="s">
        <v>6249</v>
      </c>
      <c r="V29" s="268" t="s">
        <v>6236</v>
      </c>
      <c r="W29" s="268">
        <v>414380</v>
      </c>
      <c r="X29" s="268" t="s">
        <v>6309</v>
      </c>
      <c r="Y29" s="268"/>
      <c r="Z29" s="268">
        <v>22</v>
      </c>
      <c r="AA29" s="269">
        <v>8</v>
      </c>
      <c r="AB29" s="270">
        <v>1</v>
      </c>
      <c r="AC29" s="268" t="s">
        <v>6262</v>
      </c>
      <c r="AD29" s="268">
        <v>13</v>
      </c>
      <c r="AE29" s="268">
        <v>13</v>
      </c>
      <c r="AF29" s="268" t="s">
        <v>6237</v>
      </c>
      <c r="AG29" s="269">
        <v>13</v>
      </c>
      <c r="AH29" s="268" t="s">
        <v>6381</v>
      </c>
      <c r="AI29" s="269" t="s">
        <v>6340</v>
      </c>
      <c r="AJ29" s="271">
        <v>45194</v>
      </c>
      <c r="AK29" s="271">
        <v>45198</v>
      </c>
      <c r="AL29" s="268">
        <v>13</v>
      </c>
      <c r="AM29" s="269" t="s">
        <v>6382</v>
      </c>
      <c r="AN29" s="268" t="s">
        <v>6253</v>
      </c>
      <c r="AO29" s="269" t="s">
        <v>6242</v>
      </c>
      <c r="AP29" s="269" t="s">
        <v>6242</v>
      </c>
      <c r="AQ29" s="269" t="s">
        <v>6242</v>
      </c>
      <c r="AR29" s="268" t="s">
        <v>6243</v>
      </c>
      <c r="AS29" s="268" t="s">
        <v>6244</v>
      </c>
      <c r="AT29" s="272" t="s">
        <v>6267</v>
      </c>
      <c r="AU29" s="268" t="s">
        <v>6246</v>
      </c>
      <c r="AV29" s="268" t="s">
        <v>6247</v>
      </c>
      <c r="AW29" s="268" t="s">
        <v>57</v>
      </c>
      <c r="AX29" s="268"/>
    </row>
    <row r="30" spans="1:50" x14ac:dyDescent="0.25">
      <c r="A30" s="266">
        <v>56508</v>
      </c>
      <c r="B30" s="267">
        <v>50650147</v>
      </c>
      <c r="C30" s="268" t="s">
        <v>6223</v>
      </c>
      <c r="D30" s="268" t="s">
        <v>198</v>
      </c>
      <c r="E30" s="268">
        <v>3000</v>
      </c>
      <c r="F30" s="268" t="s">
        <v>6268</v>
      </c>
      <c r="G30" s="268">
        <v>21000</v>
      </c>
      <c r="H30" s="268" t="s">
        <v>1621</v>
      </c>
      <c r="I30" s="268" t="s">
        <v>6226</v>
      </c>
      <c r="J30" s="268" t="s">
        <v>78</v>
      </c>
      <c r="K30" s="268" t="s">
        <v>78</v>
      </c>
      <c r="L30" s="268" t="s">
        <v>6228</v>
      </c>
      <c r="M30" s="268" t="s">
        <v>6229</v>
      </c>
      <c r="N30" s="268" t="s">
        <v>6230</v>
      </c>
      <c r="O30" s="268" t="s">
        <v>6231</v>
      </c>
      <c r="P30" s="268" t="s">
        <v>6232</v>
      </c>
      <c r="Q30" s="268" t="s">
        <v>6233</v>
      </c>
      <c r="R30" s="268" t="s">
        <v>6234</v>
      </c>
      <c r="S30" s="268" t="s">
        <v>6235</v>
      </c>
      <c r="T30" s="268" t="s">
        <v>1618</v>
      </c>
      <c r="U30" s="268" t="s">
        <v>1619</v>
      </c>
      <c r="V30" s="268" t="s">
        <v>6236</v>
      </c>
      <c r="W30" s="268">
        <v>332755</v>
      </c>
      <c r="X30" s="268" t="s">
        <v>199</v>
      </c>
      <c r="Y30" s="268"/>
      <c r="Z30" s="268" t="s">
        <v>6320</v>
      </c>
      <c r="AA30" s="269">
        <v>8</v>
      </c>
      <c r="AB30" s="270">
        <v>1</v>
      </c>
      <c r="AC30" s="268" t="s">
        <v>6262</v>
      </c>
      <c r="AD30" s="268">
        <v>15</v>
      </c>
      <c r="AE30" s="268">
        <v>15</v>
      </c>
      <c r="AF30" s="268" t="s">
        <v>6237</v>
      </c>
      <c r="AG30" s="269">
        <v>15</v>
      </c>
      <c r="AH30" s="268" t="s">
        <v>6278</v>
      </c>
      <c r="AI30" s="269" t="s">
        <v>6279</v>
      </c>
      <c r="AJ30" s="271">
        <v>44965</v>
      </c>
      <c r="AK30" s="271">
        <v>44965</v>
      </c>
      <c r="AL30" s="268">
        <v>11</v>
      </c>
      <c r="AM30" s="269" t="s">
        <v>6383</v>
      </c>
      <c r="AN30" s="268">
        <v>15</v>
      </c>
      <c r="AO30" s="269" t="s">
        <v>6266</v>
      </c>
      <c r="AP30" s="269" t="s">
        <v>6242</v>
      </c>
      <c r="AQ30" s="269" t="s">
        <v>6242</v>
      </c>
      <c r="AR30" s="268" t="s">
        <v>6280</v>
      </c>
      <c r="AS30" s="268" t="s">
        <v>6281</v>
      </c>
      <c r="AT30" s="272" t="s">
        <v>6378</v>
      </c>
      <c r="AU30" s="268" t="s">
        <v>6246</v>
      </c>
      <c r="AV30" s="268" t="s">
        <v>6247</v>
      </c>
      <c r="AW30" s="268" t="s">
        <v>88</v>
      </c>
      <c r="AX30" s="268"/>
    </row>
    <row r="31" spans="1:50" x14ac:dyDescent="0.25">
      <c r="A31" s="266">
        <v>56736</v>
      </c>
      <c r="B31" s="267">
        <v>50649874</v>
      </c>
      <c r="C31" s="268" t="s">
        <v>6223</v>
      </c>
      <c r="D31" s="268" t="s">
        <v>198</v>
      </c>
      <c r="E31" s="268">
        <v>3000</v>
      </c>
      <c r="F31" s="268" t="s">
        <v>6268</v>
      </c>
      <c r="G31" s="268">
        <v>21000</v>
      </c>
      <c r="H31" s="268" t="s">
        <v>1621</v>
      </c>
      <c r="I31" s="268" t="s">
        <v>6226</v>
      </c>
      <c r="J31" s="268" t="s">
        <v>78</v>
      </c>
      <c r="K31" s="268" t="s">
        <v>78</v>
      </c>
      <c r="L31" s="268" t="s">
        <v>6228</v>
      </c>
      <c r="M31" s="268" t="s">
        <v>6229</v>
      </c>
      <c r="N31" s="268" t="s">
        <v>6230</v>
      </c>
      <c r="O31" s="268" t="s">
        <v>6231</v>
      </c>
      <c r="P31" s="268" t="s">
        <v>6232</v>
      </c>
      <c r="Q31" s="268" t="s">
        <v>6233</v>
      </c>
      <c r="R31" s="268" t="s">
        <v>6234</v>
      </c>
      <c r="S31" s="268" t="s">
        <v>6235</v>
      </c>
      <c r="T31" s="268" t="s">
        <v>1618</v>
      </c>
      <c r="U31" s="268" t="s">
        <v>1619</v>
      </c>
      <c r="V31" s="268" t="s">
        <v>6236</v>
      </c>
      <c r="W31" s="268">
        <v>332755</v>
      </c>
      <c r="X31" s="268" t="s">
        <v>199</v>
      </c>
      <c r="Y31" s="268" t="s">
        <v>6277</v>
      </c>
      <c r="Z31" s="268">
        <v>35</v>
      </c>
      <c r="AA31" s="269">
        <v>8</v>
      </c>
      <c r="AB31" s="270">
        <v>1</v>
      </c>
      <c r="AC31" s="268" t="s">
        <v>6262</v>
      </c>
      <c r="AD31" s="268">
        <v>14</v>
      </c>
      <c r="AE31" s="268">
        <v>14</v>
      </c>
      <c r="AF31" s="268" t="s">
        <v>6237</v>
      </c>
      <c r="AG31" s="269">
        <v>14</v>
      </c>
      <c r="AH31" s="268" t="s">
        <v>6278</v>
      </c>
      <c r="AI31" s="269" t="s">
        <v>6279</v>
      </c>
      <c r="AJ31" s="271">
        <v>44979</v>
      </c>
      <c r="AK31" s="271">
        <v>44979</v>
      </c>
      <c r="AL31" s="268">
        <v>11</v>
      </c>
      <c r="AM31" s="269" t="s">
        <v>6384</v>
      </c>
      <c r="AN31" s="268">
        <v>14</v>
      </c>
      <c r="AO31" s="269" t="s">
        <v>6366</v>
      </c>
      <c r="AP31" s="269" t="s">
        <v>6242</v>
      </c>
      <c r="AQ31" s="269" t="s">
        <v>6242</v>
      </c>
      <c r="AR31" s="268" t="s">
        <v>6280</v>
      </c>
      <c r="AS31" s="268" t="s">
        <v>6281</v>
      </c>
      <c r="AT31" s="272" t="s">
        <v>6378</v>
      </c>
      <c r="AU31" s="268" t="s">
        <v>6246</v>
      </c>
      <c r="AV31" s="268" t="s">
        <v>6247</v>
      </c>
      <c r="AW31" s="268" t="s">
        <v>88</v>
      </c>
      <c r="AX31" s="268"/>
    </row>
    <row r="32" spans="1:50" x14ac:dyDescent="0.25">
      <c r="A32" s="266">
        <v>58529</v>
      </c>
      <c r="B32" s="267">
        <v>50655726</v>
      </c>
      <c r="C32" s="268" t="s">
        <v>6223</v>
      </c>
      <c r="D32" s="268" t="s">
        <v>197</v>
      </c>
      <c r="E32" s="268">
        <v>3003</v>
      </c>
      <c r="F32" s="268" t="s">
        <v>6325</v>
      </c>
      <c r="G32" s="268">
        <v>21300</v>
      </c>
      <c r="H32" s="268" t="s">
        <v>6326</v>
      </c>
      <c r="I32" s="268" t="s">
        <v>6269</v>
      </c>
      <c r="J32" s="268" t="s">
        <v>6248</v>
      </c>
      <c r="K32" s="268" t="s">
        <v>47</v>
      </c>
      <c r="L32" s="268" t="s">
        <v>6228</v>
      </c>
      <c r="M32" s="268" t="s">
        <v>6229</v>
      </c>
      <c r="N32" s="268" t="s">
        <v>6230</v>
      </c>
      <c r="O32" s="268" t="s">
        <v>6231</v>
      </c>
      <c r="P32" s="268" t="s">
        <v>6273</v>
      </c>
      <c r="Q32" s="268" t="s">
        <v>6302</v>
      </c>
      <c r="R32" s="268" t="s">
        <v>6234</v>
      </c>
      <c r="S32" s="268" t="s">
        <v>6235</v>
      </c>
      <c r="T32" s="268" t="s">
        <v>2567</v>
      </c>
      <c r="U32" s="268" t="s">
        <v>2568</v>
      </c>
      <c r="V32" s="268" t="s">
        <v>6236</v>
      </c>
      <c r="W32" s="268">
        <v>441106</v>
      </c>
      <c r="X32" s="268" t="s">
        <v>178</v>
      </c>
      <c r="Y32" s="268"/>
      <c r="Z32" s="268">
        <v>16</v>
      </c>
      <c r="AA32" s="269">
        <v>24</v>
      </c>
      <c r="AB32" s="270">
        <v>3</v>
      </c>
      <c r="AC32" s="268">
        <v>3</v>
      </c>
      <c r="AD32" s="268">
        <v>3</v>
      </c>
      <c r="AE32" s="268">
        <v>5</v>
      </c>
      <c r="AF32" s="268">
        <v>1</v>
      </c>
      <c r="AG32" s="269">
        <v>6</v>
      </c>
      <c r="AH32" s="268" t="s">
        <v>6385</v>
      </c>
      <c r="AI32" s="269" t="s">
        <v>6386</v>
      </c>
      <c r="AJ32" s="271">
        <v>45027</v>
      </c>
      <c r="AK32" s="271">
        <v>45029</v>
      </c>
      <c r="AL32" s="268">
        <v>3</v>
      </c>
      <c r="AM32" s="269" t="s">
        <v>6387</v>
      </c>
      <c r="AN32" s="268">
        <v>6</v>
      </c>
      <c r="AO32" s="269" t="s">
        <v>6388</v>
      </c>
      <c r="AP32" s="269" t="s">
        <v>6242</v>
      </c>
      <c r="AQ32" s="269" t="s">
        <v>6242</v>
      </c>
      <c r="AR32" s="268" t="s">
        <v>6243</v>
      </c>
      <c r="AS32" s="268" t="s">
        <v>6244</v>
      </c>
      <c r="AT32" s="272" t="s">
        <v>6336</v>
      </c>
      <c r="AU32" s="268" t="s">
        <v>6246</v>
      </c>
      <c r="AV32" s="268" t="s">
        <v>6247</v>
      </c>
      <c r="AW32" s="268" t="s">
        <v>85</v>
      </c>
      <c r="AX32" s="268"/>
    </row>
    <row r="33" spans="1:50" x14ac:dyDescent="0.25">
      <c r="A33" s="266">
        <v>54218</v>
      </c>
      <c r="B33" s="267">
        <v>50650036</v>
      </c>
      <c r="C33" s="268" t="s">
        <v>6223</v>
      </c>
      <c r="D33" s="268" t="s">
        <v>197</v>
      </c>
      <c r="E33" s="268">
        <v>3003</v>
      </c>
      <c r="F33" s="268" t="s">
        <v>6325</v>
      </c>
      <c r="G33" s="268">
        <v>21300</v>
      </c>
      <c r="H33" s="268" t="s">
        <v>6326</v>
      </c>
      <c r="I33" s="268" t="s">
        <v>6226</v>
      </c>
      <c r="J33" s="268" t="s">
        <v>102</v>
      </c>
      <c r="K33" s="268" t="s">
        <v>102</v>
      </c>
      <c r="L33" s="268" t="s">
        <v>6228</v>
      </c>
      <c r="M33" s="268" t="s">
        <v>6229</v>
      </c>
      <c r="N33" s="268" t="s">
        <v>6230</v>
      </c>
      <c r="O33" s="268" t="s">
        <v>6231</v>
      </c>
      <c r="P33" s="268" t="s">
        <v>6232</v>
      </c>
      <c r="Q33" s="268" t="s">
        <v>6233</v>
      </c>
      <c r="R33" s="268" t="s">
        <v>6234</v>
      </c>
      <c r="S33" s="268" t="s">
        <v>6235</v>
      </c>
      <c r="T33" s="268" t="s">
        <v>1618</v>
      </c>
      <c r="U33" s="268" t="s">
        <v>1619</v>
      </c>
      <c r="V33" s="268" t="s">
        <v>6236</v>
      </c>
      <c r="W33" s="268">
        <v>463384</v>
      </c>
      <c r="X33" s="268" t="s">
        <v>172</v>
      </c>
      <c r="Y33" s="268"/>
      <c r="Z33" s="268">
        <v>8</v>
      </c>
      <c r="AA33" s="269">
        <v>8</v>
      </c>
      <c r="AB33" s="270">
        <v>1</v>
      </c>
      <c r="AC33" s="268">
        <v>2</v>
      </c>
      <c r="AD33" s="268">
        <v>7</v>
      </c>
      <c r="AE33" s="268">
        <v>7</v>
      </c>
      <c r="AF33" s="268">
        <v>2</v>
      </c>
      <c r="AG33" s="269">
        <v>9</v>
      </c>
      <c r="AH33" s="268" t="s">
        <v>6389</v>
      </c>
      <c r="AI33" s="269" t="s">
        <v>6376</v>
      </c>
      <c r="AJ33" s="271">
        <v>44998</v>
      </c>
      <c r="AK33" s="271">
        <v>44998</v>
      </c>
      <c r="AL33" s="268">
        <v>8</v>
      </c>
      <c r="AM33" s="269" t="s">
        <v>6390</v>
      </c>
      <c r="AN33" s="268">
        <v>9</v>
      </c>
      <c r="AO33" s="269" t="s">
        <v>6391</v>
      </c>
      <c r="AP33" s="269" t="s">
        <v>6242</v>
      </c>
      <c r="AQ33" s="269" t="s">
        <v>6242</v>
      </c>
      <c r="AR33" s="268" t="s">
        <v>6243</v>
      </c>
      <c r="AS33" s="268" t="s">
        <v>6244</v>
      </c>
      <c r="AT33" s="272" t="s">
        <v>6367</v>
      </c>
      <c r="AU33" s="268" t="s">
        <v>6246</v>
      </c>
      <c r="AV33" s="268" t="s">
        <v>6247</v>
      </c>
      <c r="AW33" s="268" t="s">
        <v>85</v>
      </c>
      <c r="AX33" s="268"/>
    </row>
    <row r="34" spans="1:50" x14ac:dyDescent="0.25">
      <c r="A34" s="266">
        <v>54236</v>
      </c>
      <c r="B34" s="267">
        <v>50649936</v>
      </c>
      <c r="C34" s="268" t="s">
        <v>6223</v>
      </c>
      <c r="D34" s="268" t="s">
        <v>197</v>
      </c>
      <c r="E34" s="268">
        <v>3003</v>
      </c>
      <c r="F34" s="268" t="s">
        <v>6325</v>
      </c>
      <c r="G34" s="268">
        <v>21300</v>
      </c>
      <c r="H34" s="268" t="s">
        <v>6326</v>
      </c>
      <c r="I34" s="268" t="s">
        <v>6226</v>
      </c>
      <c r="J34" s="268" t="s">
        <v>102</v>
      </c>
      <c r="K34" s="268" t="s">
        <v>102</v>
      </c>
      <c r="L34" s="268" t="s">
        <v>6228</v>
      </c>
      <c r="M34" s="268" t="s">
        <v>6229</v>
      </c>
      <c r="N34" s="268" t="s">
        <v>6230</v>
      </c>
      <c r="O34" s="268" t="s">
        <v>6231</v>
      </c>
      <c r="P34" s="268" t="s">
        <v>6232</v>
      </c>
      <c r="Q34" s="268" t="s">
        <v>6233</v>
      </c>
      <c r="R34" s="268" t="s">
        <v>6234</v>
      </c>
      <c r="S34" s="268" t="s">
        <v>6235</v>
      </c>
      <c r="T34" s="268" t="s">
        <v>769</v>
      </c>
      <c r="U34" s="268" t="s">
        <v>770</v>
      </c>
      <c r="V34" s="268" t="s">
        <v>6236</v>
      </c>
      <c r="W34" s="268">
        <v>463384</v>
      </c>
      <c r="X34" s="268" t="s">
        <v>172</v>
      </c>
      <c r="Y34" s="268"/>
      <c r="Z34" s="268">
        <v>8</v>
      </c>
      <c r="AA34" s="269">
        <v>8</v>
      </c>
      <c r="AB34" s="270">
        <v>1</v>
      </c>
      <c r="AC34" s="268">
        <v>2</v>
      </c>
      <c r="AD34" s="268">
        <v>6</v>
      </c>
      <c r="AE34" s="268">
        <v>3</v>
      </c>
      <c r="AF34" s="268">
        <v>5</v>
      </c>
      <c r="AG34" s="269">
        <v>8</v>
      </c>
      <c r="AH34" s="268" t="s">
        <v>6375</v>
      </c>
      <c r="AI34" s="269" t="s">
        <v>6376</v>
      </c>
      <c r="AJ34" s="271">
        <v>45012</v>
      </c>
      <c r="AK34" s="271">
        <v>45012</v>
      </c>
      <c r="AL34" s="268">
        <v>7</v>
      </c>
      <c r="AM34" s="269" t="s">
        <v>6392</v>
      </c>
      <c r="AN34" s="268">
        <v>8</v>
      </c>
      <c r="AO34" s="269" t="s">
        <v>6393</v>
      </c>
      <c r="AP34" s="269" t="s">
        <v>6242</v>
      </c>
      <c r="AQ34" s="269" t="s">
        <v>6242</v>
      </c>
      <c r="AR34" s="268" t="s">
        <v>6243</v>
      </c>
      <c r="AS34" s="268" t="s">
        <v>6244</v>
      </c>
      <c r="AT34" s="272" t="s">
        <v>6367</v>
      </c>
      <c r="AU34" s="268" t="s">
        <v>6246</v>
      </c>
      <c r="AV34" s="268" t="s">
        <v>6247</v>
      </c>
      <c r="AW34" s="268" t="s">
        <v>85</v>
      </c>
      <c r="AX34" s="268"/>
    </row>
    <row r="35" spans="1:50" x14ac:dyDescent="0.25">
      <c r="A35" s="266">
        <v>57617</v>
      </c>
      <c r="B35" s="267">
        <v>50655703</v>
      </c>
      <c r="C35" s="268" t="s">
        <v>6223</v>
      </c>
      <c r="D35" s="268" t="s">
        <v>197</v>
      </c>
      <c r="E35" s="268">
        <v>3003</v>
      </c>
      <c r="F35" s="268" t="s">
        <v>6325</v>
      </c>
      <c r="G35" s="268">
        <v>21300</v>
      </c>
      <c r="H35" s="268" t="s">
        <v>6326</v>
      </c>
      <c r="I35" s="268" t="s">
        <v>6226</v>
      </c>
      <c r="J35" s="268" t="s">
        <v>6374</v>
      </c>
      <c r="K35" s="268" t="s">
        <v>24</v>
      </c>
      <c r="L35" s="268" t="s">
        <v>6228</v>
      </c>
      <c r="M35" s="268" t="s">
        <v>6229</v>
      </c>
      <c r="N35" s="268" t="s">
        <v>6230</v>
      </c>
      <c r="O35" s="268" t="s">
        <v>6231</v>
      </c>
      <c r="P35" s="268" t="s">
        <v>6232</v>
      </c>
      <c r="Q35" s="268" t="s">
        <v>6233</v>
      </c>
      <c r="R35" s="268" t="s">
        <v>6234</v>
      </c>
      <c r="S35" s="268" t="s">
        <v>6235</v>
      </c>
      <c r="T35" s="268" t="s">
        <v>1646</v>
      </c>
      <c r="U35" s="268" t="s">
        <v>1647</v>
      </c>
      <c r="V35" s="268" t="s">
        <v>6236</v>
      </c>
      <c r="W35" s="268">
        <v>441106</v>
      </c>
      <c r="X35" s="268" t="s">
        <v>178</v>
      </c>
      <c r="Y35" s="268"/>
      <c r="Z35" s="268">
        <v>16</v>
      </c>
      <c r="AA35" s="269">
        <v>8</v>
      </c>
      <c r="AB35" s="270">
        <v>1</v>
      </c>
      <c r="AC35" s="268" t="s">
        <v>6262</v>
      </c>
      <c r="AD35" s="268">
        <v>9</v>
      </c>
      <c r="AE35" s="268">
        <v>9</v>
      </c>
      <c r="AF35" s="268" t="s">
        <v>6237</v>
      </c>
      <c r="AG35" s="269">
        <v>9</v>
      </c>
      <c r="AH35" s="268" t="s">
        <v>6344</v>
      </c>
      <c r="AI35" s="269" t="s">
        <v>6345</v>
      </c>
      <c r="AJ35" s="271">
        <v>45099</v>
      </c>
      <c r="AK35" s="271">
        <v>45099</v>
      </c>
      <c r="AL35" s="268">
        <v>1</v>
      </c>
      <c r="AM35" s="269" t="s">
        <v>6394</v>
      </c>
      <c r="AN35" s="268">
        <v>9</v>
      </c>
      <c r="AO35" s="269" t="s">
        <v>6395</v>
      </c>
      <c r="AP35" s="269" t="s">
        <v>6242</v>
      </c>
      <c r="AQ35" s="269" t="s">
        <v>6242</v>
      </c>
      <c r="AR35" s="268" t="s">
        <v>6243</v>
      </c>
      <c r="AS35" s="268" t="s">
        <v>6244</v>
      </c>
      <c r="AT35" s="272" t="s">
        <v>6354</v>
      </c>
      <c r="AU35" s="268" t="s">
        <v>6246</v>
      </c>
      <c r="AV35" s="268" t="s">
        <v>6247</v>
      </c>
      <c r="AW35" s="268" t="s">
        <v>85</v>
      </c>
      <c r="AX35" s="268"/>
    </row>
    <row r="36" spans="1:50" x14ac:dyDescent="0.25">
      <c r="A36" s="266">
        <v>52983</v>
      </c>
      <c r="B36" s="267">
        <v>50656063</v>
      </c>
      <c r="C36" s="268" t="s">
        <v>6223</v>
      </c>
      <c r="D36" s="268" t="s">
        <v>198</v>
      </c>
      <c r="E36" s="268">
        <v>3005</v>
      </c>
      <c r="F36" s="268" t="s">
        <v>6307</v>
      </c>
      <c r="G36" s="268">
        <v>23624</v>
      </c>
      <c r="H36" s="268" t="s">
        <v>6308</v>
      </c>
      <c r="I36" s="268" t="s">
        <v>6226</v>
      </c>
      <c r="J36" s="268" t="s">
        <v>6362</v>
      </c>
      <c r="K36" s="268" t="s">
        <v>327</v>
      </c>
      <c r="L36" s="268" t="s">
        <v>6228</v>
      </c>
      <c r="M36" s="268" t="s">
        <v>6229</v>
      </c>
      <c r="N36" s="268" t="s">
        <v>6230</v>
      </c>
      <c r="O36" s="268" t="s">
        <v>6231</v>
      </c>
      <c r="P36" s="268" t="s">
        <v>6232</v>
      </c>
      <c r="Q36" s="268" t="s">
        <v>6260</v>
      </c>
      <c r="R36" s="268" t="s">
        <v>6234</v>
      </c>
      <c r="S36" s="268" t="s">
        <v>6235</v>
      </c>
      <c r="T36" s="268" t="s">
        <v>1618</v>
      </c>
      <c r="U36" s="268" t="s">
        <v>1619</v>
      </c>
      <c r="V36" s="268" t="s">
        <v>6236</v>
      </c>
      <c r="W36" s="268">
        <v>414380</v>
      </c>
      <c r="X36" s="268" t="s">
        <v>6309</v>
      </c>
      <c r="Y36" s="268"/>
      <c r="Z36" s="268">
        <v>22</v>
      </c>
      <c r="AA36" s="269">
        <v>24</v>
      </c>
      <c r="AB36" s="270">
        <v>3</v>
      </c>
      <c r="AC36" s="268" t="s">
        <v>6262</v>
      </c>
      <c r="AD36" s="268">
        <v>6</v>
      </c>
      <c r="AE36" s="268">
        <v>6</v>
      </c>
      <c r="AF36" s="268" t="s">
        <v>6237</v>
      </c>
      <c r="AG36" s="269">
        <v>6</v>
      </c>
      <c r="AH36" s="268" t="s">
        <v>6360</v>
      </c>
      <c r="AI36" s="269" t="s">
        <v>6363</v>
      </c>
      <c r="AJ36" s="271">
        <v>45145</v>
      </c>
      <c r="AK36" s="271">
        <v>45147</v>
      </c>
      <c r="AL36" s="268">
        <v>5</v>
      </c>
      <c r="AM36" s="269" t="s">
        <v>6396</v>
      </c>
      <c r="AN36" s="268" t="s">
        <v>6253</v>
      </c>
      <c r="AO36" s="269" t="s">
        <v>6254</v>
      </c>
      <c r="AP36" s="269" t="s">
        <v>6242</v>
      </c>
      <c r="AQ36" s="269" t="s">
        <v>6242</v>
      </c>
      <c r="AR36" s="268" t="s">
        <v>6243</v>
      </c>
      <c r="AS36" s="268" t="s">
        <v>6244</v>
      </c>
      <c r="AT36" s="272" t="s">
        <v>6306</v>
      </c>
      <c r="AU36" s="268" t="s">
        <v>6313</v>
      </c>
      <c r="AV36" s="268" t="s">
        <v>6247</v>
      </c>
      <c r="AW36" s="268" t="s">
        <v>71</v>
      </c>
      <c r="AX36" s="268"/>
    </row>
    <row r="37" spans="1:50" x14ac:dyDescent="0.25">
      <c r="A37" s="266">
        <v>53548</v>
      </c>
      <c r="B37" s="267">
        <v>50649937</v>
      </c>
      <c r="C37" s="268" t="s">
        <v>6223</v>
      </c>
      <c r="D37" s="268" t="s">
        <v>198</v>
      </c>
      <c r="E37" s="268">
        <v>3024</v>
      </c>
      <c r="F37" s="268" t="s">
        <v>6337</v>
      </c>
      <c r="G37" s="268">
        <v>23617</v>
      </c>
      <c r="H37" s="268" t="s">
        <v>6308</v>
      </c>
      <c r="I37" s="268" t="s">
        <v>6226</v>
      </c>
      <c r="J37" s="268" t="s">
        <v>6338</v>
      </c>
      <c r="K37" s="268" t="s">
        <v>6338</v>
      </c>
      <c r="L37" s="268" t="s">
        <v>6228</v>
      </c>
      <c r="M37" s="268" t="s">
        <v>6229</v>
      </c>
      <c r="N37" s="268" t="s">
        <v>6230</v>
      </c>
      <c r="O37" s="268" t="s">
        <v>6231</v>
      </c>
      <c r="P37" s="268" t="s">
        <v>6232</v>
      </c>
      <c r="Q37" s="268" t="s">
        <v>6260</v>
      </c>
      <c r="R37" s="268" t="s">
        <v>6234</v>
      </c>
      <c r="S37" s="268" t="s">
        <v>6235</v>
      </c>
      <c r="T37" s="268" t="s">
        <v>907</v>
      </c>
      <c r="U37" s="268" t="s">
        <v>6249</v>
      </c>
      <c r="V37" s="268" t="s">
        <v>6236</v>
      </c>
      <c r="W37" s="268">
        <v>414380</v>
      </c>
      <c r="X37" s="268" t="s">
        <v>6309</v>
      </c>
      <c r="Y37" s="268"/>
      <c r="Z37" s="268">
        <v>22</v>
      </c>
      <c r="AA37" s="269">
        <v>8</v>
      </c>
      <c r="AB37" s="270">
        <v>1</v>
      </c>
      <c r="AC37" s="268" t="s">
        <v>6262</v>
      </c>
      <c r="AD37" s="268">
        <v>11</v>
      </c>
      <c r="AE37" s="268">
        <v>11</v>
      </c>
      <c r="AF37" s="268" t="s">
        <v>6237</v>
      </c>
      <c r="AG37" s="269">
        <v>11</v>
      </c>
      <c r="AH37" s="268" t="s">
        <v>6397</v>
      </c>
      <c r="AI37" s="269" t="s">
        <v>6340</v>
      </c>
      <c r="AJ37" s="271">
        <v>45012</v>
      </c>
      <c r="AK37" s="271">
        <v>45012</v>
      </c>
      <c r="AL37" s="268">
        <v>6</v>
      </c>
      <c r="AM37" s="269" t="s">
        <v>6398</v>
      </c>
      <c r="AN37" s="268" t="s">
        <v>6253</v>
      </c>
      <c r="AO37" s="269" t="s">
        <v>6242</v>
      </c>
      <c r="AP37" s="269" t="s">
        <v>6242</v>
      </c>
      <c r="AQ37" s="269" t="s">
        <v>6242</v>
      </c>
      <c r="AR37" s="268" t="s">
        <v>6243</v>
      </c>
      <c r="AS37" s="268" t="s">
        <v>6244</v>
      </c>
      <c r="AT37" s="272" t="s">
        <v>6267</v>
      </c>
      <c r="AU37" s="268" t="s">
        <v>6246</v>
      </c>
      <c r="AV37" s="268" t="s">
        <v>6247</v>
      </c>
      <c r="AW37" s="268" t="s">
        <v>57</v>
      </c>
      <c r="AX37" s="268"/>
    </row>
    <row r="38" spans="1:50" x14ac:dyDescent="0.25">
      <c r="A38" s="266">
        <v>53526</v>
      </c>
      <c r="B38" s="267">
        <v>50649735</v>
      </c>
      <c r="C38" s="268" t="s">
        <v>6223</v>
      </c>
      <c r="D38" s="268" t="s">
        <v>198</v>
      </c>
      <c r="E38" s="268">
        <v>3024</v>
      </c>
      <c r="F38" s="268" t="s">
        <v>6337</v>
      </c>
      <c r="G38" s="268">
        <v>23617</v>
      </c>
      <c r="H38" s="268" t="s">
        <v>6308</v>
      </c>
      <c r="I38" s="268" t="s">
        <v>6226</v>
      </c>
      <c r="J38" s="268" t="s">
        <v>6338</v>
      </c>
      <c r="K38" s="268" t="s">
        <v>6338</v>
      </c>
      <c r="L38" s="268" t="s">
        <v>6228</v>
      </c>
      <c r="M38" s="268" t="s">
        <v>6229</v>
      </c>
      <c r="N38" s="268" t="s">
        <v>6230</v>
      </c>
      <c r="O38" s="268" t="s">
        <v>6231</v>
      </c>
      <c r="P38" s="268" t="s">
        <v>6232</v>
      </c>
      <c r="Q38" s="268" t="s">
        <v>6260</v>
      </c>
      <c r="R38" s="268" t="s">
        <v>6234</v>
      </c>
      <c r="S38" s="268" t="s">
        <v>6235</v>
      </c>
      <c r="T38" s="268" t="s">
        <v>907</v>
      </c>
      <c r="U38" s="268" t="s">
        <v>6249</v>
      </c>
      <c r="V38" s="268" t="s">
        <v>6236</v>
      </c>
      <c r="W38" s="268">
        <v>414380</v>
      </c>
      <c r="X38" s="268" t="s">
        <v>6309</v>
      </c>
      <c r="Y38" s="268"/>
      <c r="Z38" s="268">
        <v>22</v>
      </c>
      <c r="AA38" s="269">
        <v>8</v>
      </c>
      <c r="AB38" s="270">
        <v>1</v>
      </c>
      <c r="AC38" s="268">
        <v>1</v>
      </c>
      <c r="AD38" s="268">
        <v>10</v>
      </c>
      <c r="AE38" s="268">
        <v>11</v>
      </c>
      <c r="AF38" s="268" t="s">
        <v>6237</v>
      </c>
      <c r="AG38" s="269">
        <v>11</v>
      </c>
      <c r="AH38" s="268" t="s">
        <v>6397</v>
      </c>
      <c r="AI38" s="269" t="s">
        <v>6340</v>
      </c>
      <c r="AJ38" s="271">
        <v>44991</v>
      </c>
      <c r="AK38" s="271">
        <v>44991</v>
      </c>
      <c r="AL38" s="268">
        <v>5</v>
      </c>
      <c r="AM38" s="269" t="s">
        <v>6399</v>
      </c>
      <c r="AN38" s="268" t="s">
        <v>6253</v>
      </c>
      <c r="AO38" s="269" t="s">
        <v>6242</v>
      </c>
      <c r="AP38" s="269" t="s">
        <v>6242</v>
      </c>
      <c r="AQ38" s="269" t="s">
        <v>6242</v>
      </c>
      <c r="AR38" s="268" t="s">
        <v>6243</v>
      </c>
      <c r="AS38" s="268" t="s">
        <v>6244</v>
      </c>
      <c r="AT38" s="272" t="s">
        <v>6267</v>
      </c>
      <c r="AU38" s="268" t="s">
        <v>6246</v>
      </c>
      <c r="AV38" s="268" t="s">
        <v>6247</v>
      </c>
      <c r="AW38" s="268" t="s">
        <v>57</v>
      </c>
      <c r="AX38" s="268"/>
    </row>
    <row r="39" spans="1:50" x14ac:dyDescent="0.25">
      <c r="A39" s="266">
        <v>57430</v>
      </c>
      <c r="B39" s="267">
        <v>50656008</v>
      </c>
      <c r="C39" s="268" t="s">
        <v>6223</v>
      </c>
      <c r="D39" s="268" t="s">
        <v>198</v>
      </c>
      <c r="E39" s="268">
        <v>3000</v>
      </c>
      <c r="F39" s="268" t="s">
        <v>6268</v>
      </c>
      <c r="G39" s="268">
        <v>21000</v>
      </c>
      <c r="H39" s="268" t="s">
        <v>1621</v>
      </c>
      <c r="I39" s="268" t="s">
        <v>6226</v>
      </c>
      <c r="J39" s="268" t="s">
        <v>6338</v>
      </c>
      <c r="K39" s="268" t="s">
        <v>6338</v>
      </c>
      <c r="L39" s="268" t="s">
        <v>6228</v>
      </c>
      <c r="M39" s="268" t="s">
        <v>6229</v>
      </c>
      <c r="N39" s="268" t="s">
        <v>6230</v>
      </c>
      <c r="O39" s="268" t="s">
        <v>6231</v>
      </c>
      <c r="P39" s="268" t="s">
        <v>6232</v>
      </c>
      <c r="Q39" s="268" t="s">
        <v>6260</v>
      </c>
      <c r="R39" s="268" t="s">
        <v>6234</v>
      </c>
      <c r="S39" s="268" t="s">
        <v>6235</v>
      </c>
      <c r="T39" s="268" t="s">
        <v>1618</v>
      </c>
      <c r="U39" s="268" t="s">
        <v>1619</v>
      </c>
      <c r="V39" s="268" t="s">
        <v>6236</v>
      </c>
      <c r="W39" s="268">
        <v>332755</v>
      </c>
      <c r="X39" s="268" t="s">
        <v>199</v>
      </c>
      <c r="Y39" s="268" t="s">
        <v>6277</v>
      </c>
      <c r="Z39" s="268">
        <v>35</v>
      </c>
      <c r="AA39" s="269">
        <v>8</v>
      </c>
      <c r="AB39" s="270">
        <v>1</v>
      </c>
      <c r="AC39" s="268" t="s">
        <v>6262</v>
      </c>
      <c r="AD39" s="268">
        <v>16</v>
      </c>
      <c r="AE39" s="268">
        <v>16</v>
      </c>
      <c r="AF39" s="268" t="s">
        <v>6237</v>
      </c>
      <c r="AG39" s="269">
        <v>16</v>
      </c>
      <c r="AH39" s="268" t="s">
        <v>6278</v>
      </c>
      <c r="AI39" s="269" t="s">
        <v>6279</v>
      </c>
      <c r="AJ39" s="271">
        <v>45170</v>
      </c>
      <c r="AK39" s="271">
        <v>45170</v>
      </c>
      <c r="AL39" s="268">
        <v>16</v>
      </c>
      <c r="AM39" s="269" t="s">
        <v>6400</v>
      </c>
      <c r="AN39" s="268">
        <v>16</v>
      </c>
      <c r="AO39" s="269" t="s">
        <v>6401</v>
      </c>
      <c r="AP39" s="269" t="s">
        <v>6242</v>
      </c>
      <c r="AQ39" s="269" t="s">
        <v>6242</v>
      </c>
      <c r="AR39" s="268" t="s">
        <v>6280</v>
      </c>
      <c r="AS39" s="268" t="s">
        <v>6281</v>
      </c>
      <c r="AT39" s="272" t="s">
        <v>6300</v>
      </c>
      <c r="AU39" s="268" t="s">
        <v>6246</v>
      </c>
      <c r="AV39" s="268" t="s">
        <v>6247</v>
      </c>
      <c r="AW39" s="268" t="s">
        <v>88</v>
      </c>
      <c r="AX39" s="268"/>
    </row>
    <row r="40" spans="1:50" x14ac:dyDescent="0.25">
      <c r="A40" s="266">
        <v>54612</v>
      </c>
      <c r="B40" s="267">
        <v>50656010</v>
      </c>
      <c r="C40" s="268" t="s">
        <v>6223</v>
      </c>
      <c r="D40" s="268" t="s">
        <v>198</v>
      </c>
      <c r="E40" s="268">
        <v>3021</v>
      </c>
      <c r="F40" s="268" t="s">
        <v>6359</v>
      </c>
      <c r="G40" s="268">
        <v>23629</v>
      </c>
      <c r="H40" s="268" t="s">
        <v>6308</v>
      </c>
      <c r="I40" s="268" t="s">
        <v>6226</v>
      </c>
      <c r="J40" s="268" t="s">
        <v>6362</v>
      </c>
      <c r="K40" s="268" t="s">
        <v>327</v>
      </c>
      <c r="L40" s="268" t="s">
        <v>6228</v>
      </c>
      <c r="M40" s="268" t="s">
        <v>6229</v>
      </c>
      <c r="N40" s="268" t="s">
        <v>6230</v>
      </c>
      <c r="O40" s="268" t="s">
        <v>6231</v>
      </c>
      <c r="P40" s="268" t="s">
        <v>6232</v>
      </c>
      <c r="Q40" s="268" t="s">
        <v>6260</v>
      </c>
      <c r="R40" s="268" t="s">
        <v>6234</v>
      </c>
      <c r="S40" s="268" t="s">
        <v>6235</v>
      </c>
      <c r="T40" s="268" t="s">
        <v>1618</v>
      </c>
      <c r="U40" s="268" t="s">
        <v>1619</v>
      </c>
      <c r="V40" s="268" t="s">
        <v>6236</v>
      </c>
      <c r="W40" s="268">
        <v>414380</v>
      </c>
      <c r="X40" s="268" t="s">
        <v>6309</v>
      </c>
      <c r="Y40" s="268"/>
      <c r="Z40" s="268">
        <v>22</v>
      </c>
      <c r="AA40" s="269">
        <v>24</v>
      </c>
      <c r="AB40" s="270">
        <v>3</v>
      </c>
      <c r="AC40" s="268" t="s">
        <v>6262</v>
      </c>
      <c r="AD40" s="268">
        <v>6</v>
      </c>
      <c r="AE40" s="268">
        <v>6</v>
      </c>
      <c r="AF40" s="268" t="s">
        <v>6237</v>
      </c>
      <c r="AG40" s="269">
        <v>6</v>
      </c>
      <c r="AH40" s="268" t="s">
        <v>6360</v>
      </c>
      <c r="AI40" s="269" t="s">
        <v>6363</v>
      </c>
      <c r="AJ40" s="271">
        <v>45173</v>
      </c>
      <c r="AK40" s="271">
        <v>45175</v>
      </c>
      <c r="AL40" s="268">
        <v>5</v>
      </c>
      <c r="AM40" s="269" t="s">
        <v>6402</v>
      </c>
      <c r="AN40" s="268" t="s">
        <v>6253</v>
      </c>
      <c r="AO40" s="269" t="s">
        <v>6254</v>
      </c>
      <c r="AP40" s="269" t="s">
        <v>6242</v>
      </c>
      <c r="AQ40" s="269" t="s">
        <v>6242</v>
      </c>
      <c r="AR40" s="268" t="s">
        <v>6243</v>
      </c>
      <c r="AS40" s="268" t="s">
        <v>6244</v>
      </c>
      <c r="AT40" s="272" t="s">
        <v>6306</v>
      </c>
      <c r="AU40" s="268" t="s">
        <v>6246</v>
      </c>
      <c r="AV40" s="268" t="s">
        <v>6247</v>
      </c>
      <c r="AW40" s="268" t="s">
        <v>51</v>
      </c>
      <c r="AX40" s="268"/>
    </row>
    <row r="41" spans="1:50" x14ac:dyDescent="0.25">
      <c r="A41" s="266">
        <v>58597</v>
      </c>
      <c r="B41" s="267">
        <v>50655702</v>
      </c>
      <c r="C41" s="268" t="s">
        <v>6223</v>
      </c>
      <c r="D41" s="268" t="s">
        <v>197</v>
      </c>
      <c r="E41" s="268">
        <v>3003</v>
      </c>
      <c r="F41" s="268" t="s">
        <v>6325</v>
      </c>
      <c r="G41" s="268">
        <v>21300</v>
      </c>
      <c r="H41" s="268" t="s">
        <v>6326</v>
      </c>
      <c r="I41" s="268" t="s">
        <v>6226</v>
      </c>
      <c r="J41" s="268" t="s">
        <v>78</v>
      </c>
      <c r="K41" s="268" t="s">
        <v>78</v>
      </c>
      <c r="L41" s="268" t="s">
        <v>6228</v>
      </c>
      <c r="M41" s="268" t="s">
        <v>6229</v>
      </c>
      <c r="N41" s="268" t="s">
        <v>6230</v>
      </c>
      <c r="O41" s="268" t="s">
        <v>6231</v>
      </c>
      <c r="P41" s="268" t="s">
        <v>6232</v>
      </c>
      <c r="Q41" s="268" t="s">
        <v>6233</v>
      </c>
      <c r="R41" s="268" t="s">
        <v>6234</v>
      </c>
      <c r="S41" s="268" t="s">
        <v>6235</v>
      </c>
      <c r="T41" s="268" t="s">
        <v>1625</v>
      </c>
      <c r="U41" s="268" t="s">
        <v>1626</v>
      </c>
      <c r="V41" s="268" t="s">
        <v>6236</v>
      </c>
      <c r="W41" s="268">
        <v>441106</v>
      </c>
      <c r="X41" s="268" t="s">
        <v>178</v>
      </c>
      <c r="Y41" s="268"/>
      <c r="Z41" s="268">
        <v>16</v>
      </c>
      <c r="AA41" s="269">
        <v>8</v>
      </c>
      <c r="AB41" s="270">
        <v>1</v>
      </c>
      <c r="AC41" s="268">
        <v>2</v>
      </c>
      <c r="AD41" s="268">
        <v>6</v>
      </c>
      <c r="AE41" s="268">
        <v>6</v>
      </c>
      <c r="AF41" s="268">
        <v>2</v>
      </c>
      <c r="AG41" s="269">
        <v>8</v>
      </c>
      <c r="AH41" s="268" t="s">
        <v>6368</v>
      </c>
      <c r="AI41" s="269" t="s">
        <v>6345</v>
      </c>
      <c r="AJ41" s="271">
        <v>45098</v>
      </c>
      <c r="AK41" s="271">
        <v>45098</v>
      </c>
      <c r="AL41" s="268">
        <v>6</v>
      </c>
      <c r="AM41" s="269" t="s">
        <v>6403</v>
      </c>
      <c r="AN41" s="268">
        <v>8</v>
      </c>
      <c r="AO41" s="269" t="s">
        <v>6393</v>
      </c>
      <c r="AP41" s="269" t="s">
        <v>6242</v>
      </c>
      <c r="AQ41" s="269" t="s">
        <v>6242</v>
      </c>
      <c r="AR41" s="268" t="s">
        <v>6243</v>
      </c>
      <c r="AS41" s="268" t="s">
        <v>6244</v>
      </c>
      <c r="AT41" s="272" t="s">
        <v>6378</v>
      </c>
      <c r="AU41" s="268" t="s">
        <v>6246</v>
      </c>
      <c r="AV41" s="268" t="s">
        <v>6247</v>
      </c>
      <c r="AW41" s="268" t="s">
        <v>85</v>
      </c>
      <c r="AX41" s="268"/>
    </row>
    <row r="42" spans="1:50" x14ac:dyDescent="0.25">
      <c r="A42" s="266">
        <v>58911</v>
      </c>
      <c r="B42" s="267">
        <v>50656036</v>
      </c>
      <c r="C42" s="268" t="s">
        <v>6223</v>
      </c>
      <c r="D42" s="268" t="s">
        <v>197</v>
      </c>
      <c r="E42" s="268">
        <v>3003</v>
      </c>
      <c r="F42" s="268" t="s">
        <v>6325</v>
      </c>
      <c r="G42" s="268">
        <v>21300</v>
      </c>
      <c r="H42" s="268" t="s">
        <v>6326</v>
      </c>
      <c r="I42" s="268" t="s">
        <v>6226</v>
      </c>
      <c r="J42" s="268" t="s">
        <v>23</v>
      </c>
      <c r="K42" s="268" t="s">
        <v>23</v>
      </c>
      <c r="L42" s="268" t="s">
        <v>6228</v>
      </c>
      <c r="M42" s="268" t="s">
        <v>6229</v>
      </c>
      <c r="N42" s="268" t="s">
        <v>6230</v>
      </c>
      <c r="O42" s="268" t="s">
        <v>6231</v>
      </c>
      <c r="P42" s="268" t="s">
        <v>6232</v>
      </c>
      <c r="Q42" s="268" t="s">
        <v>6233</v>
      </c>
      <c r="R42" s="268" t="s">
        <v>6234</v>
      </c>
      <c r="S42" s="268" t="s">
        <v>6235</v>
      </c>
      <c r="T42" s="268" t="s">
        <v>769</v>
      </c>
      <c r="U42" s="268" t="s">
        <v>770</v>
      </c>
      <c r="V42" s="268" t="s">
        <v>6236</v>
      </c>
      <c r="W42" s="268">
        <v>441106</v>
      </c>
      <c r="X42" s="268" t="s">
        <v>178</v>
      </c>
      <c r="Y42" s="268"/>
      <c r="Z42" s="268">
        <v>16</v>
      </c>
      <c r="AA42" s="269">
        <v>16</v>
      </c>
      <c r="AB42" s="270">
        <v>2</v>
      </c>
      <c r="AC42" s="268" t="s">
        <v>6262</v>
      </c>
      <c r="AD42" s="268">
        <v>8</v>
      </c>
      <c r="AE42" s="268">
        <v>4</v>
      </c>
      <c r="AF42" s="268">
        <v>4</v>
      </c>
      <c r="AG42" s="269">
        <v>8</v>
      </c>
      <c r="AH42" s="268" t="s">
        <v>6404</v>
      </c>
      <c r="AI42" s="269" t="s">
        <v>6405</v>
      </c>
      <c r="AJ42" s="271">
        <v>45218</v>
      </c>
      <c r="AK42" s="271">
        <v>45219</v>
      </c>
      <c r="AL42" s="268">
        <v>8</v>
      </c>
      <c r="AM42" s="269" t="s">
        <v>6406</v>
      </c>
      <c r="AN42" s="268">
        <v>8</v>
      </c>
      <c r="AO42" s="269" t="s">
        <v>6305</v>
      </c>
      <c r="AP42" s="269" t="s">
        <v>6242</v>
      </c>
      <c r="AQ42" s="269" t="s">
        <v>6242</v>
      </c>
      <c r="AR42" s="268" t="s">
        <v>6243</v>
      </c>
      <c r="AS42" s="268" t="s">
        <v>6244</v>
      </c>
      <c r="AT42" s="272" t="s">
        <v>6245</v>
      </c>
      <c r="AU42" s="268" t="s">
        <v>6246</v>
      </c>
      <c r="AV42" s="268" t="s">
        <v>6247</v>
      </c>
      <c r="AW42" s="268" t="s">
        <v>85</v>
      </c>
      <c r="AX42" s="268"/>
    </row>
    <row r="43" spans="1:50" x14ac:dyDescent="0.25">
      <c r="A43" s="266">
        <v>54573</v>
      </c>
      <c r="B43" s="267">
        <v>50656005</v>
      </c>
      <c r="C43" s="268" t="s">
        <v>6223</v>
      </c>
      <c r="D43" s="268" t="s">
        <v>198</v>
      </c>
      <c r="E43" s="268">
        <v>3021</v>
      </c>
      <c r="F43" s="268" t="s">
        <v>6359</v>
      </c>
      <c r="G43" s="268">
        <v>23629</v>
      </c>
      <c r="H43" s="268" t="s">
        <v>6308</v>
      </c>
      <c r="I43" s="268" t="s">
        <v>6226</v>
      </c>
      <c r="J43" s="268" t="s">
        <v>6362</v>
      </c>
      <c r="K43" s="268" t="s">
        <v>327</v>
      </c>
      <c r="L43" s="268" t="s">
        <v>6228</v>
      </c>
      <c r="M43" s="268" t="s">
        <v>6229</v>
      </c>
      <c r="N43" s="268" t="s">
        <v>6230</v>
      </c>
      <c r="O43" s="268" t="s">
        <v>6231</v>
      </c>
      <c r="P43" s="268" t="s">
        <v>6232</v>
      </c>
      <c r="Q43" s="268" t="s">
        <v>6260</v>
      </c>
      <c r="R43" s="268" t="s">
        <v>6234</v>
      </c>
      <c r="S43" s="268" t="s">
        <v>6235</v>
      </c>
      <c r="T43" s="268" t="s">
        <v>907</v>
      </c>
      <c r="U43" s="268" t="s">
        <v>6249</v>
      </c>
      <c r="V43" s="268" t="s">
        <v>6236</v>
      </c>
      <c r="W43" s="268">
        <v>414380</v>
      </c>
      <c r="X43" s="268" t="s">
        <v>6309</v>
      </c>
      <c r="Y43" s="268"/>
      <c r="Z43" s="268">
        <v>22</v>
      </c>
      <c r="AA43" s="269">
        <v>24</v>
      </c>
      <c r="AB43" s="270">
        <v>3</v>
      </c>
      <c r="AC43" s="268" t="s">
        <v>6262</v>
      </c>
      <c r="AD43" s="268">
        <v>5</v>
      </c>
      <c r="AE43" s="268">
        <v>3</v>
      </c>
      <c r="AF43" s="268">
        <v>2</v>
      </c>
      <c r="AG43" s="269">
        <v>5</v>
      </c>
      <c r="AH43" s="268" t="s">
        <v>6407</v>
      </c>
      <c r="AI43" s="269" t="s">
        <v>6363</v>
      </c>
      <c r="AJ43" s="271">
        <v>45159</v>
      </c>
      <c r="AK43" s="271">
        <v>45161</v>
      </c>
      <c r="AL43" s="268">
        <v>4</v>
      </c>
      <c r="AM43" s="269" t="s">
        <v>6408</v>
      </c>
      <c r="AN43" s="268" t="s">
        <v>6253</v>
      </c>
      <c r="AO43" s="269" t="s">
        <v>6254</v>
      </c>
      <c r="AP43" s="269" t="s">
        <v>6242</v>
      </c>
      <c r="AQ43" s="269" t="s">
        <v>6242</v>
      </c>
      <c r="AR43" s="268" t="s">
        <v>6243</v>
      </c>
      <c r="AS43" s="268" t="s">
        <v>6244</v>
      </c>
      <c r="AT43" s="272" t="s">
        <v>6306</v>
      </c>
      <c r="AU43" s="268" t="s">
        <v>6246</v>
      </c>
      <c r="AV43" s="268" t="s">
        <v>6247</v>
      </c>
      <c r="AW43" s="268" t="s">
        <v>51</v>
      </c>
      <c r="AX43" s="268"/>
    </row>
    <row r="44" spans="1:50" x14ac:dyDescent="0.25">
      <c r="A44" s="266">
        <v>54586</v>
      </c>
      <c r="B44" s="267">
        <v>50650017</v>
      </c>
      <c r="C44" s="268" t="s">
        <v>6223</v>
      </c>
      <c r="D44" s="268" t="s">
        <v>197</v>
      </c>
      <c r="E44" s="268">
        <v>3003</v>
      </c>
      <c r="F44" s="268" t="s">
        <v>6325</v>
      </c>
      <c r="G44" s="268">
        <v>21300</v>
      </c>
      <c r="H44" s="268" t="s">
        <v>6326</v>
      </c>
      <c r="I44" s="268" t="s">
        <v>6226</v>
      </c>
      <c r="J44" s="268" t="s">
        <v>78</v>
      </c>
      <c r="K44" s="268" t="s">
        <v>78</v>
      </c>
      <c r="L44" s="268" t="s">
        <v>6228</v>
      </c>
      <c r="M44" s="268" t="s">
        <v>6229</v>
      </c>
      <c r="N44" s="268" t="s">
        <v>6230</v>
      </c>
      <c r="O44" s="268" t="s">
        <v>6231</v>
      </c>
      <c r="P44" s="268" t="s">
        <v>6232</v>
      </c>
      <c r="Q44" s="268" t="s">
        <v>6233</v>
      </c>
      <c r="R44" s="268" t="s">
        <v>6234</v>
      </c>
      <c r="S44" s="268" t="s">
        <v>6235</v>
      </c>
      <c r="T44" s="268" t="s">
        <v>1618</v>
      </c>
      <c r="U44" s="268" t="s">
        <v>1619</v>
      </c>
      <c r="V44" s="268" t="s">
        <v>6236</v>
      </c>
      <c r="W44" s="268">
        <v>463384</v>
      </c>
      <c r="X44" s="268" t="s">
        <v>172</v>
      </c>
      <c r="Y44" s="268"/>
      <c r="Z44" s="268">
        <v>8</v>
      </c>
      <c r="AA44" s="269">
        <v>8</v>
      </c>
      <c r="AB44" s="270">
        <v>1</v>
      </c>
      <c r="AC44" s="268">
        <v>2</v>
      </c>
      <c r="AD44" s="268">
        <v>8</v>
      </c>
      <c r="AE44" s="268">
        <v>8</v>
      </c>
      <c r="AF44" s="268">
        <v>2</v>
      </c>
      <c r="AG44" s="269">
        <v>10</v>
      </c>
      <c r="AH44" s="268" t="s">
        <v>6409</v>
      </c>
      <c r="AI44" s="269" t="s">
        <v>6376</v>
      </c>
      <c r="AJ44" s="271">
        <v>44999</v>
      </c>
      <c r="AK44" s="271">
        <v>44999</v>
      </c>
      <c r="AL44" s="268">
        <v>8</v>
      </c>
      <c r="AM44" s="269" t="s">
        <v>6390</v>
      </c>
      <c r="AN44" s="268">
        <v>10</v>
      </c>
      <c r="AO44" s="269" t="s">
        <v>6410</v>
      </c>
      <c r="AP44" s="269" t="s">
        <v>6242</v>
      </c>
      <c r="AQ44" s="269" t="s">
        <v>6242</v>
      </c>
      <c r="AR44" s="268" t="s">
        <v>6243</v>
      </c>
      <c r="AS44" s="268" t="s">
        <v>6244</v>
      </c>
      <c r="AT44" s="272" t="s">
        <v>6288</v>
      </c>
      <c r="AU44" s="268" t="s">
        <v>6246</v>
      </c>
      <c r="AV44" s="268" t="s">
        <v>6247</v>
      </c>
      <c r="AW44" s="268" t="s">
        <v>85</v>
      </c>
      <c r="AX44" s="268"/>
    </row>
    <row r="45" spans="1:50" x14ac:dyDescent="0.25">
      <c r="A45" s="266">
        <v>53010</v>
      </c>
      <c r="B45" s="267">
        <v>50656061</v>
      </c>
      <c r="C45" s="268" t="s">
        <v>6223</v>
      </c>
      <c r="D45" s="268" t="s">
        <v>198</v>
      </c>
      <c r="E45" s="268">
        <v>3005</v>
      </c>
      <c r="F45" s="268" t="s">
        <v>6307</v>
      </c>
      <c r="G45" s="268">
        <v>23624</v>
      </c>
      <c r="H45" s="268" t="s">
        <v>6308</v>
      </c>
      <c r="I45" s="268" t="s">
        <v>6226</v>
      </c>
      <c r="J45" s="268" t="s">
        <v>6362</v>
      </c>
      <c r="K45" s="268" t="s">
        <v>327</v>
      </c>
      <c r="L45" s="268" t="s">
        <v>6228</v>
      </c>
      <c r="M45" s="268" t="s">
        <v>6229</v>
      </c>
      <c r="N45" s="268" t="s">
        <v>6230</v>
      </c>
      <c r="O45" s="268" t="s">
        <v>6231</v>
      </c>
      <c r="P45" s="268" t="s">
        <v>6232</v>
      </c>
      <c r="Q45" s="268" t="s">
        <v>6260</v>
      </c>
      <c r="R45" s="268" t="s">
        <v>6234</v>
      </c>
      <c r="S45" s="268" t="s">
        <v>6235</v>
      </c>
      <c r="T45" s="268" t="s">
        <v>1618</v>
      </c>
      <c r="U45" s="268" t="s">
        <v>1619</v>
      </c>
      <c r="V45" s="268" t="s">
        <v>6236</v>
      </c>
      <c r="W45" s="268">
        <v>414380</v>
      </c>
      <c r="X45" s="268" t="s">
        <v>6309</v>
      </c>
      <c r="Y45" s="268"/>
      <c r="Z45" s="268">
        <v>22</v>
      </c>
      <c r="AA45" s="269">
        <v>24</v>
      </c>
      <c r="AB45" s="270">
        <v>3</v>
      </c>
      <c r="AC45" s="268" t="s">
        <v>6262</v>
      </c>
      <c r="AD45" s="268">
        <v>6</v>
      </c>
      <c r="AE45" s="268">
        <v>6</v>
      </c>
      <c r="AF45" s="268" t="s">
        <v>6237</v>
      </c>
      <c r="AG45" s="269">
        <v>6</v>
      </c>
      <c r="AH45" s="268" t="s">
        <v>6360</v>
      </c>
      <c r="AI45" s="269" t="s">
        <v>6363</v>
      </c>
      <c r="AJ45" s="271">
        <v>45138</v>
      </c>
      <c r="AK45" s="271">
        <v>45140</v>
      </c>
      <c r="AL45" s="268">
        <v>4</v>
      </c>
      <c r="AM45" s="269" t="s">
        <v>6411</v>
      </c>
      <c r="AN45" s="268" t="s">
        <v>6253</v>
      </c>
      <c r="AO45" s="269" t="s">
        <v>6254</v>
      </c>
      <c r="AP45" s="269" t="s">
        <v>6242</v>
      </c>
      <c r="AQ45" s="269" t="s">
        <v>6242</v>
      </c>
      <c r="AR45" s="268" t="s">
        <v>6243</v>
      </c>
      <c r="AS45" s="268" t="s">
        <v>6244</v>
      </c>
      <c r="AT45" s="272" t="s">
        <v>6306</v>
      </c>
      <c r="AU45" s="268" t="s">
        <v>6313</v>
      </c>
      <c r="AV45" s="268" t="s">
        <v>6247</v>
      </c>
      <c r="AW45" s="268" t="s">
        <v>71</v>
      </c>
      <c r="AX45" s="268"/>
    </row>
    <row r="46" spans="1:50" x14ac:dyDescent="0.25">
      <c r="A46" s="266">
        <v>57241</v>
      </c>
      <c r="B46" s="267">
        <v>50656009</v>
      </c>
      <c r="C46" s="268" t="s">
        <v>6223</v>
      </c>
      <c r="D46" s="268" t="s">
        <v>198</v>
      </c>
      <c r="E46" s="268">
        <v>3000</v>
      </c>
      <c r="F46" s="268" t="s">
        <v>6268</v>
      </c>
      <c r="G46" s="268">
        <v>21000</v>
      </c>
      <c r="H46" s="268" t="s">
        <v>1621</v>
      </c>
      <c r="I46" s="268" t="s">
        <v>6412</v>
      </c>
      <c r="J46" s="268" t="s">
        <v>6413</v>
      </c>
      <c r="K46" s="268" t="s">
        <v>6413</v>
      </c>
      <c r="L46" s="268" t="s">
        <v>6228</v>
      </c>
      <c r="M46" s="268" t="s">
        <v>6316</v>
      </c>
      <c r="N46" s="268" t="s">
        <v>6230</v>
      </c>
      <c r="O46" s="268" t="s">
        <v>6231</v>
      </c>
      <c r="P46" s="268" t="s">
        <v>6232</v>
      </c>
      <c r="Q46" s="268" t="s">
        <v>6233</v>
      </c>
      <c r="R46" s="268" t="s">
        <v>6234</v>
      </c>
      <c r="S46" s="268" t="s">
        <v>6235</v>
      </c>
      <c r="T46" s="268" t="s">
        <v>1618</v>
      </c>
      <c r="U46" s="268" t="s">
        <v>1619</v>
      </c>
      <c r="V46" s="268" t="s">
        <v>6236</v>
      </c>
      <c r="W46" s="268">
        <v>570530</v>
      </c>
      <c r="X46" s="268" t="s">
        <v>91</v>
      </c>
      <c r="Y46" s="268" t="s">
        <v>6277</v>
      </c>
      <c r="Z46" s="268">
        <v>33</v>
      </c>
      <c r="AA46" s="269">
        <v>40</v>
      </c>
      <c r="AB46" s="270">
        <v>5</v>
      </c>
      <c r="AC46" s="268" t="s">
        <v>6262</v>
      </c>
      <c r="AD46" s="268">
        <v>15</v>
      </c>
      <c r="AE46" s="268">
        <v>15</v>
      </c>
      <c r="AF46" s="268" t="s">
        <v>6237</v>
      </c>
      <c r="AG46" s="269">
        <v>15</v>
      </c>
      <c r="AH46" s="268" t="s">
        <v>6278</v>
      </c>
      <c r="AI46" s="269" t="s">
        <v>6279</v>
      </c>
      <c r="AJ46" s="271">
        <v>45173</v>
      </c>
      <c r="AK46" s="271">
        <v>45177</v>
      </c>
      <c r="AL46" s="268">
        <v>15</v>
      </c>
      <c r="AM46" s="269" t="s">
        <v>6414</v>
      </c>
      <c r="AN46" s="268">
        <v>15</v>
      </c>
      <c r="AO46" s="269" t="s">
        <v>6415</v>
      </c>
      <c r="AP46" s="269" t="s">
        <v>6242</v>
      </c>
      <c r="AQ46" s="269" t="s">
        <v>6242</v>
      </c>
      <c r="AR46" s="268" t="s">
        <v>6280</v>
      </c>
      <c r="AS46" s="268" t="s">
        <v>6281</v>
      </c>
      <c r="AT46" s="272" t="s">
        <v>6267</v>
      </c>
      <c r="AU46" s="268" t="s">
        <v>6246</v>
      </c>
      <c r="AV46" s="268" t="s">
        <v>6247</v>
      </c>
      <c r="AW46" s="268" t="s">
        <v>88</v>
      </c>
      <c r="AX46" s="268"/>
    </row>
    <row r="47" spans="1:50" x14ac:dyDescent="0.25">
      <c r="A47" s="266">
        <v>54593</v>
      </c>
      <c r="B47" s="267">
        <v>50649998</v>
      </c>
      <c r="C47" s="268" t="s">
        <v>6223</v>
      </c>
      <c r="D47" s="268" t="s">
        <v>197</v>
      </c>
      <c r="E47" s="268">
        <v>3003</v>
      </c>
      <c r="F47" s="268" t="s">
        <v>6325</v>
      </c>
      <c r="G47" s="268">
        <v>21300</v>
      </c>
      <c r="H47" s="268" t="s">
        <v>6326</v>
      </c>
      <c r="I47" s="268" t="s">
        <v>6226</v>
      </c>
      <c r="J47" s="268" t="s">
        <v>78</v>
      </c>
      <c r="K47" s="268" t="s">
        <v>78</v>
      </c>
      <c r="L47" s="268" t="s">
        <v>6228</v>
      </c>
      <c r="M47" s="268" t="s">
        <v>6229</v>
      </c>
      <c r="N47" s="268" t="s">
        <v>6230</v>
      </c>
      <c r="O47" s="268" t="s">
        <v>6231</v>
      </c>
      <c r="P47" s="268" t="s">
        <v>6232</v>
      </c>
      <c r="Q47" s="268" t="s">
        <v>6233</v>
      </c>
      <c r="R47" s="268" t="s">
        <v>6234</v>
      </c>
      <c r="S47" s="268" t="s">
        <v>6235</v>
      </c>
      <c r="T47" s="268" t="s">
        <v>769</v>
      </c>
      <c r="U47" s="268" t="s">
        <v>770</v>
      </c>
      <c r="V47" s="268" t="s">
        <v>6236</v>
      </c>
      <c r="W47" s="268">
        <v>463384</v>
      </c>
      <c r="X47" s="268" t="s">
        <v>172</v>
      </c>
      <c r="Y47" s="268"/>
      <c r="Z47" s="268">
        <v>8</v>
      </c>
      <c r="AA47" s="269">
        <v>8</v>
      </c>
      <c r="AB47" s="270">
        <v>1</v>
      </c>
      <c r="AC47" s="268">
        <v>2</v>
      </c>
      <c r="AD47" s="268">
        <v>7</v>
      </c>
      <c r="AE47" s="268">
        <v>4</v>
      </c>
      <c r="AF47" s="268">
        <v>5</v>
      </c>
      <c r="AG47" s="269">
        <v>9</v>
      </c>
      <c r="AH47" s="268" t="s">
        <v>6389</v>
      </c>
      <c r="AI47" s="269" t="s">
        <v>6376</v>
      </c>
      <c r="AJ47" s="271">
        <v>45013</v>
      </c>
      <c r="AK47" s="271">
        <v>45013</v>
      </c>
      <c r="AL47" s="268">
        <v>7</v>
      </c>
      <c r="AM47" s="269" t="s">
        <v>6392</v>
      </c>
      <c r="AN47" s="268">
        <v>9</v>
      </c>
      <c r="AO47" s="269" t="s">
        <v>6391</v>
      </c>
      <c r="AP47" s="269" t="s">
        <v>6242</v>
      </c>
      <c r="AQ47" s="269" t="s">
        <v>6242</v>
      </c>
      <c r="AR47" s="268" t="s">
        <v>6243</v>
      </c>
      <c r="AS47" s="268" t="s">
        <v>6244</v>
      </c>
      <c r="AT47" s="272" t="s">
        <v>6288</v>
      </c>
      <c r="AU47" s="268" t="s">
        <v>6246</v>
      </c>
      <c r="AV47" s="268" t="s">
        <v>6247</v>
      </c>
      <c r="AW47" s="268" t="s">
        <v>85</v>
      </c>
      <c r="AX47" s="268"/>
    </row>
    <row r="48" spans="1:50" x14ac:dyDescent="0.25">
      <c r="A48" s="266">
        <v>57602</v>
      </c>
      <c r="B48" s="267">
        <v>50655701</v>
      </c>
      <c r="C48" s="268" t="s">
        <v>6223</v>
      </c>
      <c r="D48" s="268" t="s">
        <v>197</v>
      </c>
      <c r="E48" s="268">
        <v>3003</v>
      </c>
      <c r="F48" s="268" t="s">
        <v>6325</v>
      </c>
      <c r="G48" s="268">
        <v>21300</v>
      </c>
      <c r="H48" s="268" t="s">
        <v>6326</v>
      </c>
      <c r="I48" s="268" t="s">
        <v>6226</v>
      </c>
      <c r="J48" s="268" t="s">
        <v>6374</v>
      </c>
      <c r="K48" s="268" t="s">
        <v>24</v>
      </c>
      <c r="L48" s="268" t="s">
        <v>6228</v>
      </c>
      <c r="M48" s="268" t="s">
        <v>6229</v>
      </c>
      <c r="N48" s="268" t="s">
        <v>6230</v>
      </c>
      <c r="O48" s="268" t="s">
        <v>6231</v>
      </c>
      <c r="P48" s="268" t="s">
        <v>6232</v>
      </c>
      <c r="Q48" s="268" t="s">
        <v>6233</v>
      </c>
      <c r="R48" s="268" t="s">
        <v>6234</v>
      </c>
      <c r="S48" s="268" t="s">
        <v>6235</v>
      </c>
      <c r="T48" s="268" t="s">
        <v>2537</v>
      </c>
      <c r="U48" s="268" t="s">
        <v>2538</v>
      </c>
      <c r="V48" s="268" t="s">
        <v>6236</v>
      </c>
      <c r="W48" s="268">
        <v>441106</v>
      </c>
      <c r="X48" s="268" t="s">
        <v>178</v>
      </c>
      <c r="Y48" s="268"/>
      <c r="Z48" s="268">
        <v>16</v>
      </c>
      <c r="AA48" s="269">
        <v>8</v>
      </c>
      <c r="AB48" s="270">
        <v>1</v>
      </c>
      <c r="AC48" s="268" t="s">
        <v>6262</v>
      </c>
      <c r="AD48" s="268">
        <v>9</v>
      </c>
      <c r="AE48" s="268">
        <v>9</v>
      </c>
      <c r="AF48" s="268" t="s">
        <v>6237</v>
      </c>
      <c r="AG48" s="269">
        <v>9</v>
      </c>
      <c r="AH48" s="268" t="s">
        <v>6344</v>
      </c>
      <c r="AI48" s="269" t="s">
        <v>6345</v>
      </c>
      <c r="AJ48" s="271">
        <v>45097</v>
      </c>
      <c r="AK48" s="271">
        <v>45097</v>
      </c>
      <c r="AL48" s="268">
        <v>3</v>
      </c>
      <c r="AM48" s="269" t="s">
        <v>6416</v>
      </c>
      <c r="AN48" s="268">
        <v>9</v>
      </c>
      <c r="AO48" s="269" t="s">
        <v>6395</v>
      </c>
      <c r="AP48" s="269" t="s">
        <v>6242</v>
      </c>
      <c r="AQ48" s="269" t="s">
        <v>6242</v>
      </c>
      <c r="AR48" s="268" t="s">
        <v>6243</v>
      </c>
      <c r="AS48" s="268" t="s">
        <v>6244</v>
      </c>
      <c r="AT48" s="272" t="s">
        <v>6288</v>
      </c>
      <c r="AU48" s="268" t="s">
        <v>6246</v>
      </c>
      <c r="AV48" s="268" t="s">
        <v>6247</v>
      </c>
      <c r="AW48" s="268" t="s">
        <v>85</v>
      </c>
      <c r="AX48" s="268"/>
    </row>
    <row r="49" spans="1:50" x14ac:dyDescent="0.25">
      <c r="A49" s="266">
        <v>54601</v>
      </c>
      <c r="B49" s="267">
        <v>50656007</v>
      </c>
      <c r="C49" s="268" t="s">
        <v>6223</v>
      </c>
      <c r="D49" s="268" t="s">
        <v>198</v>
      </c>
      <c r="E49" s="268">
        <v>3021</v>
      </c>
      <c r="F49" s="268" t="s">
        <v>6359</v>
      </c>
      <c r="G49" s="268">
        <v>23629</v>
      </c>
      <c r="H49" s="268" t="s">
        <v>6308</v>
      </c>
      <c r="I49" s="268" t="s">
        <v>6226</v>
      </c>
      <c r="J49" s="268" t="s">
        <v>6362</v>
      </c>
      <c r="K49" s="268" t="s">
        <v>327</v>
      </c>
      <c r="L49" s="268" t="s">
        <v>6228</v>
      </c>
      <c r="M49" s="268" t="s">
        <v>6229</v>
      </c>
      <c r="N49" s="268" t="s">
        <v>6230</v>
      </c>
      <c r="O49" s="268" t="s">
        <v>6231</v>
      </c>
      <c r="P49" s="268" t="s">
        <v>6232</v>
      </c>
      <c r="Q49" s="268" t="s">
        <v>6260</v>
      </c>
      <c r="R49" s="268" t="s">
        <v>6234</v>
      </c>
      <c r="S49" s="268" t="s">
        <v>6235</v>
      </c>
      <c r="T49" s="268" t="s">
        <v>907</v>
      </c>
      <c r="U49" s="268" t="s">
        <v>6249</v>
      </c>
      <c r="V49" s="268" t="s">
        <v>6236</v>
      </c>
      <c r="W49" s="268">
        <v>414380</v>
      </c>
      <c r="X49" s="268" t="s">
        <v>6309</v>
      </c>
      <c r="Y49" s="268"/>
      <c r="Z49" s="268">
        <v>22</v>
      </c>
      <c r="AA49" s="269">
        <v>24</v>
      </c>
      <c r="AB49" s="270">
        <v>3</v>
      </c>
      <c r="AC49" s="268" t="s">
        <v>6262</v>
      </c>
      <c r="AD49" s="268">
        <v>7</v>
      </c>
      <c r="AE49" s="268">
        <v>4</v>
      </c>
      <c r="AF49" s="268">
        <v>3</v>
      </c>
      <c r="AG49" s="269">
        <v>7</v>
      </c>
      <c r="AH49" s="268" t="s">
        <v>6417</v>
      </c>
      <c r="AI49" s="269" t="s">
        <v>6363</v>
      </c>
      <c r="AJ49" s="271">
        <v>45166</v>
      </c>
      <c r="AK49" s="271">
        <v>45168</v>
      </c>
      <c r="AL49" s="268">
        <v>3</v>
      </c>
      <c r="AM49" s="269" t="s">
        <v>6418</v>
      </c>
      <c r="AN49" s="268" t="s">
        <v>6253</v>
      </c>
      <c r="AO49" s="269" t="s">
        <v>6254</v>
      </c>
      <c r="AP49" s="269" t="s">
        <v>6242</v>
      </c>
      <c r="AQ49" s="269" t="s">
        <v>6242</v>
      </c>
      <c r="AR49" s="268" t="s">
        <v>6243</v>
      </c>
      <c r="AS49" s="268" t="s">
        <v>6244</v>
      </c>
      <c r="AT49" s="272" t="s">
        <v>6306</v>
      </c>
      <c r="AU49" s="268" t="s">
        <v>6246</v>
      </c>
      <c r="AV49" s="268" t="s">
        <v>6247</v>
      </c>
      <c r="AW49" s="268" t="s">
        <v>51</v>
      </c>
      <c r="AX49" s="268"/>
    </row>
    <row r="50" spans="1:50" x14ac:dyDescent="0.25">
      <c r="A50" s="266">
        <v>58724</v>
      </c>
      <c r="B50" s="267">
        <v>50655720</v>
      </c>
      <c r="C50" s="268" t="s">
        <v>6223</v>
      </c>
      <c r="D50" s="268" t="s">
        <v>197</v>
      </c>
      <c r="E50" s="268">
        <v>3003</v>
      </c>
      <c r="F50" s="268" t="s">
        <v>6325</v>
      </c>
      <c r="G50" s="268">
        <v>21300</v>
      </c>
      <c r="H50" s="268" t="s">
        <v>6326</v>
      </c>
      <c r="I50" s="268" t="s">
        <v>6226</v>
      </c>
      <c r="J50" s="268" t="s">
        <v>619</v>
      </c>
      <c r="K50" s="268" t="s">
        <v>20</v>
      </c>
      <c r="L50" s="268" t="s">
        <v>6228</v>
      </c>
      <c r="M50" s="268" t="s">
        <v>6229</v>
      </c>
      <c r="N50" s="268" t="s">
        <v>6230</v>
      </c>
      <c r="O50" s="268" t="s">
        <v>6231</v>
      </c>
      <c r="P50" s="268" t="s">
        <v>6232</v>
      </c>
      <c r="Q50" s="268" t="s">
        <v>6233</v>
      </c>
      <c r="R50" s="268" t="s">
        <v>6234</v>
      </c>
      <c r="S50" s="268" t="s">
        <v>6235</v>
      </c>
      <c r="T50" s="268" t="s">
        <v>820</v>
      </c>
      <c r="U50" s="268" t="s">
        <v>821</v>
      </c>
      <c r="V50" s="268" t="s">
        <v>6236</v>
      </c>
      <c r="W50" s="268">
        <v>463384</v>
      </c>
      <c r="X50" s="268" t="s">
        <v>172</v>
      </c>
      <c r="Y50" s="268"/>
      <c r="Z50" s="268">
        <v>8</v>
      </c>
      <c r="AA50" s="269">
        <v>16</v>
      </c>
      <c r="AB50" s="270">
        <v>2</v>
      </c>
      <c r="AC50" s="268">
        <v>3</v>
      </c>
      <c r="AD50" s="268">
        <v>7</v>
      </c>
      <c r="AE50" s="268">
        <v>10</v>
      </c>
      <c r="AF50" s="268" t="s">
        <v>6237</v>
      </c>
      <c r="AG50" s="269">
        <v>10</v>
      </c>
      <c r="AH50" s="268" t="s">
        <v>6419</v>
      </c>
      <c r="AI50" s="269" t="s">
        <v>6356</v>
      </c>
      <c r="AJ50" s="271">
        <v>45196</v>
      </c>
      <c r="AK50" s="271">
        <v>45197</v>
      </c>
      <c r="AL50" s="268">
        <v>3</v>
      </c>
      <c r="AM50" s="269" t="s">
        <v>6420</v>
      </c>
      <c r="AN50" s="268">
        <v>10</v>
      </c>
      <c r="AO50" s="269" t="s">
        <v>6421</v>
      </c>
      <c r="AP50" s="269" t="s">
        <v>6242</v>
      </c>
      <c r="AQ50" s="269" t="s">
        <v>6242</v>
      </c>
      <c r="AR50" s="268" t="s">
        <v>6243</v>
      </c>
      <c r="AS50" s="268" t="s">
        <v>6244</v>
      </c>
      <c r="AT50" s="272" t="s">
        <v>6422</v>
      </c>
      <c r="AU50" s="268" t="s">
        <v>6246</v>
      </c>
      <c r="AV50" s="268" t="s">
        <v>6247</v>
      </c>
      <c r="AW50" s="268" t="s">
        <v>85</v>
      </c>
      <c r="AX50" s="268"/>
    </row>
    <row r="51" spans="1:50" x14ac:dyDescent="0.25">
      <c r="A51" s="266">
        <v>54919</v>
      </c>
      <c r="B51" s="267">
        <v>50649927</v>
      </c>
      <c r="C51" s="268" t="s">
        <v>6223</v>
      </c>
      <c r="D51" s="268" t="s">
        <v>197</v>
      </c>
      <c r="E51" s="268">
        <v>3003</v>
      </c>
      <c r="F51" s="268" t="s">
        <v>6325</v>
      </c>
      <c r="G51" s="268">
        <v>21300</v>
      </c>
      <c r="H51" s="268" t="s">
        <v>6326</v>
      </c>
      <c r="I51" s="268" t="s">
        <v>6226</v>
      </c>
      <c r="J51" s="268" t="s">
        <v>35</v>
      </c>
      <c r="K51" s="268" t="s">
        <v>35</v>
      </c>
      <c r="L51" s="268" t="s">
        <v>6228</v>
      </c>
      <c r="M51" s="268" t="s">
        <v>6229</v>
      </c>
      <c r="N51" s="268" t="s">
        <v>6230</v>
      </c>
      <c r="O51" s="268" t="s">
        <v>6231</v>
      </c>
      <c r="P51" s="268" t="s">
        <v>6232</v>
      </c>
      <c r="Q51" s="268" t="s">
        <v>6233</v>
      </c>
      <c r="R51" s="268" t="s">
        <v>6234</v>
      </c>
      <c r="S51" s="268" t="s">
        <v>6235</v>
      </c>
      <c r="T51" s="268" t="s">
        <v>820</v>
      </c>
      <c r="U51" s="268" t="s">
        <v>821</v>
      </c>
      <c r="V51" s="268" t="s">
        <v>6236</v>
      </c>
      <c r="W51" s="268">
        <v>463384</v>
      </c>
      <c r="X51" s="268" t="s">
        <v>172</v>
      </c>
      <c r="Y51" s="268"/>
      <c r="Z51" s="268">
        <v>8</v>
      </c>
      <c r="AA51" s="269">
        <v>24</v>
      </c>
      <c r="AB51" s="270">
        <v>3</v>
      </c>
      <c r="AC51" s="268">
        <v>2</v>
      </c>
      <c r="AD51" s="268">
        <v>4</v>
      </c>
      <c r="AE51" s="268">
        <v>5</v>
      </c>
      <c r="AF51" s="268">
        <v>1</v>
      </c>
      <c r="AG51" s="269">
        <v>6</v>
      </c>
      <c r="AH51" s="268" t="s">
        <v>6329</v>
      </c>
      <c r="AI51" s="269" t="s">
        <v>6330</v>
      </c>
      <c r="AJ51" s="271">
        <v>44984</v>
      </c>
      <c r="AK51" s="271">
        <v>44986</v>
      </c>
      <c r="AL51" s="268">
        <v>3</v>
      </c>
      <c r="AM51" s="269" t="s">
        <v>6423</v>
      </c>
      <c r="AN51" s="268">
        <v>6</v>
      </c>
      <c r="AO51" s="269" t="s">
        <v>6332</v>
      </c>
      <c r="AP51" s="269" t="s">
        <v>6242</v>
      </c>
      <c r="AQ51" s="269" t="s">
        <v>6242</v>
      </c>
      <c r="AR51" s="268" t="s">
        <v>6243</v>
      </c>
      <c r="AS51" s="268" t="s">
        <v>6244</v>
      </c>
      <c r="AT51" s="272" t="s">
        <v>6306</v>
      </c>
      <c r="AU51" s="268" t="s">
        <v>6246</v>
      </c>
      <c r="AV51" s="268" t="s">
        <v>6247</v>
      </c>
      <c r="AW51" s="268" t="s">
        <v>85</v>
      </c>
      <c r="AX51" s="268"/>
    </row>
    <row r="52" spans="1:50" x14ac:dyDescent="0.25">
      <c r="A52" s="266">
        <v>54325</v>
      </c>
      <c r="B52" s="267">
        <v>50655730</v>
      </c>
      <c r="C52" s="268" t="s">
        <v>6223</v>
      </c>
      <c r="D52" s="268" t="s">
        <v>197</v>
      </c>
      <c r="E52" s="268">
        <v>3003</v>
      </c>
      <c r="F52" s="268" t="s">
        <v>6325</v>
      </c>
      <c r="G52" s="268">
        <v>21300</v>
      </c>
      <c r="H52" s="268" t="s">
        <v>6326</v>
      </c>
      <c r="I52" s="268" t="s">
        <v>6226</v>
      </c>
      <c r="J52" s="268" t="s">
        <v>102</v>
      </c>
      <c r="K52" s="268" t="s">
        <v>102</v>
      </c>
      <c r="L52" s="268" t="s">
        <v>6228</v>
      </c>
      <c r="M52" s="268" t="s">
        <v>6229</v>
      </c>
      <c r="N52" s="268" t="s">
        <v>6230</v>
      </c>
      <c r="O52" s="268" t="s">
        <v>6231</v>
      </c>
      <c r="P52" s="268" t="s">
        <v>6232</v>
      </c>
      <c r="Q52" s="268" t="s">
        <v>6233</v>
      </c>
      <c r="R52" s="268" t="s">
        <v>6234</v>
      </c>
      <c r="S52" s="268" t="s">
        <v>6235</v>
      </c>
      <c r="T52" s="268" t="s">
        <v>820</v>
      </c>
      <c r="U52" s="268" t="s">
        <v>821</v>
      </c>
      <c r="V52" s="268" t="s">
        <v>6236</v>
      </c>
      <c r="W52" s="268">
        <v>441106</v>
      </c>
      <c r="X52" s="268" t="s">
        <v>178</v>
      </c>
      <c r="Y52" s="268"/>
      <c r="Z52" s="268">
        <v>16</v>
      </c>
      <c r="AA52" s="269">
        <v>8</v>
      </c>
      <c r="AB52" s="270">
        <v>1</v>
      </c>
      <c r="AC52" s="268">
        <v>3</v>
      </c>
      <c r="AD52" s="268">
        <v>4</v>
      </c>
      <c r="AE52" s="268">
        <v>2</v>
      </c>
      <c r="AF52" s="268">
        <v>5</v>
      </c>
      <c r="AG52" s="269">
        <v>7</v>
      </c>
      <c r="AH52" s="268" t="s">
        <v>6424</v>
      </c>
      <c r="AI52" s="269" t="s">
        <v>6345</v>
      </c>
      <c r="AJ52" s="271">
        <v>45040</v>
      </c>
      <c r="AK52" s="271">
        <v>45040</v>
      </c>
      <c r="AL52" s="268">
        <v>6</v>
      </c>
      <c r="AM52" s="269" t="s">
        <v>6369</v>
      </c>
      <c r="AN52" s="268">
        <v>7</v>
      </c>
      <c r="AO52" s="269" t="s">
        <v>6425</v>
      </c>
      <c r="AP52" s="269" t="s">
        <v>6242</v>
      </c>
      <c r="AQ52" s="269" t="s">
        <v>6242</v>
      </c>
      <c r="AR52" s="268" t="s">
        <v>6243</v>
      </c>
      <c r="AS52" s="268" t="s">
        <v>6244</v>
      </c>
      <c r="AT52" s="272" t="s">
        <v>6367</v>
      </c>
      <c r="AU52" s="268" t="s">
        <v>6246</v>
      </c>
      <c r="AV52" s="268" t="s">
        <v>6247</v>
      </c>
      <c r="AW52" s="268" t="s">
        <v>85</v>
      </c>
      <c r="AX52" s="268"/>
    </row>
    <row r="53" spans="1:50" x14ac:dyDescent="0.25">
      <c r="A53" s="266">
        <v>54478</v>
      </c>
      <c r="B53" s="267">
        <v>50655729</v>
      </c>
      <c r="C53" s="268" t="s">
        <v>6223</v>
      </c>
      <c r="D53" s="268" t="s">
        <v>197</v>
      </c>
      <c r="E53" s="268">
        <v>3003</v>
      </c>
      <c r="F53" s="268" t="s">
        <v>6325</v>
      </c>
      <c r="G53" s="268">
        <v>21300</v>
      </c>
      <c r="H53" s="268" t="s">
        <v>6326</v>
      </c>
      <c r="I53" s="268" t="s">
        <v>6226</v>
      </c>
      <c r="J53" s="268" t="s">
        <v>6248</v>
      </c>
      <c r="K53" s="268" t="s">
        <v>47</v>
      </c>
      <c r="L53" s="268" t="s">
        <v>6228</v>
      </c>
      <c r="M53" s="268" t="s">
        <v>6229</v>
      </c>
      <c r="N53" s="268" t="s">
        <v>6230</v>
      </c>
      <c r="O53" s="268" t="s">
        <v>6231</v>
      </c>
      <c r="P53" s="268" t="s">
        <v>6232</v>
      </c>
      <c r="Q53" s="268" t="s">
        <v>6233</v>
      </c>
      <c r="R53" s="268" t="s">
        <v>6234</v>
      </c>
      <c r="S53" s="268" t="s">
        <v>6235</v>
      </c>
      <c r="T53" s="268" t="s">
        <v>2881</v>
      </c>
      <c r="U53" s="268" t="s">
        <v>6426</v>
      </c>
      <c r="V53" s="268" t="s">
        <v>6236</v>
      </c>
      <c r="W53" s="268">
        <v>441106</v>
      </c>
      <c r="X53" s="268" t="s">
        <v>178</v>
      </c>
      <c r="Y53" s="268"/>
      <c r="Z53" s="268">
        <v>16</v>
      </c>
      <c r="AA53" s="269">
        <v>24</v>
      </c>
      <c r="AB53" s="270">
        <v>3</v>
      </c>
      <c r="AC53" s="268">
        <v>2</v>
      </c>
      <c r="AD53" s="268">
        <v>12</v>
      </c>
      <c r="AE53" s="268">
        <v>8</v>
      </c>
      <c r="AF53" s="268">
        <v>6</v>
      </c>
      <c r="AG53" s="269">
        <v>14</v>
      </c>
      <c r="AH53" s="268" t="s">
        <v>6427</v>
      </c>
      <c r="AI53" s="269" t="s">
        <v>6386</v>
      </c>
      <c r="AJ53" s="271">
        <v>45035</v>
      </c>
      <c r="AK53" s="271">
        <v>45037</v>
      </c>
      <c r="AL53" s="268">
        <v>7</v>
      </c>
      <c r="AM53" s="269" t="s">
        <v>6428</v>
      </c>
      <c r="AN53" s="268">
        <v>14</v>
      </c>
      <c r="AO53" s="269" t="s">
        <v>6429</v>
      </c>
      <c r="AP53" s="269" t="s">
        <v>6242</v>
      </c>
      <c r="AQ53" s="269" t="s">
        <v>6242</v>
      </c>
      <c r="AR53" s="268" t="s">
        <v>6243</v>
      </c>
      <c r="AS53" s="268" t="s">
        <v>6244</v>
      </c>
      <c r="AT53" s="272" t="s">
        <v>6255</v>
      </c>
      <c r="AU53" s="268" t="s">
        <v>6246</v>
      </c>
      <c r="AV53" s="268" t="s">
        <v>6247</v>
      </c>
      <c r="AW53" s="268" t="s">
        <v>85</v>
      </c>
      <c r="AX53" s="268"/>
    </row>
    <row r="54" spans="1:50" x14ac:dyDescent="0.25">
      <c r="A54" s="266">
        <v>57588</v>
      </c>
      <c r="B54" s="267">
        <v>50655725</v>
      </c>
      <c r="C54" s="268" t="s">
        <v>6223</v>
      </c>
      <c r="D54" s="268" t="s">
        <v>197</v>
      </c>
      <c r="E54" s="268">
        <v>3003</v>
      </c>
      <c r="F54" s="268" t="s">
        <v>6325</v>
      </c>
      <c r="G54" s="268">
        <v>21300</v>
      </c>
      <c r="H54" s="268" t="s">
        <v>6326</v>
      </c>
      <c r="I54" s="268" t="s">
        <v>6226</v>
      </c>
      <c r="J54" s="268" t="s">
        <v>6374</v>
      </c>
      <c r="K54" s="268" t="s">
        <v>24</v>
      </c>
      <c r="L54" s="268" t="s">
        <v>6228</v>
      </c>
      <c r="M54" s="268" t="s">
        <v>6229</v>
      </c>
      <c r="N54" s="268" t="s">
        <v>6230</v>
      </c>
      <c r="O54" s="268" t="s">
        <v>6231</v>
      </c>
      <c r="P54" s="268" t="s">
        <v>6232</v>
      </c>
      <c r="Q54" s="268" t="s">
        <v>6233</v>
      </c>
      <c r="R54" s="268" t="s">
        <v>6234</v>
      </c>
      <c r="S54" s="268" t="s">
        <v>6235</v>
      </c>
      <c r="T54" s="268" t="s">
        <v>1646</v>
      </c>
      <c r="U54" s="268" t="s">
        <v>1647</v>
      </c>
      <c r="V54" s="268" t="s">
        <v>6236</v>
      </c>
      <c r="W54" s="268">
        <v>441106</v>
      </c>
      <c r="X54" s="268" t="s">
        <v>178</v>
      </c>
      <c r="Y54" s="268"/>
      <c r="Z54" s="268">
        <v>16</v>
      </c>
      <c r="AA54" s="269">
        <v>8</v>
      </c>
      <c r="AB54" s="270">
        <v>1</v>
      </c>
      <c r="AC54" s="268">
        <v>1</v>
      </c>
      <c r="AD54" s="268">
        <v>8</v>
      </c>
      <c r="AE54" s="268">
        <v>9</v>
      </c>
      <c r="AF54" s="268" t="s">
        <v>6237</v>
      </c>
      <c r="AG54" s="269">
        <v>9</v>
      </c>
      <c r="AH54" s="268" t="s">
        <v>6344</v>
      </c>
      <c r="AI54" s="269" t="s">
        <v>6345</v>
      </c>
      <c r="AJ54" s="271">
        <v>45020</v>
      </c>
      <c r="AK54" s="271">
        <v>45020</v>
      </c>
      <c r="AL54" s="268">
        <v>3</v>
      </c>
      <c r="AM54" s="269" t="s">
        <v>6430</v>
      </c>
      <c r="AN54" s="268">
        <v>9</v>
      </c>
      <c r="AO54" s="269" t="s">
        <v>6347</v>
      </c>
      <c r="AP54" s="269" t="s">
        <v>6242</v>
      </c>
      <c r="AQ54" s="269" t="s">
        <v>6242</v>
      </c>
      <c r="AR54" s="268" t="s">
        <v>6243</v>
      </c>
      <c r="AS54" s="268" t="s">
        <v>6244</v>
      </c>
      <c r="AT54" s="272" t="s">
        <v>6288</v>
      </c>
      <c r="AU54" s="268" t="s">
        <v>6246</v>
      </c>
      <c r="AV54" s="268" t="s">
        <v>6247</v>
      </c>
      <c r="AW54" s="268" t="s">
        <v>85</v>
      </c>
      <c r="AX54" s="268"/>
    </row>
    <row r="55" spans="1:50" x14ac:dyDescent="0.25">
      <c r="A55" s="266">
        <v>54497</v>
      </c>
      <c r="B55" s="267">
        <v>50655733</v>
      </c>
      <c r="C55" s="268" t="s">
        <v>6223</v>
      </c>
      <c r="D55" s="268" t="s">
        <v>197</v>
      </c>
      <c r="E55" s="268">
        <v>3003</v>
      </c>
      <c r="F55" s="268" t="s">
        <v>6325</v>
      </c>
      <c r="G55" s="268">
        <v>21300</v>
      </c>
      <c r="H55" s="268" t="s">
        <v>6326</v>
      </c>
      <c r="I55" s="268" t="s">
        <v>6226</v>
      </c>
      <c r="J55" s="268" t="s">
        <v>6248</v>
      </c>
      <c r="K55" s="268" t="s">
        <v>47</v>
      </c>
      <c r="L55" s="268" t="s">
        <v>6228</v>
      </c>
      <c r="M55" s="268" t="s">
        <v>6229</v>
      </c>
      <c r="N55" s="268" t="s">
        <v>6230</v>
      </c>
      <c r="O55" s="268" t="s">
        <v>6231</v>
      </c>
      <c r="P55" s="268" t="s">
        <v>6232</v>
      </c>
      <c r="Q55" s="268" t="s">
        <v>6233</v>
      </c>
      <c r="R55" s="268" t="s">
        <v>6234</v>
      </c>
      <c r="S55" s="268" t="s">
        <v>6235</v>
      </c>
      <c r="T55" s="268" t="s">
        <v>820</v>
      </c>
      <c r="U55" s="268" t="s">
        <v>821</v>
      </c>
      <c r="V55" s="268" t="s">
        <v>6236</v>
      </c>
      <c r="W55" s="268">
        <v>441106</v>
      </c>
      <c r="X55" s="268" t="s">
        <v>178</v>
      </c>
      <c r="Y55" s="268"/>
      <c r="Z55" s="268">
        <v>16</v>
      </c>
      <c r="AA55" s="269">
        <v>24</v>
      </c>
      <c r="AB55" s="270">
        <v>3</v>
      </c>
      <c r="AC55" s="268">
        <v>4</v>
      </c>
      <c r="AD55" s="268">
        <v>8</v>
      </c>
      <c r="AE55" s="268">
        <v>7</v>
      </c>
      <c r="AF55" s="268">
        <v>5</v>
      </c>
      <c r="AG55" s="269">
        <v>12</v>
      </c>
      <c r="AH55" s="268" t="s">
        <v>6404</v>
      </c>
      <c r="AI55" s="269" t="s">
        <v>6386</v>
      </c>
      <c r="AJ55" s="271">
        <v>45042</v>
      </c>
      <c r="AK55" s="271">
        <v>45044</v>
      </c>
      <c r="AL55" s="268">
        <v>7</v>
      </c>
      <c r="AM55" s="269" t="s">
        <v>6431</v>
      </c>
      <c r="AN55" s="268">
        <v>12</v>
      </c>
      <c r="AO55" s="269" t="s">
        <v>6432</v>
      </c>
      <c r="AP55" s="269" t="s">
        <v>6242</v>
      </c>
      <c r="AQ55" s="269" t="s">
        <v>6242</v>
      </c>
      <c r="AR55" s="268" t="s">
        <v>6243</v>
      </c>
      <c r="AS55" s="268" t="s">
        <v>6244</v>
      </c>
      <c r="AT55" s="272" t="s">
        <v>6255</v>
      </c>
      <c r="AU55" s="268" t="s">
        <v>6246</v>
      </c>
      <c r="AV55" s="268" t="s">
        <v>6247</v>
      </c>
      <c r="AW55" s="268" t="s">
        <v>85</v>
      </c>
      <c r="AX55" s="268"/>
    </row>
    <row r="56" spans="1:50" x14ac:dyDescent="0.25">
      <c r="A56" s="266">
        <v>55501</v>
      </c>
      <c r="B56" s="267">
        <v>50656039</v>
      </c>
      <c r="C56" s="268" t="s">
        <v>6223</v>
      </c>
      <c r="D56" s="268" t="s">
        <v>197</v>
      </c>
      <c r="E56" s="268">
        <v>3003</v>
      </c>
      <c r="F56" s="268" t="s">
        <v>6325</v>
      </c>
      <c r="G56" s="268">
        <v>21300</v>
      </c>
      <c r="H56" s="268" t="s">
        <v>6326</v>
      </c>
      <c r="I56" s="268" t="s">
        <v>6226</v>
      </c>
      <c r="J56" s="268" t="s">
        <v>23</v>
      </c>
      <c r="K56" s="268" t="s">
        <v>23</v>
      </c>
      <c r="L56" s="268" t="s">
        <v>6228</v>
      </c>
      <c r="M56" s="268" t="s">
        <v>6229</v>
      </c>
      <c r="N56" s="268" t="s">
        <v>6230</v>
      </c>
      <c r="O56" s="268" t="s">
        <v>6231</v>
      </c>
      <c r="P56" s="268" t="s">
        <v>6232</v>
      </c>
      <c r="Q56" s="268" t="s">
        <v>6233</v>
      </c>
      <c r="R56" s="268" t="s">
        <v>6234</v>
      </c>
      <c r="S56" s="268" t="s">
        <v>6235</v>
      </c>
      <c r="T56" s="268" t="s">
        <v>6327</v>
      </c>
      <c r="U56" s="268" t="s">
        <v>6328</v>
      </c>
      <c r="V56" s="268" t="s">
        <v>6236</v>
      </c>
      <c r="W56" s="268">
        <v>441106</v>
      </c>
      <c r="X56" s="268" t="s">
        <v>178</v>
      </c>
      <c r="Y56" s="268"/>
      <c r="Z56" s="268">
        <v>16</v>
      </c>
      <c r="AA56" s="269">
        <v>16</v>
      </c>
      <c r="AB56" s="270">
        <v>2</v>
      </c>
      <c r="AC56" s="268" t="s">
        <v>6262</v>
      </c>
      <c r="AD56" s="268">
        <v>8</v>
      </c>
      <c r="AE56" s="268">
        <v>8</v>
      </c>
      <c r="AF56" s="268" t="s">
        <v>6237</v>
      </c>
      <c r="AG56" s="269">
        <v>8</v>
      </c>
      <c r="AH56" s="268" t="s">
        <v>6404</v>
      </c>
      <c r="AI56" s="269" t="s">
        <v>6405</v>
      </c>
      <c r="AJ56" s="271">
        <v>45223</v>
      </c>
      <c r="AK56" s="271">
        <v>45224</v>
      </c>
      <c r="AL56" s="268">
        <v>8</v>
      </c>
      <c r="AM56" s="269" t="s">
        <v>6433</v>
      </c>
      <c r="AN56" s="268">
        <v>8</v>
      </c>
      <c r="AO56" s="269" t="s">
        <v>6305</v>
      </c>
      <c r="AP56" s="269" t="s">
        <v>6242</v>
      </c>
      <c r="AQ56" s="269" t="s">
        <v>6242</v>
      </c>
      <c r="AR56" s="268" t="s">
        <v>6243</v>
      </c>
      <c r="AS56" s="268" t="s">
        <v>6244</v>
      </c>
      <c r="AT56" s="272" t="s">
        <v>6303</v>
      </c>
      <c r="AU56" s="268" t="s">
        <v>6246</v>
      </c>
      <c r="AV56" s="268" t="s">
        <v>6247</v>
      </c>
      <c r="AW56" s="268" t="s">
        <v>85</v>
      </c>
      <c r="AX56" s="268"/>
    </row>
    <row r="57" spans="1:50" x14ac:dyDescent="0.25">
      <c r="A57" s="266">
        <v>58599</v>
      </c>
      <c r="B57" s="267">
        <v>50655704</v>
      </c>
      <c r="C57" s="268" t="s">
        <v>6223</v>
      </c>
      <c r="D57" s="268" t="s">
        <v>197</v>
      </c>
      <c r="E57" s="268">
        <v>3003</v>
      </c>
      <c r="F57" s="268" t="s">
        <v>6325</v>
      </c>
      <c r="G57" s="268">
        <v>21300</v>
      </c>
      <c r="H57" s="268" t="s">
        <v>6326</v>
      </c>
      <c r="I57" s="268" t="s">
        <v>6226</v>
      </c>
      <c r="J57" s="268" t="s">
        <v>78</v>
      </c>
      <c r="K57" s="268" t="s">
        <v>78</v>
      </c>
      <c r="L57" s="268" t="s">
        <v>6228</v>
      </c>
      <c r="M57" s="268" t="s">
        <v>6229</v>
      </c>
      <c r="N57" s="268" t="s">
        <v>6230</v>
      </c>
      <c r="O57" s="268" t="s">
        <v>6231</v>
      </c>
      <c r="P57" s="268" t="s">
        <v>6232</v>
      </c>
      <c r="Q57" s="268" t="s">
        <v>6233</v>
      </c>
      <c r="R57" s="268" t="s">
        <v>6234</v>
      </c>
      <c r="S57" s="268" t="s">
        <v>6235</v>
      </c>
      <c r="T57" s="268" t="s">
        <v>6327</v>
      </c>
      <c r="U57" s="268" t="s">
        <v>6328</v>
      </c>
      <c r="V57" s="268" t="s">
        <v>6236</v>
      </c>
      <c r="W57" s="268">
        <v>441106</v>
      </c>
      <c r="X57" s="268" t="s">
        <v>178</v>
      </c>
      <c r="Y57" s="268"/>
      <c r="Z57" s="268">
        <v>16</v>
      </c>
      <c r="AA57" s="269">
        <v>8</v>
      </c>
      <c r="AB57" s="270">
        <v>1</v>
      </c>
      <c r="AC57" s="268">
        <v>2</v>
      </c>
      <c r="AD57" s="268">
        <v>7</v>
      </c>
      <c r="AE57" s="268">
        <v>7</v>
      </c>
      <c r="AF57" s="268">
        <v>2</v>
      </c>
      <c r="AG57" s="269">
        <v>9</v>
      </c>
      <c r="AH57" s="268" t="s">
        <v>6344</v>
      </c>
      <c r="AI57" s="269" t="s">
        <v>6345</v>
      </c>
      <c r="AJ57" s="271">
        <v>45100</v>
      </c>
      <c r="AK57" s="271">
        <v>45100</v>
      </c>
      <c r="AL57" s="268">
        <v>7</v>
      </c>
      <c r="AM57" s="269" t="s">
        <v>6434</v>
      </c>
      <c r="AN57" s="268">
        <v>9</v>
      </c>
      <c r="AO57" s="269" t="s">
        <v>6391</v>
      </c>
      <c r="AP57" s="269" t="s">
        <v>6242</v>
      </c>
      <c r="AQ57" s="269" t="s">
        <v>6242</v>
      </c>
      <c r="AR57" s="268" t="s">
        <v>6243</v>
      </c>
      <c r="AS57" s="268" t="s">
        <v>6244</v>
      </c>
      <c r="AT57" s="272" t="s">
        <v>6300</v>
      </c>
      <c r="AU57" s="268" t="s">
        <v>6246</v>
      </c>
      <c r="AV57" s="268" t="s">
        <v>6247</v>
      </c>
      <c r="AW57" s="268" t="s">
        <v>85</v>
      </c>
      <c r="AX57" s="268"/>
    </row>
    <row r="58" spans="1:50" x14ac:dyDescent="0.25">
      <c r="A58" s="266">
        <v>55143</v>
      </c>
      <c r="B58" s="267">
        <v>50656062</v>
      </c>
      <c r="C58" s="268" t="s">
        <v>6223</v>
      </c>
      <c r="D58" s="268" t="s">
        <v>198</v>
      </c>
      <c r="E58" s="268">
        <v>3021</v>
      </c>
      <c r="F58" s="268" t="s">
        <v>6359</v>
      </c>
      <c r="G58" s="268">
        <v>23629</v>
      </c>
      <c r="H58" s="268" t="s">
        <v>6308</v>
      </c>
      <c r="I58" s="268" t="s">
        <v>6226</v>
      </c>
      <c r="J58" s="268" t="s">
        <v>328</v>
      </c>
      <c r="K58" s="268" t="s">
        <v>328</v>
      </c>
      <c r="L58" s="268" t="s">
        <v>6228</v>
      </c>
      <c r="M58" s="268" t="s">
        <v>6229</v>
      </c>
      <c r="N58" s="268" t="s">
        <v>6230</v>
      </c>
      <c r="O58" s="268" t="s">
        <v>6231</v>
      </c>
      <c r="P58" s="268" t="s">
        <v>6232</v>
      </c>
      <c r="Q58" s="268" t="s">
        <v>6260</v>
      </c>
      <c r="R58" s="268" t="s">
        <v>6234</v>
      </c>
      <c r="S58" s="268" t="s">
        <v>6235</v>
      </c>
      <c r="T58" s="268" t="s">
        <v>1964</v>
      </c>
      <c r="U58" s="268" t="s">
        <v>1965</v>
      </c>
      <c r="V58" s="268" t="s">
        <v>6236</v>
      </c>
      <c r="W58" s="268">
        <v>414380</v>
      </c>
      <c r="X58" s="268" t="s">
        <v>6309</v>
      </c>
      <c r="Y58" s="268"/>
      <c r="Z58" s="268">
        <v>22</v>
      </c>
      <c r="AA58" s="269">
        <v>16</v>
      </c>
      <c r="AB58" s="270">
        <v>2</v>
      </c>
      <c r="AC58" s="268">
        <v>1</v>
      </c>
      <c r="AD58" s="268">
        <v>3</v>
      </c>
      <c r="AE58" s="268">
        <v>3</v>
      </c>
      <c r="AF58" s="268">
        <v>1</v>
      </c>
      <c r="AG58" s="269">
        <v>4</v>
      </c>
      <c r="AH58" s="268" t="s">
        <v>6360</v>
      </c>
      <c r="AI58" s="269" t="s">
        <v>6311</v>
      </c>
      <c r="AJ58" s="271">
        <v>45141</v>
      </c>
      <c r="AK58" s="271">
        <v>45142</v>
      </c>
      <c r="AL58" s="268">
        <v>3</v>
      </c>
      <c r="AM58" s="269" t="s">
        <v>6435</v>
      </c>
      <c r="AN58" s="268" t="s">
        <v>6253</v>
      </c>
      <c r="AO58" s="269" t="s">
        <v>6242</v>
      </c>
      <c r="AP58" s="269" t="s">
        <v>6242</v>
      </c>
      <c r="AQ58" s="269" t="s">
        <v>6242</v>
      </c>
      <c r="AR58" s="268" t="s">
        <v>6243</v>
      </c>
      <c r="AS58" s="268" t="s">
        <v>6244</v>
      </c>
      <c r="AT58" s="272" t="s">
        <v>6245</v>
      </c>
      <c r="AU58" s="268" t="s">
        <v>6246</v>
      </c>
      <c r="AV58" s="268" t="s">
        <v>6247</v>
      </c>
      <c r="AW58" s="268" t="s">
        <v>51</v>
      </c>
      <c r="AX58" s="268"/>
    </row>
    <row r="59" spans="1:50" x14ac:dyDescent="0.25">
      <c r="A59" s="266">
        <v>55175</v>
      </c>
      <c r="B59" s="267">
        <v>50656004</v>
      </c>
      <c r="C59" s="268" t="s">
        <v>6223</v>
      </c>
      <c r="D59" s="268" t="s">
        <v>198</v>
      </c>
      <c r="E59" s="268">
        <v>3021</v>
      </c>
      <c r="F59" s="268" t="s">
        <v>6359</v>
      </c>
      <c r="G59" s="268">
        <v>23629</v>
      </c>
      <c r="H59" s="268" t="s">
        <v>6308</v>
      </c>
      <c r="I59" s="268" t="s">
        <v>6226</v>
      </c>
      <c r="J59" s="268" t="s">
        <v>328</v>
      </c>
      <c r="K59" s="268" t="s">
        <v>328</v>
      </c>
      <c r="L59" s="268" t="s">
        <v>6228</v>
      </c>
      <c r="M59" s="268" t="s">
        <v>6229</v>
      </c>
      <c r="N59" s="268" t="s">
        <v>6230</v>
      </c>
      <c r="O59" s="268" t="s">
        <v>6231</v>
      </c>
      <c r="P59" s="268" t="s">
        <v>6232</v>
      </c>
      <c r="Q59" s="268" t="s">
        <v>6260</v>
      </c>
      <c r="R59" s="268" t="s">
        <v>6234</v>
      </c>
      <c r="S59" s="268" t="s">
        <v>6235</v>
      </c>
      <c r="T59" s="268" t="s">
        <v>907</v>
      </c>
      <c r="U59" s="268" t="s">
        <v>6249</v>
      </c>
      <c r="V59" s="268" t="s">
        <v>6236</v>
      </c>
      <c r="W59" s="268">
        <v>414380</v>
      </c>
      <c r="X59" s="268" t="s">
        <v>6309</v>
      </c>
      <c r="Y59" s="268"/>
      <c r="Z59" s="268">
        <v>22</v>
      </c>
      <c r="AA59" s="269">
        <v>16</v>
      </c>
      <c r="AB59" s="270">
        <v>2</v>
      </c>
      <c r="AC59" s="268" t="s">
        <v>6262</v>
      </c>
      <c r="AD59" s="268">
        <v>4</v>
      </c>
      <c r="AE59" s="268">
        <v>4</v>
      </c>
      <c r="AF59" s="268" t="s">
        <v>6237</v>
      </c>
      <c r="AG59" s="269">
        <v>4</v>
      </c>
      <c r="AH59" s="268" t="s">
        <v>6360</v>
      </c>
      <c r="AI59" s="269" t="s">
        <v>6311</v>
      </c>
      <c r="AJ59" s="271">
        <v>45155</v>
      </c>
      <c r="AK59" s="271">
        <v>45156</v>
      </c>
      <c r="AL59" s="268">
        <v>2</v>
      </c>
      <c r="AM59" s="269" t="s">
        <v>6436</v>
      </c>
      <c r="AN59" s="268" t="s">
        <v>6253</v>
      </c>
      <c r="AO59" s="269" t="s">
        <v>6241</v>
      </c>
      <c r="AP59" s="269" t="s">
        <v>6242</v>
      </c>
      <c r="AQ59" s="269" t="s">
        <v>6242</v>
      </c>
      <c r="AR59" s="268" t="s">
        <v>6243</v>
      </c>
      <c r="AS59" s="268" t="s">
        <v>6244</v>
      </c>
      <c r="AT59" s="272" t="s">
        <v>6245</v>
      </c>
      <c r="AU59" s="268" t="s">
        <v>6246</v>
      </c>
      <c r="AV59" s="268" t="s">
        <v>6247</v>
      </c>
      <c r="AW59" s="268" t="s">
        <v>51</v>
      </c>
      <c r="AX59" s="268"/>
    </row>
    <row r="60" spans="1:50" x14ac:dyDescent="0.25">
      <c r="A60" s="266">
        <v>54260</v>
      </c>
      <c r="B60" s="267">
        <v>50655727</v>
      </c>
      <c r="C60" s="268" t="s">
        <v>6223</v>
      </c>
      <c r="D60" s="268" t="s">
        <v>197</v>
      </c>
      <c r="E60" s="268">
        <v>3003</v>
      </c>
      <c r="F60" s="268" t="s">
        <v>6325</v>
      </c>
      <c r="G60" s="268">
        <v>21300</v>
      </c>
      <c r="H60" s="268" t="s">
        <v>6326</v>
      </c>
      <c r="I60" s="268" t="s">
        <v>6226</v>
      </c>
      <c r="J60" s="268" t="s">
        <v>102</v>
      </c>
      <c r="K60" s="268" t="s">
        <v>102</v>
      </c>
      <c r="L60" s="268" t="s">
        <v>6228</v>
      </c>
      <c r="M60" s="268" t="s">
        <v>6229</v>
      </c>
      <c r="N60" s="268" t="s">
        <v>6230</v>
      </c>
      <c r="O60" s="268" t="s">
        <v>6231</v>
      </c>
      <c r="P60" s="268" t="s">
        <v>6232</v>
      </c>
      <c r="Q60" s="268" t="s">
        <v>6233</v>
      </c>
      <c r="R60" s="268" t="s">
        <v>6234</v>
      </c>
      <c r="S60" s="268" t="s">
        <v>6235</v>
      </c>
      <c r="T60" s="268" t="s">
        <v>769</v>
      </c>
      <c r="U60" s="268" t="s">
        <v>770</v>
      </c>
      <c r="V60" s="268" t="s">
        <v>6236</v>
      </c>
      <c r="W60" s="268">
        <v>441106</v>
      </c>
      <c r="X60" s="268" t="s">
        <v>178</v>
      </c>
      <c r="Y60" s="268"/>
      <c r="Z60" s="268">
        <v>16</v>
      </c>
      <c r="AA60" s="269">
        <v>8</v>
      </c>
      <c r="AB60" s="270">
        <v>1</v>
      </c>
      <c r="AC60" s="268">
        <v>2</v>
      </c>
      <c r="AD60" s="268">
        <v>7</v>
      </c>
      <c r="AE60" s="268">
        <v>3</v>
      </c>
      <c r="AF60" s="268">
        <v>6</v>
      </c>
      <c r="AG60" s="269">
        <v>9</v>
      </c>
      <c r="AH60" s="268" t="s">
        <v>6344</v>
      </c>
      <c r="AI60" s="269" t="s">
        <v>6345</v>
      </c>
      <c r="AJ60" s="271">
        <v>45033</v>
      </c>
      <c r="AK60" s="271">
        <v>45033</v>
      </c>
      <c r="AL60" s="268">
        <v>7</v>
      </c>
      <c r="AM60" s="269" t="s">
        <v>6346</v>
      </c>
      <c r="AN60" s="268">
        <v>9</v>
      </c>
      <c r="AO60" s="269" t="s">
        <v>6391</v>
      </c>
      <c r="AP60" s="269" t="s">
        <v>6242</v>
      </c>
      <c r="AQ60" s="269" t="s">
        <v>6242</v>
      </c>
      <c r="AR60" s="268" t="s">
        <v>6243</v>
      </c>
      <c r="AS60" s="268" t="s">
        <v>6244</v>
      </c>
      <c r="AT60" s="272" t="s">
        <v>6367</v>
      </c>
      <c r="AU60" s="268" t="s">
        <v>6246</v>
      </c>
      <c r="AV60" s="268" t="s">
        <v>6247</v>
      </c>
      <c r="AW60" s="268" t="s">
        <v>85</v>
      </c>
      <c r="AX60" s="268"/>
    </row>
    <row r="61" spans="1:50" x14ac:dyDescent="0.25">
      <c r="A61" s="266">
        <v>52425</v>
      </c>
      <c r="B61" s="267">
        <v>50650202</v>
      </c>
      <c r="C61" s="268" t="s">
        <v>6223</v>
      </c>
      <c r="D61" s="268" t="s">
        <v>198</v>
      </c>
      <c r="E61" s="268">
        <v>3000</v>
      </c>
      <c r="F61" s="268" t="s">
        <v>6268</v>
      </c>
      <c r="G61" s="268">
        <v>21400</v>
      </c>
      <c r="H61" s="268" t="s">
        <v>6301</v>
      </c>
      <c r="I61" s="268" t="s">
        <v>6437</v>
      </c>
      <c r="J61" s="268" t="s">
        <v>6438</v>
      </c>
      <c r="K61" s="268" t="s">
        <v>6439</v>
      </c>
      <c r="L61" s="268" t="s">
        <v>6228</v>
      </c>
      <c r="M61" s="268" t="s">
        <v>6316</v>
      </c>
      <c r="N61" s="268" t="s">
        <v>6230</v>
      </c>
      <c r="O61" s="268" t="s">
        <v>6317</v>
      </c>
      <c r="P61" s="268" t="s">
        <v>6440</v>
      </c>
      <c r="Q61" s="268" t="s">
        <v>6441</v>
      </c>
      <c r="R61" s="268" t="s">
        <v>6442</v>
      </c>
      <c r="S61" s="268" t="s">
        <v>6443</v>
      </c>
      <c r="T61" s="268" t="s">
        <v>1466</v>
      </c>
      <c r="U61" s="268" t="s">
        <v>1467</v>
      </c>
      <c r="V61" s="268" t="s">
        <v>6318</v>
      </c>
      <c r="W61" s="268"/>
      <c r="X61" s="268" t="s">
        <v>6319</v>
      </c>
      <c r="Y61" s="268"/>
      <c r="Z61" s="268" t="s">
        <v>6320</v>
      </c>
      <c r="AA61" s="269">
        <v>8</v>
      </c>
      <c r="AB61" s="270">
        <v>1</v>
      </c>
      <c r="AC61" s="268">
        <v>1</v>
      </c>
      <c r="AD61" s="268" t="s">
        <v>6262</v>
      </c>
      <c r="AE61" s="268">
        <v>1</v>
      </c>
      <c r="AF61" s="268" t="s">
        <v>6237</v>
      </c>
      <c r="AG61" s="269">
        <v>1</v>
      </c>
      <c r="AH61" s="268" t="s">
        <v>6321</v>
      </c>
      <c r="AI61" s="269" t="s">
        <v>6322</v>
      </c>
      <c r="AJ61" s="271">
        <v>44927</v>
      </c>
      <c r="AK61" s="271">
        <v>45291</v>
      </c>
      <c r="AL61" s="268" t="s">
        <v>6237</v>
      </c>
      <c r="AM61" s="269" t="s">
        <v>6242</v>
      </c>
      <c r="AN61" s="268" t="s">
        <v>6253</v>
      </c>
      <c r="AO61" s="269" t="s">
        <v>6242</v>
      </c>
      <c r="AP61" s="269" t="s">
        <v>6242</v>
      </c>
      <c r="AQ61" s="269" t="s">
        <v>6242</v>
      </c>
      <c r="AR61" s="268" t="s">
        <v>6323</v>
      </c>
      <c r="AS61" s="268" t="s">
        <v>6324</v>
      </c>
      <c r="AT61" s="272" t="s">
        <v>6282</v>
      </c>
      <c r="AU61" s="268" t="s">
        <v>6246</v>
      </c>
      <c r="AV61" s="268" t="s">
        <v>6247</v>
      </c>
      <c r="AW61" s="268" t="s">
        <v>94</v>
      </c>
      <c r="AX61" s="268"/>
    </row>
    <row r="62" spans="1:50" x14ac:dyDescent="0.25">
      <c r="A62" s="266">
        <v>53776</v>
      </c>
      <c r="B62" s="267">
        <v>50650194</v>
      </c>
      <c r="C62" s="268" t="s">
        <v>6223</v>
      </c>
      <c r="D62" s="268" t="s">
        <v>198</v>
      </c>
      <c r="E62" s="268">
        <v>3024</v>
      </c>
      <c r="F62" s="268" t="s">
        <v>6337</v>
      </c>
      <c r="G62" s="268">
        <v>21401</v>
      </c>
      <c r="H62" s="268" t="s">
        <v>6444</v>
      </c>
      <c r="I62" s="268" t="s">
        <v>6226</v>
      </c>
      <c r="J62" s="268" t="s">
        <v>6351</v>
      </c>
      <c r="K62" s="268" t="s">
        <v>17</v>
      </c>
      <c r="L62" s="268" t="s">
        <v>6228</v>
      </c>
      <c r="M62" s="268" t="s">
        <v>6229</v>
      </c>
      <c r="N62" s="268" t="s">
        <v>6230</v>
      </c>
      <c r="O62" s="268" t="s">
        <v>6231</v>
      </c>
      <c r="P62" s="268" t="s">
        <v>6232</v>
      </c>
      <c r="Q62" s="268" t="s">
        <v>6233</v>
      </c>
      <c r="R62" s="268" t="s">
        <v>6234</v>
      </c>
      <c r="S62" s="268" t="s">
        <v>6235</v>
      </c>
      <c r="T62" s="268" t="s">
        <v>1034</v>
      </c>
      <c r="U62" s="268" t="s">
        <v>6284</v>
      </c>
      <c r="V62" s="268" t="s">
        <v>6236</v>
      </c>
      <c r="W62" s="268">
        <v>536181</v>
      </c>
      <c r="X62" s="268" t="s">
        <v>98</v>
      </c>
      <c r="Y62" s="268"/>
      <c r="Z62" s="268">
        <v>13</v>
      </c>
      <c r="AA62" s="269">
        <v>8</v>
      </c>
      <c r="AB62" s="270">
        <v>1</v>
      </c>
      <c r="AC62" s="268">
        <v>1</v>
      </c>
      <c r="AD62" s="268">
        <v>12</v>
      </c>
      <c r="AE62" s="268">
        <v>13</v>
      </c>
      <c r="AF62" s="268" t="s">
        <v>6237</v>
      </c>
      <c r="AG62" s="269">
        <v>13</v>
      </c>
      <c r="AH62" s="268" t="s">
        <v>6445</v>
      </c>
      <c r="AI62" s="269" t="s">
        <v>6446</v>
      </c>
      <c r="AJ62" s="271">
        <v>44931</v>
      </c>
      <c r="AK62" s="271">
        <v>44931</v>
      </c>
      <c r="AL62" s="268" t="s">
        <v>6237</v>
      </c>
      <c r="AM62" s="269" t="s">
        <v>6242</v>
      </c>
      <c r="AN62" s="268" t="s">
        <v>6253</v>
      </c>
      <c r="AO62" s="269" t="s">
        <v>6242</v>
      </c>
      <c r="AP62" s="269" t="s">
        <v>6242</v>
      </c>
      <c r="AQ62" s="269" t="s">
        <v>6242</v>
      </c>
      <c r="AR62" s="268" t="s">
        <v>6243</v>
      </c>
      <c r="AS62" s="268" t="s">
        <v>6244</v>
      </c>
      <c r="AT62" s="272" t="s">
        <v>6245</v>
      </c>
      <c r="AU62" s="268" t="s">
        <v>6246</v>
      </c>
      <c r="AV62" s="268" t="s">
        <v>6247</v>
      </c>
      <c r="AW62" s="268" t="s">
        <v>57</v>
      </c>
      <c r="AX62" s="268"/>
    </row>
    <row r="63" spans="1:50" x14ac:dyDescent="0.25">
      <c r="A63" s="266">
        <v>52346</v>
      </c>
      <c r="B63" s="267">
        <v>50649877</v>
      </c>
      <c r="C63" s="268" t="s">
        <v>6223</v>
      </c>
      <c r="D63" s="268" t="s">
        <v>197</v>
      </c>
      <c r="E63" s="268">
        <v>3003</v>
      </c>
      <c r="F63" s="268" t="s">
        <v>6325</v>
      </c>
      <c r="G63" s="268">
        <v>21300</v>
      </c>
      <c r="H63" s="268" t="s">
        <v>6326</v>
      </c>
      <c r="I63" s="268" t="s">
        <v>6269</v>
      </c>
      <c r="J63" s="268" t="s">
        <v>22</v>
      </c>
      <c r="K63" s="268" t="s">
        <v>22</v>
      </c>
      <c r="L63" s="268" t="s">
        <v>6228</v>
      </c>
      <c r="M63" s="268" t="s">
        <v>6229</v>
      </c>
      <c r="N63" s="268" t="s">
        <v>6230</v>
      </c>
      <c r="O63" s="268" t="s">
        <v>6231</v>
      </c>
      <c r="P63" s="268" t="s">
        <v>6273</v>
      </c>
      <c r="Q63" s="268" t="s">
        <v>6302</v>
      </c>
      <c r="R63" s="268" t="s">
        <v>6234</v>
      </c>
      <c r="S63" s="268" t="s">
        <v>6235</v>
      </c>
      <c r="T63" s="268" t="s">
        <v>1068</v>
      </c>
      <c r="U63" s="268" t="s">
        <v>1069</v>
      </c>
      <c r="V63" s="268" t="s">
        <v>6236</v>
      </c>
      <c r="W63" s="268">
        <v>463384</v>
      </c>
      <c r="X63" s="268" t="s">
        <v>172</v>
      </c>
      <c r="Y63" s="268"/>
      <c r="Z63" s="268">
        <v>8</v>
      </c>
      <c r="AA63" s="269">
        <v>24</v>
      </c>
      <c r="AB63" s="270">
        <v>3</v>
      </c>
      <c r="AC63" s="268">
        <v>3</v>
      </c>
      <c r="AD63" s="268">
        <v>1</v>
      </c>
      <c r="AE63" s="268">
        <v>3</v>
      </c>
      <c r="AF63" s="268">
        <v>1</v>
      </c>
      <c r="AG63" s="269">
        <v>4</v>
      </c>
      <c r="AH63" s="268" t="s">
        <v>6447</v>
      </c>
      <c r="AI63" s="269" t="s">
        <v>6330</v>
      </c>
      <c r="AJ63" s="271">
        <v>44979</v>
      </c>
      <c r="AK63" s="271">
        <v>44981</v>
      </c>
      <c r="AL63" s="268" t="s">
        <v>6237</v>
      </c>
      <c r="AM63" s="269" t="s">
        <v>6242</v>
      </c>
      <c r="AN63" s="268">
        <v>4</v>
      </c>
      <c r="AO63" s="269" t="s">
        <v>6448</v>
      </c>
      <c r="AP63" s="269" t="s">
        <v>6242</v>
      </c>
      <c r="AQ63" s="269" t="s">
        <v>6242</v>
      </c>
      <c r="AR63" s="268" t="s">
        <v>6243</v>
      </c>
      <c r="AS63" s="268" t="s">
        <v>6244</v>
      </c>
      <c r="AT63" s="272" t="s">
        <v>6255</v>
      </c>
      <c r="AU63" s="268" t="s">
        <v>6246</v>
      </c>
      <c r="AV63" s="268" t="s">
        <v>6247</v>
      </c>
      <c r="AW63" s="268" t="s">
        <v>85</v>
      </c>
      <c r="AX63" s="268"/>
    </row>
    <row r="64" spans="1:50" x14ac:dyDescent="0.25">
      <c r="A64" s="266">
        <v>53883</v>
      </c>
      <c r="B64" s="267">
        <v>50656013</v>
      </c>
      <c r="C64" s="268" t="s">
        <v>6223</v>
      </c>
      <c r="D64" s="268" t="s">
        <v>198</v>
      </c>
      <c r="E64" s="268">
        <v>3024</v>
      </c>
      <c r="F64" s="268" t="s">
        <v>6337</v>
      </c>
      <c r="G64" s="268">
        <v>21401</v>
      </c>
      <c r="H64" s="268" t="s">
        <v>6444</v>
      </c>
      <c r="I64" s="268" t="s">
        <v>6226</v>
      </c>
      <c r="J64" s="268" t="s">
        <v>6449</v>
      </c>
      <c r="K64" s="268" t="s">
        <v>6449</v>
      </c>
      <c r="L64" s="268" t="s">
        <v>6228</v>
      </c>
      <c r="M64" s="268" t="s">
        <v>6229</v>
      </c>
      <c r="N64" s="268" t="s">
        <v>6230</v>
      </c>
      <c r="O64" s="268" t="s">
        <v>6231</v>
      </c>
      <c r="P64" s="268" t="s">
        <v>6232</v>
      </c>
      <c r="Q64" s="268" t="s">
        <v>6233</v>
      </c>
      <c r="R64" s="268" t="s">
        <v>6234</v>
      </c>
      <c r="S64" s="268" t="s">
        <v>6235</v>
      </c>
      <c r="T64" s="268" t="s">
        <v>764</v>
      </c>
      <c r="U64" s="268" t="s">
        <v>6450</v>
      </c>
      <c r="V64" s="268" t="s">
        <v>6236</v>
      </c>
      <c r="W64" s="268">
        <v>414380</v>
      </c>
      <c r="X64" s="268" t="s">
        <v>6309</v>
      </c>
      <c r="Y64" s="268"/>
      <c r="Z64" s="268">
        <v>22</v>
      </c>
      <c r="AA64" s="269">
        <v>40</v>
      </c>
      <c r="AB64" s="270">
        <v>5</v>
      </c>
      <c r="AC64" s="268">
        <v>3</v>
      </c>
      <c r="AD64" s="268">
        <v>12</v>
      </c>
      <c r="AE64" s="268">
        <v>15</v>
      </c>
      <c r="AF64" s="268" t="s">
        <v>6237</v>
      </c>
      <c r="AG64" s="269">
        <v>15</v>
      </c>
      <c r="AH64" s="268" t="s">
        <v>6451</v>
      </c>
      <c r="AI64" s="269" t="s">
        <v>6264</v>
      </c>
      <c r="AJ64" s="271">
        <v>45208</v>
      </c>
      <c r="AK64" s="271">
        <v>45212</v>
      </c>
      <c r="AL64" s="268" t="s">
        <v>6237</v>
      </c>
      <c r="AM64" s="269" t="s">
        <v>6242</v>
      </c>
      <c r="AN64" s="268" t="s">
        <v>6253</v>
      </c>
      <c r="AO64" s="269" t="s">
        <v>6242</v>
      </c>
      <c r="AP64" s="269" t="s">
        <v>6242</v>
      </c>
      <c r="AQ64" s="269" t="s">
        <v>6242</v>
      </c>
      <c r="AR64" s="268" t="s">
        <v>6243</v>
      </c>
      <c r="AS64" s="268" t="s">
        <v>6244</v>
      </c>
      <c r="AT64" s="272" t="s">
        <v>6267</v>
      </c>
      <c r="AU64" s="268" t="s">
        <v>6246</v>
      </c>
      <c r="AV64" s="268" t="s">
        <v>6247</v>
      </c>
      <c r="AW64" s="268" t="s">
        <v>57</v>
      </c>
      <c r="AX64" s="268"/>
    </row>
    <row r="65" spans="1:50" x14ac:dyDescent="0.25">
      <c r="A65" s="266">
        <v>57679</v>
      </c>
      <c r="B65" s="267">
        <v>50649892</v>
      </c>
      <c r="C65" s="268" t="s">
        <v>6223</v>
      </c>
      <c r="D65" s="268" t="s">
        <v>197</v>
      </c>
      <c r="E65" s="268">
        <v>3003</v>
      </c>
      <c r="F65" s="268" t="s">
        <v>6325</v>
      </c>
      <c r="G65" s="268">
        <v>21300</v>
      </c>
      <c r="H65" s="268" t="s">
        <v>6326</v>
      </c>
      <c r="I65" s="268" t="s">
        <v>6269</v>
      </c>
      <c r="J65" s="268" t="s">
        <v>28</v>
      </c>
      <c r="K65" s="268" t="s">
        <v>28</v>
      </c>
      <c r="L65" s="268" t="s">
        <v>6228</v>
      </c>
      <c r="M65" s="268" t="s">
        <v>6229</v>
      </c>
      <c r="N65" s="268" t="s">
        <v>6230</v>
      </c>
      <c r="O65" s="268" t="s">
        <v>6231</v>
      </c>
      <c r="P65" s="268" t="s">
        <v>6273</v>
      </c>
      <c r="Q65" s="268" t="s">
        <v>6302</v>
      </c>
      <c r="R65" s="268" t="s">
        <v>6234</v>
      </c>
      <c r="S65" s="268" t="s">
        <v>6235</v>
      </c>
      <c r="T65" s="268" t="s">
        <v>1964</v>
      </c>
      <c r="U65" s="268" t="s">
        <v>1965</v>
      </c>
      <c r="V65" s="268" t="s">
        <v>6236</v>
      </c>
      <c r="W65" s="268">
        <v>463384</v>
      </c>
      <c r="X65" s="268" t="s">
        <v>172</v>
      </c>
      <c r="Y65" s="268"/>
      <c r="Z65" s="268">
        <v>8</v>
      </c>
      <c r="AA65" s="269">
        <v>16</v>
      </c>
      <c r="AB65" s="270">
        <v>2</v>
      </c>
      <c r="AC65" s="268">
        <v>3</v>
      </c>
      <c r="AD65" s="268" t="s">
        <v>6262</v>
      </c>
      <c r="AE65" s="268">
        <v>3</v>
      </c>
      <c r="AF65" s="268" t="s">
        <v>6237</v>
      </c>
      <c r="AG65" s="269">
        <v>3</v>
      </c>
      <c r="AH65" s="268" t="s">
        <v>6452</v>
      </c>
      <c r="AI65" s="269" t="s">
        <v>6356</v>
      </c>
      <c r="AJ65" s="271">
        <v>44977</v>
      </c>
      <c r="AK65" s="271">
        <v>44978</v>
      </c>
      <c r="AL65" s="268" t="s">
        <v>6237</v>
      </c>
      <c r="AM65" s="269" t="s">
        <v>6242</v>
      </c>
      <c r="AN65" s="268">
        <v>3</v>
      </c>
      <c r="AO65" s="269" t="s">
        <v>6453</v>
      </c>
      <c r="AP65" s="269" t="s">
        <v>6242</v>
      </c>
      <c r="AQ65" s="269" t="s">
        <v>6242</v>
      </c>
      <c r="AR65" s="268" t="s">
        <v>6243</v>
      </c>
      <c r="AS65" s="268" t="s">
        <v>6244</v>
      </c>
      <c r="AT65" s="272" t="s">
        <v>6293</v>
      </c>
      <c r="AU65" s="268" t="s">
        <v>6246</v>
      </c>
      <c r="AV65" s="268" t="s">
        <v>6247</v>
      </c>
      <c r="AW65" s="268" t="s">
        <v>85</v>
      </c>
      <c r="AX65" s="268"/>
    </row>
    <row r="66" spans="1:50" x14ac:dyDescent="0.25">
      <c r="A66" s="266">
        <v>54860</v>
      </c>
      <c r="B66" s="267">
        <v>50656055</v>
      </c>
      <c r="C66" s="268" t="s">
        <v>6223</v>
      </c>
      <c r="D66" s="268" t="s">
        <v>198</v>
      </c>
      <c r="E66" s="268">
        <v>3014</v>
      </c>
      <c r="F66" s="268" t="s">
        <v>6454</v>
      </c>
      <c r="G66" s="268">
        <v>15400</v>
      </c>
      <c r="H66" s="268" t="s">
        <v>6454</v>
      </c>
      <c r="I66" s="268" t="s">
        <v>6226</v>
      </c>
      <c r="J66" s="268" t="s">
        <v>84</v>
      </c>
      <c r="K66" s="268" t="s">
        <v>84</v>
      </c>
      <c r="L66" s="268" t="s">
        <v>6228</v>
      </c>
      <c r="M66" s="268" t="s">
        <v>6229</v>
      </c>
      <c r="N66" s="268" t="s">
        <v>6230</v>
      </c>
      <c r="O66" s="268" t="s">
        <v>6231</v>
      </c>
      <c r="P66" s="268" t="s">
        <v>6232</v>
      </c>
      <c r="Q66" s="268" t="s">
        <v>6233</v>
      </c>
      <c r="R66" s="268" t="s">
        <v>6234</v>
      </c>
      <c r="S66" s="268" t="s">
        <v>6235</v>
      </c>
      <c r="T66" s="268" t="s">
        <v>1034</v>
      </c>
      <c r="U66" s="268" t="s">
        <v>6284</v>
      </c>
      <c r="V66" s="268" t="s">
        <v>6236</v>
      </c>
      <c r="W66" s="268">
        <v>322353</v>
      </c>
      <c r="X66" s="268" t="s">
        <v>126</v>
      </c>
      <c r="Y66" s="268" t="s">
        <v>6277</v>
      </c>
      <c r="Z66" s="268">
        <v>37</v>
      </c>
      <c r="AA66" s="269">
        <v>16</v>
      </c>
      <c r="AB66" s="270">
        <v>2</v>
      </c>
      <c r="AC66" s="268" t="s">
        <v>6262</v>
      </c>
      <c r="AD66" s="268">
        <v>8</v>
      </c>
      <c r="AE66" s="268">
        <v>8</v>
      </c>
      <c r="AF66" s="268" t="s">
        <v>6237</v>
      </c>
      <c r="AG66" s="269">
        <v>8</v>
      </c>
      <c r="AH66" s="268" t="s">
        <v>6278</v>
      </c>
      <c r="AI66" s="269" t="s">
        <v>6279</v>
      </c>
      <c r="AJ66" s="271">
        <v>45035</v>
      </c>
      <c r="AK66" s="271">
        <v>45035</v>
      </c>
      <c r="AL66" s="268" t="s">
        <v>6237</v>
      </c>
      <c r="AM66" s="269" t="s">
        <v>6242</v>
      </c>
      <c r="AN66" s="268" t="s">
        <v>6253</v>
      </c>
      <c r="AO66" s="269" t="s">
        <v>6242</v>
      </c>
      <c r="AP66" s="269" t="s">
        <v>6242</v>
      </c>
      <c r="AQ66" s="269" t="s">
        <v>6242</v>
      </c>
      <c r="AR66" s="268" t="s">
        <v>6280</v>
      </c>
      <c r="AS66" s="268" t="s">
        <v>6281</v>
      </c>
      <c r="AT66" s="272" t="s">
        <v>6422</v>
      </c>
      <c r="AU66" s="268" t="s">
        <v>6246</v>
      </c>
      <c r="AV66" s="268" t="s">
        <v>6247</v>
      </c>
      <c r="AW66" s="268" t="s">
        <v>60</v>
      </c>
      <c r="AX66" s="268"/>
    </row>
    <row r="67" spans="1:50" x14ac:dyDescent="0.25">
      <c r="A67" s="266">
        <v>57297</v>
      </c>
      <c r="B67" s="267">
        <v>50656011</v>
      </c>
      <c r="C67" s="268" t="s">
        <v>6223</v>
      </c>
      <c r="D67" s="268" t="s">
        <v>198</v>
      </c>
      <c r="E67" s="268">
        <v>3000</v>
      </c>
      <c r="F67" s="268" t="s">
        <v>6268</v>
      </c>
      <c r="G67" s="268">
        <v>21000</v>
      </c>
      <c r="H67" s="268" t="s">
        <v>1621</v>
      </c>
      <c r="I67" s="268" t="s">
        <v>6412</v>
      </c>
      <c r="J67" s="268" t="s">
        <v>6413</v>
      </c>
      <c r="K67" s="268" t="s">
        <v>6413</v>
      </c>
      <c r="L67" s="268" t="s">
        <v>6228</v>
      </c>
      <c r="M67" s="268" t="s">
        <v>6316</v>
      </c>
      <c r="N67" s="268" t="s">
        <v>6230</v>
      </c>
      <c r="O67" s="268" t="s">
        <v>6231</v>
      </c>
      <c r="P67" s="268" t="s">
        <v>6232</v>
      </c>
      <c r="Q67" s="268" t="s">
        <v>6233</v>
      </c>
      <c r="R67" s="268" t="s">
        <v>6234</v>
      </c>
      <c r="S67" s="268" t="s">
        <v>6235</v>
      </c>
      <c r="T67" s="268" t="s">
        <v>1618</v>
      </c>
      <c r="U67" s="268" t="s">
        <v>1619</v>
      </c>
      <c r="V67" s="268" t="s">
        <v>6236</v>
      </c>
      <c r="W67" s="268">
        <v>570530</v>
      </c>
      <c r="X67" s="268" t="s">
        <v>91</v>
      </c>
      <c r="Y67" s="268" t="s">
        <v>6277</v>
      </c>
      <c r="Z67" s="268">
        <v>33</v>
      </c>
      <c r="AA67" s="269">
        <v>40</v>
      </c>
      <c r="AB67" s="270">
        <v>5</v>
      </c>
      <c r="AC67" s="268" t="s">
        <v>6262</v>
      </c>
      <c r="AD67" s="268">
        <v>18</v>
      </c>
      <c r="AE67" s="268">
        <v>18</v>
      </c>
      <c r="AF67" s="268" t="s">
        <v>6237</v>
      </c>
      <c r="AG67" s="269">
        <v>18</v>
      </c>
      <c r="AH67" s="268" t="s">
        <v>6278</v>
      </c>
      <c r="AI67" s="269" t="s">
        <v>6279</v>
      </c>
      <c r="AJ67" s="271">
        <v>45194</v>
      </c>
      <c r="AK67" s="271">
        <v>45198</v>
      </c>
      <c r="AL67" s="268">
        <v>16</v>
      </c>
      <c r="AM67" s="269" t="s">
        <v>6455</v>
      </c>
      <c r="AN67" s="268">
        <v>18</v>
      </c>
      <c r="AO67" s="269" t="s">
        <v>6456</v>
      </c>
      <c r="AP67" s="269" t="s">
        <v>6242</v>
      </c>
      <c r="AQ67" s="269" t="s">
        <v>6242</v>
      </c>
      <c r="AR67" s="268" t="s">
        <v>6280</v>
      </c>
      <c r="AS67" s="268" t="s">
        <v>6281</v>
      </c>
      <c r="AT67" s="272" t="s">
        <v>6267</v>
      </c>
      <c r="AU67" s="268" t="s">
        <v>6246</v>
      </c>
      <c r="AV67" s="268" t="s">
        <v>6247</v>
      </c>
      <c r="AW67" s="268" t="s">
        <v>88</v>
      </c>
      <c r="AX67" s="268"/>
    </row>
    <row r="68" spans="1:50" x14ac:dyDescent="0.25">
      <c r="A68" s="266">
        <v>49320</v>
      </c>
      <c r="B68" s="267">
        <v>50650111</v>
      </c>
      <c r="C68" s="268" t="s">
        <v>6223</v>
      </c>
      <c r="D68" s="268" t="s">
        <v>197</v>
      </c>
      <c r="E68" s="268">
        <v>3003</v>
      </c>
      <c r="F68" s="268" t="s">
        <v>6325</v>
      </c>
      <c r="G68" s="268">
        <v>21300</v>
      </c>
      <c r="H68" s="268" t="s">
        <v>6326</v>
      </c>
      <c r="I68" s="268" t="s">
        <v>6226</v>
      </c>
      <c r="J68" s="268" t="s">
        <v>6457</v>
      </c>
      <c r="K68" s="268" t="s">
        <v>41</v>
      </c>
      <c r="L68" s="268" t="s">
        <v>6228</v>
      </c>
      <c r="M68" s="268" t="s">
        <v>6229</v>
      </c>
      <c r="N68" s="268" t="s">
        <v>6230</v>
      </c>
      <c r="O68" s="268" t="s">
        <v>6231</v>
      </c>
      <c r="P68" s="268" t="s">
        <v>6232</v>
      </c>
      <c r="Q68" s="268" t="s">
        <v>6233</v>
      </c>
      <c r="R68" s="268" t="s">
        <v>6234</v>
      </c>
      <c r="S68" s="268" t="s">
        <v>6235</v>
      </c>
      <c r="T68" s="268" t="s">
        <v>764</v>
      </c>
      <c r="U68" s="268" t="s">
        <v>6450</v>
      </c>
      <c r="V68" s="268" t="s">
        <v>6236</v>
      </c>
      <c r="W68" s="268">
        <v>352720</v>
      </c>
      <c r="X68" s="268" t="s">
        <v>66</v>
      </c>
      <c r="Y68" s="268"/>
      <c r="Z68" s="268">
        <v>29</v>
      </c>
      <c r="AA68" s="269">
        <v>16</v>
      </c>
      <c r="AB68" s="270">
        <v>2</v>
      </c>
      <c r="AC68" s="268" t="s">
        <v>6262</v>
      </c>
      <c r="AD68" s="268">
        <v>11</v>
      </c>
      <c r="AE68" s="268">
        <v>11</v>
      </c>
      <c r="AF68" s="268" t="s">
        <v>6237</v>
      </c>
      <c r="AG68" s="269">
        <v>11</v>
      </c>
      <c r="AH68" s="268" t="s">
        <v>6458</v>
      </c>
      <c r="AI68" s="269" t="s">
        <v>6459</v>
      </c>
      <c r="AJ68" s="271">
        <v>44952</v>
      </c>
      <c r="AK68" s="271">
        <v>44953</v>
      </c>
      <c r="AL68" s="268">
        <v>11</v>
      </c>
      <c r="AM68" s="269" t="s">
        <v>6460</v>
      </c>
      <c r="AN68" s="268" t="s">
        <v>6253</v>
      </c>
      <c r="AO68" s="269" t="s">
        <v>6242</v>
      </c>
      <c r="AP68" s="269" t="s">
        <v>6242</v>
      </c>
      <c r="AQ68" s="269" t="s">
        <v>6242</v>
      </c>
      <c r="AR68" s="268" t="s">
        <v>6243</v>
      </c>
      <c r="AS68" s="268" t="s">
        <v>6244</v>
      </c>
      <c r="AT68" s="272" t="s">
        <v>6245</v>
      </c>
      <c r="AU68" s="268" t="s">
        <v>6246</v>
      </c>
      <c r="AV68" s="268" t="s">
        <v>6247</v>
      </c>
      <c r="AW68" s="268" t="s">
        <v>29</v>
      </c>
      <c r="AX68" s="268"/>
    </row>
    <row r="69" spans="1:50" x14ac:dyDescent="0.25">
      <c r="A69" s="266">
        <v>55519</v>
      </c>
      <c r="B69" s="267">
        <v>50649926</v>
      </c>
      <c r="C69" s="268" t="s">
        <v>6223</v>
      </c>
      <c r="D69" s="268" t="s">
        <v>197</v>
      </c>
      <c r="E69" s="268">
        <v>3003</v>
      </c>
      <c r="F69" s="268" t="s">
        <v>6325</v>
      </c>
      <c r="G69" s="268">
        <v>21300</v>
      </c>
      <c r="H69" s="268" t="s">
        <v>6326</v>
      </c>
      <c r="I69" s="268" t="s">
        <v>6226</v>
      </c>
      <c r="J69" s="268" t="s">
        <v>6461</v>
      </c>
      <c r="K69" s="268" t="s">
        <v>6462</v>
      </c>
      <c r="L69" s="268" t="s">
        <v>6228</v>
      </c>
      <c r="M69" s="268" t="s">
        <v>6229</v>
      </c>
      <c r="N69" s="268" t="s">
        <v>6230</v>
      </c>
      <c r="O69" s="268" t="s">
        <v>6231</v>
      </c>
      <c r="P69" s="268" t="s">
        <v>6232</v>
      </c>
      <c r="Q69" s="268" t="s">
        <v>6233</v>
      </c>
      <c r="R69" s="268" t="s">
        <v>6234</v>
      </c>
      <c r="S69" s="268" t="s">
        <v>6235</v>
      </c>
      <c r="T69" s="268" t="s">
        <v>764</v>
      </c>
      <c r="U69" s="268" t="s">
        <v>6450</v>
      </c>
      <c r="V69" s="268" t="s">
        <v>6236</v>
      </c>
      <c r="W69" s="268">
        <v>352720</v>
      </c>
      <c r="X69" s="268" t="s">
        <v>66</v>
      </c>
      <c r="Y69" s="268"/>
      <c r="Z69" s="268">
        <v>29</v>
      </c>
      <c r="AA69" s="269">
        <v>16</v>
      </c>
      <c r="AB69" s="270">
        <v>2</v>
      </c>
      <c r="AC69" s="268">
        <v>1</v>
      </c>
      <c r="AD69" s="268">
        <v>11</v>
      </c>
      <c r="AE69" s="268">
        <v>12</v>
      </c>
      <c r="AF69" s="268" t="s">
        <v>6237</v>
      </c>
      <c r="AG69" s="269">
        <v>12</v>
      </c>
      <c r="AH69" s="268" t="s">
        <v>6463</v>
      </c>
      <c r="AI69" s="269" t="s">
        <v>6459</v>
      </c>
      <c r="AJ69" s="271">
        <v>44984</v>
      </c>
      <c r="AK69" s="271">
        <v>44985</v>
      </c>
      <c r="AL69" s="268">
        <v>11</v>
      </c>
      <c r="AM69" s="269" t="s">
        <v>6464</v>
      </c>
      <c r="AN69" s="268" t="s">
        <v>6253</v>
      </c>
      <c r="AO69" s="269" t="s">
        <v>6242</v>
      </c>
      <c r="AP69" s="269" t="s">
        <v>6242</v>
      </c>
      <c r="AQ69" s="269" t="s">
        <v>6242</v>
      </c>
      <c r="AR69" s="268" t="s">
        <v>6243</v>
      </c>
      <c r="AS69" s="268" t="s">
        <v>6244</v>
      </c>
      <c r="AT69" s="272" t="s">
        <v>6293</v>
      </c>
      <c r="AU69" s="268" t="s">
        <v>6246</v>
      </c>
      <c r="AV69" s="268" t="s">
        <v>6247</v>
      </c>
      <c r="AW69" s="268" t="s">
        <v>29</v>
      </c>
      <c r="AX69" s="268"/>
    </row>
    <row r="70" spans="1:50" x14ac:dyDescent="0.25">
      <c r="A70" s="266">
        <v>58975</v>
      </c>
      <c r="B70" s="267">
        <v>50656042</v>
      </c>
      <c r="C70" s="268" t="s">
        <v>6223</v>
      </c>
      <c r="D70" s="268" t="s">
        <v>197</v>
      </c>
      <c r="E70" s="268">
        <v>3003</v>
      </c>
      <c r="F70" s="268" t="s">
        <v>6325</v>
      </c>
      <c r="G70" s="268">
        <v>21300</v>
      </c>
      <c r="H70" s="268" t="s">
        <v>6326</v>
      </c>
      <c r="I70" s="268" t="s">
        <v>6226</v>
      </c>
      <c r="J70" s="268" t="s">
        <v>6465</v>
      </c>
      <c r="K70" s="268" t="s">
        <v>140</v>
      </c>
      <c r="L70" s="268" t="s">
        <v>6228</v>
      </c>
      <c r="M70" s="268" t="s">
        <v>6229</v>
      </c>
      <c r="N70" s="268" t="s">
        <v>6230</v>
      </c>
      <c r="O70" s="268" t="s">
        <v>6231</v>
      </c>
      <c r="P70" s="268" t="s">
        <v>6232</v>
      </c>
      <c r="Q70" s="268" t="s">
        <v>6233</v>
      </c>
      <c r="R70" s="268" t="s">
        <v>6234</v>
      </c>
      <c r="S70" s="268" t="s">
        <v>6235</v>
      </c>
      <c r="T70" s="268" t="s">
        <v>4937</v>
      </c>
      <c r="U70" s="268" t="s">
        <v>6466</v>
      </c>
      <c r="V70" s="268" t="s">
        <v>6236</v>
      </c>
      <c r="W70" s="268">
        <v>441106</v>
      </c>
      <c r="X70" s="268" t="s">
        <v>178</v>
      </c>
      <c r="Y70" s="268"/>
      <c r="Z70" s="268">
        <v>16</v>
      </c>
      <c r="AA70" s="269">
        <v>16</v>
      </c>
      <c r="AB70" s="270">
        <v>2</v>
      </c>
      <c r="AC70" s="268" t="s">
        <v>6262</v>
      </c>
      <c r="AD70" s="268">
        <v>6</v>
      </c>
      <c r="AE70" s="268">
        <v>5</v>
      </c>
      <c r="AF70" s="268">
        <v>1</v>
      </c>
      <c r="AG70" s="269">
        <v>6</v>
      </c>
      <c r="AH70" s="268" t="s">
        <v>6467</v>
      </c>
      <c r="AI70" s="269" t="s">
        <v>6405</v>
      </c>
      <c r="AJ70" s="271">
        <v>45229</v>
      </c>
      <c r="AK70" s="271">
        <v>45230</v>
      </c>
      <c r="AL70" s="268">
        <v>6</v>
      </c>
      <c r="AM70" s="269" t="s">
        <v>6468</v>
      </c>
      <c r="AN70" s="268">
        <v>6</v>
      </c>
      <c r="AO70" s="269" t="s">
        <v>6366</v>
      </c>
      <c r="AP70" s="269" t="s">
        <v>6242</v>
      </c>
      <c r="AQ70" s="269" t="s">
        <v>6242</v>
      </c>
      <c r="AR70" s="268" t="s">
        <v>6243</v>
      </c>
      <c r="AS70" s="268" t="s">
        <v>6244</v>
      </c>
      <c r="AT70" s="272" t="s">
        <v>6293</v>
      </c>
      <c r="AU70" s="268" t="s">
        <v>6246</v>
      </c>
      <c r="AV70" s="268" t="s">
        <v>6247</v>
      </c>
      <c r="AW70" s="268" t="s">
        <v>85</v>
      </c>
      <c r="AX70" s="268"/>
    </row>
    <row r="71" spans="1:50" x14ac:dyDescent="0.25">
      <c r="A71" s="266">
        <v>55495</v>
      </c>
      <c r="B71" s="267">
        <v>50650161</v>
      </c>
      <c r="C71" s="268" t="s">
        <v>6223</v>
      </c>
      <c r="D71" s="268" t="s">
        <v>197</v>
      </c>
      <c r="E71" s="268">
        <v>3003</v>
      </c>
      <c r="F71" s="268" t="s">
        <v>6325</v>
      </c>
      <c r="G71" s="268">
        <v>21300</v>
      </c>
      <c r="H71" s="268" t="s">
        <v>6326</v>
      </c>
      <c r="I71" s="268" t="s">
        <v>6226</v>
      </c>
      <c r="J71" s="268" t="s">
        <v>6457</v>
      </c>
      <c r="K71" s="268" t="s">
        <v>41</v>
      </c>
      <c r="L71" s="268" t="s">
        <v>6228</v>
      </c>
      <c r="M71" s="268" t="s">
        <v>6229</v>
      </c>
      <c r="N71" s="268" t="s">
        <v>6230</v>
      </c>
      <c r="O71" s="268" t="s">
        <v>6231</v>
      </c>
      <c r="P71" s="268" t="s">
        <v>6232</v>
      </c>
      <c r="Q71" s="268" t="s">
        <v>6233</v>
      </c>
      <c r="R71" s="268" t="s">
        <v>6234</v>
      </c>
      <c r="S71" s="268" t="s">
        <v>6235</v>
      </c>
      <c r="T71" s="268" t="s">
        <v>764</v>
      </c>
      <c r="U71" s="268" t="s">
        <v>6450</v>
      </c>
      <c r="V71" s="268" t="s">
        <v>6236</v>
      </c>
      <c r="W71" s="268">
        <v>352720</v>
      </c>
      <c r="X71" s="268" t="s">
        <v>66</v>
      </c>
      <c r="Y71" s="268"/>
      <c r="Z71" s="268">
        <v>29</v>
      </c>
      <c r="AA71" s="269">
        <v>16</v>
      </c>
      <c r="AB71" s="270">
        <v>2</v>
      </c>
      <c r="AC71" s="268">
        <v>1</v>
      </c>
      <c r="AD71" s="268">
        <v>11</v>
      </c>
      <c r="AE71" s="268">
        <v>12</v>
      </c>
      <c r="AF71" s="268" t="s">
        <v>6237</v>
      </c>
      <c r="AG71" s="269">
        <v>12</v>
      </c>
      <c r="AH71" s="268" t="s">
        <v>6463</v>
      </c>
      <c r="AI71" s="269" t="s">
        <v>6459</v>
      </c>
      <c r="AJ71" s="271">
        <v>44963</v>
      </c>
      <c r="AK71" s="271">
        <v>44964</v>
      </c>
      <c r="AL71" s="268">
        <v>11</v>
      </c>
      <c r="AM71" s="269" t="s">
        <v>6469</v>
      </c>
      <c r="AN71" s="268" t="s">
        <v>6253</v>
      </c>
      <c r="AO71" s="269" t="s">
        <v>6242</v>
      </c>
      <c r="AP71" s="269" t="s">
        <v>6242</v>
      </c>
      <c r="AQ71" s="269" t="s">
        <v>6242</v>
      </c>
      <c r="AR71" s="268" t="s">
        <v>6243</v>
      </c>
      <c r="AS71" s="268" t="s">
        <v>6244</v>
      </c>
      <c r="AT71" s="272" t="s">
        <v>6293</v>
      </c>
      <c r="AU71" s="268" t="s">
        <v>6246</v>
      </c>
      <c r="AV71" s="268" t="s">
        <v>6247</v>
      </c>
      <c r="AW71" s="268" t="s">
        <v>29</v>
      </c>
      <c r="AX71" s="268"/>
    </row>
    <row r="72" spans="1:50" x14ac:dyDescent="0.25">
      <c r="A72" s="266">
        <v>51232</v>
      </c>
      <c r="B72" s="267">
        <v>50656043</v>
      </c>
      <c r="C72" s="268" t="s">
        <v>6223</v>
      </c>
      <c r="D72" s="268" t="s">
        <v>197</v>
      </c>
      <c r="E72" s="268">
        <v>3003</v>
      </c>
      <c r="F72" s="268" t="s">
        <v>6325</v>
      </c>
      <c r="G72" s="268">
        <v>21300</v>
      </c>
      <c r="H72" s="268" t="s">
        <v>6326</v>
      </c>
      <c r="I72" s="268" t="s">
        <v>6226</v>
      </c>
      <c r="J72" s="268" t="s">
        <v>6470</v>
      </c>
      <c r="K72" s="268" t="s">
        <v>6471</v>
      </c>
      <c r="L72" s="268" t="s">
        <v>6228</v>
      </c>
      <c r="M72" s="268" t="s">
        <v>6229</v>
      </c>
      <c r="N72" s="268" t="s">
        <v>6230</v>
      </c>
      <c r="O72" s="268" t="s">
        <v>6231</v>
      </c>
      <c r="P72" s="268" t="s">
        <v>6232</v>
      </c>
      <c r="Q72" s="268" t="s">
        <v>6260</v>
      </c>
      <c r="R72" s="268" t="s">
        <v>6234</v>
      </c>
      <c r="S72" s="268" t="s">
        <v>6235</v>
      </c>
      <c r="T72" s="268" t="s">
        <v>907</v>
      </c>
      <c r="U72" s="268" t="s">
        <v>6249</v>
      </c>
      <c r="V72" s="268" t="s">
        <v>6236</v>
      </c>
      <c r="W72" s="268">
        <v>228486</v>
      </c>
      <c r="X72" s="268" t="s">
        <v>142</v>
      </c>
      <c r="Y72" s="268"/>
      <c r="Z72" s="268">
        <v>16</v>
      </c>
      <c r="AA72" s="269">
        <v>40</v>
      </c>
      <c r="AB72" s="270">
        <v>5</v>
      </c>
      <c r="AC72" s="268" t="s">
        <v>6262</v>
      </c>
      <c r="AD72" s="268">
        <v>9</v>
      </c>
      <c r="AE72" s="268">
        <v>9</v>
      </c>
      <c r="AF72" s="268" t="s">
        <v>6237</v>
      </c>
      <c r="AG72" s="269">
        <v>9</v>
      </c>
      <c r="AH72" s="268" t="s">
        <v>6472</v>
      </c>
      <c r="AI72" s="269" t="s">
        <v>6473</v>
      </c>
      <c r="AJ72" s="271">
        <v>45236</v>
      </c>
      <c r="AK72" s="271">
        <v>45240</v>
      </c>
      <c r="AL72" s="268">
        <v>9</v>
      </c>
      <c r="AM72" s="269" t="s">
        <v>6474</v>
      </c>
      <c r="AN72" s="268" t="s">
        <v>6253</v>
      </c>
      <c r="AO72" s="269" t="s">
        <v>6242</v>
      </c>
      <c r="AP72" s="269" t="s">
        <v>6242</v>
      </c>
      <c r="AQ72" s="269" t="s">
        <v>6242</v>
      </c>
      <c r="AR72" s="268" t="s">
        <v>6243</v>
      </c>
      <c r="AS72" s="268" t="s">
        <v>6244</v>
      </c>
      <c r="AT72" s="272" t="s">
        <v>6267</v>
      </c>
      <c r="AU72" s="268" t="s">
        <v>6246</v>
      </c>
      <c r="AV72" s="268" t="s">
        <v>6247</v>
      </c>
      <c r="AW72" s="268" t="s">
        <v>29</v>
      </c>
      <c r="AX72" s="268"/>
    </row>
    <row r="73" spans="1:50" x14ac:dyDescent="0.25">
      <c r="A73" s="266">
        <v>51733</v>
      </c>
      <c r="B73" s="267">
        <v>50655724</v>
      </c>
      <c r="C73" s="268" t="s">
        <v>6223</v>
      </c>
      <c r="D73" s="268" t="s">
        <v>197</v>
      </c>
      <c r="E73" s="268">
        <v>3003</v>
      </c>
      <c r="F73" s="268" t="s">
        <v>6325</v>
      </c>
      <c r="G73" s="268">
        <v>21300</v>
      </c>
      <c r="H73" s="268" t="s">
        <v>6326</v>
      </c>
      <c r="I73" s="268" t="s">
        <v>6226</v>
      </c>
      <c r="J73" s="268" t="s">
        <v>6475</v>
      </c>
      <c r="K73" s="268" t="s">
        <v>6476</v>
      </c>
      <c r="L73" s="268" t="s">
        <v>6228</v>
      </c>
      <c r="M73" s="268" t="s">
        <v>6229</v>
      </c>
      <c r="N73" s="268" t="s">
        <v>6230</v>
      </c>
      <c r="O73" s="268" t="s">
        <v>6231</v>
      </c>
      <c r="P73" s="268" t="s">
        <v>6232</v>
      </c>
      <c r="Q73" s="268" t="s">
        <v>6260</v>
      </c>
      <c r="R73" s="268" t="s">
        <v>6234</v>
      </c>
      <c r="S73" s="268" t="s">
        <v>6235</v>
      </c>
      <c r="T73" s="268" t="s">
        <v>1618</v>
      </c>
      <c r="U73" s="268" t="s">
        <v>1619</v>
      </c>
      <c r="V73" s="268" t="s">
        <v>6236</v>
      </c>
      <c r="W73" s="268">
        <v>228486</v>
      </c>
      <c r="X73" s="268" t="s">
        <v>142</v>
      </c>
      <c r="Y73" s="268"/>
      <c r="Z73" s="268">
        <v>16</v>
      </c>
      <c r="AA73" s="269">
        <v>16</v>
      </c>
      <c r="AB73" s="270">
        <v>2</v>
      </c>
      <c r="AC73" s="268" t="s">
        <v>6262</v>
      </c>
      <c r="AD73" s="268">
        <v>8</v>
      </c>
      <c r="AE73" s="268">
        <v>8</v>
      </c>
      <c r="AF73" s="268" t="s">
        <v>6237</v>
      </c>
      <c r="AG73" s="269">
        <v>8</v>
      </c>
      <c r="AH73" s="268" t="s">
        <v>6404</v>
      </c>
      <c r="AI73" s="269" t="s">
        <v>6405</v>
      </c>
      <c r="AJ73" s="271">
        <v>45019</v>
      </c>
      <c r="AK73" s="271">
        <v>45020</v>
      </c>
      <c r="AL73" s="268">
        <v>8</v>
      </c>
      <c r="AM73" s="269" t="s">
        <v>6477</v>
      </c>
      <c r="AN73" s="268" t="s">
        <v>6253</v>
      </c>
      <c r="AO73" s="269" t="s">
        <v>6242</v>
      </c>
      <c r="AP73" s="269" t="s">
        <v>6242</v>
      </c>
      <c r="AQ73" s="269" t="s">
        <v>6242</v>
      </c>
      <c r="AR73" s="268" t="s">
        <v>6243</v>
      </c>
      <c r="AS73" s="268" t="s">
        <v>6244</v>
      </c>
      <c r="AT73" s="272" t="s">
        <v>6293</v>
      </c>
      <c r="AU73" s="268" t="s">
        <v>6246</v>
      </c>
      <c r="AV73" s="268" t="s">
        <v>6247</v>
      </c>
      <c r="AW73" s="268" t="s">
        <v>29</v>
      </c>
      <c r="AX73" s="268"/>
    </row>
    <row r="74" spans="1:50" x14ac:dyDescent="0.25">
      <c r="A74" s="266">
        <v>48711</v>
      </c>
      <c r="B74" s="267">
        <v>50656040</v>
      </c>
      <c r="C74" s="268" t="s">
        <v>6223</v>
      </c>
      <c r="D74" s="268" t="s">
        <v>197</v>
      </c>
      <c r="E74" s="268">
        <v>3003</v>
      </c>
      <c r="F74" s="268" t="s">
        <v>6325</v>
      </c>
      <c r="G74" s="268">
        <v>21300</v>
      </c>
      <c r="H74" s="268" t="s">
        <v>6326</v>
      </c>
      <c r="I74" s="268" t="s">
        <v>6226</v>
      </c>
      <c r="J74" s="268" t="s">
        <v>30</v>
      </c>
      <c r="K74" s="268" t="s">
        <v>30</v>
      </c>
      <c r="L74" s="268" t="s">
        <v>6228</v>
      </c>
      <c r="M74" s="268" t="s">
        <v>6229</v>
      </c>
      <c r="N74" s="268" t="s">
        <v>6230</v>
      </c>
      <c r="O74" s="268" t="s">
        <v>6231</v>
      </c>
      <c r="P74" s="268" t="s">
        <v>6232</v>
      </c>
      <c r="Q74" s="268" t="s">
        <v>6233</v>
      </c>
      <c r="R74" s="268" t="s">
        <v>6234</v>
      </c>
      <c r="S74" s="268" t="s">
        <v>6235</v>
      </c>
      <c r="T74" s="268" t="s">
        <v>1618</v>
      </c>
      <c r="U74" s="268" t="s">
        <v>1619</v>
      </c>
      <c r="V74" s="268" t="s">
        <v>6236</v>
      </c>
      <c r="W74" s="268">
        <v>352720</v>
      </c>
      <c r="X74" s="268" t="s">
        <v>66</v>
      </c>
      <c r="Y74" s="268"/>
      <c r="Z74" s="268">
        <v>29</v>
      </c>
      <c r="AA74" s="269">
        <v>8</v>
      </c>
      <c r="AB74" s="270">
        <v>1</v>
      </c>
      <c r="AC74" s="268" t="s">
        <v>6262</v>
      </c>
      <c r="AD74" s="268">
        <v>10</v>
      </c>
      <c r="AE74" s="268">
        <v>10</v>
      </c>
      <c r="AF74" s="268" t="s">
        <v>6237</v>
      </c>
      <c r="AG74" s="269">
        <v>10</v>
      </c>
      <c r="AH74" s="268" t="s">
        <v>6478</v>
      </c>
      <c r="AI74" s="269" t="s">
        <v>6286</v>
      </c>
      <c r="AJ74" s="271">
        <v>45229</v>
      </c>
      <c r="AK74" s="271">
        <v>45229</v>
      </c>
      <c r="AL74" s="268">
        <v>10</v>
      </c>
      <c r="AM74" s="269" t="s">
        <v>6479</v>
      </c>
      <c r="AN74" s="268" t="s">
        <v>6253</v>
      </c>
      <c r="AO74" s="269" t="s">
        <v>6242</v>
      </c>
      <c r="AP74" s="269" t="s">
        <v>6242</v>
      </c>
      <c r="AQ74" s="269" t="s">
        <v>6242</v>
      </c>
      <c r="AR74" s="268" t="s">
        <v>6243</v>
      </c>
      <c r="AS74" s="268" t="s">
        <v>6244</v>
      </c>
      <c r="AT74" s="272" t="s">
        <v>6367</v>
      </c>
      <c r="AU74" s="268" t="s">
        <v>6246</v>
      </c>
      <c r="AV74" s="268" t="s">
        <v>6247</v>
      </c>
      <c r="AW74" s="268" t="s">
        <v>29</v>
      </c>
      <c r="AX74" s="268"/>
    </row>
    <row r="75" spans="1:50" x14ac:dyDescent="0.25">
      <c r="A75" s="266">
        <v>48710</v>
      </c>
      <c r="B75" s="267">
        <v>50656045</v>
      </c>
      <c r="C75" s="268" t="s">
        <v>6223</v>
      </c>
      <c r="D75" s="268" t="s">
        <v>197</v>
      </c>
      <c r="E75" s="268">
        <v>3003</v>
      </c>
      <c r="F75" s="268" t="s">
        <v>6325</v>
      </c>
      <c r="G75" s="268">
        <v>21300</v>
      </c>
      <c r="H75" s="268" t="s">
        <v>6326</v>
      </c>
      <c r="I75" s="268" t="s">
        <v>6226</v>
      </c>
      <c r="J75" s="268" t="s">
        <v>30</v>
      </c>
      <c r="K75" s="268" t="s">
        <v>30</v>
      </c>
      <c r="L75" s="268" t="s">
        <v>6228</v>
      </c>
      <c r="M75" s="268" t="s">
        <v>6229</v>
      </c>
      <c r="N75" s="268" t="s">
        <v>6230</v>
      </c>
      <c r="O75" s="268" t="s">
        <v>6231</v>
      </c>
      <c r="P75" s="268" t="s">
        <v>6232</v>
      </c>
      <c r="Q75" s="268" t="s">
        <v>6233</v>
      </c>
      <c r="R75" s="268" t="s">
        <v>6234</v>
      </c>
      <c r="S75" s="268" t="s">
        <v>6235</v>
      </c>
      <c r="T75" s="268" t="s">
        <v>764</v>
      </c>
      <c r="U75" s="268" t="s">
        <v>6450</v>
      </c>
      <c r="V75" s="268" t="s">
        <v>6236</v>
      </c>
      <c r="W75" s="268">
        <v>352720</v>
      </c>
      <c r="X75" s="268" t="s">
        <v>66</v>
      </c>
      <c r="Y75" s="268"/>
      <c r="Z75" s="268">
        <v>29</v>
      </c>
      <c r="AA75" s="269">
        <v>8</v>
      </c>
      <c r="AB75" s="270">
        <v>1</v>
      </c>
      <c r="AC75" s="268" t="s">
        <v>6262</v>
      </c>
      <c r="AD75" s="268">
        <v>10</v>
      </c>
      <c r="AE75" s="268">
        <v>10</v>
      </c>
      <c r="AF75" s="268" t="s">
        <v>6237</v>
      </c>
      <c r="AG75" s="269">
        <v>10</v>
      </c>
      <c r="AH75" s="268" t="s">
        <v>6478</v>
      </c>
      <c r="AI75" s="269" t="s">
        <v>6286</v>
      </c>
      <c r="AJ75" s="271">
        <v>45243</v>
      </c>
      <c r="AK75" s="271">
        <v>45243</v>
      </c>
      <c r="AL75" s="268">
        <v>10</v>
      </c>
      <c r="AM75" s="269" t="s">
        <v>6480</v>
      </c>
      <c r="AN75" s="268" t="s">
        <v>6253</v>
      </c>
      <c r="AO75" s="269" t="s">
        <v>6242</v>
      </c>
      <c r="AP75" s="269" t="s">
        <v>6242</v>
      </c>
      <c r="AQ75" s="269" t="s">
        <v>6242</v>
      </c>
      <c r="AR75" s="268" t="s">
        <v>6243</v>
      </c>
      <c r="AS75" s="268" t="s">
        <v>6244</v>
      </c>
      <c r="AT75" s="272" t="s">
        <v>6367</v>
      </c>
      <c r="AU75" s="268" t="s">
        <v>6246</v>
      </c>
      <c r="AV75" s="268" t="s">
        <v>6247</v>
      </c>
      <c r="AW75" s="268" t="s">
        <v>29</v>
      </c>
      <c r="AX75" s="268"/>
    </row>
    <row r="76" spans="1:50" x14ac:dyDescent="0.25">
      <c r="A76" s="266">
        <v>56319</v>
      </c>
      <c r="B76" s="267">
        <v>50655694</v>
      </c>
      <c r="C76" s="268" t="s">
        <v>6223</v>
      </c>
      <c r="D76" s="268" t="s">
        <v>197</v>
      </c>
      <c r="E76" s="268">
        <v>3003</v>
      </c>
      <c r="F76" s="268" t="s">
        <v>6325</v>
      </c>
      <c r="G76" s="268">
        <v>21300</v>
      </c>
      <c r="H76" s="268" t="s">
        <v>6326</v>
      </c>
      <c r="I76" s="268" t="s">
        <v>6226</v>
      </c>
      <c r="J76" s="268" t="s">
        <v>27</v>
      </c>
      <c r="K76" s="268" t="s">
        <v>27</v>
      </c>
      <c r="L76" s="268" t="s">
        <v>6228</v>
      </c>
      <c r="M76" s="268" t="s">
        <v>6229</v>
      </c>
      <c r="N76" s="268" t="s">
        <v>6230</v>
      </c>
      <c r="O76" s="268" t="s">
        <v>6231</v>
      </c>
      <c r="P76" s="268" t="s">
        <v>6232</v>
      </c>
      <c r="Q76" s="268" t="s">
        <v>6233</v>
      </c>
      <c r="R76" s="268" t="s">
        <v>6234</v>
      </c>
      <c r="S76" s="268" t="s">
        <v>6235</v>
      </c>
      <c r="T76" s="268" t="s">
        <v>907</v>
      </c>
      <c r="U76" s="268" t="s">
        <v>6249</v>
      </c>
      <c r="V76" s="268" t="s">
        <v>6236</v>
      </c>
      <c r="W76" s="268">
        <v>226488</v>
      </c>
      <c r="X76" s="268" t="s">
        <v>157</v>
      </c>
      <c r="Y76" s="268" t="s">
        <v>6277</v>
      </c>
      <c r="Z76" s="268">
        <v>37</v>
      </c>
      <c r="AA76" s="269">
        <v>8</v>
      </c>
      <c r="AB76" s="270">
        <v>1</v>
      </c>
      <c r="AC76" s="268" t="s">
        <v>6262</v>
      </c>
      <c r="AD76" s="268">
        <v>8</v>
      </c>
      <c r="AE76" s="268">
        <v>8</v>
      </c>
      <c r="AF76" s="268" t="s">
        <v>6237</v>
      </c>
      <c r="AG76" s="269">
        <v>8</v>
      </c>
      <c r="AH76" s="268" t="s">
        <v>6278</v>
      </c>
      <c r="AI76" s="269" t="s">
        <v>6279</v>
      </c>
      <c r="AJ76" s="271">
        <v>45082</v>
      </c>
      <c r="AK76" s="271">
        <v>45082</v>
      </c>
      <c r="AL76" s="268">
        <v>8</v>
      </c>
      <c r="AM76" s="269" t="s">
        <v>6481</v>
      </c>
      <c r="AN76" s="268" t="s">
        <v>6253</v>
      </c>
      <c r="AO76" s="269" t="s">
        <v>6242</v>
      </c>
      <c r="AP76" s="269" t="s">
        <v>6242</v>
      </c>
      <c r="AQ76" s="269" t="s">
        <v>6242</v>
      </c>
      <c r="AR76" s="268" t="s">
        <v>6280</v>
      </c>
      <c r="AS76" s="268" t="s">
        <v>6281</v>
      </c>
      <c r="AT76" s="272" t="s">
        <v>6367</v>
      </c>
      <c r="AU76" s="268" t="s">
        <v>6313</v>
      </c>
      <c r="AV76" s="268" t="s">
        <v>6247</v>
      </c>
      <c r="AW76" s="268" t="s">
        <v>82</v>
      </c>
      <c r="AX76" s="268"/>
    </row>
    <row r="77" spans="1:50" x14ac:dyDescent="0.25">
      <c r="A77" s="266">
        <v>51234</v>
      </c>
      <c r="B77" s="267">
        <v>50650042</v>
      </c>
      <c r="C77" s="268" t="s">
        <v>6223</v>
      </c>
      <c r="D77" s="268" t="s">
        <v>197</v>
      </c>
      <c r="E77" s="268">
        <v>3003</v>
      </c>
      <c r="F77" s="268" t="s">
        <v>6325</v>
      </c>
      <c r="G77" s="268">
        <v>21300</v>
      </c>
      <c r="H77" s="268" t="s">
        <v>6326</v>
      </c>
      <c r="I77" s="268" t="s">
        <v>6226</v>
      </c>
      <c r="J77" s="268" t="s">
        <v>6470</v>
      </c>
      <c r="K77" s="268" t="s">
        <v>6471</v>
      </c>
      <c r="L77" s="268" t="s">
        <v>6228</v>
      </c>
      <c r="M77" s="268" t="s">
        <v>6229</v>
      </c>
      <c r="N77" s="268" t="s">
        <v>6230</v>
      </c>
      <c r="O77" s="268" t="s">
        <v>6231</v>
      </c>
      <c r="P77" s="268" t="s">
        <v>6232</v>
      </c>
      <c r="Q77" s="268" t="s">
        <v>6260</v>
      </c>
      <c r="R77" s="268" t="s">
        <v>6234</v>
      </c>
      <c r="S77" s="268" t="s">
        <v>6235</v>
      </c>
      <c r="T77" s="268" t="s">
        <v>907</v>
      </c>
      <c r="U77" s="268" t="s">
        <v>6249</v>
      </c>
      <c r="V77" s="268" t="s">
        <v>6236</v>
      </c>
      <c r="W77" s="268">
        <v>228486</v>
      </c>
      <c r="X77" s="268" t="s">
        <v>142</v>
      </c>
      <c r="Y77" s="268"/>
      <c r="Z77" s="268">
        <v>16</v>
      </c>
      <c r="AA77" s="269">
        <v>40</v>
      </c>
      <c r="AB77" s="270">
        <v>5</v>
      </c>
      <c r="AC77" s="268" t="s">
        <v>6262</v>
      </c>
      <c r="AD77" s="268">
        <v>9</v>
      </c>
      <c r="AE77" s="268">
        <v>9</v>
      </c>
      <c r="AF77" s="268" t="s">
        <v>6237</v>
      </c>
      <c r="AG77" s="269">
        <v>9</v>
      </c>
      <c r="AH77" s="268" t="s">
        <v>6472</v>
      </c>
      <c r="AI77" s="269" t="s">
        <v>6473</v>
      </c>
      <c r="AJ77" s="271">
        <v>44998</v>
      </c>
      <c r="AK77" s="271">
        <v>45002</v>
      </c>
      <c r="AL77" s="268">
        <v>9</v>
      </c>
      <c r="AM77" s="269" t="s">
        <v>6482</v>
      </c>
      <c r="AN77" s="268" t="s">
        <v>6253</v>
      </c>
      <c r="AO77" s="269" t="s">
        <v>6242</v>
      </c>
      <c r="AP77" s="269" t="s">
        <v>6242</v>
      </c>
      <c r="AQ77" s="269" t="s">
        <v>6242</v>
      </c>
      <c r="AR77" s="268" t="s">
        <v>6243</v>
      </c>
      <c r="AS77" s="268" t="s">
        <v>6244</v>
      </c>
      <c r="AT77" s="272" t="s">
        <v>6267</v>
      </c>
      <c r="AU77" s="268" t="s">
        <v>6246</v>
      </c>
      <c r="AV77" s="268" t="s">
        <v>6247</v>
      </c>
      <c r="AW77" s="268" t="s">
        <v>29</v>
      </c>
      <c r="AX77" s="268"/>
    </row>
    <row r="78" spans="1:50" x14ac:dyDescent="0.25">
      <c r="A78" s="266">
        <v>48622</v>
      </c>
      <c r="B78" s="267">
        <v>50655697</v>
      </c>
      <c r="C78" s="268" t="s">
        <v>6223</v>
      </c>
      <c r="D78" s="268" t="s">
        <v>197</v>
      </c>
      <c r="E78" s="268">
        <v>3003</v>
      </c>
      <c r="F78" s="268" t="s">
        <v>6325</v>
      </c>
      <c r="G78" s="268">
        <v>21300</v>
      </c>
      <c r="H78" s="268" t="s">
        <v>6326</v>
      </c>
      <c r="I78" s="268" t="s">
        <v>6226</v>
      </c>
      <c r="J78" s="268" t="s">
        <v>27</v>
      </c>
      <c r="K78" s="268" t="s">
        <v>27</v>
      </c>
      <c r="L78" s="268" t="s">
        <v>6228</v>
      </c>
      <c r="M78" s="268" t="s">
        <v>6229</v>
      </c>
      <c r="N78" s="268" t="s">
        <v>6230</v>
      </c>
      <c r="O78" s="268" t="s">
        <v>6231</v>
      </c>
      <c r="P78" s="268" t="s">
        <v>6232</v>
      </c>
      <c r="Q78" s="268" t="s">
        <v>6233</v>
      </c>
      <c r="R78" s="268" t="s">
        <v>6234</v>
      </c>
      <c r="S78" s="268" t="s">
        <v>6235</v>
      </c>
      <c r="T78" s="268" t="s">
        <v>907</v>
      </c>
      <c r="U78" s="268" t="s">
        <v>6249</v>
      </c>
      <c r="V78" s="268" t="s">
        <v>6236</v>
      </c>
      <c r="W78" s="268">
        <v>226488</v>
      </c>
      <c r="X78" s="268" t="s">
        <v>157</v>
      </c>
      <c r="Y78" s="268" t="s">
        <v>6277</v>
      </c>
      <c r="Z78" s="268">
        <v>37</v>
      </c>
      <c r="AA78" s="269">
        <v>8</v>
      </c>
      <c r="AB78" s="270">
        <v>1</v>
      </c>
      <c r="AC78" s="268" t="s">
        <v>6262</v>
      </c>
      <c r="AD78" s="268">
        <v>10</v>
      </c>
      <c r="AE78" s="268">
        <v>10</v>
      </c>
      <c r="AF78" s="268" t="s">
        <v>6237</v>
      </c>
      <c r="AG78" s="269">
        <v>10</v>
      </c>
      <c r="AH78" s="268" t="s">
        <v>6278</v>
      </c>
      <c r="AI78" s="269" t="s">
        <v>6279</v>
      </c>
      <c r="AJ78" s="271">
        <v>45084</v>
      </c>
      <c r="AK78" s="271">
        <v>45084</v>
      </c>
      <c r="AL78" s="268">
        <v>9</v>
      </c>
      <c r="AM78" s="269" t="s">
        <v>6483</v>
      </c>
      <c r="AN78" s="268" t="s">
        <v>6253</v>
      </c>
      <c r="AO78" s="269" t="s">
        <v>6242</v>
      </c>
      <c r="AP78" s="269" t="s">
        <v>6242</v>
      </c>
      <c r="AQ78" s="269" t="s">
        <v>6242</v>
      </c>
      <c r="AR78" s="268" t="s">
        <v>6280</v>
      </c>
      <c r="AS78" s="268" t="s">
        <v>6281</v>
      </c>
      <c r="AT78" s="272" t="s">
        <v>6378</v>
      </c>
      <c r="AU78" s="268" t="s">
        <v>6313</v>
      </c>
      <c r="AV78" s="268" t="s">
        <v>6247</v>
      </c>
      <c r="AW78" s="268" t="s">
        <v>82</v>
      </c>
      <c r="AX78" s="268"/>
    </row>
    <row r="79" spans="1:50" x14ac:dyDescent="0.25">
      <c r="A79" s="266">
        <v>58948</v>
      </c>
      <c r="B79" s="267">
        <v>50656037</v>
      </c>
      <c r="C79" s="268" t="s">
        <v>6223</v>
      </c>
      <c r="D79" s="268" t="s">
        <v>197</v>
      </c>
      <c r="E79" s="268">
        <v>3003</v>
      </c>
      <c r="F79" s="268" t="s">
        <v>6325</v>
      </c>
      <c r="G79" s="268">
        <v>21300</v>
      </c>
      <c r="H79" s="268" t="s">
        <v>6326</v>
      </c>
      <c r="I79" s="268" t="s">
        <v>6226</v>
      </c>
      <c r="J79" s="268" t="s">
        <v>30</v>
      </c>
      <c r="K79" s="268" t="s">
        <v>30</v>
      </c>
      <c r="L79" s="268" t="s">
        <v>6228</v>
      </c>
      <c r="M79" s="268" t="s">
        <v>6229</v>
      </c>
      <c r="N79" s="268" t="s">
        <v>6230</v>
      </c>
      <c r="O79" s="268" t="s">
        <v>6231</v>
      </c>
      <c r="P79" s="268" t="s">
        <v>6232</v>
      </c>
      <c r="Q79" s="268" t="s">
        <v>6233</v>
      </c>
      <c r="R79" s="268" t="s">
        <v>6234</v>
      </c>
      <c r="S79" s="268" t="s">
        <v>6235</v>
      </c>
      <c r="T79" s="268" t="s">
        <v>2305</v>
      </c>
      <c r="U79" s="268" t="s">
        <v>2306</v>
      </c>
      <c r="V79" s="268" t="s">
        <v>6236</v>
      </c>
      <c r="W79" s="268">
        <v>463384</v>
      </c>
      <c r="X79" s="268" t="s">
        <v>172</v>
      </c>
      <c r="Y79" s="268"/>
      <c r="Z79" s="268">
        <v>8</v>
      </c>
      <c r="AA79" s="269">
        <v>8</v>
      </c>
      <c r="AB79" s="270">
        <v>1</v>
      </c>
      <c r="AC79" s="268" t="s">
        <v>6262</v>
      </c>
      <c r="AD79" s="268">
        <v>5</v>
      </c>
      <c r="AE79" s="268">
        <v>3</v>
      </c>
      <c r="AF79" s="268">
        <v>2</v>
      </c>
      <c r="AG79" s="269">
        <v>5</v>
      </c>
      <c r="AH79" s="268" t="s">
        <v>6419</v>
      </c>
      <c r="AI79" s="269" t="s">
        <v>6376</v>
      </c>
      <c r="AJ79" s="271">
        <v>45218</v>
      </c>
      <c r="AK79" s="271">
        <v>45218</v>
      </c>
      <c r="AL79" s="268">
        <v>3</v>
      </c>
      <c r="AM79" s="269" t="s">
        <v>6484</v>
      </c>
      <c r="AN79" s="268">
        <v>5</v>
      </c>
      <c r="AO79" s="269" t="s">
        <v>6485</v>
      </c>
      <c r="AP79" s="269" t="s">
        <v>6242</v>
      </c>
      <c r="AQ79" s="269" t="s">
        <v>6242</v>
      </c>
      <c r="AR79" s="268" t="s">
        <v>6243</v>
      </c>
      <c r="AS79" s="268" t="s">
        <v>6244</v>
      </c>
      <c r="AT79" s="272" t="s">
        <v>6354</v>
      </c>
      <c r="AU79" s="268" t="s">
        <v>6246</v>
      </c>
      <c r="AV79" s="268" t="s">
        <v>6247</v>
      </c>
      <c r="AW79" s="268" t="s">
        <v>85</v>
      </c>
      <c r="AX79" s="268"/>
    </row>
    <row r="80" spans="1:50" x14ac:dyDescent="0.25">
      <c r="A80" s="266">
        <v>47125</v>
      </c>
      <c r="B80" s="267">
        <v>50655752</v>
      </c>
      <c r="C80" s="268" t="s">
        <v>6223</v>
      </c>
      <c r="D80" s="268" t="s">
        <v>197</v>
      </c>
      <c r="E80" s="268">
        <v>3003</v>
      </c>
      <c r="F80" s="268" t="s">
        <v>6325</v>
      </c>
      <c r="G80" s="268">
        <v>21300</v>
      </c>
      <c r="H80" s="268" t="s">
        <v>6326</v>
      </c>
      <c r="I80" s="268" t="s">
        <v>6226</v>
      </c>
      <c r="J80" s="268" t="s">
        <v>23</v>
      </c>
      <c r="K80" s="268" t="s">
        <v>23</v>
      </c>
      <c r="L80" s="268" t="s">
        <v>6228</v>
      </c>
      <c r="M80" s="268" t="s">
        <v>6229</v>
      </c>
      <c r="N80" s="268" t="s">
        <v>6230</v>
      </c>
      <c r="O80" s="268" t="s">
        <v>6231</v>
      </c>
      <c r="P80" s="268" t="s">
        <v>6232</v>
      </c>
      <c r="Q80" s="268" t="s">
        <v>6233</v>
      </c>
      <c r="R80" s="268" t="s">
        <v>6234</v>
      </c>
      <c r="S80" s="268" t="s">
        <v>6235</v>
      </c>
      <c r="T80" s="268" t="s">
        <v>907</v>
      </c>
      <c r="U80" s="268" t="s">
        <v>6249</v>
      </c>
      <c r="V80" s="268" t="s">
        <v>6236</v>
      </c>
      <c r="W80" s="268">
        <v>196157</v>
      </c>
      <c r="X80" s="268" t="s">
        <v>128</v>
      </c>
      <c r="Y80" s="268" t="s">
        <v>6277</v>
      </c>
      <c r="Z80" s="268">
        <v>35</v>
      </c>
      <c r="AA80" s="269">
        <v>16</v>
      </c>
      <c r="AB80" s="270">
        <v>2</v>
      </c>
      <c r="AC80" s="268" t="s">
        <v>6262</v>
      </c>
      <c r="AD80" s="268">
        <v>6</v>
      </c>
      <c r="AE80" s="268">
        <v>6</v>
      </c>
      <c r="AF80" s="268" t="s">
        <v>6237</v>
      </c>
      <c r="AG80" s="269">
        <v>6</v>
      </c>
      <c r="AH80" s="268" t="s">
        <v>6278</v>
      </c>
      <c r="AI80" s="269" t="s">
        <v>6279</v>
      </c>
      <c r="AJ80" s="271">
        <v>45075</v>
      </c>
      <c r="AK80" s="271">
        <v>45076</v>
      </c>
      <c r="AL80" s="268">
        <v>4</v>
      </c>
      <c r="AM80" s="269" t="s">
        <v>6486</v>
      </c>
      <c r="AN80" s="268" t="s">
        <v>6253</v>
      </c>
      <c r="AO80" s="269" t="s">
        <v>6242</v>
      </c>
      <c r="AP80" s="269" t="s">
        <v>6242</v>
      </c>
      <c r="AQ80" s="269" t="s">
        <v>6242</v>
      </c>
      <c r="AR80" s="268" t="s">
        <v>6280</v>
      </c>
      <c r="AS80" s="268" t="s">
        <v>6281</v>
      </c>
      <c r="AT80" s="272" t="s">
        <v>6293</v>
      </c>
      <c r="AU80" s="268" t="s">
        <v>6313</v>
      </c>
      <c r="AV80" s="268" t="s">
        <v>6247</v>
      </c>
      <c r="AW80" s="268" t="s">
        <v>82</v>
      </c>
      <c r="AX80" s="268"/>
    </row>
    <row r="81" spans="1:50" x14ac:dyDescent="0.25">
      <c r="A81" s="266">
        <v>51898</v>
      </c>
      <c r="B81" s="267">
        <v>50655731</v>
      </c>
      <c r="C81" s="268" t="s">
        <v>6223</v>
      </c>
      <c r="D81" s="268" t="s">
        <v>197</v>
      </c>
      <c r="E81" s="268">
        <v>3003</v>
      </c>
      <c r="F81" s="268" t="s">
        <v>6325</v>
      </c>
      <c r="G81" s="268">
        <v>21300</v>
      </c>
      <c r="H81" s="268" t="s">
        <v>6326</v>
      </c>
      <c r="I81" s="268" t="s">
        <v>6226</v>
      </c>
      <c r="J81" s="268" t="s">
        <v>6258</v>
      </c>
      <c r="K81" s="268" t="s">
        <v>6259</v>
      </c>
      <c r="L81" s="268" t="s">
        <v>6228</v>
      </c>
      <c r="M81" s="268" t="s">
        <v>6229</v>
      </c>
      <c r="N81" s="268" t="s">
        <v>6230</v>
      </c>
      <c r="O81" s="268" t="s">
        <v>6231</v>
      </c>
      <c r="P81" s="268" t="s">
        <v>6232</v>
      </c>
      <c r="Q81" s="268" t="s">
        <v>6260</v>
      </c>
      <c r="R81" s="268" t="s">
        <v>6234</v>
      </c>
      <c r="S81" s="268" t="s">
        <v>6235</v>
      </c>
      <c r="T81" s="268" t="s">
        <v>1618</v>
      </c>
      <c r="U81" s="268" t="s">
        <v>1619</v>
      </c>
      <c r="V81" s="268" t="s">
        <v>6236</v>
      </c>
      <c r="W81" s="268">
        <v>136596</v>
      </c>
      <c r="X81" s="268" t="s">
        <v>6487</v>
      </c>
      <c r="Y81" s="268"/>
      <c r="Z81" s="268">
        <v>24</v>
      </c>
      <c r="AA81" s="269">
        <v>40</v>
      </c>
      <c r="AB81" s="270">
        <v>5</v>
      </c>
      <c r="AC81" s="268" t="s">
        <v>6262</v>
      </c>
      <c r="AD81" s="268">
        <v>8</v>
      </c>
      <c r="AE81" s="268">
        <v>8</v>
      </c>
      <c r="AF81" s="268" t="s">
        <v>6237</v>
      </c>
      <c r="AG81" s="269">
        <v>8</v>
      </c>
      <c r="AH81" s="268" t="s">
        <v>6488</v>
      </c>
      <c r="AI81" s="269" t="s">
        <v>6489</v>
      </c>
      <c r="AJ81" s="271">
        <v>45040</v>
      </c>
      <c r="AK81" s="271">
        <v>45044</v>
      </c>
      <c r="AL81" s="268">
        <v>8</v>
      </c>
      <c r="AM81" s="269" t="s">
        <v>6490</v>
      </c>
      <c r="AN81" s="268" t="s">
        <v>6253</v>
      </c>
      <c r="AO81" s="269" t="s">
        <v>6242</v>
      </c>
      <c r="AP81" s="269" t="s">
        <v>6242</v>
      </c>
      <c r="AQ81" s="269" t="s">
        <v>6242</v>
      </c>
      <c r="AR81" s="268" t="s">
        <v>6243</v>
      </c>
      <c r="AS81" s="268" t="s">
        <v>6244</v>
      </c>
      <c r="AT81" s="272" t="s">
        <v>6267</v>
      </c>
      <c r="AU81" s="268" t="s">
        <v>6246</v>
      </c>
      <c r="AV81" s="268" t="s">
        <v>6247</v>
      </c>
      <c r="AW81" s="268" t="s">
        <v>29</v>
      </c>
      <c r="AX81" s="268"/>
    </row>
    <row r="82" spans="1:50" x14ac:dyDescent="0.25">
      <c r="A82" s="266">
        <v>52000</v>
      </c>
      <c r="B82" s="267">
        <v>50655711</v>
      </c>
      <c r="C82" s="268" t="s">
        <v>6223</v>
      </c>
      <c r="D82" s="268" t="s">
        <v>197</v>
      </c>
      <c r="E82" s="268">
        <v>3003</v>
      </c>
      <c r="F82" s="268" t="s">
        <v>6325</v>
      </c>
      <c r="G82" s="268">
        <v>21300</v>
      </c>
      <c r="H82" s="268" t="s">
        <v>6326</v>
      </c>
      <c r="I82" s="268" t="s">
        <v>6226</v>
      </c>
      <c r="J82" s="268" t="s">
        <v>6491</v>
      </c>
      <c r="K82" s="268" t="s">
        <v>6492</v>
      </c>
      <c r="L82" s="268" t="s">
        <v>6228</v>
      </c>
      <c r="M82" s="268" t="s">
        <v>6229</v>
      </c>
      <c r="N82" s="268" t="s">
        <v>6230</v>
      </c>
      <c r="O82" s="268" t="s">
        <v>6231</v>
      </c>
      <c r="P82" s="268" t="s">
        <v>6232</v>
      </c>
      <c r="Q82" s="268" t="s">
        <v>6260</v>
      </c>
      <c r="R82" s="268" t="s">
        <v>6234</v>
      </c>
      <c r="S82" s="268" t="s">
        <v>6493</v>
      </c>
      <c r="T82" s="268" t="s">
        <v>907</v>
      </c>
      <c r="U82" s="268" t="s">
        <v>6249</v>
      </c>
      <c r="V82" s="268" t="s">
        <v>6236</v>
      </c>
      <c r="W82" s="268">
        <v>228486</v>
      </c>
      <c r="X82" s="268" t="s">
        <v>142</v>
      </c>
      <c r="Y82" s="268"/>
      <c r="Z82" s="268">
        <v>16</v>
      </c>
      <c r="AA82" s="269">
        <v>16</v>
      </c>
      <c r="AB82" s="270">
        <v>2</v>
      </c>
      <c r="AC82" s="268" t="s">
        <v>6262</v>
      </c>
      <c r="AD82" s="268">
        <v>8</v>
      </c>
      <c r="AE82" s="268">
        <v>8</v>
      </c>
      <c r="AF82" s="268" t="s">
        <v>6237</v>
      </c>
      <c r="AG82" s="269">
        <v>8</v>
      </c>
      <c r="AH82" s="268" t="s">
        <v>6404</v>
      </c>
      <c r="AI82" s="269" t="s">
        <v>6405</v>
      </c>
      <c r="AJ82" s="271">
        <v>45120</v>
      </c>
      <c r="AK82" s="271">
        <v>45121</v>
      </c>
      <c r="AL82" s="268">
        <v>8</v>
      </c>
      <c r="AM82" s="269" t="s">
        <v>6494</v>
      </c>
      <c r="AN82" s="268" t="s">
        <v>6253</v>
      </c>
      <c r="AO82" s="269" t="s">
        <v>6242</v>
      </c>
      <c r="AP82" s="269" t="s">
        <v>6242</v>
      </c>
      <c r="AQ82" s="269" t="s">
        <v>6242</v>
      </c>
      <c r="AR82" s="268" t="s">
        <v>6243</v>
      </c>
      <c r="AS82" s="268" t="s">
        <v>6244</v>
      </c>
      <c r="AT82" s="272" t="s">
        <v>6245</v>
      </c>
      <c r="AU82" s="268" t="s">
        <v>6246</v>
      </c>
      <c r="AV82" s="268" t="s">
        <v>6247</v>
      </c>
      <c r="AW82" s="268" t="s">
        <v>29</v>
      </c>
      <c r="AX82" s="268"/>
    </row>
    <row r="83" spans="1:50" x14ac:dyDescent="0.25">
      <c r="A83" s="266">
        <v>56498</v>
      </c>
      <c r="B83" s="267">
        <v>50650090</v>
      </c>
      <c r="C83" s="268" t="s">
        <v>6223</v>
      </c>
      <c r="D83" s="268" t="s">
        <v>197</v>
      </c>
      <c r="E83" s="268">
        <v>3003</v>
      </c>
      <c r="F83" s="268" t="s">
        <v>6325</v>
      </c>
      <c r="G83" s="268">
        <v>21300</v>
      </c>
      <c r="H83" s="268" t="s">
        <v>6326</v>
      </c>
      <c r="I83" s="268" t="s">
        <v>6226</v>
      </c>
      <c r="J83" s="268" t="s">
        <v>619</v>
      </c>
      <c r="K83" s="268" t="s">
        <v>20</v>
      </c>
      <c r="L83" s="268" t="s">
        <v>6228</v>
      </c>
      <c r="M83" s="268" t="s">
        <v>6229</v>
      </c>
      <c r="N83" s="268" t="s">
        <v>6230</v>
      </c>
      <c r="O83" s="268" t="s">
        <v>6231</v>
      </c>
      <c r="P83" s="268" t="s">
        <v>6232</v>
      </c>
      <c r="Q83" s="268" t="s">
        <v>6233</v>
      </c>
      <c r="R83" s="268" t="s">
        <v>6234</v>
      </c>
      <c r="S83" s="268" t="s">
        <v>6235</v>
      </c>
      <c r="T83" s="268" t="s">
        <v>764</v>
      </c>
      <c r="U83" s="268" t="s">
        <v>6450</v>
      </c>
      <c r="V83" s="268" t="s">
        <v>6236</v>
      </c>
      <c r="W83" s="268">
        <v>352720</v>
      </c>
      <c r="X83" s="268" t="s">
        <v>66</v>
      </c>
      <c r="Y83" s="268"/>
      <c r="Z83" s="268">
        <v>29</v>
      </c>
      <c r="AA83" s="269">
        <v>16</v>
      </c>
      <c r="AB83" s="270">
        <v>2</v>
      </c>
      <c r="AC83" s="268" t="s">
        <v>6262</v>
      </c>
      <c r="AD83" s="268">
        <v>7</v>
      </c>
      <c r="AE83" s="268">
        <v>7</v>
      </c>
      <c r="AF83" s="268" t="s">
        <v>6237</v>
      </c>
      <c r="AG83" s="269">
        <v>7</v>
      </c>
      <c r="AH83" s="268" t="s">
        <v>6495</v>
      </c>
      <c r="AI83" s="269" t="s">
        <v>6459</v>
      </c>
      <c r="AJ83" s="271">
        <v>44956</v>
      </c>
      <c r="AK83" s="271">
        <v>44957</v>
      </c>
      <c r="AL83" s="268">
        <v>7</v>
      </c>
      <c r="AM83" s="269" t="s">
        <v>6496</v>
      </c>
      <c r="AN83" s="268" t="s">
        <v>6253</v>
      </c>
      <c r="AO83" s="269" t="s">
        <v>6242</v>
      </c>
      <c r="AP83" s="269" t="s">
        <v>6242</v>
      </c>
      <c r="AQ83" s="269" t="s">
        <v>6242</v>
      </c>
      <c r="AR83" s="268" t="s">
        <v>6243</v>
      </c>
      <c r="AS83" s="268" t="s">
        <v>6244</v>
      </c>
      <c r="AT83" s="272" t="s">
        <v>6293</v>
      </c>
      <c r="AU83" s="268" t="s">
        <v>6246</v>
      </c>
      <c r="AV83" s="268" t="s">
        <v>6247</v>
      </c>
      <c r="AW83" s="268" t="s">
        <v>29</v>
      </c>
      <c r="AX83" s="268"/>
    </row>
    <row r="84" spans="1:50" x14ac:dyDescent="0.25">
      <c r="A84" s="266">
        <v>51728</v>
      </c>
      <c r="B84" s="267">
        <v>50649930</v>
      </c>
      <c r="C84" s="268" t="s">
        <v>6223</v>
      </c>
      <c r="D84" s="268" t="s">
        <v>197</v>
      </c>
      <c r="E84" s="268">
        <v>3003</v>
      </c>
      <c r="F84" s="268" t="s">
        <v>6325</v>
      </c>
      <c r="G84" s="268">
        <v>21300</v>
      </c>
      <c r="H84" s="268" t="s">
        <v>6326</v>
      </c>
      <c r="I84" s="268" t="s">
        <v>6226</v>
      </c>
      <c r="J84" s="268" t="s">
        <v>6475</v>
      </c>
      <c r="K84" s="268" t="s">
        <v>6476</v>
      </c>
      <c r="L84" s="268" t="s">
        <v>6228</v>
      </c>
      <c r="M84" s="268" t="s">
        <v>6229</v>
      </c>
      <c r="N84" s="268" t="s">
        <v>6230</v>
      </c>
      <c r="O84" s="268" t="s">
        <v>6231</v>
      </c>
      <c r="P84" s="268" t="s">
        <v>6232</v>
      </c>
      <c r="Q84" s="268" t="s">
        <v>6260</v>
      </c>
      <c r="R84" s="268" t="s">
        <v>6234</v>
      </c>
      <c r="S84" s="268" t="s">
        <v>6235</v>
      </c>
      <c r="T84" s="268" t="s">
        <v>1618</v>
      </c>
      <c r="U84" s="268" t="s">
        <v>1619</v>
      </c>
      <c r="V84" s="268" t="s">
        <v>6236</v>
      </c>
      <c r="W84" s="268">
        <v>228486</v>
      </c>
      <c r="X84" s="268" t="s">
        <v>142</v>
      </c>
      <c r="Y84" s="268"/>
      <c r="Z84" s="268">
        <v>16</v>
      </c>
      <c r="AA84" s="269">
        <v>16</v>
      </c>
      <c r="AB84" s="270">
        <v>2</v>
      </c>
      <c r="AC84" s="268" t="s">
        <v>6262</v>
      </c>
      <c r="AD84" s="268">
        <v>10</v>
      </c>
      <c r="AE84" s="268">
        <v>10</v>
      </c>
      <c r="AF84" s="268" t="s">
        <v>6237</v>
      </c>
      <c r="AG84" s="269">
        <v>10</v>
      </c>
      <c r="AH84" s="268" t="s">
        <v>6497</v>
      </c>
      <c r="AI84" s="269" t="s">
        <v>6405</v>
      </c>
      <c r="AJ84" s="271">
        <v>44984</v>
      </c>
      <c r="AK84" s="271">
        <v>44985</v>
      </c>
      <c r="AL84" s="268">
        <v>10</v>
      </c>
      <c r="AM84" s="269" t="s">
        <v>6498</v>
      </c>
      <c r="AN84" s="268" t="s">
        <v>6253</v>
      </c>
      <c r="AO84" s="269" t="s">
        <v>6242</v>
      </c>
      <c r="AP84" s="269" t="s">
        <v>6242</v>
      </c>
      <c r="AQ84" s="269" t="s">
        <v>6242</v>
      </c>
      <c r="AR84" s="268" t="s">
        <v>6243</v>
      </c>
      <c r="AS84" s="268" t="s">
        <v>6244</v>
      </c>
      <c r="AT84" s="272" t="s">
        <v>6293</v>
      </c>
      <c r="AU84" s="268" t="s">
        <v>6246</v>
      </c>
      <c r="AV84" s="268" t="s">
        <v>6247</v>
      </c>
      <c r="AW84" s="268" t="s">
        <v>29</v>
      </c>
      <c r="AX84" s="268"/>
    </row>
    <row r="85" spans="1:50" x14ac:dyDescent="0.25">
      <c r="A85" s="266">
        <v>48617</v>
      </c>
      <c r="B85" s="267">
        <v>50655736</v>
      </c>
      <c r="C85" s="268" t="s">
        <v>6223</v>
      </c>
      <c r="D85" s="268" t="s">
        <v>197</v>
      </c>
      <c r="E85" s="268">
        <v>3003</v>
      </c>
      <c r="F85" s="268" t="s">
        <v>6325</v>
      </c>
      <c r="G85" s="268">
        <v>21300</v>
      </c>
      <c r="H85" s="268" t="s">
        <v>6326</v>
      </c>
      <c r="I85" s="268" t="s">
        <v>6226</v>
      </c>
      <c r="J85" s="268" t="s">
        <v>6499</v>
      </c>
      <c r="K85" s="268" t="s">
        <v>6499</v>
      </c>
      <c r="L85" s="268" t="s">
        <v>6228</v>
      </c>
      <c r="M85" s="268" t="s">
        <v>6229</v>
      </c>
      <c r="N85" s="268" t="s">
        <v>6230</v>
      </c>
      <c r="O85" s="268" t="s">
        <v>6231</v>
      </c>
      <c r="P85" s="268" t="s">
        <v>6232</v>
      </c>
      <c r="Q85" s="268" t="s">
        <v>6260</v>
      </c>
      <c r="R85" s="268" t="s">
        <v>6234</v>
      </c>
      <c r="S85" s="268" t="s">
        <v>6493</v>
      </c>
      <c r="T85" s="268" t="s">
        <v>907</v>
      </c>
      <c r="U85" s="268" t="s">
        <v>6249</v>
      </c>
      <c r="V85" s="268" t="s">
        <v>6236</v>
      </c>
      <c r="W85" s="268">
        <v>136596</v>
      </c>
      <c r="X85" s="268" t="s">
        <v>6487</v>
      </c>
      <c r="Y85" s="268"/>
      <c r="Z85" s="268">
        <v>24</v>
      </c>
      <c r="AA85" s="269">
        <v>24</v>
      </c>
      <c r="AB85" s="270">
        <v>3</v>
      </c>
      <c r="AC85" s="268" t="s">
        <v>6262</v>
      </c>
      <c r="AD85" s="268">
        <v>8</v>
      </c>
      <c r="AE85" s="268">
        <v>8</v>
      </c>
      <c r="AF85" s="268" t="s">
        <v>6237</v>
      </c>
      <c r="AG85" s="269">
        <v>8</v>
      </c>
      <c r="AH85" s="268" t="s">
        <v>6500</v>
      </c>
      <c r="AI85" s="269" t="s">
        <v>6501</v>
      </c>
      <c r="AJ85" s="271">
        <v>45049</v>
      </c>
      <c r="AK85" s="271">
        <v>45051</v>
      </c>
      <c r="AL85" s="268">
        <v>8</v>
      </c>
      <c r="AM85" s="269" t="s">
        <v>6502</v>
      </c>
      <c r="AN85" s="268" t="s">
        <v>6253</v>
      </c>
      <c r="AO85" s="269" t="s">
        <v>6242</v>
      </c>
      <c r="AP85" s="269" t="s">
        <v>6242</v>
      </c>
      <c r="AQ85" s="269" t="s">
        <v>6242</v>
      </c>
      <c r="AR85" s="268" t="s">
        <v>6243</v>
      </c>
      <c r="AS85" s="268" t="s">
        <v>6244</v>
      </c>
      <c r="AT85" s="272" t="s">
        <v>6255</v>
      </c>
      <c r="AU85" s="268" t="s">
        <v>6246</v>
      </c>
      <c r="AV85" s="268" t="s">
        <v>6247</v>
      </c>
      <c r="AW85" s="268" t="s">
        <v>29</v>
      </c>
      <c r="AX85" s="268"/>
    </row>
    <row r="86" spans="1:50" x14ac:dyDescent="0.25">
      <c r="A86" s="266">
        <v>48538</v>
      </c>
      <c r="B86" s="267">
        <v>50655695</v>
      </c>
      <c r="C86" s="268" t="s">
        <v>6223</v>
      </c>
      <c r="D86" s="268" t="s">
        <v>197</v>
      </c>
      <c r="E86" s="268">
        <v>3003</v>
      </c>
      <c r="F86" s="268" t="s">
        <v>6325</v>
      </c>
      <c r="G86" s="268">
        <v>21300</v>
      </c>
      <c r="H86" s="268" t="s">
        <v>6326</v>
      </c>
      <c r="I86" s="268" t="s">
        <v>6226</v>
      </c>
      <c r="J86" s="268" t="s">
        <v>619</v>
      </c>
      <c r="K86" s="268" t="s">
        <v>20</v>
      </c>
      <c r="L86" s="268" t="s">
        <v>6228</v>
      </c>
      <c r="M86" s="268" t="s">
        <v>6229</v>
      </c>
      <c r="N86" s="268" t="s">
        <v>6230</v>
      </c>
      <c r="O86" s="268" t="s">
        <v>6231</v>
      </c>
      <c r="P86" s="268" t="s">
        <v>6232</v>
      </c>
      <c r="Q86" s="268" t="s">
        <v>6233</v>
      </c>
      <c r="R86" s="268" t="s">
        <v>6234</v>
      </c>
      <c r="S86" s="268" t="s">
        <v>6235</v>
      </c>
      <c r="T86" s="268" t="s">
        <v>907</v>
      </c>
      <c r="U86" s="268" t="s">
        <v>6249</v>
      </c>
      <c r="V86" s="268" t="s">
        <v>6236</v>
      </c>
      <c r="W86" s="268">
        <v>196157</v>
      </c>
      <c r="X86" s="268" t="s">
        <v>128</v>
      </c>
      <c r="Y86" s="268" t="s">
        <v>6277</v>
      </c>
      <c r="Z86" s="268">
        <v>35</v>
      </c>
      <c r="AA86" s="269">
        <v>16</v>
      </c>
      <c r="AB86" s="270">
        <v>2</v>
      </c>
      <c r="AC86" s="268" t="s">
        <v>6262</v>
      </c>
      <c r="AD86" s="268">
        <v>15</v>
      </c>
      <c r="AE86" s="268">
        <v>15</v>
      </c>
      <c r="AF86" s="268" t="s">
        <v>6237</v>
      </c>
      <c r="AG86" s="269">
        <v>15</v>
      </c>
      <c r="AH86" s="268" t="s">
        <v>6278</v>
      </c>
      <c r="AI86" s="269" t="s">
        <v>6279</v>
      </c>
      <c r="AJ86" s="271">
        <v>45082</v>
      </c>
      <c r="AK86" s="271">
        <v>45083</v>
      </c>
      <c r="AL86" s="268">
        <v>13</v>
      </c>
      <c r="AM86" s="269" t="s">
        <v>6503</v>
      </c>
      <c r="AN86" s="268" t="s">
        <v>6253</v>
      </c>
      <c r="AO86" s="269" t="s">
        <v>6242</v>
      </c>
      <c r="AP86" s="269" t="s">
        <v>6242</v>
      </c>
      <c r="AQ86" s="269" t="s">
        <v>6242</v>
      </c>
      <c r="AR86" s="268" t="s">
        <v>6280</v>
      </c>
      <c r="AS86" s="268" t="s">
        <v>6281</v>
      </c>
      <c r="AT86" s="272" t="s">
        <v>6504</v>
      </c>
      <c r="AU86" s="268" t="s">
        <v>6313</v>
      </c>
      <c r="AV86" s="268" t="s">
        <v>6247</v>
      </c>
      <c r="AW86" s="268" t="s">
        <v>82</v>
      </c>
      <c r="AX86" s="268"/>
    </row>
    <row r="87" spans="1:50" x14ac:dyDescent="0.25">
      <c r="A87" s="266">
        <v>56358</v>
      </c>
      <c r="B87" s="267">
        <v>50655696</v>
      </c>
      <c r="C87" s="268" t="s">
        <v>6223</v>
      </c>
      <c r="D87" s="268" t="s">
        <v>197</v>
      </c>
      <c r="E87" s="268">
        <v>3003</v>
      </c>
      <c r="F87" s="268" t="s">
        <v>6325</v>
      </c>
      <c r="G87" s="268">
        <v>21300</v>
      </c>
      <c r="H87" s="268" t="s">
        <v>6326</v>
      </c>
      <c r="I87" s="268" t="s">
        <v>6226</v>
      </c>
      <c r="J87" s="268" t="s">
        <v>619</v>
      </c>
      <c r="K87" s="268" t="s">
        <v>20</v>
      </c>
      <c r="L87" s="268" t="s">
        <v>6228</v>
      </c>
      <c r="M87" s="268" t="s">
        <v>6229</v>
      </c>
      <c r="N87" s="268" t="s">
        <v>6230</v>
      </c>
      <c r="O87" s="268" t="s">
        <v>6231</v>
      </c>
      <c r="P87" s="268" t="s">
        <v>6232</v>
      </c>
      <c r="Q87" s="268" t="s">
        <v>6233</v>
      </c>
      <c r="R87" s="268" t="s">
        <v>6234</v>
      </c>
      <c r="S87" s="268" t="s">
        <v>6235</v>
      </c>
      <c r="T87" s="268" t="s">
        <v>907</v>
      </c>
      <c r="U87" s="268" t="s">
        <v>6249</v>
      </c>
      <c r="V87" s="268" t="s">
        <v>6236</v>
      </c>
      <c r="W87" s="268">
        <v>375324</v>
      </c>
      <c r="X87" s="268" t="s">
        <v>120</v>
      </c>
      <c r="Y87" s="268" t="s">
        <v>6277</v>
      </c>
      <c r="Z87" s="268">
        <v>37</v>
      </c>
      <c r="AA87" s="269">
        <v>16</v>
      </c>
      <c r="AB87" s="270">
        <v>2</v>
      </c>
      <c r="AC87" s="268" t="s">
        <v>6262</v>
      </c>
      <c r="AD87" s="268">
        <v>13</v>
      </c>
      <c r="AE87" s="268">
        <v>13</v>
      </c>
      <c r="AF87" s="268" t="s">
        <v>6237</v>
      </c>
      <c r="AG87" s="269">
        <v>13</v>
      </c>
      <c r="AH87" s="268" t="s">
        <v>6278</v>
      </c>
      <c r="AI87" s="269" t="s">
        <v>6279</v>
      </c>
      <c r="AJ87" s="271">
        <v>45083</v>
      </c>
      <c r="AK87" s="271">
        <v>45084</v>
      </c>
      <c r="AL87" s="268">
        <v>12</v>
      </c>
      <c r="AM87" s="269" t="s">
        <v>6505</v>
      </c>
      <c r="AN87" s="268" t="s">
        <v>6253</v>
      </c>
      <c r="AO87" s="269" t="s">
        <v>6242</v>
      </c>
      <c r="AP87" s="269" t="s">
        <v>6242</v>
      </c>
      <c r="AQ87" s="269" t="s">
        <v>6242</v>
      </c>
      <c r="AR87" s="268" t="s">
        <v>6280</v>
      </c>
      <c r="AS87" s="268" t="s">
        <v>6281</v>
      </c>
      <c r="AT87" s="272" t="s">
        <v>6303</v>
      </c>
      <c r="AU87" s="268" t="s">
        <v>6313</v>
      </c>
      <c r="AV87" s="268" t="s">
        <v>6247</v>
      </c>
      <c r="AW87" s="268" t="s">
        <v>82</v>
      </c>
      <c r="AX87" s="268"/>
    </row>
    <row r="88" spans="1:50" x14ac:dyDescent="0.25">
      <c r="A88" s="266">
        <v>49315</v>
      </c>
      <c r="B88" s="267">
        <v>50655714</v>
      </c>
      <c r="C88" s="268" t="s">
        <v>6223</v>
      </c>
      <c r="D88" s="268" t="s">
        <v>197</v>
      </c>
      <c r="E88" s="268">
        <v>3003</v>
      </c>
      <c r="F88" s="268" t="s">
        <v>6325</v>
      </c>
      <c r="G88" s="268">
        <v>21300</v>
      </c>
      <c r="H88" s="268" t="s">
        <v>6326</v>
      </c>
      <c r="I88" s="268" t="s">
        <v>6226</v>
      </c>
      <c r="J88" s="268" t="s">
        <v>6457</v>
      </c>
      <c r="K88" s="268" t="s">
        <v>41</v>
      </c>
      <c r="L88" s="268" t="s">
        <v>6228</v>
      </c>
      <c r="M88" s="268" t="s">
        <v>6229</v>
      </c>
      <c r="N88" s="268" t="s">
        <v>6230</v>
      </c>
      <c r="O88" s="268" t="s">
        <v>6231</v>
      </c>
      <c r="P88" s="268" t="s">
        <v>6232</v>
      </c>
      <c r="Q88" s="268" t="s">
        <v>6233</v>
      </c>
      <c r="R88" s="268" t="s">
        <v>6234</v>
      </c>
      <c r="S88" s="268" t="s">
        <v>6235</v>
      </c>
      <c r="T88" s="268" t="s">
        <v>1034</v>
      </c>
      <c r="U88" s="268" t="s">
        <v>6284</v>
      </c>
      <c r="V88" s="268" t="s">
        <v>6236</v>
      </c>
      <c r="W88" s="268">
        <v>352720</v>
      </c>
      <c r="X88" s="268" t="s">
        <v>66</v>
      </c>
      <c r="Y88" s="268"/>
      <c r="Z88" s="268">
        <v>29</v>
      </c>
      <c r="AA88" s="269">
        <v>16</v>
      </c>
      <c r="AB88" s="270">
        <v>2</v>
      </c>
      <c r="AC88" s="268">
        <v>1</v>
      </c>
      <c r="AD88" s="268">
        <v>11</v>
      </c>
      <c r="AE88" s="268">
        <v>12</v>
      </c>
      <c r="AF88" s="268" t="s">
        <v>6237</v>
      </c>
      <c r="AG88" s="269">
        <v>12</v>
      </c>
      <c r="AH88" s="268" t="s">
        <v>6463</v>
      </c>
      <c r="AI88" s="269" t="s">
        <v>6459</v>
      </c>
      <c r="AJ88" s="271">
        <v>45161</v>
      </c>
      <c r="AK88" s="271">
        <v>45162</v>
      </c>
      <c r="AL88" s="268">
        <v>11</v>
      </c>
      <c r="AM88" s="269" t="s">
        <v>6506</v>
      </c>
      <c r="AN88" s="268" t="s">
        <v>6253</v>
      </c>
      <c r="AO88" s="269" t="s">
        <v>6242</v>
      </c>
      <c r="AP88" s="269" t="s">
        <v>6242</v>
      </c>
      <c r="AQ88" s="269" t="s">
        <v>6242</v>
      </c>
      <c r="AR88" s="268" t="s">
        <v>6243</v>
      </c>
      <c r="AS88" s="268" t="s">
        <v>6244</v>
      </c>
      <c r="AT88" s="272" t="s">
        <v>6422</v>
      </c>
      <c r="AU88" s="268" t="s">
        <v>6246</v>
      </c>
      <c r="AV88" s="268" t="s">
        <v>6247</v>
      </c>
      <c r="AW88" s="268" t="s">
        <v>29</v>
      </c>
      <c r="AX88" s="268"/>
    </row>
    <row r="89" spans="1:50" x14ac:dyDescent="0.25">
      <c r="A89" s="266">
        <v>51729</v>
      </c>
      <c r="B89" s="267">
        <v>50655739</v>
      </c>
      <c r="C89" s="268" t="s">
        <v>6223</v>
      </c>
      <c r="D89" s="268" t="s">
        <v>197</v>
      </c>
      <c r="E89" s="268">
        <v>3003</v>
      </c>
      <c r="F89" s="268" t="s">
        <v>6325</v>
      </c>
      <c r="G89" s="268">
        <v>21300</v>
      </c>
      <c r="H89" s="268" t="s">
        <v>6326</v>
      </c>
      <c r="I89" s="268" t="s">
        <v>6226</v>
      </c>
      <c r="J89" s="268" t="s">
        <v>6475</v>
      </c>
      <c r="K89" s="268" t="s">
        <v>6476</v>
      </c>
      <c r="L89" s="268" t="s">
        <v>6228</v>
      </c>
      <c r="M89" s="268" t="s">
        <v>6229</v>
      </c>
      <c r="N89" s="268" t="s">
        <v>6230</v>
      </c>
      <c r="O89" s="268" t="s">
        <v>6231</v>
      </c>
      <c r="P89" s="268" t="s">
        <v>6232</v>
      </c>
      <c r="Q89" s="268" t="s">
        <v>6260</v>
      </c>
      <c r="R89" s="268" t="s">
        <v>6234</v>
      </c>
      <c r="S89" s="268" t="s">
        <v>6235</v>
      </c>
      <c r="T89" s="268" t="s">
        <v>1618</v>
      </c>
      <c r="U89" s="268" t="s">
        <v>1619</v>
      </c>
      <c r="V89" s="268" t="s">
        <v>6236</v>
      </c>
      <c r="W89" s="268">
        <v>228486</v>
      </c>
      <c r="X89" s="268" t="s">
        <v>142</v>
      </c>
      <c r="Y89" s="268"/>
      <c r="Z89" s="268">
        <v>16</v>
      </c>
      <c r="AA89" s="269">
        <v>16</v>
      </c>
      <c r="AB89" s="270">
        <v>2</v>
      </c>
      <c r="AC89" s="268" t="s">
        <v>6262</v>
      </c>
      <c r="AD89" s="268">
        <v>10</v>
      </c>
      <c r="AE89" s="268">
        <v>10</v>
      </c>
      <c r="AF89" s="268" t="s">
        <v>6237</v>
      </c>
      <c r="AG89" s="269">
        <v>10</v>
      </c>
      <c r="AH89" s="268" t="s">
        <v>6497</v>
      </c>
      <c r="AI89" s="269" t="s">
        <v>6405</v>
      </c>
      <c r="AJ89" s="271">
        <v>45057</v>
      </c>
      <c r="AK89" s="271">
        <v>45058</v>
      </c>
      <c r="AL89" s="268">
        <v>10</v>
      </c>
      <c r="AM89" s="269" t="s">
        <v>6507</v>
      </c>
      <c r="AN89" s="268" t="s">
        <v>6253</v>
      </c>
      <c r="AO89" s="269" t="s">
        <v>6242</v>
      </c>
      <c r="AP89" s="269" t="s">
        <v>6242</v>
      </c>
      <c r="AQ89" s="269" t="s">
        <v>6242</v>
      </c>
      <c r="AR89" s="268" t="s">
        <v>6243</v>
      </c>
      <c r="AS89" s="268" t="s">
        <v>6244</v>
      </c>
      <c r="AT89" s="272" t="s">
        <v>6245</v>
      </c>
      <c r="AU89" s="268" t="s">
        <v>6246</v>
      </c>
      <c r="AV89" s="268" t="s">
        <v>6247</v>
      </c>
      <c r="AW89" s="268" t="s">
        <v>29</v>
      </c>
      <c r="AX89" s="268"/>
    </row>
    <row r="90" spans="1:50" x14ac:dyDescent="0.25">
      <c r="A90" s="266">
        <v>51235</v>
      </c>
      <c r="B90" s="267">
        <v>50650283</v>
      </c>
      <c r="C90" s="268" t="s">
        <v>6223</v>
      </c>
      <c r="D90" s="268" t="s">
        <v>197</v>
      </c>
      <c r="E90" s="268">
        <v>3003</v>
      </c>
      <c r="F90" s="268" t="s">
        <v>6325</v>
      </c>
      <c r="G90" s="268">
        <v>21300</v>
      </c>
      <c r="H90" s="268" t="s">
        <v>6326</v>
      </c>
      <c r="I90" s="268" t="s">
        <v>6226</v>
      </c>
      <c r="J90" s="268" t="s">
        <v>6470</v>
      </c>
      <c r="K90" s="268" t="s">
        <v>6471</v>
      </c>
      <c r="L90" s="268" t="s">
        <v>6228</v>
      </c>
      <c r="M90" s="268" t="s">
        <v>6229</v>
      </c>
      <c r="N90" s="268" t="s">
        <v>6230</v>
      </c>
      <c r="O90" s="268" t="s">
        <v>6231</v>
      </c>
      <c r="P90" s="268" t="s">
        <v>6232</v>
      </c>
      <c r="Q90" s="268" t="s">
        <v>6260</v>
      </c>
      <c r="R90" s="268" t="s">
        <v>6234</v>
      </c>
      <c r="S90" s="268" t="s">
        <v>6235</v>
      </c>
      <c r="T90" s="268" t="s">
        <v>907</v>
      </c>
      <c r="U90" s="268" t="s">
        <v>6249</v>
      </c>
      <c r="V90" s="268" t="s">
        <v>6236</v>
      </c>
      <c r="W90" s="268">
        <v>228486</v>
      </c>
      <c r="X90" s="268" t="s">
        <v>142</v>
      </c>
      <c r="Y90" s="268"/>
      <c r="Z90" s="268">
        <v>16</v>
      </c>
      <c r="AA90" s="269">
        <v>40</v>
      </c>
      <c r="AB90" s="270">
        <v>5</v>
      </c>
      <c r="AC90" s="268" t="s">
        <v>6262</v>
      </c>
      <c r="AD90" s="268">
        <v>8</v>
      </c>
      <c r="AE90" s="268">
        <v>8</v>
      </c>
      <c r="AF90" s="268" t="s">
        <v>6237</v>
      </c>
      <c r="AG90" s="269">
        <v>8</v>
      </c>
      <c r="AH90" s="268" t="s">
        <v>6508</v>
      </c>
      <c r="AI90" s="269" t="s">
        <v>6473</v>
      </c>
      <c r="AJ90" s="271">
        <v>44977</v>
      </c>
      <c r="AK90" s="271">
        <v>44981</v>
      </c>
      <c r="AL90" s="268">
        <v>8</v>
      </c>
      <c r="AM90" s="269" t="s">
        <v>6509</v>
      </c>
      <c r="AN90" s="268" t="s">
        <v>6253</v>
      </c>
      <c r="AO90" s="269" t="s">
        <v>6242</v>
      </c>
      <c r="AP90" s="269" t="s">
        <v>6242</v>
      </c>
      <c r="AQ90" s="269" t="s">
        <v>6242</v>
      </c>
      <c r="AR90" s="268" t="s">
        <v>6243</v>
      </c>
      <c r="AS90" s="268" t="s">
        <v>6244</v>
      </c>
      <c r="AT90" s="272" t="s">
        <v>6267</v>
      </c>
      <c r="AU90" s="268" t="s">
        <v>6246</v>
      </c>
      <c r="AV90" s="268" t="s">
        <v>6247</v>
      </c>
      <c r="AW90" s="268" t="s">
        <v>29</v>
      </c>
      <c r="AX90" s="268"/>
    </row>
    <row r="91" spans="1:50" x14ac:dyDescent="0.25">
      <c r="A91" s="266">
        <v>51897</v>
      </c>
      <c r="B91" s="267">
        <v>50655709</v>
      </c>
      <c r="C91" s="268" t="s">
        <v>6223</v>
      </c>
      <c r="D91" s="268" t="s">
        <v>197</v>
      </c>
      <c r="E91" s="268">
        <v>3003</v>
      </c>
      <c r="F91" s="268" t="s">
        <v>6325</v>
      </c>
      <c r="G91" s="268">
        <v>21300</v>
      </c>
      <c r="H91" s="268" t="s">
        <v>6326</v>
      </c>
      <c r="I91" s="268" t="s">
        <v>6226</v>
      </c>
      <c r="J91" s="268" t="s">
        <v>6258</v>
      </c>
      <c r="K91" s="268" t="s">
        <v>6259</v>
      </c>
      <c r="L91" s="268" t="s">
        <v>6228</v>
      </c>
      <c r="M91" s="268" t="s">
        <v>6229</v>
      </c>
      <c r="N91" s="268" t="s">
        <v>6230</v>
      </c>
      <c r="O91" s="268" t="s">
        <v>6231</v>
      </c>
      <c r="P91" s="268" t="s">
        <v>6232</v>
      </c>
      <c r="Q91" s="268" t="s">
        <v>6260</v>
      </c>
      <c r="R91" s="268" t="s">
        <v>6234</v>
      </c>
      <c r="S91" s="268" t="s">
        <v>6235</v>
      </c>
      <c r="T91" s="268" t="s">
        <v>1618</v>
      </c>
      <c r="U91" s="268" t="s">
        <v>1619</v>
      </c>
      <c r="V91" s="268" t="s">
        <v>6236</v>
      </c>
      <c r="W91" s="268">
        <v>136596</v>
      </c>
      <c r="X91" s="268" t="s">
        <v>6487</v>
      </c>
      <c r="Y91" s="268"/>
      <c r="Z91" s="268">
        <v>24</v>
      </c>
      <c r="AA91" s="269">
        <v>40</v>
      </c>
      <c r="AB91" s="270">
        <v>5</v>
      </c>
      <c r="AC91" s="268" t="s">
        <v>6262</v>
      </c>
      <c r="AD91" s="268">
        <v>9</v>
      </c>
      <c r="AE91" s="268">
        <v>9</v>
      </c>
      <c r="AF91" s="268" t="s">
        <v>6237</v>
      </c>
      <c r="AG91" s="269">
        <v>9</v>
      </c>
      <c r="AH91" s="268" t="s">
        <v>6510</v>
      </c>
      <c r="AI91" s="269" t="s">
        <v>6489</v>
      </c>
      <c r="AJ91" s="271">
        <v>45110</v>
      </c>
      <c r="AK91" s="271">
        <v>45114</v>
      </c>
      <c r="AL91" s="268">
        <v>9</v>
      </c>
      <c r="AM91" s="269" t="s">
        <v>6511</v>
      </c>
      <c r="AN91" s="268" t="s">
        <v>6253</v>
      </c>
      <c r="AO91" s="269" t="s">
        <v>6242</v>
      </c>
      <c r="AP91" s="269" t="s">
        <v>6242</v>
      </c>
      <c r="AQ91" s="269" t="s">
        <v>6242</v>
      </c>
      <c r="AR91" s="268" t="s">
        <v>6243</v>
      </c>
      <c r="AS91" s="268" t="s">
        <v>6244</v>
      </c>
      <c r="AT91" s="272" t="s">
        <v>6267</v>
      </c>
      <c r="AU91" s="268" t="s">
        <v>6246</v>
      </c>
      <c r="AV91" s="268" t="s">
        <v>6247</v>
      </c>
      <c r="AW91" s="268" t="s">
        <v>29</v>
      </c>
      <c r="AX91" s="268"/>
    </row>
    <row r="92" spans="1:50" x14ac:dyDescent="0.25">
      <c r="A92" s="266">
        <v>51891</v>
      </c>
      <c r="B92" s="267">
        <v>50656044</v>
      </c>
      <c r="C92" s="268" t="s">
        <v>6223</v>
      </c>
      <c r="D92" s="268" t="s">
        <v>197</v>
      </c>
      <c r="E92" s="268">
        <v>3003</v>
      </c>
      <c r="F92" s="268" t="s">
        <v>6325</v>
      </c>
      <c r="G92" s="268">
        <v>21300</v>
      </c>
      <c r="H92" s="268" t="s">
        <v>6326</v>
      </c>
      <c r="I92" s="268" t="s">
        <v>6226</v>
      </c>
      <c r="J92" s="268" t="s">
        <v>6258</v>
      </c>
      <c r="K92" s="268" t="s">
        <v>6259</v>
      </c>
      <c r="L92" s="268" t="s">
        <v>6228</v>
      </c>
      <c r="M92" s="268" t="s">
        <v>6229</v>
      </c>
      <c r="N92" s="268" t="s">
        <v>6230</v>
      </c>
      <c r="O92" s="268" t="s">
        <v>6231</v>
      </c>
      <c r="P92" s="268" t="s">
        <v>6232</v>
      </c>
      <c r="Q92" s="268" t="s">
        <v>6260</v>
      </c>
      <c r="R92" s="268" t="s">
        <v>6234</v>
      </c>
      <c r="S92" s="268" t="s">
        <v>6235</v>
      </c>
      <c r="T92" s="268" t="s">
        <v>1618</v>
      </c>
      <c r="U92" s="268" t="s">
        <v>1619</v>
      </c>
      <c r="V92" s="268" t="s">
        <v>6236</v>
      </c>
      <c r="W92" s="268">
        <v>136596</v>
      </c>
      <c r="X92" s="268" t="s">
        <v>6487</v>
      </c>
      <c r="Y92" s="268"/>
      <c r="Z92" s="268">
        <v>24</v>
      </c>
      <c r="AA92" s="269">
        <v>40</v>
      </c>
      <c r="AB92" s="270">
        <v>5</v>
      </c>
      <c r="AC92" s="268" t="s">
        <v>6262</v>
      </c>
      <c r="AD92" s="268">
        <v>10</v>
      </c>
      <c r="AE92" s="268">
        <v>10</v>
      </c>
      <c r="AF92" s="268" t="s">
        <v>6237</v>
      </c>
      <c r="AG92" s="269">
        <v>10</v>
      </c>
      <c r="AH92" s="268" t="s">
        <v>6512</v>
      </c>
      <c r="AI92" s="269" t="s">
        <v>6489</v>
      </c>
      <c r="AJ92" s="271">
        <v>45236</v>
      </c>
      <c r="AK92" s="271">
        <v>45240</v>
      </c>
      <c r="AL92" s="268">
        <v>10</v>
      </c>
      <c r="AM92" s="269" t="s">
        <v>6513</v>
      </c>
      <c r="AN92" s="268" t="s">
        <v>6253</v>
      </c>
      <c r="AO92" s="269" t="s">
        <v>6242</v>
      </c>
      <c r="AP92" s="269" t="s">
        <v>6242</v>
      </c>
      <c r="AQ92" s="269" t="s">
        <v>6242</v>
      </c>
      <c r="AR92" s="268" t="s">
        <v>6243</v>
      </c>
      <c r="AS92" s="268" t="s">
        <v>6244</v>
      </c>
      <c r="AT92" s="272" t="s">
        <v>6267</v>
      </c>
      <c r="AU92" s="268" t="s">
        <v>6246</v>
      </c>
      <c r="AV92" s="268" t="s">
        <v>6247</v>
      </c>
      <c r="AW92" s="268" t="s">
        <v>29</v>
      </c>
      <c r="AX92" s="268"/>
    </row>
    <row r="93" spans="1:50" x14ac:dyDescent="0.25">
      <c r="A93" s="266">
        <v>48616</v>
      </c>
      <c r="B93" s="267">
        <v>50656046</v>
      </c>
      <c r="C93" s="268" t="s">
        <v>6223</v>
      </c>
      <c r="D93" s="268" t="s">
        <v>197</v>
      </c>
      <c r="E93" s="268">
        <v>3003</v>
      </c>
      <c r="F93" s="268" t="s">
        <v>6325</v>
      </c>
      <c r="G93" s="268">
        <v>21300</v>
      </c>
      <c r="H93" s="268" t="s">
        <v>6326</v>
      </c>
      <c r="I93" s="268" t="s">
        <v>6226</v>
      </c>
      <c r="J93" s="268" t="s">
        <v>6499</v>
      </c>
      <c r="K93" s="268" t="s">
        <v>6499</v>
      </c>
      <c r="L93" s="268" t="s">
        <v>6228</v>
      </c>
      <c r="M93" s="268" t="s">
        <v>6229</v>
      </c>
      <c r="N93" s="268" t="s">
        <v>6230</v>
      </c>
      <c r="O93" s="268" t="s">
        <v>6231</v>
      </c>
      <c r="P93" s="268" t="s">
        <v>6232</v>
      </c>
      <c r="Q93" s="268" t="s">
        <v>6260</v>
      </c>
      <c r="R93" s="268" t="s">
        <v>6234</v>
      </c>
      <c r="S93" s="268" t="s">
        <v>6493</v>
      </c>
      <c r="T93" s="268" t="s">
        <v>907</v>
      </c>
      <c r="U93" s="268" t="s">
        <v>6249</v>
      </c>
      <c r="V93" s="268" t="s">
        <v>6236</v>
      </c>
      <c r="W93" s="268">
        <v>136596</v>
      </c>
      <c r="X93" s="268" t="s">
        <v>6487</v>
      </c>
      <c r="Y93" s="268"/>
      <c r="Z93" s="268">
        <v>24</v>
      </c>
      <c r="AA93" s="269">
        <v>24</v>
      </c>
      <c r="AB93" s="270">
        <v>3</v>
      </c>
      <c r="AC93" s="268" t="s">
        <v>6262</v>
      </c>
      <c r="AD93" s="268">
        <v>8</v>
      </c>
      <c r="AE93" s="268">
        <v>8</v>
      </c>
      <c r="AF93" s="268" t="s">
        <v>6237</v>
      </c>
      <c r="AG93" s="269">
        <v>8</v>
      </c>
      <c r="AH93" s="268" t="s">
        <v>6500</v>
      </c>
      <c r="AI93" s="269" t="s">
        <v>6501</v>
      </c>
      <c r="AJ93" s="271">
        <v>45243</v>
      </c>
      <c r="AK93" s="271">
        <v>45245</v>
      </c>
      <c r="AL93" s="268">
        <v>8</v>
      </c>
      <c r="AM93" s="269" t="s">
        <v>6514</v>
      </c>
      <c r="AN93" s="268" t="s">
        <v>6253</v>
      </c>
      <c r="AO93" s="269" t="s">
        <v>6242</v>
      </c>
      <c r="AP93" s="269" t="s">
        <v>6242</v>
      </c>
      <c r="AQ93" s="269" t="s">
        <v>6242</v>
      </c>
      <c r="AR93" s="268" t="s">
        <v>6243</v>
      </c>
      <c r="AS93" s="268" t="s">
        <v>6244</v>
      </c>
      <c r="AT93" s="272" t="s">
        <v>6306</v>
      </c>
      <c r="AU93" s="268" t="s">
        <v>6246</v>
      </c>
      <c r="AV93" s="268" t="s">
        <v>6247</v>
      </c>
      <c r="AW93" s="268" t="s">
        <v>29</v>
      </c>
      <c r="AX93" s="268"/>
    </row>
    <row r="94" spans="1:50" x14ac:dyDescent="0.25">
      <c r="A94" s="266">
        <v>58931</v>
      </c>
      <c r="B94" s="267">
        <v>50656034</v>
      </c>
      <c r="C94" s="268" t="s">
        <v>6223</v>
      </c>
      <c r="D94" s="268" t="s">
        <v>197</v>
      </c>
      <c r="E94" s="268">
        <v>3003</v>
      </c>
      <c r="F94" s="268" t="s">
        <v>6325</v>
      </c>
      <c r="G94" s="268">
        <v>21300</v>
      </c>
      <c r="H94" s="268" t="s">
        <v>6326</v>
      </c>
      <c r="I94" s="268" t="s">
        <v>6226</v>
      </c>
      <c r="J94" s="268" t="s">
        <v>30</v>
      </c>
      <c r="K94" s="268" t="s">
        <v>30</v>
      </c>
      <c r="L94" s="268" t="s">
        <v>6228</v>
      </c>
      <c r="M94" s="268" t="s">
        <v>6229</v>
      </c>
      <c r="N94" s="268" t="s">
        <v>6230</v>
      </c>
      <c r="O94" s="268" t="s">
        <v>6231</v>
      </c>
      <c r="P94" s="268" t="s">
        <v>6232</v>
      </c>
      <c r="Q94" s="268" t="s">
        <v>6233</v>
      </c>
      <c r="R94" s="268" t="s">
        <v>6234</v>
      </c>
      <c r="S94" s="268" t="s">
        <v>6235</v>
      </c>
      <c r="T94" s="268" t="s">
        <v>874</v>
      </c>
      <c r="U94" s="268" t="s">
        <v>875</v>
      </c>
      <c r="V94" s="268" t="s">
        <v>6236</v>
      </c>
      <c r="W94" s="268">
        <v>463384</v>
      </c>
      <c r="X94" s="268" t="s">
        <v>172</v>
      </c>
      <c r="Y94" s="268"/>
      <c r="Z94" s="268">
        <v>8</v>
      </c>
      <c r="AA94" s="269">
        <v>8</v>
      </c>
      <c r="AB94" s="270">
        <v>1</v>
      </c>
      <c r="AC94" s="268" t="s">
        <v>6262</v>
      </c>
      <c r="AD94" s="268">
        <v>7</v>
      </c>
      <c r="AE94" s="268">
        <v>7</v>
      </c>
      <c r="AF94" s="268" t="s">
        <v>6237</v>
      </c>
      <c r="AG94" s="269">
        <v>7</v>
      </c>
      <c r="AH94" s="268" t="s">
        <v>6515</v>
      </c>
      <c r="AI94" s="269" t="s">
        <v>6376</v>
      </c>
      <c r="AJ94" s="271">
        <v>45209</v>
      </c>
      <c r="AK94" s="271">
        <v>45209</v>
      </c>
      <c r="AL94" s="268">
        <v>4</v>
      </c>
      <c r="AM94" s="269" t="s">
        <v>6516</v>
      </c>
      <c r="AN94" s="268">
        <v>7</v>
      </c>
      <c r="AO94" s="269" t="s">
        <v>6517</v>
      </c>
      <c r="AP94" s="269" t="s">
        <v>6242</v>
      </c>
      <c r="AQ94" s="269" t="s">
        <v>6242</v>
      </c>
      <c r="AR94" s="268" t="s">
        <v>6243</v>
      </c>
      <c r="AS94" s="268" t="s">
        <v>6244</v>
      </c>
      <c r="AT94" s="272" t="s">
        <v>6288</v>
      </c>
      <c r="AU94" s="268" t="s">
        <v>6246</v>
      </c>
      <c r="AV94" s="268" t="s">
        <v>6247</v>
      </c>
      <c r="AW94" s="268" t="s">
        <v>85</v>
      </c>
      <c r="AX94" s="268"/>
    </row>
    <row r="95" spans="1:50" x14ac:dyDescent="0.25">
      <c r="A95" s="266">
        <v>50446</v>
      </c>
      <c r="B95" s="267">
        <v>50656050</v>
      </c>
      <c r="C95" s="268" t="s">
        <v>6223</v>
      </c>
      <c r="D95" s="268" t="s">
        <v>197</v>
      </c>
      <c r="E95" s="268">
        <v>3003</v>
      </c>
      <c r="F95" s="268" t="s">
        <v>6325</v>
      </c>
      <c r="G95" s="268">
        <v>21300</v>
      </c>
      <c r="H95" s="268" t="s">
        <v>6326</v>
      </c>
      <c r="I95" s="268" t="s">
        <v>6269</v>
      </c>
      <c r="J95" s="268" t="s">
        <v>6518</v>
      </c>
      <c r="K95" s="268" t="s">
        <v>113</v>
      </c>
      <c r="L95" s="268" t="s">
        <v>6228</v>
      </c>
      <c r="M95" s="268" t="s">
        <v>6229</v>
      </c>
      <c r="N95" s="268" t="s">
        <v>6230</v>
      </c>
      <c r="O95" s="268" t="s">
        <v>6231</v>
      </c>
      <c r="P95" s="268" t="s">
        <v>6273</v>
      </c>
      <c r="Q95" s="268" t="s">
        <v>6302</v>
      </c>
      <c r="R95" s="268" t="s">
        <v>6234</v>
      </c>
      <c r="S95" s="268" t="s">
        <v>6235</v>
      </c>
      <c r="T95" s="268" t="s">
        <v>1964</v>
      </c>
      <c r="U95" s="268" t="s">
        <v>1965</v>
      </c>
      <c r="V95" s="268" t="s">
        <v>6236</v>
      </c>
      <c r="W95" s="268">
        <v>352720</v>
      </c>
      <c r="X95" s="268" t="s">
        <v>66</v>
      </c>
      <c r="Y95" s="268"/>
      <c r="Z95" s="268">
        <v>29</v>
      </c>
      <c r="AA95" s="269">
        <v>16</v>
      </c>
      <c r="AB95" s="270">
        <v>2</v>
      </c>
      <c r="AC95" s="268">
        <v>5</v>
      </c>
      <c r="AD95" s="268">
        <v>2</v>
      </c>
      <c r="AE95" s="268">
        <v>7</v>
      </c>
      <c r="AF95" s="268" t="s">
        <v>6237</v>
      </c>
      <c r="AG95" s="269">
        <v>7</v>
      </c>
      <c r="AH95" s="268" t="s">
        <v>6495</v>
      </c>
      <c r="AI95" s="269" t="s">
        <v>6459</v>
      </c>
      <c r="AJ95" s="271">
        <v>45264</v>
      </c>
      <c r="AK95" s="271">
        <v>45265</v>
      </c>
      <c r="AL95" s="268">
        <v>2</v>
      </c>
      <c r="AM95" s="269" t="s">
        <v>6519</v>
      </c>
      <c r="AN95" s="268" t="s">
        <v>6253</v>
      </c>
      <c r="AO95" s="269" t="s">
        <v>6242</v>
      </c>
      <c r="AP95" s="269" t="s">
        <v>6242</v>
      </c>
      <c r="AQ95" s="269" t="s">
        <v>6242</v>
      </c>
      <c r="AR95" s="268" t="s">
        <v>6243</v>
      </c>
      <c r="AS95" s="268" t="s">
        <v>6244</v>
      </c>
      <c r="AT95" s="272" t="s">
        <v>6293</v>
      </c>
      <c r="AU95" s="268" t="s">
        <v>6246</v>
      </c>
      <c r="AV95" s="268" t="s">
        <v>6247</v>
      </c>
      <c r="AW95" s="268" t="s">
        <v>29</v>
      </c>
      <c r="AX95" s="268"/>
    </row>
    <row r="96" spans="1:50" x14ac:dyDescent="0.25">
      <c r="A96" s="266">
        <v>50757</v>
      </c>
      <c r="B96" s="267">
        <v>50655719</v>
      </c>
      <c r="C96" s="268" t="s">
        <v>6223</v>
      </c>
      <c r="D96" s="268" t="s">
        <v>197</v>
      </c>
      <c r="E96" s="268">
        <v>3003</v>
      </c>
      <c r="F96" s="268" t="s">
        <v>6325</v>
      </c>
      <c r="G96" s="268">
        <v>21300</v>
      </c>
      <c r="H96" s="268" t="s">
        <v>6326</v>
      </c>
      <c r="I96" s="268" t="s">
        <v>6226</v>
      </c>
      <c r="J96" s="268" t="s">
        <v>6461</v>
      </c>
      <c r="K96" s="268" t="s">
        <v>6462</v>
      </c>
      <c r="L96" s="268" t="s">
        <v>6228</v>
      </c>
      <c r="M96" s="268" t="s">
        <v>6229</v>
      </c>
      <c r="N96" s="268" t="s">
        <v>6230</v>
      </c>
      <c r="O96" s="268" t="s">
        <v>6231</v>
      </c>
      <c r="P96" s="268" t="s">
        <v>6232</v>
      </c>
      <c r="Q96" s="268" t="s">
        <v>6233</v>
      </c>
      <c r="R96" s="268" t="s">
        <v>6234</v>
      </c>
      <c r="S96" s="268" t="s">
        <v>6235</v>
      </c>
      <c r="T96" s="268" t="s">
        <v>764</v>
      </c>
      <c r="U96" s="268" t="s">
        <v>6450</v>
      </c>
      <c r="V96" s="268" t="s">
        <v>6236</v>
      </c>
      <c r="W96" s="268">
        <v>352720</v>
      </c>
      <c r="X96" s="268" t="s">
        <v>66</v>
      </c>
      <c r="Y96" s="268"/>
      <c r="Z96" s="268">
        <v>29</v>
      </c>
      <c r="AA96" s="269">
        <v>16</v>
      </c>
      <c r="AB96" s="270">
        <v>2</v>
      </c>
      <c r="AC96" s="268">
        <v>1</v>
      </c>
      <c r="AD96" s="268">
        <v>10</v>
      </c>
      <c r="AE96" s="268">
        <v>11</v>
      </c>
      <c r="AF96" s="268" t="s">
        <v>6237</v>
      </c>
      <c r="AG96" s="269">
        <v>11</v>
      </c>
      <c r="AH96" s="268" t="s">
        <v>6458</v>
      </c>
      <c r="AI96" s="269" t="s">
        <v>6459</v>
      </c>
      <c r="AJ96" s="271">
        <v>45190</v>
      </c>
      <c r="AK96" s="271">
        <v>45191</v>
      </c>
      <c r="AL96" s="268">
        <v>9</v>
      </c>
      <c r="AM96" s="269" t="s">
        <v>6520</v>
      </c>
      <c r="AN96" s="268" t="s">
        <v>6253</v>
      </c>
      <c r="AO96" s="269" t="s">
        <v>6242</v>
      </c>
      <c r="AP96" s="269" t="s">
        <v>6242</v>
      </c>
      <c r="AQ96" s="269" t="s">
        <v>6242</v>
      </c>
      <c r="AR96" s="268" t="s">
        <v>6243</v>
      </c>
      <c r="AS96" s="268" t="s">
        <v>6244</v>
      </c>
      <c r="AT96" s="272" t="s">
        <v>6245</v>
      </c>
      <c r="AU96" s="268" t="s">
        <v>6246</v>
      </c>
      <c r="AV96" s="268" t="s">
        <v>6247</v>
      </c>
      <c r="AW96" s="268" t="s">
        <v>29</v>
      </c>
      <c r="AX96" s="268"/>
    </row>
    <row r="97" spans="1:50" x14ac:dyDescent="0.25">
      <c r="A97" s="266">
        <v>51998</v>
      </c>
      <c r="B97" s="267">
        <v>50655713</v>
      </c>
      <c r="C97" s="268" t="s">
        <v>6223</v>
      </c>
      <c r="D97" s="268" t="s">
        <v>197</v>
      </c>
      <c r="E97" s="268">
        <v>3003</v>
      </c>
      <c r="F97" s="268" t="s">
        <v>6325</v>
      </c>
      <c r="G97" s="268">
        <v>21300</v>
      </c>
      <c r="H97" s="268" t="s">
        <v>6326</v>
      </c>
      <c r="I97" s="268" t="s">
        <v>6226</v>
      </c>
      <c r="J97" s="268" t="s">
        <v>6491</v>
      </c>
      <c r="K97" s="268" t="s">
        <v>6492</v>
      </c>
      <c r="L97" s="268" t="s">
        <v>6228</v>
      </c>
      <c r="M97" s="268" t="s">
        <v>6229</v>
      </c>
      <c r="N97" s="268" t="s">
        <v>6230</v>
      </c>
      <c r="O97" s="268" t="s">
        <v>6231</v>
      </c>
      <c r="P97" s="268" t="s">
        <v>6232</v>
      </c>
      <c r="Q97" s="268" t="s">
        <v>6260</v>
      </c>
      <c r="R97" s="268" t="s">
        <v>6234</v>
      </c>
      <c r="S97" s="268" t="s">
        <v>6493</v>
      </c>
      <c r="T97" s="268" t="s">
        <v>907</v>
      </c>
      <c r="U97" s="268" t="s">
        <v>6249</v>
      </c>
      <c r="V97" s="268" t="s">
        <v>6236</v>
      </c>
      <c r="W97" s="268">
        <v>228486</v>
      </c>
      <c r="X97" s="268" t="s">
        <v>142</v>
      </c>
      <c r="Y97" s="268"/>
      <c r="Z97" s="268">
        <v>16</v>
      </c>
      <c r="AA97" s="269">
        <v>16</v>
      </c>
      <c r="AB97" s="270">
        <v>2</v>
      </c>
      <c r="AC97" s="268" t="s">
        <v>6262</v>
      </c>
      <c r="AD97" s="268">
        <v>9</v>
      </c>
      <c r="AE97" s="268">
        <v>9</v>
      </c>
      <c r="AF97" s="268" t="s">
        <v>6237</v>
      </c>
      <c r="AG97" s="269">
        <v>9</v>
      </c>
      <c r="AH97" s="268" t="s">
        <v>6521</v>
      </c>
      <c r="AI97" s="269" t="s">
        <v>6405</v>
      </c>
      <c r="AJ97" s="271">
        <v>45139</v>
      </c>
      <c r="AK97" s="271">
        <v>45140</v>
      </c>
      <c r="AL97" s="268">
        <v>9</v>
      </c>
      <c r="AM97" s="269" t="s">
        <v>6522</v>
      </c>
      <c r="AN97" s="268" t="s">
        <v>6253</v>
      </c>
      <c r="AO97" s="269" t="s">
        <v>6242</v>
      </c>
      <c r="AP97" s="269" t="s">
        <v>6242</v>
      </c>
      <c r="AQ97" s="269" t="s">
        <v>6242</v>
      </c>
      <c r="AR97" s="268" t="s">
        <v>6243</v>
      </c>
      <c r="AS97" s="268" t="s">
        <v>6244</v>
      </c>
      <c r="AT97" s="272" t="s">
        <v>6303</v>
      </c>
      <c r="AU97" s="268" t="s">
        <v>6246</v>
      </c>
      <c r="AV97" s="268" t="s">
        <v>6247</v>
      </c>
      <c r="AW97" s="268" t="s">
        <v>29</v>
      </c>
      <c r="AX97" s="268"/>
    </row>
    <row r="98" spans="1:50" x14ac:dyDescent="0.25">
      <c r="A98" s="266">
        <v>48719</v>
      </c>
      <c r="B98" s="267">
        <v>50655741</v>
      </c>
      <c r="C98" s="268" t="s">
        <v>6223</v>
      </c>
      <c r="D98" s="268" t="s">
        <v>197</v>
      </c>
      <c r="E98" s="268">
        <v>3003</v>
      </c>
      <c r="F98" s="268" t="s">
        <v>6325</v>
      </c>
      <c r="G98" s="268">
        <v>21300</v>
      </c>
      <c r="H98" s="268" t="s">
        <v>6326</v>
      </c>
      <c r="I98" s="268" t="s">
        <v>6226</v>
      </c>
      <c r="J98" s="268" t="s">
        <v>30</v>
      </c>
      <c r="K98" s="268" t="s">
        <v>30</v>
      </c>
      <c r="L98" s="268" t="s">
        <v>6228</v>
      </c>
      <c r="M98" s="268" t="s">
        <v>6229</v>
      </c>
      <c r="N98" s="268" t="s">
        <v>6230</v>
      </c>
      <c r="O98" s="268" t="s">
        <v>6231</v>
      </c>
      <c r="P98" s="268" t="s">
        <v>6232</v>
      </c>
      <c r="Q98" s="268" t="s">
        <v>6233</v>
      </c>
      <c r="R98" s="268" t="s">
        <v>6234</v>
      </c>
      <c r="S98" s="268" t="s">
        <v>6235</v>
      </c>
      <c r="T98" s="268" t="s">
        <v>1618</v>
      </c>
      <c r="U98" s="268" t="s">
        <v>1619</v>
      </c>
      <c r="V98" s="268" t="s">
        <v>6236</v>
      </c>
      <c r="W98" s="268">
        <v>352720</v>
      </c>
      <c r="X98" s="268" t="s">
        <v>66</v>
      </c>
      <c r="Y98" s="268"/>
      <c r="Z98" s="268">
        <v>29</v>
      </c>
      <c r="AA98" s="269">
        <v>8</v>
      </c>
      <c r="AB98" s="270">
        <v>1</v>
      </c>
      <c r="AC98" s="268" t="s">
        <v>6262</v>
      </c>
      <c r="AD98" s="268">
        <v>11</v>
      </c>
      <c r="AE98" s="268">
        <v>11</v>
      </c>
      <c r="AF98" s="268" t="s">
        <v>6237</v>
      </c>
      <c r="AG98" s="269">
        <v>11</v>
      </c>
      <c r="AH98" s="268" t="s">
        <v>6523</v>
      </c>
      <c r="AI98" s="269" t="s">
        <v>6286</v>
      </c>
      <c r="AJ98" s="271">
        <v>45063</v>
      </c>
      <c r="AK98" s="271">
        <v>45063</v>
      </c>
      <c r="AL98" s="268">
        <v>11</v>
      </c>
      <c r="AM98" s="269" t="s">
        <v>6524</v>
      </c>
      <c r="AN98" s="268" t="s">
        <v>6253</v>
      </c>
      <c r="AO98" s="269" t="s">
        <v>6242</v>
      </c>
      <c r="AP98" s="269" t="s">
        <v>6242</v>
      </c>
      <c r="AQ98" s="269" t="s">
        <v>6242</v>
      </c>
      <c r="AR98" s="268" t="s">
        <v>6243</v>
      </c>
      <c r="AS98" s="268" t="s">
        <v>6244</v>
      </c>
      <c r="AT98" s="272" t="s">
        <v>6378</v>
      </c>
      <c r="AU98" s="268" t="s">
        <v>6246</v>
      </c>
      <c r="AV98" s="268" t="s">
        <v>6247</v>
      </c>
      <c r="AW98" s="268" t="s">
        <v>29</v>
      </c>
      <c r="AX98" s="268"/>
    </row>
    <row r="99" spans="1:50" x14ac:dyDescent="0.25">
      <c r="A99" s="266">
        <v>51894</v>
      </c>
      <c r="B99" s="267">
        <v>50655721</v>
      </c>
      <c r="C99" s="268" t="s">
        <v>6223</v>
      </c>
      <c r="D99" s="268" t="s">
        <v>197</v>
      </c>
      <c r="E99" s="268">
        <v>3003</v>
      </c>
      <c r="F99" s="268" t="s">
        <v>6325</v>
      </c>
      <c r="G99" s="268">
        <v>21300</v>
      </c>
      <c r="H99" s="268" t="s">
        <v>6326</v>
      </c>
      <c r="I99" s="268" t="s">
        <v>6226</v>
      </c>
      <c r="J99" s="268" t="s">
        <v>6258</v>
      </c>
      <c r="K99" s="268" t="s">
        <v>6259</v>
      </c>
      <c r="L99" s="268" t="s">
        <v>6228</v>
      </c>
      <c r="M99" s="268" t="s">
        <v>6229</v>
      </c>
      <c r="N99" s="268" t="s">
        <v>6230</v>
      </c>
      <c r="O99" s="268" t="s">
        <v>6231</v>
      </c>
      <c r="P99" s="268" t="s">
        <v>6232</v>
      </c>
      <c r="Q99" s="268" t="s">
        <v>6260</v>
      </c>
      <c r="R99" s="268" t="s">
        <v>6234</v>
      </c>
      <c r="S99" s="268" t="s">
        <v>6235</v>
      </c>
      <c r="T99" s="268" t="s">
        <v>1618</v>
      </c>
      <c r="U99" s="268" t="s">
        <v>1619</v>
      </c>
      <c r="V99" s="268" t="s">
        <v>6236</v>
      </c>
      <c r="W99" s="268">
        <v>136596</v>
      </c>
      <c r="X99" s="268" t="s">
        <v>6487</v>
      </c>
      <c r="Y99" s="268"/>
      <c r="Z99" s="268">
        <v>24</v>
      </c>
      <c r="AA99" s="269">
        <v>40</v>
      </c>
      <c r="AB99" s="270">
        <v>5</v>
      </c>
      <c r="AC99" s="268" t="s">
        <v>6262</v>
      </c>
      <c r="AD99" s="268">
        <v>10</v>
      </c>
      <c r="AE99" s="268">
        <v>10</v>
      </c>
      <c r="AF99" s="268" t="s">
        <v>6237</v>
      </c>
      <c r="AG99" s="269">
        <v>10</v>
      </c>
      <c r="AH99" s="268" t="s">
        <v>6512</v>
      </c>
      <c r="AI99" s="269" t="s">
        <v>6489</v>
      </c>
      <c r="AJ99" s="271">
        <v>45208</v>
      </c>
      <c r="AK99" s="271">
        <v>45212</v>
      </c>
      <c r="AL99" s="268">
        <v>10</v>
      </c>
      <c r="AM99" s="269" t="s">
        <v>6525</v>
      </c>
      <c r="AN99" s="268" t="s">
        <v>6253</v>
      </c>
      <c r="AO99" s="269" t="s">
        <v>6242</v>
      </c>
      <c r="AP99" s="269" t="s">
        <v>6242</v>
      </c>
      <c r="AQ99" s="269" t="s">
        <v>6242</v>
      </c>
      <c r="AR99" s="268" t="s">
        <v>6243</v>
      </c>
      <c r="AS99" s="268" t="s">
        <v>6244</v>
      </c>
      <c r="AT99" s="272" t="s">
        <v>6267</v>
      </c>
      <c r="AU99" s="268" t="s">
        <v>6246</v>
      </c>
      <c r="AV99" s="268" t="s">
        <v>6247</v>
      </c>
      <c r="AW99" s="268" t="s">
        <v>29</v>
      </c>
      <c r="AX99" s="268"/>
    </row>
    <row r="100" spans="1:50" x14ac:dyDescent="0.25">
      <c r="A100" s="266">
        <v>48716</v>
      </c>
      <c r="B100" s="267">
        <v>50655693</v>
      </c>
      <c r="C100" s="268" t="s">
        <v>6223</v>
      </c>
      <c r="D100" s="268" t="s">
        <v>197</v>
      </c>
      <c r="E100" s="268">
        <v>3003</v>
      </c>
      <c r="F100" s="268" t="s">
        <v>6325</v>
      </c>
      <c r="G100" s="268">
        <v>21300</v>
      </c>
      <c r="H100" s="268" t="s">
        <v>6326</v>
      </c>
      <c r="I100" s="268" t="s">
        <v>6226</v>
      </c>
      <c r="J100" s="268" t="s">
        <v>30</v>
      </c>
      <c r="K100" s="268" t="s">
        <v>30</v>
      </c>
      <c r="L100" s="268" t="s">
        <v>6228</v>
      </c>
      <c r="M100" s="268" t="s">
        <v>6229</v>
      </c>
      <c r="N100" s="268" t="s">
        <v>6230</v>
      </c>
      <c r="O100" s="268" t="s">
        <v>6231</v>
      </c>
      <c r="P100" s="268" t="s">
        <v>6232</v>
      </c>
      <c r="Q100" s="268" t="s">
        <v>6233</v>
      </c>
      <c r="R100" s="268" t="s">
        <v>6234</v>
      </c>
      <c r="S100" s="268" t="s">
        <v>6235</v>
      </c>
      <c r="T100" s="268" t="s">
        <v>1618</v>
      </c>
      <c r="U100" s="268" t="s">
        <v>1619</v>
      </c>
      <c r="V100" s="268" t="s">
        <v>6236</v>
      </c>
      <c r="W100" s="268">
        <v>352720</v>
      </c>
      <c r="X100" s="268" t="s">
        <v>66</v>
      </c>
      <c r="Y100" s="268"/>
      <c r="Z100" s="268">
        <v>29</v>
      </c>
      <c r="AA100" s="269">
        <v>8</v>
      </c>
      <c r="AB100" s="270">
        <v>1</v>
      </c>
      <c r="AC100" s="268" t="s">
        <v>6262</v>
      </c>
      <c r="AD100" s="268">
        <v>11</v>
      </c>
      <c r="AE100" s="268">
        <v>11</v>
      </c>
      <c r="AF100" s="268" t="s">
        <v>6237</v>
      </c>
      <c r="AG100" s="269">
        <v>11</v>
      </c>
      <c r="AH100" s="268" t="s">
        <v>6523</v>
      </c>
      <c r="AI100" s="269" t="s">
        <v>6286</v>
      </c>
      <c r="AJ100" s="271">
        <v>45079</v>
      </c>
      <c r="AK100" s="271">
        <v>45079</v>
      </c>
      <c r="AL100" s="268">
        <v>11</v>
      </c>
      <c r="AM100" s="269" t="s">
        <v>6526</v>
      </c>
      <c r="AN100" s="268" t="s">
        <v>6253</v>
      </c>
      <c r="AO100" s="269" t="s">
        <v>6242</v>
      </c>
      <c r="AP100" s="269" t="s">
        <v>6242</v>
      </c>
      <c r="AQ100" s="269" t="s">
        <v>6242</v>
      </c>
      <c r="AR100" s="268" t="s">
        <v>6243</v>
      </c>
      <c r="AS100" s="268" t="s">
        <v>6244</v>
      </c>
      <c r="AT100" s="272" t="s">
        <v>6300</v>
      </c>
      <c r="AU100" s="268" t="s">
        <v>6246</v>
      </c>
      <c r="AV100" s="268" t="s">
        <v>6247</v>
      </c>
      <c r="AW100" s="268" t="s">
        <v>29</v>
      </c>
      <c r="AX100" s="268"/>
    </row>
    <row r="101" spans="1:50" x14ac:dyDescent="0.25">
      <c r="A101" s="266">
        <v>52160</v>
      </c>
      <c r="B101" s="267">
        <v>50655745</v>
      </c>
      <c r="C101" s="268" t="s">
        <v>6223</v>
      </c>
      <c r="D101" s="268" t="s">
        <v>197</v>
      </c>
      <c r="E101" s="268">
        <v>3003</v>
      </c>
      <c r="F101" s="268" t="s">
        <v>6325</v>
      </c>
      <c r="G101" s="268">
        <v>21300</v>
      </c>
      <c r="H101" s="268" t="s">
        <v>6326</v>
      </c>
      <c r="I101" s="268" t="s">
        <v>6226</v>
      </c>
      <c r="J101" s="268" t="s">
        <v>6499</v>
      </c>
      <c r="K101" s="268" t="s">
        <v>6499</v>
      </c>
      <c r="L101" s="268" t="s">
        <v>6228</v>
      </c>
      <c r="M101" s="268" t="s">
        <v>6229</v>
      </c>
      <c r="N101" s="268" t="s">
        <v>6230</v>
      </c>
      <c r="O101" s="268" t="s">
        <v>6231</v>
      </c>
      <c r="P101" s="268" t="s">
        <v>6232</v>
      </c>
      <c r="Q101" s="268" t="s">
        <v>6260</v>
      </c>
      <c r="R101" s="268" t="s">
        <v>6234</v>
      </c>
      <c r="S101" s="268" t="s">
        <v>6493</v>
      </c>
      <c r="T101" s="268" t="s">
        <v>907</v>
      </c>
      <c r="U101" s="268" t="s">
        <v>6249</v>
      </c>
      <c r="V101" s="268" t="s">
        <v>6236</v>
      </c>
      <c r="W101" s="268">
        <v>136596</v>
      </c>
      <c r="X101" s="268" t="s">
        <v>6487</v>
      </c>
      <c r="Y101" s="268"/>
      <c r="Z101" s="268">
        <v>24</v>
      </c>
      <c r="AA101" s="269">
        <v>24</v>
      </c>
      <c r="AB101" s="270">
        <v>3</v>
      </c>
      <c r="AC101" s="268" t="s">
        <v>6262</v>
      </c>
      <c r="AD101" s="268">
        <v>8</v>
      </c>
      <c r="AE101" s="268">
        <v>8</v>
      </c>
      <c r="AF101" s="268" t="s">
        <v>6237</v>
      </c>
      <c r="AG101" s="269">
        <v>8</v>
      </c>
      <c r="AH101" s="268" t="s">
        <v>6500</v>
      </c>
      <c r="AI101" s="269" t="s">
        <v>6501</v>
      </c>
      <c r="AJ101" s="271">
        <v>45068</v>
      </c>
      <c r="AK101" s="271">
        <v>45070</v>
      </c>
      <c r="AL101" s="268">
        <v>8</v>
      </c>
      <c r="AM101" s="269" t="s">
        <v>6527</v>
      </c>
      <c r="AN101" s="268" t="s">
        <v>6253</v>
      </c>
      <c r="AO101" s="269" t="s">
        <v>6242</v>
      </c>
      <c r="AP101" s="269" t="s">
        <v>6242</v>
      </c>
      <c r="AQ101" s="269" t="s">
        <v>6242</v>
      </c>
      <c r="AR101" s="268" t="s">
        <v>6243</v>
      </c>
      <c r="AS101" s="268" t="s">
        <v>6244</v>
      </c>
      <c r="AT101" s="272" t="s">
        <v>6306</v>
      </c>
      <c r="AU101" s="268" t="s">
        <v>6246</v>
      </c>
      <c r="AV101" s="268" t="s">
        <v>6247</v>
      </c>
      <c r="AW101" s="268" t="s">
        <v>29</v>
      </c>
      <c r="AX101" s="268"/>
    </row>
    <row r="102" spans="1:50" x14ac:dyDescent="0.25">
      <c r="A102" s="266">
        <v>51726</v>
      </c>
      <c r="B102" s="267">
        <v>50656048</v>
      </c>
      <c r="C102" s="268" t="s">
        <v>6223</v>
      </c>
      <c r="D102" s="268" t="s">
        <v>197</v>
      </c>
      <c r="E102" s="268">
        <v>3003</v>
      </c>
      <c r="F102" s="268" t="s">
        <v>6325</v>
      </c>
      <c r="G102" s="268">
        <v>21300</v>
      </c>
      <c r="H102" s="268" t="s">
        <v>6326</v>
      </c>
      <c r="I102" s="268" t="s">
        <v>6226</v>
      </c>
      <c r="J102" s="268" t="s">
        <v>6475</v>
      </c>
      <c r="K102" s="268" t="s">
        <v>6476</v>
      </c>
      <c r="L102" s="268" t="s">
        <v>6228</v>
      </c>
      <c r="M102" s="268" t="s">
        <v>6229</v>
      </c>
      <c r="N102" s="268" t="s">
        <v>6230</v>
      </c>
      <c r="O102" s="268" t="s">
        <v>6231</v>
      </c>
      <c r="P102" s="268" t="s">
        <v>6232</v>
      </c>
      <c r="Q102" s="268" t="s">
        <v>6260</v>
      </c>
      <c r="R102" s="268" t="s">
        <v>6234</v>
      </c>
      <c r="S102" s="268" t="s">
        <v>6235</v>
      </c>
      <c r="T102" s="268" t="s">
        <v>1618</v>
      </c>
      <c r="U102" s="268" t="s">
        <v>1619</v>
      </c>
      <c r="V102" s="268" t="s">
        <v>6236</v>
      </c>
      <c r="W102" s="268">
        <v>228486</v>
      </c>
      <c r="X102" s="268" t="s">
        <v>142</v>
      </c>
      <c r="Y102" s="268"/>
      <c r="Z102" s="268">
        <v>16</v>
      </c>
      <c r="AA102" s="269">
        <v>16</v>
      </c>
      <c r="AB102" s="270">
        <v>2</v>
      </c>
      <c r="AC102" s="268" t="s">
        <v>6262</v>
      </c>
      <c r="AD102" s="268">
        <v>9</v>
      </c>
      <c r="AE102" s="268">
        <v>9</v>
      </c>
      <c r="AF102" s="268" t="s">
        <v>6237</v>
      </c>
      <c r="AG102" s="269">
        <v>9</v>
      </c>
      <c r="AH102" s="268" t="s">
        <v>6521</v>
      </c>
      <c r="AI102" s="269" t="s">
        <v>6405</v>
      </c>
      <c r="AJ102" s="271">
        <v>45246</v>
      </c>
      <c r="AK102" s="271">
        <v>45247</v>
      </c>
      <c r="AL102" s="268">
        <v>9</v>
      </c>
      <c r="AM102" s="269" t="s">
        <v>6528</v>
      </c>
      <c r="AN102" s="268" t="s">
        <v>6253</v>
      </c>
      <c r="AO102" s="269" t="s">
        <v>6242</v>
      </c>
      <c r="AP102" s="269" t="s">
        <v>6242</v>
      </c>
      <c r="AQ102" s="269" t="s">
        <v>6242</v>
      </c>
      <c r="AR102" s="268" t="s">
        <v>6243</v>
      </c>
      <c r="AS102" s="268" t="s">
        <v>6244</v>
      </c>
      <c r="AT102" s="272" t="s">
        <v>6245</v>
      </c>
      <c r="AU102" s="268" t="s">
        <v>6246</v>
      </c>
      <c r="AV102" s="268" t="s">
        <v>6247</v>
      </c>
      <c r="AW102" s="268" t="s">
        <v>29</v>
      </c>
      <c r="AX102" s="268"/>
    </row>
    <row r="103" spans="1:50" x14ac:dyDescent="0.25">
      <c r="A103" s="266">
        <v>52001</v>
      </c>
      <c r="B103" s="267">
        <v>50656041</v>
      </c>
      <c r="C103" s="268" t="s">
        <v>6223</v>
      </c>
      <c r="D103" s="268" t="s">
        <v>197</v>
      </c>
      <c r="E103" s="268">
        <v>3003</v>
      </c>
      <c r="F103" s="268" t="s">
        <v>6325</v>
      </c>
      <c r="G103" s="268">
        <v>21300</v>
      </c>
      <c r="H103" s="268" t="s">
        <v>6326</v>
      </c>
      <c r="I103" s="268" t="s">
        <v>6226</v>
      </c>
      <c r="J103" s="268" t="s">
        <v>6491</v>
      </c>
      <c r="K103" s="268" t="s">
        <v>6492</v>
      </c>
      <c r="L103" s="268" t="s">
        <v>6228</v>
      </c>
      <c r="M103" s="268" t="s">
        <v>6229</v>
      </c>
      <c r="N103" s="268" t="s">
        <v>6230</v>
      </c>
      <c r="O103" s="268" t="s">
        <v>6231</v>
      </c>
      <c r="P103" s="268" t="s">
        <v>6232</v>
      </c>
      <c r="Q103" s="268" t="s">
        <v>6260</v>
      </c>
      <c r="R103" s="268" t="s">
        <v>6234</v>
      </c>
      <c r="S103" s="268" t="s">
        <v>6493</v>
      </c>
      <c r="T103" s="268" t="s">
        <v>907</v>
      </c>
      <c r="U103" s="268" t="s">
        <v>6249</v>
      </c>
      <c r="V103" s="268" t="s">
        <v>6236</v>
      </c>
      <c r="W103" s="268">
        <v>228486</v>
      </c>
      <c r="X103" s="268" t="s">
        <v>142</v>
      </c>
      <c r="Y103" s="268"/>
      <c r="Z103" s="268">
        <v>16</v>
      </c>
      <c r="AA103" s="269">
        <v>16</v>
      </c>
      <c r="AB103" s="270">
        <v>2</v>
      </c>
      <c r="AC103" s="268" t="s">
        <v>6262</v>
      </c>
      <c r="AD103" s="268">
        <v>8</v>
      </c>
      <c r="AE103" s="268">
        <v>8</v>
      </c>
      <c r="AF103" s="268" t="s">
        <v>6237</v>
      </c>
      <c r="AG103" s="269">
        <v>8</v>
      </c>
      <c r="AH103" s="268" t="s">
        <v>6404</v>
      </c>
      <c r="AI103" s="269" t="s">
        <v>6405</v>
      </c>
      <c r="AJ103" s="271">
        <v>45229</v>
      </c>
      <c r="AK103" s="271">
        <v>45230</v>
      </c>
      <c r="AL103" s="268">
        <v>8</v>
      </c>
      <c r="AM103" s="269" t="s">
        <v>6529</v>
      </c>
      <c r="AN103" s="268" t="s">
        <v>6253</v>
      </c>
      <c r="AO103" s="269" t="s">
        <v>6242</v>
      </c>
      <c r="AP103" s="269" t="s">
        <v>6242</v>
      </c>
      <c r="AQ103" s="269" t="s">
        <v>6242</v>
      </c>
      <c r="AR103" s="268" t="s">
        <v>6243</v>
      </c>
      <c r="AS103" s="268" t="s">
        <v>6244</v>
      </c>
      <c r="AT103" s="272" t="s">
        <v>6293</v>
      </c>
      <c r="AU103" s="268" t="s">
        <v>6246</v>
      </c>
      <c r="AV103" s="268" t="s">
        <v>6247</v>
      </c>
      <c r="AW103" s="268" t="s">
        <v>29</v>
      </c>
      <c r="AX103" s="268"/>
    </row>
    <row r="104" spans="1:50" x14ac:dyDescent="0.25">
      <c r="A104" s="266">
        <v>58650</v>
      </c>
      <c r="B104" s="267">
        <v>50655712</v>
      </c>
      <c r="C104" s="268" t="s">
        <v>6223</v>
      </c>
      <c r="D104" s="268" t="s">
        <v>197</v>
      </c>
      <c r="E104" s="268">
        <v>3003</v>
      </c>
      <c r="F104" s="268" t="s">
        <v>6325</v>
      </c>
      <c r="G104" s="268">
        <v>21300</v>
      </c>
      <c r="H104" s="268" t="s">
        <v>6326</v>
      </c>
      <c r="I104" s="268" t="s">
        <v>6226</v>
      </c>
      <c r="J104" s="268" t="s">
        <v>34</v>
      </c>
      <c r="K104" s="268" t="s">
        <v>34</v>
      </c>
      <c r="L104" s="268" t="s">
        <v>6228</v>
      </c>
      <c r="M104" s="268" t="s">
        <v>6229</v>
      </c>
      <c r="N104" s="268" t="s">
        <v>6230</v>
      </c>
      <c r="O104" s="268" t="s">
        <v>6231</v>
      </c>
      <c r="P104" s="268" t="s">
        <v>6232</v>
      </c>
      <c r="Q104" s="268" t="s">
        <v>6233</v>
      </c>
      <c r="R104" s="268" t="s">
        <v>6234</v>
      </c>
      <c r="S104" s="268" t="s">
        <v>6235</v>
      </c>
      <c r="T104" s="268" t="s">
        <v>3525</v>
      </c>
      <c r="U104" s="268" t="s">
        <v>6530</v>
      </c>
      <c r="V104" s="268" t="s">
        <v>6236</v>
      </c>
      <c r="W104" s="268">
        <v>463384</v>
      </c>
      <c r="X104" s="268" t="s">
        <v>172</v>
      </c>
      <c r="Y104" s="268"/>
      <c r="Z104" s="268">
        <v>8</v>
      </c>
      <c r="AA104" s="269">
        <v>16</v>
      </c>
      <c r="AB104" s="270">
        <v>2</v>
      </c>
      <c r="AC104" s="268">
        <v>2</v>
      </c>
      <c r="AD104" s="268">
        <v>4</v>
      </c>
      <c r="AE104" s="268">
        <v>6</v>
      </c>
      <c r="AF104" s="268" t="s">
        <v>6237</v>
      </c>
      <c r="AG104" s="269">
        <v>6</v>
      </c>
      <c r="AH104" s="268" t="s">
        <v>6355</v>
      </c>
      <c r="AI104" s="269" t="s">
        <v>6356</v>
      </c>
      <c r="AJ104" s="271">
        <v>45134</v>
      </c>
      <c r="AK104" s="271">
        <v>45135</v>
      </c>
      <c r="AL104" s="268">
        <v>4</v>
      </c>
      <c r="AM104" s="269" t="s">
        <v>6531</v>
      </c>
      <c r="AN104" s="268">
        <v>6</v>
      </c>
      <c r="AO104" s="269" t="s">
        <v>6532</v>
      </c>
      <c r="AP104" s="269" t="s">
        <v>6242</v>
      </c>
      <c r="AQ104" s="269" t="s">
        <v>6242</v>
      </c>
      <c r="AR104" s="268" t="s">
        <v>6243</v>
      </c>
      <c r="AS104" s="268" t="s">
        <v>6244</v>
      </c>
      <c r="AT104" s="272" t="s">
        <v>6245</v>
      </c>
      <c r="AU104" s="268" t="s">
        <v>6246</v>
      </c>
      <c r="AV104" s="268" t="s">
        <v>6247</v>
      </c>
      <c r="AW104" s="268" t="s">
        <v>85</v>
      </c>
      <c r="AX104" s="268"/>
    </row>
    <row r="105" spans="1:50" x14ac:dyDescent="0.25">
      <c r="A105" s="266">
        <v>48078</v>
      </c>
      <c r="B105" s="267">
        <v>50655744</v>
      </c>
      <c r="C105" s="268" t="s">
        <v>6223</v>
      </c>
      <c r="D105" s="268" t="s">
        <v>197</v>
      </c>
      <c r="E105" s="268">
        <v>3003</v>
      </c>
      <c r="F105" s="268" t="s">
        <v>6325</v>
      </c>
      <c r="G105" s="268">
        <v>21300</v>
      </c>
      <c r="H105" s="268" t="s">
        <v>6326</v>
      </c>
      <c r="I105" s="268" t="s">
        <v>6226</v>
      </c>
      <c r="J105" s="268" t="s">
        <v>34</v>
      </c>
      <c r="K105" s="268" t="s">
        <v>34</v>
      </c>
      <c r="L105" s="268" t="s">
        <v>6228</v>
      </c>
      <c r="M105" s="268" t="s">
        <v>6229</v>
      </c>
      <c r="N105" s="268" t="s">
        <v>6230</v>
      </c>
      <c r="O105" s="268" t="s">
        <v>6231</v>
      </c>
      <c r="P105" s="268" t="s">
        <v>6232</v>
      </c>
      <c r="Q105" s="268" t="s">
        <v>6233</v>
      </c>
      <c r="R105" s="268" t="s">
        <v>6234</v>
      </c>
      <c r="S105" s="268" t="s">
        <v>6235</v>
      </c>
      <c r="T105" s="268" t="s">
        <v>907</v>
      </c>
      <c r="U105" s="268" t="s">
        <v>6249</v>
      </c>
      <c r="V105" s="268" t="s">
        <v>6236</v>
      </c>
      <c r="W105" s="268">
        <v>375324</v>
      </c>
      <c r="X105" s="268" t="s">
        <v>120</v>
      </c>
      <c r="Y105" s="268" t="s">
        <v>6277</v>
      </c>
      <c r="Z105" s="268">
        <v>37</v>
      </c>
      <c r="AA105" s="269">
        <v>16</v>
      </c>
      <c r="AB105" s="270">
        <v>2</v>
      </c>
      <c r="AC105" s="268" t="s">
        <v>6262</v>
      </c>
      <c r="AD105" s="268">
        <v>15</v>
      </c>
      <c r="AE105" s="268">
        <v>15</v>
      </c>
      <c r="AF105" s="268" t="s">
        <v>6237</v>
      </c>
      <c r="AG105" s="269">
        <v>15</v>
      </c>
      <c r="AH105" s="268" t="s">
        <v>6278</v>
      </c>
      <c r="AI105" s="269" t="s">
        <v>6279</v>
      </c>
      <c r="AJ105" s="271">
        <v>45068</v>
      </c>
      <c r="AK105" s="271">
        <v>45069</v>
      </c>
      <c r="AL105" s="268">
        <v>11</v>
      </c>
      <c r="AM105" s="269" t="s">
        <v>6533</v>
      </c>
      <c r="AN105" s="268" t="s">
        <v>6253</v>
      </c>
      <c r="AO105" s="269" t="s">
        <v>6242</v>
      </c>
      <c r="AP105" s="269" t="s">
        <v>6242</v>
      </c>
      <c r="AQ105" s="269" t="s">
        <v>6242</v>
      </c>
      <c r="AR105" s="268" t="s">
        <v>6280</v>
      </c>
      <c r="AS105" s="268" t="s">
        <v>6281</v>
      </c>
      <c r="AT105" s="272" t="s">
        <v>6293</v>
      </c>
      <c r="AU105" s="268" t="s">
        <v>6313</v>
      </c>
      <c r="AV105" s="268" t="s">
        <v>6247</v>
      </c>
      <c r="AW105" s="268" t="s">
        <v>82</v>
      </c>
      <c r="AX105" s="268"/>
    </row>
    <row r="106" spans="1:50" x14ac:dyDescent="0.25">
      <c r="A106" s="266">
        <v>48103</v>
      </c>
      <c r="B106" s="267">
        <v>50655747</v>
      </c>
      <c r="C106" s="268" t="s">
        <v>6223</v>
      </c>
      <c r="D106" s="268" t="s">
        <v>197</v>
      </c>
      <c r="E106" s="268">
        <v>3003</v>
      </c>
      <c r="F106" s="268" t="s">
        <v>6325</v>
      </c>
      <c r="G106" s="268">
        <v>21300</v>
      </c>
      <c r="H106" s="268" t="s">
        <v>6326</v>
      </c>
      <c r="I106" s="268" t="s">
        <v>6226</v>
      </c>
      <c r="J106" s="268" t="s">
        <v>34</v>
      </c>
      <c r="K106" s="268" t="s">
        <v>34</v>
      </c>
      <c r="L106" s="268" t="s">
        <v>6228</v>
      </c>
      <c r="M106" s="268" t="s">
        <v>6229</v>
      </c>
      <c r="N106" s="268" t="s">
        <v>6230</v>
      </c>
      <c r="O106" s="268" t="s">
        <v>6231</v>
      </c>
      <c r="P106" s="268" t="s">
        <v>6232</v>
      </c>
      <c r="Q106" s="268" t="s">
        <v>6233</v>
      </c>
      <c r="R106" s="268" t="s">
        <v>6234</v>
      </c>
      <c r="S106" s="268" t="s">
        <v>6235</v>
      </c>
      <c r="T106" s="268" t="s">
        <v>907</v>
      </c>
      <c r="U106" s="268" t="s">
        <v>6249</v>
      </c>
      <c r="V106" s="268" t="s">
        <v>6236</v>
      </c>
      <c r="W106" s="268">
        <v>375324</v>
      </c>
      <c r="X106" s="268" t="s">
        <v>120</v>
      </c>
      <c r="Y106" s="268" t="s">
        <v>6277</v>
      </c>
      <c r="Z106" s="268">
        <v>37</v>
      </c>
      <c r="AA106" s="269">
        <v>16</v>
      </c>
      <c r="AB106" s="270">
        <v>2</v>
      </c>
      <c r="AC106" s="268" t="s">
        <v>6262</v>
      </c>
      <c r="AD106" s="268">
        <v>11</v>
      </c>
      <c r="AE106" s="268">
        <v>11</v>
      </c>
      <c r="AF106" s="268" t="s">
        <v>6237</v>
      </c>
      <c r="AG106" s="269">
        <v>11</v>
      </c>
      <c r="AH106" s="268" t="s">
        <v>6278</v>
      </c>
      <c r="AI106" s="269" t="s">
        <v>6279</v>
      </c>
      <c r="AJ106" s="271">
        <v>45070</v>
      </c>
      <c r="AK106" s="271">
        <v>45071</v>
      </c>
      <c r="AL106" s="268">
        <v>10</v>
      </c>
      <c r="AM106" s="269" t="s">
        <v>6534</v>
      </c>
      <c r="AN106" s="268" t="s">
        <v>6253</v>
      </c>
      <c r="AO106" s="269" t="s">
        <v>6242</v>
      </c>
      <c r="AP106" s="269" t="s">
        <v>6242</v>
      </c>
      <c r="AQ106" s="269" t="s">
        <v>6242</v>
      </c>
      <c r="AR106" s="268" t="s">
        <v>6280</v>
      </c>
      <c r="AS106" s="268" t="s">
        <v>6281</v>
      </c>
      <c r="AT106" s="272" t="s">
        <v>6422</v>
      </c>
      <c r="AU106" s="268" t="s">
        <v>6313</v>
      </c>
      <c r="AV106" s="268" t="s">
        <v>6247</v>
      </c>
      <c r="AW106" s="268" t="s">
        <v>82</v>
      </c>
      <c r="AX106" s="268"/>
    </row>
    <row r="107" spans="1:50" x14ac:dyDescent="0.25">
      <c r="A107" s="266">
        <v>48245</v>
      </c>
      <c r="B107" s="267">
        <v>50655750</v>
      </c>
      <c r="C107" s="268" t="s">
        <v>6223</v>
      </c>
      <c r="D107" s="268" t="s">
        <v>197</v>
      </c>
      <c r="E107" s="268">
        <v>3003</v>
      </c>
      <c r="F107" s="268" t="s">
        <v>6325</v>
      </c>
      <c r="G107" s="268">
        <v>21300</v>
      </c>
      <c r="H107" s="268" t="s">
        <v>6326</v>
      </c>
      <c r="I107" s="268" t="s">
        <v>6226</v>
      </c>
      <c r="J107" s="268" t="s">
        <v>78</v>
      </c>
      <c r="K107" s="268" t="s">
        <v>78</v>
      </c>
      <c r="L107" s="268" t="s">
        <v>6228</v>
      </c>
      <c r="M107" s="268" t="s">
        <v>6229</v>
      </c>
      <c r="N107" s="268" t="s">
        <v>6230</v>
      </c>
      <c r="O107" s="268" t="s">
        <v>6231</v>
      </c>
      <c r="P107" s="268" t="s">
        <v>6232</v>
      </c>
      <c r="Q107" s="268" t="s">
        <v>6233</v>
      </c>
      <c r="R107" s="268" t="s">
        <v>6234</v>
      </c>
      <c r="S107" s="268" t="s">
        <v>6235</v>
      </c>
      <c r="T107" s="268" t="s">
        <v>907</v>
      </c>
      <c r="U107" s="268" t="s">
        <v>6249</v>
      </c>
      <c r="V107" s="268" t="s">
        <v>6236</v>
      </c>
      <c r="W107" s="268">
        <v>226488</v>
      </c>
      <c r="X107" s="268" t="s">
        <v>157</v>
      </c>
      <c r="Y107" s="268" t="s">
        <v>6277</v>
      </c>
      <c r="Z107" s="268">
        <v>37</v>
      </c>
      <c r="AA107" s="269">
        <v>8</v>
      </c>
      <c r="AB107" s="270">
        <v>1</v>
      </c>
      <c r="AC107" s="268" t="s">
        <v>6262</v>
      </c>
      <c r="AD107" s="268">
        <v>16</v>
      </c>
      <c r="AE107" s="268">
        <v>16</v>
      </c>
      <c r="AF107" s="268" t="s">
        <v>6237</v>
      </c>
      <c r="AG107" s="269">
        <v>16</v>
      </c>
      <c r="AH107" s="268" t="s">
        <v>6278</v>
      </c>
      <c r="AI107" s="269" t="s">
        <v>6279</v>
      </c>
      <c r="AJ107" s="271">
        <v>45072</v>
      </c>
      <c r="AK107" s="271">
        <v>45072</v>
      </c>
      <c r="AL107" s="268">
        <v>14</v>
      </c>
      <c r="AM107" s="269" t="s">
        <v>6535</v>
      </c>
      <c r="AN107" s="268" t="s">
        <v>6253</v>
      </c>
      <c r="AO107" s="269" t="s">
        <v>6242</v>
      </c>
      <c r="AP107" s="269" t="s">
        <v>6242</v>
      </c>
      <c r="AQ107" s="269" t="s">
        <v>6242</v>
      </c>
      <c r="AR107" s="268" t="s">
        <v>6280</v>
      </c>
      <c r="AS107" s="268" t="s">
        <v>6281</v>
      </c>
      <c r="AT107" s="272" t="s">
        <v>6300</v>
      </c>
      <c r="AU107" s="268" t="s">
        <v>6246</v>
      </c>
      <c r="AV107" s="268" t="s">
        <v>6247</v>
      </c>
      <c r="AW107" s="268" t="s">
        <v>82</v>
      </c>
      <c r="AX107" s="268"/>
    </row>
    <row r="108" spans="1:50" x14ac:dyDescent="0.25">
      <c r="A108" s="266">
        <v>48024</v>
      </c>
      <c r="B108" s="267">
        <v>50655692</v>
      </c>
      <c r="C108" s="268" t="s">
        <v>6223</v>
      </c>
      <c r="D108" s="268" t="s">
        <v>197</v>
      </c>
      <c r="E108" s="268">
        <v>3003</v>
      </c>
      <c r="F108" s="268" t="s">
        <v>6325</v>
      </c>
      <c r="G108" s="268">
        <v>21300</v>
      </c>
      <c r="H108" s="268" t="s">
        <v>6326</v>
      </c>
      <c r="I108" s="268" t="s">
        <v>6226</v>
      </c>
      <c r="J108" s="268" t="s">
        <v>6289</v>
      </c>
      <c r="K108" s="268" t="s">
        <v>76</v>
      </c>
      <c r="L108" s="268" t="s">
        <v>6228</v>
      </c>
      <c r="M108" s="268" t="s">
        <v>6229</v>
      </c>
      <c r="N108" s="268" t="s">
        <v>6230</v>
      </c>
      <c r="O108" s="268" t="s">
        <v>6231</v>
      </c>
      <c r="P108" s="268" t="s">
        <v>6232</v>
      </c>
      <c r="Q108" s="268" t="s">
        <v>6233</v>
      </c>
      <c r="R108" s="268" t="s">
        <v>6234</v>
      </c>
      <c r="S108" s="268" t="s">
        <v>6235</v>
      </c>
      <c r="T108" s="268" t="s">
        <v>907</v>
      </c>
      <c r="U108" s="268" t="s">
        <v>6249</v>
      </c>
      <c r="V108" s="268" t="s">
        <v>6236</v>
      </c>
      <c r="W108" s="268">
        <v>375324</v>
      </c>
      <c r="X108" s="268" t="s">
        <v>120</v>
      </c>
      <c r="Y108" s="268" t="s">
        <v>6277</v>
      </c>
      <c r="Z108" s="268">
        <v>37</v>
      </c>
      <c r="AA108" s="269">
        <v>16</v>
      </c>
      <c r="AB108" s="270">
        <v>2</v>
      </c>
      <c r="AC108" s="268" t="s">
        <v>6262</v>
      </c>
      <c r="AD108" s="268">
        <v>11</v>
      </c>
      <c r="AE108" s="268">
        <v>11</v>
      </c>
      <c r="AF108" s="268" t="s">
        <v>6237</v>
      </c>
      <c r="AG108" s="269">
        <v>11</v>
      </c>
      <c r="AH108" s="268" t="s">
        <v>6278</v>
      </c>
      <c r="AI108" s="269" t="s">
        <v>6279</v>
      </c>
      <c r="AJ108" s="271">
        <v>45077</v>
      </c>
      <c r="AK108" s="271">
        <v>45078</v>
      </c>
      <c r="AL108" s="268">
        <v>7</v>
      </c>
      <c r="AM108" s="269" t="s">
        <v>6536</v>
      </c>
      <c r="AN108" s="268" t="s">
        <v>6253</v>
      </c>
      <c r="AO108" s="269" t="s">
        <v>6242</v>
      </c>
      <c r="AP108" s="269" t="s">
        <v>6242</v>
      </c>
      <c r="AQ108" s="269" t="s">
        <v>6242</v>
      </c>
      <c r="AR108" s="268" t="s">
        <v>6280</v>
      </c>
      <c r="AS108" s="268" t="s">
        <v>6281</v>
      </c>
      <c r="AT108" s="272" t="s">
        <v>6422</v>
      </c>
      <c r="AU108" s="268" t="s">
        <v>6313</v>
      </c>
      <c r="AV108" s="268" t="s">
        <v>6247</v>
      </c>
      <c r="AW108" s="268" t="s">
        <v>82</v>
      </c>
      <c r="AX108" s="268"/>
    </row>
    <row r="109" spans="1:50" x14ac:dyDescent="0.25">
      <c r="A109" s="266">
        <v>47847</v>
      </c>
      <c r="B109" s="267">
        <v>50655632</v>
      </c>
      <c r="C109" s="268" t="s">
        <v>6223</v>
      </c>
      <c r="D109" s="268" t="s">
        <v>201</v>
      </c>
      <c r="E109" s="268">
        <v>3001</v>
      </c>
      <c r="F109" s="268" t="s">
        <v>6537</v>
      </c>
      <c r="G109" s="268">
        <v>21500</v>
      </c>
      <c r="H109" s="268" t="s">
        <v>6538</v>
      </c>
      <c r="I109" s="268" t="s">
        <v>6269</v>
      </c>
      <c r="J109" s="268" t="s">
        <v>84</v>
      </c>
      <c r="K109" s="268" t="s">
        <v>84</v>
      </c>
      <c r="L109" s="268" t="s">
        <v>6228</v>
      </c>
      <c r="M109" s="268" t="s">
        <v>6229</v>
      </c>
      <c r="N109" s="268" t="s">
        <v>6230</v>
      </c>
      <c r="O109" s="268" t="s">
        <v>6231</v>
      </c>
      <c r="P109" s="268" t="s">
        <v>6273</v>
      </c>
      <c r="Q109" s="268" t="s">
        <v>6302</v>
      </c>
      <c r="R109" s="268" t="s">
        <v>6234</v>
      </c>
      <c r="S109" s="268" t="s">
        <v>6235</v>
      </c>
      <c r="T109" s="268" t="s">
        <v>1964</v>
      </c>
      <c r="U109" s="268" t="s">
        <v>1965</v>
      </c>
      <c r="V109" s="268" t="s">
        <v>6236</v>
      </c>
      <c r="W109" s="268">
        <v>361756</v>
      </c>
      <c r="X109" s="268" t="s">
        <v>116</v>
      </c>
      <c r="Y109" s="268" t="s">
        <v>6277</v>
      </c>
      <c r="Z109" s="268">
        <v>39</v>
      </c>
      <c r="AA109" s="269">
        <v>16</v>
      </c>
      <c r="AB109" s="270">
        <v>2</v>
      </c>
      <c r="AC109" s="268">
        <v>12</v>
      </c>
      <c r="AD109" s="268" t="s">
        <v>6262</v>
      </c>
      <c r="AE109" s="268">
        <v>12</v>
      </c>
      <c r="AF109" s="268" t="s">
        <v>6237</v>
      </c>
      <c r="AG109" s="269">
        <v>12</v>
      </c>
      <c r="AH109" s="268" t="s">
        <v>6278</v>
      </c>
      <c r="AI109" s="269" t="s">
        <v>6279</v>
      </c>
      <c r="AJ109" s="271">
        <v>45113</v>
      </c>
      <c r="AK109" s="271">
        <v>45114</v>
      </c>
      <c r="AL109" s="268" t="s">
        <v>6237</v>
      </c>
      <c r="AM109" s="269" t="s">
        <v>6242</v>
      </c>
      <c r="AN109" s="268" t="s">
        <v>6253</v>
      </c>
      <c r="AO109" s="269" t="s">
        <v>6242</v>
      </c>
      <c r="AP109" s="269" t="s">
        <v>6242</v>
      </c>
      <c r="AQ109" s="269" t="s">
        <v>6242</v>
      </c>
      <c r="AR109" s="268" t="s">
        <v>6280</v>
      </c>
      <c r="AS109" s="268" t="s">
        <v>6281</v>
      </c>
      <c r="AT109" s="272" t="s">
        <v>6245</v>
      </c>
      <c r="AU109" s="268" t="s">
        <v>6246</v>
      </c>
      <c r="AV109" s="268" t="s">
        <v>6247</v>
      </c>
      <c r="AW109" s="268" t="s">
        <v>42</v>
      </c>
      <c r="AX109" s="268"/>
    </row>
    <row r="110" spans="1:50" x14ac:dyDescent="0.25">
      <c r="A110" s="266">
        <v>49720</v>
      </c>
      <c r="B110" s="267">
        <v>50650297</v>
      </c>
      <c r="C110" s="268" t="s">
        <v>6223</v>
      </c>
      <c r="D110" s="268" t="s">
        <v>201</v>
      </c>
      <c r="E110" s="268">
        <v>3004</v>
      </c>
      <c r="F110" s="268" t="s">
        <v>6539</v>
      </c>
      <c r="G110" s="268">
        <v>21501</v>
      </c>
      <c r="H110" s="268" t="s">
        <v>6540</v>
      </c>
      <c r="I110" s="268" t="s">
        <v>6269</v>
      </c>
      <c r="J110" s="268" t="s">
        <v>6227</v>
      </c>
      <c r="K110" s="268" t="s">
        <v>103</v>
      </c>
      <c r="L110" s="268" t="s">
        <v>6228</v>
      </c>
      <c r="M110" s="268" t="s">
        <v>6229</v>
      </c>
      <c r="N110" s="268" t="s">
        <v>6230</v>
      </c>
      <c r="O110" s="268" t="s">
        <v>6231</v>
      </c>
      <c r="P110" s="268" t="s">
        <v>6273</v>
      </c>
      <c r="Q110" s="268" t="s">
        <v>6302</v>
      </c>
      <c r="R110" s="268" t="s">
        <v>6234</v>
      </c>
      <c r="S110" s="268" t="s">
        <v>6235</v>
      </c>
      <c r="T110" s="268" t="s">
        <v>820</v>
      </c>
      <c r="U110" s="268" t="s">
        <v>821</v>
      </c>
      <c r="V110" s="268" t="s">
        <v>6236</v>
      </c>
      <c r="W110" s="268">
        <v>384599</v>
      </c>
      <c r="X110" s="268" t="s">
        <v>123</v>
      </c>
      <c r="Y110" s="268"/>
      <c r="Z110" s="268">
        <v>16</v>
      </c>
      <c r="AA110" s="269">
        <v>16</v>
      </c>
      <c r="AB110" s="270">
        <v>2</v>
      </c>
      <c r="AC110" s="268">
        <v>13</v>
      </c>
      <c r="AD110" s="268">
        <v>3</v>
      </c>
      <c r="AE110" s="268">
        <v>16</v>
      </c>
      <c r="AF110" s="268" t="s">
        <v>6237</v>
      </c>
      <c r="AG110" s="269">
        <v>16</v>
      </c>
      <c r="AH110" s="268" t="s">
        <v>6368</v>
      </c>
      <c r="AI110" s="269" t="s">
        <v>6405</v>
      </c>
      <c r="AJ110" s="271">
        <v>44973</v>
      </c>
      <c r="AK110" s="271">
        <v>44974</v>
      </c>
      <c r="AL110" s="268" t="s">
        <v>6237</v>
      </c>
      <c r="AM110" s="269" t="s">
        <v>6541</v>
      </c>
      <c r="AN110" s="268" t="s">
        <v>6253</v>
      </c>
      <c r="AO110" s="269" t="s">
        <v>6242</v>
      </c>
      <c r="AP110" s="269" t="s">
        <v>6242</v>
      </c>
      <c r="AQ110" s="269" t="s">
        <v>6242</v>
      </c>
      <c r="AR110" s="268" t="s">
        <v>6243</v>
      </c>
      <c r="AS110" s="268" t="s">
        <v>6244</v>
      </c>
      <c r="AT110" s="272" t="s">
        <v>6245</v>
      </c>
      <c r="AU110" s="268" t="s">
        <v>6246</v>
      </c>
      <c r="AV110" s="268" t="s">
        <v>6247</v>
      </c>
      <c r="AW110" s="268" t="s">
        <v>45</v>
      </c>
      <c r="AX110" s="268"/>
    </row>
    <row r="111" spans="1:50" x14ac:dyDescent="0.25">
      <c r="A111" s="266">
        <v>47160</v>
      </c>
      <c r="B111" s="267">
        <v>50649950</v>
      </c>
      <c r="C111" s="268" t="s">
        <v>6223</v>
      </c>
      <c r="D111" s="268" t="s">
        <v>202</v>
      </c>
      <c r="E111" s="268">
        <v>3000</v>
      </c>
      <c r="F111" s="268" t="s">
        <v>6268</v>
      </c>
      <c r="G111" s="268">
        <v>21100</v>
      </c>
      <c r="H111" s="268" t="s">
        <v>2600</v>
      </c>
      <c r="I111" s="268" t="s">
        <v>6542</v>
      </c>
      <c r="J111" s="268" t="s">
        <v>6543</v>
      </c>
      <c r="K111" s="268" t="s">
        <v>6544</v>
      </c>
      <c r="L111" s="268" t="s">
        <v>6228</v>
      </c>
      <c r="M111" s="268" t="s">
        <v>6229</v>
      </c>
      <c r="N111" s="268" t="s">
        <v>6230</v>
      </c>
      <c r="O111" s="268" t="s">
        <v>6231</v>
      </c>
      <c r="P111" s="268" t="s">
        <v>6273</v>
      </c>
      <c r="Q111" s="268" t="s">
        <v>6302</v>
      </c>
      <c r="R111" s="268" t="s">
        <v>6234</v>
      </c>
      <c r="S111" s="268" t="s">
        <v>6235</v>
      </c>
      <c r="T111" s="268" t="s">
        <v>1068</v>
      </c>
      <c r="U111" s="268" t="s">
        <v>1069</v>
      </c>
      <c r="V111" s="268" t="s">
        <v>6318</v>
      </c>
      <c r="W111" s="268"/>
      <c r="X111" s="268" t="s">
        <v>6319</v>
      </c>
      <c r="Y111" s="268"/>
      <c r="Z111" s="268" t="s">
        <v>6320</v>
      </c>
      <c r="AA111" s="269">
        <v>40</v>
      </c>
      <c r="AB111" s="270">
        <v>5</v>
      </c>
      <c r="AC111" s="268">
        <v>16</v>
      </c>
      <c r="AD111" s="268" t="s">
        <v>6262</v>
      </c>
      <c r="AE111" s="268">
        <v>16</v>
      </c>
      <c r="AF111" s="268" t="s">
        <v>6237</v>
      </c>
      <c r="AG111" s="269">
        <v>16</v>
      </c>
      <c r="AH111" s="268" t="s">
        <v>6545</v>
      </c>
      <c r="AI111" s="269" t="s">
        <v>6546</v>
      </c>
      <c r="AJ111" s="271">
        <v>45012</v>
      </c>
      <c r="AK111" s="271">
        <v>45016</v>
      </c>
      <c r="AL111" s="268" t="s">
        <v>6237</v>
      </c>
      <c r="AM111" s="269" t="s">
        <v>6242</v>
      </c>
      <c r="AN111" s="268" t="s">
        <v>6253</v>
      </c>
      <c r="AO111" s="269" t="s">
        <v>6242</v>
      </c>
      <c r="AP111" s="269" t="s">
        <v>6242</v>
      </c>
      <c r="AQ111" s="269" t="s">
        <v>6242</v>
      </c>
      <c r="AR111" s="268" t="s">
        <v>6323</v>
      </c>
      <c r="AS111" s="268" t="s">
        <v>6324</v>
      </c>
      <c r="AT111" s="272" t="s">
        <v>6267</v>
      </c>
      <c r="AU111" s="268" t="s">
        <v>6246</v>
      </c>
      <c r="AV111" s="268" t="s">
        <v>6247</v>
      </c>
      <c r="AW111" s="268" t="s">
        <v>42</v>
      </c>
      <c r="AX111" s="268"/>
    </row>
    <row r="112" spans="1:50" x14ac:dyDescent="0.25">
      <c r="A112" s="266">
        <v>48109</v>
      </c>
      <c r="B112" s="267">
        <v>50649901</v>
      </c>
      <c r="C112" s="268" t="s">
        <v>6223</v>
      </c>
      <c r="D112" s="268" t="s">
        <v>201</v>
      </c>
      <c r="E112" s="268">
        <v>3001</v>
      </c>
      <c r="F112" s="268" t="s">
        <v>6537</v>
      </c>
      <c r="G112" s="268">
        <v>21500</v>
      </c>
      <c r="H112" s="268" t="s">
        <v>6538</v>
      </c>
      <c r="I112" s="268" t="s">
        <v>6226</v>
      </c>
      <c r="J112" s="268" t="s">
        <v>28</v>
      </c>
      <c r="K112" s="268" t="s">
        <v>28</v>
      </c>
      <c r="L112" s="268" t="s">
        <v>6228</v>
      </c>
      <c r="M112" s="268" t="s">
        <v>6229</v>
      </c>
      <c r="N112" s="268" t="s">
        <v>6230</v>
      </c>
      <c r="O112" s="268" t="s">
        <v>6231</v>
      </c>
      <c r="P112" s="268" t="s">
        <v>6232</v>
      </c>
      <c r="Q112" s="268" t="s">
        <v>6233</v>
      </c>
      <c r="R112" s="268" t="s">
        <v>6234</v>
      </c>
      <c r="S112" s="268" t="s">
        <v>6235</v>
      </c>
      <c r="T112" s="268" t="s">
        <v>2976</v>
      </c>
      <c r="U112" s="268" t="s">
        <v>2977</v>
      </c>
      <c r="V112" s="268" t="s">
        <v>6236</v>
      </c>
      <c r="W112" s="268">
        <v>374361</v>
      </c>
      <c r="X112" s="268" t="s">
        <v>136</v>
      </c>
      <c r="Y112" s="268" t="s">
        <v>6277</v>
      </c>
      <c r="Z112" s="268">
        <v>37</v>
      </c>
      <c r="AA112" s="269">
        <v>16</v>
      </c>
      <c r="AB112" s="270">
        <v>2</v>
      </c>
      <c r="AC112" s="268">
        <v>2</v>
      </c>
      <c r="AD112" s="268">
        <v>6</v>
      </c>
      <c r="AE112" s="268">
        <v>8</v>
      </c>
      <c r="AF112" s="268" t="s">
        <v>6237</v>
      </c>
      <c r="AG112" s="269">
        <v>8</v>
      </c>
      <c r="AH112" s="268" t="s">
        <v>6278</v>
      </c>
      <c r="AI112" s="269" t="s">
        <v>6279</v>
      </c>
      <c r="AJ112" s="271">
        <v>44987</v>
      </c>
      <c r="AK112" s="271">
        <v>44988</v>
      </c>
      <c r="AL112" s="268" t="s">
        <v>6237</v>
      </c>
      <c r="AM112" s="269" t="s">
        <v>6242</v>
      </c>
      <c r="AN112" s="268" t="s">
        <v>6253</v>
      </c>
      <c r="AO112" s="269" t="s">
        <v>6242</v>
      </c>
      <c r="AP112" s="269" t="s">
        <v>6242</v>
      </c>
      <c r="AQ112" s="269" t="s">
        <v>6242</v>
      </c>
      <c r="AR112" s="268" t="s">
        <v>6280</v>
      </c>
      <c r="AS112" s="268" t="s">
        <v>6281</v>
      </c>
      <c r="AT112" s="272" t="s">
        <v>6245</v>
      </c>
      <c r="AU112" s="268" t="s">
        <v>6246</v>
      </c>
      <c r="AV112" s="268" t="s">
        <v>6247</v>
      </c>
      <c r="AW112" s="268" t="s">
        <v>42</v>
      </c>
      <c r="AX112" s="268"/>
    </row>
    <row r="113" spans="1:50" x14ac:dyDescent="0.25">
      <c r="A113" s="266">
        <v>49751</v>
      </c>
      <c r="B113" s="267">
        <v>50655655</v>
      </c>
      <c r="C113" s="268" t="s">
        <v>6223</v>
      </c>
      <c r="D113" s="268" t="s">
        <v>201</v>
      </c>
      <c r="E113" s="268">
        <v>3004</v>
      </c>
      <c r="F113" s="268" t="s">
        <v>6539</v>
      </c>
      <c r="G113" s="268">
        <v>21501</v>
      </c>
      <c r="H113" s="268" t="s">
        <v>6540</v>
      </c>
      <c r="I113" s="268" t="s">
        <v>6226</v>
      </c>
      <c r="J113" s="268" t="s">
        <v>6289</v>
      </c>
      <c r="K113" s="268" t="s">
        <v>76</v>
      </c>
      <c r="L113" s="268" t="s">
        <v>6228</v>
      </c>
      <c r="M113" s="268" t="s">
        <v>6229</v>
      </c>
      <c r="N113" s="268" t="s">
        <v>6230</v>
      </c>
      <c r="O113" s="268" t="s">
        <v>6231</v>
      </c>
      <c r="P113" s="268" t="s">
        <v>6232</v>
      </c>
      <c r="Q113" s="268" t="s">
        <v>6233</v>
      </c>
      <c r="R113" s="268" t="s">
        <v>6234</v>
      </c>
      <c r="S113" s="268" t="s">
        <v>6235</v>
      </c>
      <c r="T113" s="268" t="s">
        <v>6547</v>
      </c>
      <c r="U113" s="268" t="s">
        <v>6548</v>
      </c>
      <c r="V113" s="268" t="s">
        <v>6236</v>
      </c>
      <c r="W113" s="268">
        <v>971841</v>
      </c>
      <c r="X113" s="268" t="s">
        <v>151</v>
      </c>
      <c r="Y113" s="268" t="s">
        <v>6277</v>
      </c>
      <c r="Z113" s="268">
        <v>35</v>
      </c>
      <c r="AA113" s="269">
        <v>16</v>
      </c>
      <c r="AB113" s="270">
        <v>2</v>
      </c>
      <c r="AC113" s="268">
        <v>4</v>
      </c>
      <c r="AD113" s="268">
        <v>8</v>
      </c>
      <c r="AE113" s="268">
        <v>12</v>
      </c>
      <c r="AF113" s="268" t="s">
        <v>6237</v>
      </c>
      <c r="AG113" s="269">
        <v>12</v>
      </c>
      <c r="AH113" s="268" t="s">
        <v>6278</v>
      </c>
      <c r="AI113" s="269" t="s">
        <v>6279</v>
      </c>
      <c r="AJ113" s="271">
        <v>45222</v>
      </c>
      <c r="AK113" s="271">
        <v>45223</v>
      </c>
      <c r="AL113" s="268" t="s">
        <v>6237</v>
      </c>
      <c r="AM113" s="269" t="s">
        <v>6242</v>
      </c>
      <c r="AN113" s="268" t="s">
        <v>6253</v>
      </c>
      <c r="AO113" s="269" t="s">
        <v>6242</v>
      </c>
      <c r="AP113" s="269" t="s">
        <v>6242</v>
      </c>
      <c r="AQ113" s="269" t="s">
        <v>6242</v>
      </c>
      <c r="AR113" s="268" t="s">
        <v>6280</v>
      </c>
      <c r="AS113" s="268" t="s">
        <v>6281</v>
      </c>
      <c r="AT113" s="272" t="s">
        <v>6293</v>
      </c>
      <c r="AU113" s="268" t="s">
        <v>6246</v>
      </c>
      <c r="AV113" s="268" t="s">
        <v>6247</v>
      </c>
      <c r="AW113" s="268" t="s">
        <v>45</v>
      </c>
      <c r="AX113" s="268"/>
    </row>
    <row r="114" spans="1:50" x14ac:dyDescent="0.25">
      <c r="A114" s="266">
        <v>47142</v>
      </c>
      <c r="B114" s="267">
        <v>50656015</v>
      </c>
      <c r="C114" s="268" t="s">
        <v>6223</v>
      </c>
      <c r="D114" s="268" t="s">
        <v>202</v>
      </c>
      <c r="E114" s="268">
        <v>3000</v>
      </c>
      <c r="F114" s="268" t="s">
        <v>6268</v>
      </c>
      <c r="G114" s="268">
        <v>21100</v>
      </c>
      <c r="H114" s="268" t="s">
        <v>2600</v>
      </c>
      <c r="I114" s="268" t="s">
        <v>6542</v>
      </c>
      <c r="J114" s="268" t="s">
        <v>6549</v>
      </c>
      <c r="K114" s="268" t="s">
        <v>6550</v>
      </c>
      <c r="L114" s="268" t="s">
        <v>6228</v>
      </c>
      <c r="M114" s="268" t="s">
        <v>6229</v>
      </c>
      <c r="N114" s="268" t="s">
        <v>6230</v>
      </c>
      <c r="O114" s="268" t="s">
        <v>6231</v>
      </c>
      <c r="P114" s="268" t="s">
        <v>6273</v>
      </c>
      <c r="Q114" s="268" t="s">
        <v>6302</v>
      </c>
      <c r="R114" s="268" t="s">
        <v>6234</v>
      </c>
      <c r="S114" s="268" t="s">
        <v>6235</v>
      </c>
      <c r="T114" s="268" t="s">
        <v>1964</v>
      </c>
      <c r="U114" s="268" t="s">
        <v>1965</v>
      </c>
      <c r="V114" s="268" t="s">
        <v>6318</v>
      </c>
      <c r="W114" s="268"/>
      <c r="X114" s="268" t="s">
        <v>6319</v>
      </c>
      <c r="Y114" s="268"/>
      <c r="Z114" s="268" t="s">
        <v>6320</v>
      </c>
      <c r="AA114" s="269">
        <v>120</v>
      </c>
      <c r="AB114" s="270">
        <v>15</v>
      </c>
      <c r="AC114" s="268">
        <v>16</v>
      </c>
      <c r="AD114" s="268" t="s">
        <v>6262</v>
      </c>
      <c r="AE114" s="268">
        <v>15</v>
      </c>
      <c r="AF114" s="268">
        <v>1</v>
      </c>
      <c r="AG114" s="269">
        <v>16</v>
      </c>
      <c r="AH114" s="268" t="s">
        <v>6551</v>
      </c>
      <c r="AI114" s="269" t="s">
        <v>6552</v>
      </c>
      <c r="AJ114" s="271">
        <v>45054</v>
      </c>
      <c r="AK114" s="271">
        <v>45086</v>
      </c>
      <c r="AL114" s="268" t="s">
        <v>6237</v>
      </c>
      <c r="AM114" s="269" t="s">
        <v>6242</v>
      </c>
      <c r="AN114" s="268">
        <v>3</v>
      </c>
      <c r="AO114" s="269" t="s">
        <v>6553</v>
      </c>
      <c r="AP114" s="269" t="s">
        <v>6242</v>
      </c>
      <c r="AQ114" s="269" t="s">
        <v>6242</v>
      </c>
      <c r="AR114" s="268" t="s">
        <v>6323</v>
      </c>
      <c r="AS114" s="268" t="s">
        <v>6324</v>
      </c>
      <c r="AT114" s="272" t="s">
        <v>6267</v>
      </c>
      <c r="AU114" s="268" t="s">
        <v>6246</v>
      </c>
      <c r="AV114" s="268" t="s">
        <v>6247</v>
      </c>
      <c r="AW114" s="268" t="s">
        <v>94</v>
      </c>
      <c r="AX114" s="268"/>
    </row>
    <row r="115" spans="1:50" x14ac:dyDescent="0.25">
      <c r="A115" s="266">
        <v>48098</v>
      </c>
      <c r="B115" s="267">
        <v>50650146</v>
      </c>
      <c r="C115" s="268" t="s">
        <v>6223</v>
      </c>
      <c r="D115" s="268" t="s">
        <v>201</v>
      </c>
      <c r="E115" s="268">
        <v>3001</v>
      </c>
      <c r="F115" s="268" t="s">
        <v>6537</v>
      </c>
      <c r="G115" s="268">
        <v>21500</v>
      </c>
      <c r="H115" s="268" t="s">
        <v>6538</v>
      </c>
      <c r="I115" s="268" t="s">
        <v>6269</v>
      </c>
      <c r="J115" s="268" t="s">
        <v>6554</v>
      </c>
      <c r="K115" s="268" t="s">
        <v>117</v>
      </c>
      <c r="L115" s="268" t="s">
        <v>6228</v>
      </c>
      <c r="M115" s="268" t="s">
        <v>6229</v>
      </c>
      <c r="N115" s="268" t="s">
        <v>6230</v>
      </c>
      <c r="O115" s="268" t="s">
        <v>6231</v>
      </c>
      <c r="P115" s="268" t="s">
        <v>6273</v>
      </c>
      <c r="Q115" s="268" t="s">
        <v>6302</v>
      </c>
      <c r="R115" s="268" t="s">
        <v>6234</v>
      </c>
      <c r="S115" s="268" t="s">
        <v>6235</v>
      </c>
      <c r="T115" s="268" t="s">
        <v>1964</v>
      </c>
      <c r="U115" s="268" t="s">
        <v>1965</v>
      </c>
      <c r="V115" s="268" t="s">
        <v>6236</v>
      </c>
      <c r="W115" s="268">
        <v>353019</v>
      </c>
      <c r="X115" s="268" t="s">
        <v>118</v>
      </c>
      <c r="Y115" s="268" t="s">
        <v>6277</v>
      </c>
      <c r="Z115" s="268">
        <v>35</v>
      </c>
      <c r="AA115" s="269">
        <v>16</v>
      </c>
      <c r="AB115" s="270">
        <v>2</v>
      </c>
      <c r="AC115" s="268">
        <v>6</v>
      </c>
      <c r="AD115" s="268">
        <v>1</v>
      </c>
      <c r="AE115" s="268">
        <v>6</v>
      </c>
      <c r="AF115" s="268">
        <v>1</v>
      </c>
      <c r="AG115" s="269">
        <v>7</v>
      </c>
      <c r="AH115" s="268" t="s">
        <v>6278</v>
      </c>
      <c r="AI115" s="269" t="s">
        <v>6279</v>
      </c>
      <c r="AJ115" s="271">
        <v>44966</v>
      </c>
      <c r="AK115" s="271">
        <v>44967</v>
      </c>
      <c r="AL115" s="268" t="s">
        <v>6237</v>
      </c>
      <c r="AM115" s="269" t="s">
        <v>6242</v>
      </c>
      <c r="AN115" s="268" t="s">
        <v>6253</v>
      </c>
      <c r="AO115" s="269" t="s">
        <v>6242</v>
      </c>
      <c r="AP115" s="269" t="s">
        <v>6242</v>
      </c>
      <c r="AQ115" s="269" t="s">
        <v>6242</v>
      </c>
      <c r="AR115" s="268" t="s">
        <v>6280</v>
      </c>
      <c r="AS115" s="268" t="s">
        <v>6281</v>
      </c>
      <c r="AT115" s="272" t="s">
        <v>6245</v>
      </c>
      <c r="AU115" s="268" t="s">
        <v>6246</v>
      </c>
      <c r="AV115" s="268" t="s">
        <v>6247</v>
      </c>
      <c r="AW115" s="268" t="s">
        <v>42</v>
      </c>
      <c r="AX115" s="268"/>
    </row>
    <row r="116" spans="1:50" x14ac:dyDescent="0.25">
      <c r="A116" s="266">
        <v>47154</v>
      </c>
      <c r="B116" s="267">
        <v>50649861</v>
      </c>
      <c r="C116" s="268" t="s">
        <v>6223</v>
      </c>
      <c r="D116" s="268" t="s">
        <v>202</v>
      </c>
      <c r="E116" s="268">
        <v>3000</v>
      </c>
      <c r="F116" s="268" t="s">
        <v>6268</v>
      </c>
      <c r="G116" s="268">
        <v>21100</v>
      </c>
      <c r="H116" s="268" t="s">
        <v>2600</v>
      </c>
      <c r="I116" s="268" t="s">
        <v>6542</v>
      </c>
      <c r="J116" s="268" t="s">
        <v>6555</v>
      </c>
      <c r="K116" s="268" t="s">
        <v>6556</v>
      </c>
      <c r="L116" s="268" t="s">
        <v>6228</v>
      </c>
      <c r="M116" s="268" t="s">
        <v>6229</v>
      </c>
      <c r="N116" s="268" t="s">
        <v>6230</v>
      </c>
      <c r="O116" s="268" t="s">
        <v>6231</v>
      </c>
      <c r="P116" s="268" t="s">
        <v>6273</v>
      </c>
      <c r="Q116" s="268" t="s">
        <v>6302</v>
      </c>
      <c r="R116" s="268" t="s">
        <v>6234</v>
      </c>
      <c r="S116" s="268" t="s">
        <v>6235</v>
      </c>
      <c r="T116" s="268" t="s">
        <v>1964</v>
      </c>
      <c r="U116" s="268" t="s">
        <v>1965</v>
      </c>
      <c r="V116" s="268" t="s">
        <v>6318</v>
      </c>
      <c r="W116" s="268"/>
      <c r="X116" s="268" t="s">
        <v>6319</v>
      </c>
      <c r="Y116" s="268"/>
      <c r="Z116" s="268" t="s">
        <v>6320</v>
      </c>
      <c r="AA116" s="269">
        <v>40</v>
      </c>
      <c r="AB116" s="270">
        <v>5</v>
      </c>
      <c r="AC116" s="268">
        <v>21</v>
      </c>
      <c r="AD116" s="268" t="s">
        <v>6262</v>
      </c>
      <c r="AE116" s="268">
        <v>20</v>
      </c>
      <c r="AF116" s="268">
        <v>1</v>
      </c>
      <c r="AG116" s="269">
        <v>21</v>
      </c>
      <c r="AH116" s="268" t="s">
        <v>6557</v>
      </c>
      <c r="AI116" s="269" t="s">
        <v>6558</v>
      </c>
      <c r="AJ116" s="271">
        <v>44984</v>
      </c>
      <c r="AK116" s="271">
        <v>44988</v>
      </c>
      <c r="AL116" s="268" t="s">
        <v>6237</v>
      </c>
      <c r="AM116" s="269" t="s">
        <v>6242</v>
      </c>
      <c r="AN116" s="268" t="s">
        <v>6253</v>
      </c>
      <c r="AO116" s="269" t="s">
        <v>6242</v>
      </c>
      <c r="AP116" s="269" t="s">
        <v>6242</v>
      </c>
      <c r="AQ116" s="269" t="s">
        <v>6242</v>
      </c>
      <c r="AR116" s="268" t="s">
        <v>6323</v>
      </c>
      <c r="AS116" s="268" t="s">
        <v>6324</v>
      </c>
      <c r="AT116" s="272" t="s">
        <v>6267</v>
      </c>
      <c r="AU116" s="268" t="s">
        <v>6246</v>
      </c>
      <c r="AV116" s="268" t="s">
        <v>6247</v>
      </c>
      <c r="AW116" s="268" t="s">
        <v>94</v>
      </c>
      <c r="AX116" s="268"/>
    </row>
    <row r="117" spans="1:50" x14ac:dyDescent="0.25">
      <c r="A117" s="266">
        <v>49933</v>
      </c>
      <c r="B117" s="267">
        <v>50655635</v>
      </c>
      <c r="C117" s="268" t="s">
        <v>6223</v>
      </c>
      <c r="D117" s="268" t="s">
        <v>201</v>
      </c>
      <c r="E117" s="268">
        <v>3004</v>
      </c>
      <c r="F117" s="268" t="s">
        <v>6539</v>
      </c>
      <c r="G117" s="268">
        <v>21501</v>
      </c>
      <c r="H117" s="268" t="s">
        <v>6540</v>
      </c>
      <c r="I117" s="268" t="s">
        <v>6226</v>
      </c>
      <c r="J117" s="268" t="s">
        <v>6465</v>
      </c>
      <c r="K117" s="268" t="s">
        <v>140</v>
      </c>
      <c r="L117" s="268" t="s">
        <v>6228</v>
      </c>
      <c r="M117" s="268" t="s">
        <v>6229</v>
      </c>
      <c r="N117" s="268" t="s">
        <v>6230</v>
      </c>
      <c r="O117" s="268" t="s">
        <v>6231</v>
      </c>
      <c r="P117" s="268" t="s">
        <v>6232</v>
      </c>
      <c r="Q117" s="268" t="s">
        <v>6233</v>
      </c>
      <c r="R117" s="268" t="s">
        <v>6234</v>
      </c>
      <c r="S117" s="268" t="s">
        <v>6235</v>
      </c>
      <c r="T117" s="268" t="s">
        <v>1618</v>
      </c>
      <c r="U117" s="268" t="s">
        <v>1619</v>
      </c>
      <c r="V117" s="268" t="s">
        <v>6236</v>
      </c>
      <c r="W117" s="268">
        <v>384599</v>
      </c>
      <c r="X117" s="268" t="s">
        <v>123</v>
      </c>
      <c r="Y117" s="268"/>
      <c r="Z117" s="268">
        <v>16</v>
      </c>
      <c r="AA117" s="269">
        <v>16</v>
      </c>
      <c r="AB117" s="270">
        <v>2</v>
      </c>
      <c r="AC117" s="268" t="s">
        <v>6262</v>
      </c>
      <c r="AD117" s="268">
        <v>17</v>
      </c>
      <c r="AE117" s="268">
        <v>17</v>
      </c>
      <c r="AF117" s="268" t="s">
        <v>6237</v>
      </c>
      <c r="AG117" s="269">
        <v>17</v>
      </c>
      <c r="AH117" s="268" t="s">
        <v>6559</v>
      </c>
      <c r="AI117" s="269" t="s">
        <v>6405</v>
      </c>
      <c r="AJ117" s="271">
        <v>45062</v>
      </c>
      <c r="AK117" s="271">
        <v>45063</v>
      </c>
      <c r="AL117" s="268" t="s">
        <v>6237</v>
      </c>
      <c r="AM117" s="269" t="s">
        <v>6541</v>
      </c>
      <c r="AN117" s="268" t="s">
        <v>6253</v>
      </c>
      <c r="AO117" s="269" t="s">
        <v>6242</v>
      </c>
      <c r="AP117" s="269" t="s">
        <v>6242</v>
      </c>
      <c r="AQ117" s="269" t="s">
        <v>6242</v>
      </c>
      <c r="AR117" s="268" t="s">
        <v>6243</v>
      </c>
      <c r="AS117" s="268" t="s">
        <v>6244</v>
      </c>
      <c r="AT117" s="272" t="s">
        <v>6303</v>
      </c>
      <c r="AU117" s="268" t="s">
        <v>6246</v>
      </c>
      <c r="AV117" s="268" t="s">
        <v>6247</v>
      </c>
      <c r="AW117" s="268" t="s">
        <v>45</v>
      </c>
      <c r="AX117" s="268"/>
    </row>
    <row r="118" spans="1:50" x14ac:dyDescent="0.25">
      <c r="A118" s="266">
        <v>49297</v>
      </c>
      <c r="B118" s="267">
        <v>50655722</v>
      </c>
      <c r="C118" s="268" t="s">
        <v>6223</v>
      </c>
      <c r="D118" s="268" t="s">
        <v>201</v>
      </c>
      <c r="E118" s="268">
        <v>3004</v>
      </c>
      <c r="F118" s="268" t="s">
        <v>6539</v>
      </c>
      <c r="G118" s="268">
        <v>21501</v>
      </c>
      <c r="H118" s="268" t="s">
        <v>6540</v>
      </c>
      <c r="I118" s="268" t="s">
        <v>6226</v>
      </c>
      <c r="J118" s="268" t="s">
        <v>6248</v>
      </c>
      <c r="K118" s="268" t="s">
        <v>47</v>
      </c>
      <c r="L118" s="268" t="s">
        <v>6228</v>
      </c>
      <c r="M118" s="268" t="s">
        <v>6229</v>
      </c>
      <c r="N118" s="268" t="s">
        <v>6230</v>
      </c>
      <c r="O118" s="268" t="s">
        <v>6231</v>
      </c>
      <c r="P118" s="268" t="s">
        <v>6232</v>
      </c>
      <c r="Q118" s="268" t="s">
        <v>6233</v>
      </c>
      <c r="R118" s="268" t="s">
        <v>6234</v>
      </c>
      <c r="S118" s="268" t="s">
        <v>6235</v>
      </c>
      <c r="T118" s="268" t="s">
        <v>1618</v>
      </c>
      <c r="U118" s="268" t="s">
        <v>1619</v>
      </c>
      <c r="V118" s="268" t="s">
        <v>6236</v>
      </c>
      <c r="W118" s="268">
        <v>322115</v>
      </c>
      <c r="X118" s="268" t="s">
        <v>153</v>
      </c>
      <c r="Y118" s="268" t="s">
        <v>6277</v>
      </c>
      <c r="Z118" s="268">
        <v>35</v>
      </c>
      <c r="AA118" s="269">
        <v>24</v>
      </c>
      <c r="AB118" s="270">
        <v>3</v>
      </c>
      <c r="AC118" s="268">
        <v>1</v>
      </c>
      <c r="AD118" s="268">
        <v>16</v>
      </c>
      <c r="AE118" s="268">
        <v>14</v>
      </c>
      <c r="AF118" s="268">
        <v>3</v>
      </c>
      <c r="AG118" s="269">
        <v>17</v>
      </c>
      <c r="AH118" s="268" t="s">
        <v>6278</v>
      </c>
      <c r="AI118" s="269" t="s">
        <v>6279</v>
      </c>
      <c r="AJ118" s="271">
        <v>45257</v>
      </c>
      <c r="AK118" s="271">
        <v>45259</v>
      </c>
      <c r="AL118" s="268" t="s">
        <v>6237</v>
      </c>
      <c r="AM118" s="269" t="s">
        <v>6242</v>
      </c>
      <c r="AN118" s="268" t="s">
        <v>6253</v>
      </c>
      <c r="AO118" s="269" t="s">
        <v>6242</v>
      </c>
      <c r="AP118" s="269" t="s">
        <v>6242</v>
      </c>
      <c r="AQ118" s="269" t="s">
        <v>6242</v>
      </c>
      <c r="AR118" s="268" t="s">
        <v>6280</v>
      </c>
      <c r="AS118" s="268" t="s">
        <v>6281</v>
      </c>
      <c r="AT118" s="272" t="s">
        <v>6306</v>
      </c>
      <c r="AU118" s="268" t="s">
        <v>6246</v>
      </c>
      <c r="AV118" s="268" t="s">
        <v>6247</v>
      </c>
      <c r="AW118" s="268" t="s">
        <v>45</v>
      </c>
      <c r="AX118" s="268"/>
    </row>
    <row r="119" spans="1:50" x14ac:dyDescent="0.25">
      <c r="A119" s="266">
        <v>48257</v>
      </c>
      <c r="B119" s="267">
        <v>50655629</v>
      </c>
      <c r="C119" s="268" t="s">
        <v>6223</v>
      </c>
      <c r="D119" s="268" t="s">
        <v>201</v>
      </c>
      <c r="E119" s="268">
        <v>3001</v>
      </c>
      <c r="F119" s="268" t="s">
        <v>6537</v>
      </c>
      <c r="G119" s="268">
        <v>21500</v>
      </c>
      <c r="H119" s="268" t="s">
        <v>6538</v>
      </c>
      <c r="I119" s="268" t="s">
        <v>6269</v>
      </c>
      <c r="J119" s="268" t="s">
        <v>6518</v>
      </c>
      <c r="K119" s="268" t="s">
        <v>113</v>
      </c>
      <c r="L119" s="268" t="s">
        <v>6228</v>
      </c>
      <c r="M119" s="268" t="s">
        <v>6229</v>
      </c>
      <c r="N119" s="268" t="s">
        <v>6230</v>
      </c>
      <c r="O119" s="268" t="s">
        <v>6231</v>
      </c>
      <c r="P119" s="268" t="s">
        <v>6273</v>
      </c>
      <c r="Q119" s="268" t="s">
        <v>6302</v>
      </c>
      <c r="R119" s="268" t="s">
        <v>6234</v>
      </c>
      <c r="S119" s="268" t="s">
        <v>6235</v>
      </c>
      <c r="T119" s="268" t="s">
        <v>2976</v>
      </c>
      <c r="U119" s="268" t="s">
        <v>2977</v>
      </c>
      <c r="V119" s="268" t="s">
        <v>6236</v>
      </c>
      <c r="W119" s="268">
        <v>206830</v>
      </c>
      <c r="X119" s="268" t="s">
        <v>145</v>
      </c>
      <c r="Y119" s="268" t="s">
        <v>6277</v>
      </c>
      <c r="Z119" s="268">
        <v>37</v>
      </c>
      <c r="AA119" s="269">
        <v>16</v>
      </c>
      <c r="AB119" s="270">
        <v>2</v>
      </c>
      <c r="AC119" s="268">
        <v>7</v>
      </c>
      <c r="AD119" s="268">
        <v>4</v>
      </c>
      <c r="AE119" s="268">
        <v>10</v>
      </c>
      <c r="AF119" s="268">
        <v>1</v>
      </c>
      <c r="AG119" s="269">
        <v>11</v>
      </c>
      <c r="AH119" s="268" t="s">
        <v>6278</v>
      </c>
      <c r="AI119" s="269" t="s">
        <v>6279</v>
      </c>
      <c r="AJ119" s="271">
        <v>45071</v>
      </c>
      <c r="AK119" s="271">
        <v>45072</v>
      </c>
      <c r="AL119" s="268" t="s">
        <v>6237</v>
      </c>
      <c r="AM119" s="269" t="s">
        <v>6242</v>
      </c>
      <c r="AN119" s="268" t="s">
        <v>6253</v>
      </c>
      <c r="AO119" s="269" t="s">
        <v>6242</v>
      </c>
      <c r="AP119" s="269" t="s">
        <v>6242</v>
      </c>
      <c r="AQ119" s="269" t="s">
        <v>6242</v>
      </c>
      <c r="AR119" s="268" t="s">
        <v>6280</v>
      </c>
      <c r="AS119" s="268" t="s">
        <v>6281</v>
      </c>
      <c r="AT119" s="272" t="s">
        <v>6245</v>
      </c>
      <c r="AU119" s="268" t="s">
        <v>6246</v>
      </c>
      <c r="AV119" s="268" t="s">
        <v>6247</v>
      </c>
      <c r="AW119" s="268" t="s">
        <v>42</v>
      </c>
      <c r="AX119" s="268"/>
    </row>
    <row r="120" spans="1:50" x14ac:dyDescent="0.25">
      <c r="A120" s="266">
        <v>47118</v>
      </c>
      <c r="B120" s="267">
        <v>50656018</v>
      </c>
      <c r="C120" s="268" t="s">
        <v>6223</v>
      </c>
      <c r="D120" s="268" t="s">
        <v>202</v>
      </c>
      <c r="E120" s="268">
        <v>3000</v>
      </c>
      <c r="F120" s="268" t="s">
        <v>6268</v>
      </c>
      <c r="G120" s="268">
        <v>21100</v>
      </c>
      <c r="H120" s="268" t="s">
        <v>2600</v>
      </c>
      <c r="I120" s="268" t="s">
        <v>6542</v>
      </c>
      <c r="J120" s="268" t="s">
        <v>6560</v>
      </c>
      <c r="K120" s="268" t="s">
        <v>6561</v>
      </c>
      <c r="L120" s="268" t="s">
        <v>6228</v>
      </c>
      <c r="M120" s="268" t="s">
        <v>6229</v>
      </c>
      <c r="N120" s="268" t="s">
        <v>6230</v>
      </c>
      <c r="O120" s="268" t="s">
        <v>6231</v>
      </c>
      <c r="P120" s="268" t="s">
        <v>6273</v>
      </c>
      <c r="Q120" s="268" t="s">
        <v>6302</v>
      </c>
      <c r="R120" s="268" t="s">
        <v>6234</v>
      </c>
      <c r="S120" s="268" t="s">
        <v>6235</v>
      </c>
      <c r="T120" s="268" t="s">
        <v>1964</v>
      </c>
      <c r="U120" s="268" t="s">
        <v>1965</v>
      </c>
      <c r="V120" s="268" t="s">
        <v>6318</v>
      </c>
      <c r="W120" s="268"/>
      <c r="X120" s="268" t="s">
        <v>6319</v>
      </c>
      <c r="Y120" s="268"/>
      <c r="Z120" s="268" t="s">
        <v>6320</v>
      </c>
      <c r="AA120" s="269">
        <v>40</v>
      </c>
      <c r="AB120" s="270">
        <v>5</v>
      </c>
      <c r="AC120" s="268">
        <v>21</v>
      </c>
      <c r="AD120" s="268">
        <v>1</v>
      </c>
      <c r="AE120" s="268">
        <v>20</v>
      </c>
      <c r="AF120" s="268">
        <v>2</v>
      </c>
      <c r="AG120" s="269">
        <v>22</v>
      </c>
      <c r="AH120" s="268" t="s">
        <v>6562</v>
      </c>
      <c r="AI120" s="269" t="s">
        <v>6563</v>
      </c>
      <c r="AJ120" s="271">
        <v>45061</v>
      </c>
      <c r="AK120" s="271">
        <v>45065</v>
      </c>
      <c r="AL120" s="268" t="s">
        <v>6237</v>
      </c>
      <c r="AM120" s="269" t="s">
        <v>6242</v>
      </c>
      <c r="AN120" s="268" t="s">
        <v>6253</v>
      </c>
      <c r="AO120" s="269" t="s">
        <v>6242</v>
      </c>
      <c r="AP120" s="269" t="s">
        <v>6242</v>
      </c>
      <c r="AQ120" s="269" t="s">
        <v>6242</v>
      </c>
      <c r="AR120" s="268" t="s">
        <v>6323</v>
      </c>
      <c r="AS120" s="268" t="s">
        <v>6324</v>
      </c>
      <c r="AT120" s="272" t="s">
        <v>6267</v>
      </c>
      <c r="AU120" s="268" t="s">
        <v>6246</v>
      </c>
      <c r="AV120" s="268" t="s">
        <v>6247</v>
      </c>
      <c r="AW120" s="268" t="s">
        <v>94</v>
      </c>
      <c r="AX120" s="268"/>
    </row>
    <row r="121" spans="1:50" x14ac:dyDescent="0.25">
      <c r="A121" s="266">
        <v>58636</v>
      </c>
      <c r="B121" s="267">
        <v>50656035</v>
      </c>
      <c r="C121" s="268" t="s">
        <v>6223</v>
      </c>
      <c r="D121" s="268" t="s">
        <v>197</v>
      </c>
      <c r="E121" s="268">
        <v>3003</v>
      </c>
      <c r="F121" s="268" t="s">
        <v>6325</v>
      </c>
      <c r="G121" s="268">
        <v>21300</v>
      </c>
      <c r="H121" s="268" t="s">
        <v>6326</v>
      </c>
      <c r="I121" s="268" t="s">
        <v>6269</v>
      </c>
      <c r="J121" s="268" t="s">
        <v>6351</v>
      </c>
      <c r="K121" s="268" t="s">
        <v>17</v>
      </c>
      <c r="L121" s="268" t="s">
        <v>6228</v>
      </c>
      <c r="M121" s="268" t="s">
        <v>6229</v>
      </c>
      <c r="N121" s="268" t="s">
        <v>6230</v>
      </c>
      <c r="O121" s="268" t="s">
        <v>6231</v>
      </c>
      <c r="P121" s="268" t="s">
        <v>6273</v>
      </c>
      <c r="Q121" s="268" t="s">
        <v>6302</v>
      </c>
      <c r="R121" s="268" t="s">
        <v>6234</v>
      </c>
      <c r="S121" s="268" t="s">
        <v>6235</v>
      </c>
      <c r="T121" s="268" t="s">
        <v>1063</v>
      </c>
      <c r="U121" s="268" t="s">
        <v>6564</v>
      </c>
      <c r="V121" s="268" t="s">
        <v>6236</v>
      </c>
      <c r="W121" s="268">
        <v>441106</v>
      </c>
      <c r="X121" s="268" t="s">
        <v>178</v>
      </c>
      <c r="Y121" s="268"/>
      <c r="Z121" s="268">
        <v>16</v>
      </c>
      <c r="AA121" s="269">
        <v>8</v>
      </c>
      <c r="AB121" s="270">
        <v>1</v>
      </c>
      <c r="AC121" s="268">
        <v>3</v>
      </c>
      <c r="AD121" s="268">
        <v>3</v>
      </c>
      <c r="AE121" s="268">
        <v>6</v>
      </c>
      <c r="AF121" s="268" t="s">
        <v>6237</v>
      </c>
      <c r="AG121" s="269">
        <v>6</v>
      </c>
      <c r="AH121" s="268" t="s">
        <v>6565</v>
      </c>
      <c r="AI121" s="269" t="s">
        <v>6345</v>
      </c>
      <c r="AJ121" s="271">
        <v>45216</v>
      </c>
      <c r="AK121" s="271">
        <v>45216</v>
      </c>
      <c r="AL121" s="268" t="s">
        <v>6237</v>
      </c>
      <c r="AM121" s="269" t="s">
        <v>6566</v>
      </c>
      <c r="AN121" s="268">
        <v>6</v>
      </c>
      <c r="AO121" s="269" t="s">
        <v>6567</v>
      </c>
      <c r="AP121" s="269" t="s">
        <v>6242</v>
      </c>
      <c r="AQ121" s="269" t="s">
        <v>6242</v>
      </c>
      <c r="AR121" s="268" t="s">
        <v>6243</v>
      </c>
      <c r="AS121" s="268" t="s">
        <v>6244</v>
      </c>
      <c r="AT121" s="272" t="s">
        <v>6288</v>
      </c>
      <c r="AU121" s="268" t="s">
        <v>6246</v>
      </c>
      <c r="AV121" s="268" t="s">
        <v>6247</v>
      </c>
      <c r="AW121" s="268" t="s">
        <v>85</v>
      </c>
      <c r="AX121" s="268"/>
    </row>
    <row r="122" spans="1:50" x14ac:dyDescent="0.25">
      <c r="A122" s="266">
        <v>47102</v>
      </c>
      <c r="B122" s="267">
        <v>50656023</v>
      </c>
      <c r="C122" s="268" t="s">
        <v>6223</v>
      </c>
      <c r="D122" s="268" t="s">
        <v>202</v>
      </c>
      <c r="E122" s="268">
        <v>3000</v>
      </c>
      <c r="F122" s="268" t="s">
        <v>6268</v>
      </c>
      <c r="G122" s="268">
        <v>21100</v>
      </c>
      <c r="H122" s="268" t="s">
        <v>2600</v>
      </c>
      <c r="I122" s="268" t="s">
        <v>6269</v>
      </c>
      <c r="J122" s="268" t="s">
        <v>6568</v>
      </c>
      <c r="K122" s="268" t="s">
        <v>207</v>
      </c>
      <c r="L122" s="268" t="s">
        <v>6228</v>
      </c>
      <c r="M122" s="268" t="s">
        <v>6229</v>
      </c>
      <c r="N122" s="268" t="s">
        <v>6230</v>
      </c>
      <c r="O122" s="268" t="s">
        <v>6231</v>
      </c>
      <c r="P122" s="268" t="s">
        <v>6273</v>
      </c>
      <c r="Q122" s="268" t="s">
        <v>6302</v>
      </c>
      <c r="R122" s="268" t="s">
        <v>6234</v>
      </c>
      <c r="S122" s="268" t="s">
        <v>6235</v>
      </c>
      <c r="T122" s="268" t="s">
        <v>1964</v>
      </c>
      <c r="U122" s="268" t="s">
        <v>1965</v>
      </c>
      <c r="V122" s="268" t="s">
        <v>6236</v>
      </c>
      <c r="W122" s="268">
        <v>365914</v>
      </c>
      <c r="X122" s="268" t="s">
        <v>208</v>
      </c>
      <c r="Y122" s="268" t="s">
        <v>6277</v>
      </c>
      <c r="Z122" s="268">
        <v>37</v>
      </c>
      <c r="AA122" s="269">
        <v>40</v>
      </c>
      <c r="AB122" s="270">
        <v>5</v>
      </c>
      <c r="AC122" s="268">
        <v>21</v>
      </c>
      <c r="AD122" s="268" t="s">
        <v>6262</v>
      </c>
      <c r="AE122" s="268">
        <v>20</v>
      </c>
      <c r="AF122" s="268">
        <v>1</v>
      </c>
      <c r="AG122" s="269">
        <v>21</v>
      </c>
      <c r="AH122" s="268" t="s">
        <v>6278</v>
      </c>
      <c r="AI122" s="269" t="s">
        <v>6279</v>
      </c>
      <c r="AJ122" s="271">
        <v>45173</v>
      </c>
      <c r="AK122" s="271">
        <v>45177</v>
      </c>
      <c r="AL122" s="268" t="s">
        <v>6237</v>
      </c>
      <c r="AM122" s="269" t="s">
        <v>6242</v>
      </c>
      <c r="AN122" s="268" t="s">
        <v>6253</v>
      </c>
      <c r="AO122" s="269" t="s">
        <v>6242</v>
      </c>
      <c r="AP122" s="269" t="s">
        <v>6242</v>
      </c>
      <c r="AQ122" s="269" t="s">
        <v>6242</v>
      </c>
      <c r="AR122" s="268" t="s">
        <v>6280</v>
      </c>
      <c r="AS122" s="268" t="s">
        <v>6281</v>
      </c>
      <c r="AT122" s="272" t="s">
        <v>6267</v>
      </c>
      <c r="AU122" s="268" t="s">
        <v>6246</v>
      </c>
      <c r="AV122" s="268" t="s">
        <v>6247</v>
      </c>
      <c r="AW122" s="268" t="s">
        <v>45</v>
      </c>
      <c r="AX122" s="268"/>
    </row>
    <row r="123" spans="1:50" x14ac:dyDescent="0.25">
      <c r="A123" s="266">
        <v>47024</v>
      </c>
      <c r="B123" s="267">
        <v>50650305</v>
      </c>
      <c r="C123" s="268" t="s">
        <v>6223</v>
      </c>
      <c r="D123" s="268" t="s">
        <v>202</v>
      </c>
      <c r="E123" s="268">
        <v>3000</v>
      </c>
      <c r="F123" s="268" t="s">
        <v>6268</v>
      </c>
      <c r="G123" s="268">
        <v>21100</v>
      </c>
      <c r="H123" s="268" t="s">
        <v>2600</v>
      </c>
      <c r="I123" s="268" t="s">
        <v>6542</v>
      </c>
      <c r="J123" s="268" t="s">
        <v>6569</v>
      </c>
      <c r="K123" s="268" t="s">
        <v>192</v>
      </c>
      <c r="L123" s="268" t="s">
        <v>6228</v>
      </c>
      <c r="M123" s="268" t="s">
        <v>6229</v>
      </c>
      <c r="N123" s="268" t="s">
        <v>6230</v>
      </c>
      <c r="O123" s="268" t="s">
        <v>6231</v>
      </c>
      <c r="P123" s="268" t="s">
        <v>6273</v>
      </c>
      <c r="Q123" s="268" t="s">
        <v>6302</v>
      </c>
      <c r="R123" s="268" t="s">
        <v>6234</v>
      </c>
      <c r="S123" s="268" t="s">
        <v>6235</v>
      </c>
      <c r="T123" s="268" t="s">
        <v>1964</v>
      </c>
      <c r="U123" s="268" t="s">
        <v>1965</v>
      </c>
      <c r="V123" s="268" t="s">
        <v>6318</v>
      </c>
      <c r="W123" s="268"/>
      <c r="X123" s="268" t="s">
        <v>6319</v>
      </c>
      <c r="Y123" s="268"/>
      <c r="Z123" s="268" t="s">
        <v>6320</v>
      </c>
      <c r="AA123" s="269">
        <v>24</v>
      </c>
      <c r="AB123" s="270">
        <v>3</v>
      </c>
      <c r="AC123" s="268">
        <v>21</v>
      </c>
      <c r="AD123" s="268">
        <v>1</v>
      </c>
      <c r="AE123" s="268">
        <v>21</v>
      </c>
      <c r="AF123" s="268">
        <v>1</v>
      </c>
      <c r="AG123" s="269">
        <v>22</v>
      </c>
      <c r="AH123" s="268" t="s">
        <v>6570</v>
      </c>
      <c r="AI123" s="269" t="s">
        <v>6571</v>
      </c>
      <c r="AJ123" s="271">
        <v>44972</v>
      </c>
      <c r="AK123" s="271">
        <v>44974</v>
      </c>
      <c r="AL123" s="268" t="s">
        <v>6237</v>
      </c>
      <c r="AM123" s="269" t="s">
        <v>6242</v>
      </c>
      <c r="AN123" s="268" t="s">
        <v>6253</v>
      </c>
      <c r="AO123" s="269" t="s">
        <v>6242</v>
      </c>
      <c r="AP123" s="269" t="s">
        <v>6242</v>
      </c>
      <c r="AQ123" s="269" t="s">
        <v>6242</v>
      </c>
      <c r="AR123" s="268" t="s">
        <v>6323</v>
      </c>
      <c r="AS123" s="268" t="s">
        <v>6324</v>
      </c>
      <c r="AT123" s="272" t="s">
        <v>6255</v>
      </c>
      <c r="AU123" s="268" t="s">
        <v>6246</v>
      </c>
      <c r="AV123" s="268" t="s">
        <v>6247</v>
      </c>
      <c r="AW123" s="268" t="s">
        <v>94</v>
      </c>
      <c r="AX123" s="268"/>
    </row>
    <row r="124" spans="1:50" x14ac:dyDescent="0.25">
      <c r="A124" s="266">
        <v>47924</v>
      </c>
      <c r="B124" s="267">
        <v>50649902</v>
      </c>
      <c r="C124" s="268" t="s">
        <v>6223</v>
      </c>
      <c r="D124" s="268" t="s">
        <v>201</v>
      </c>
      <c r="E124" s="268">
        <v>3001</v>
      </c>
      <c r="F124" s="268" t="s">
        <v>6537</v>
      </c>
      <c r="G124" s="268">
        <v>21500</v>
      </c>
      <c r="H124" s="268" t="s">
        <v>6538</v>
      </c>
      <c r="I124" s="268" t="s">
        <v>6226</v>
      </c>
      <c r="J124" s="268" t="s">
        <v>27</v>
      </c>
      <c r="K124" s="268" t="s">
        <v>27</v>
      </c>
      <c r="L124" s="268" t="s">
        <v>6228</v>
      </c>
      <c r="M124" s="268" t="s">
        <v>6229</v>
      </c>
      <c r="N124" s="268" t="s">
        <v>6230</v>
      </c>
      <c r="O124" s="268" t="s">
        <v>6231</v>
      </c>
      <c r="P124" s="268" t="s">
        <v>6232</v>
      </c>
      <c r="Q124" s="268" t="s">
        <v>6233</v>
      </c>
      <c r="R124" s="268" t="s">
        <v>6234</v>
      </c>
      <c r="S124" s="268" t="s">
        <v>6235</v>
      </c>
      <c r="T124" s="268" t="s">
        <v>1618</v>
      </c>
      <c r="U124" s="268" t="s">
        <v>1619</v>
      </c>
      <c r="V124" s="268" t="s">
        <v>6236</v>
      </c>
      <c r="W124" s="268">
        <v>496969</v>
      </c>
      <c r="X124" s="268" t="s">
        <v>162</v>
      </c>
      <c r="Y124" s="268" t="s">
        <v>6277</v>
      </c>
      <c r="Z124" s="268">
        <v>35</v>
      </c>
      <c r="AA124" s="269">
        <v>8</v>
      </c>
      <c r="AB124" s="270">
        <v>1</v>
      </c>
      <c r="AC124" s="268" t="s">
        <v>6262</v>
      </c>
      <c r="AD124" s="268">
        <v>9</v>
      </c>
      <c r="AE124" s="268">
        <v>8</v>
      </c>
      <c r="AF124" s="268">
        <v>1</v>
      </c>
      <c r="AG124" s="269">
        <v>9</v>
      </c>
      <c r="AH124" s="268" t="s">
        <v>6278</v>
      </c>
      <c r="AI124" s="269" t="s">
        <v>6279</v>
      </c>
      <c r="AJ124" s="271">
        <v>44987</v>
      </c>
      <c r="AK124" s="271">
        <v>44987</v>
      </c>
      <c r="AL124" s="268" t="s">
        <v>6237</v>
      </c>
      <c r="AM124" s="269" t="s">
        <v>6242</v>
      </c>
      <c r="AN124" s="268" t="s">
        <v>6253</v>
      </c>
      <c r="AO124" s="269" t="s">
        <v>6242</v>
      </c>
      <c r="AP124" s="269" t="s">
        <v>6242</v>
      </c>
      <c r="AQ124" s="269" t="s">
        <v>6242</v>
      </c>
      <c r="AR124" s="268" t="s">
        <v>6280</v>
      </c>
      <c r="AS124" s="268" t="s">
        <v>6281</v>
      </c>
      <c r="AT124" s="272" t="s">
        <v>6354</v>
      </c>
      <c r="AU124" s="268" t="s">
        <v>6246</v>
      </c>
      <c r="AV124" s="268" t="s">
        <v>6247</v>
      </c>
      <c r="AW124" s="268" t="s">
        <v>42</v>
      </c>
      <c r="AX124" s="268"/>
    </row>
    <row r="125" spans="1:50" x14ac:dyDescent="0.25">
      <c r="A125" s="266">
        <v>49723</v>
      </c>
      <c r="B125" s="267">
        <v>50655648</v>
      </c>
      <c r="C125" s="268" t="s">
        <v>6223</v>
      </c>
      <c r="D125" s="268" t="s">
        <v>201</v>
      </c>
      <c r="E125" s="268">
        <v>3004</v>
      </c>
      <c r="F125" s="268" t="s">
        <v>6539</v>
      </c>
      <c r="G125" s="268">
        <v>21501</v>
      </c>
      <c r="H125" s="268" t="s">
        <v>6540</v>
      </c>
      <c r="I125" s="268" t="s">
        <v>6269</v>
      </c>
      <c r="J125" s="268" t="s">
        <v>6227</v>
      </c>
      <c r="K125" s="268" t="s">
        <v>103</v>
      </c>
      <c r="L125" s="268" t="s">
        <v>6228</v>
      </c>
      <c r="M125" s="268" t="s">
        <v>6229</v>
      </c>
      <c r="N125" s="268" t="s">
        <v>6230</v>
      </c>
      <c r="O125" s="268" t="s">
        <v>6231</v>
      </c>
      <c r="P125" s="268" t="s">
        <v>6273</v>
      </c>
      <c r="Q125" s="268" t="s">
        <v>6302</v>
      </c>
      <c r="R125" s="268" t="s">
        <v>6234</v>
      </c>
      <c r="S125" s="268" t="s">
        <v>6235</v>
      </c>
      <c r="T125" s="268" t="s">
        <v>2976</v>
      </c>
      <c r="U125" s="268" t="s">
        <v>2977</v>
      </c>
      <c r="V125" s="268" t="s">
        <v>6236</v>
      </c>
      <c r="W125" s="268">
        <v>384599</v>
      </c>
      <c r="X125" s="268" t="s">
        <v>123</v>
      </c>
      <c r="Y125" s="268"/>
      <c r="Z125" s="268">
        <v>16</v>
      </c>
      <c r="AA125" s="269">
        <v>16</v>
      </c>
      <c r="AB125" s="270">
        <v>2</v>
      </c>
      <c r="AC125" s="268">
        <v>10</v>
      </c>
      <c r="AD125" s="268">
        <v>5</v>
      </c>
      <c r="AE125" s="268">
        <v>15</v>
      </c>
      <c r="AF125" s="268" t="s">
        <v>6237</v>
      </c>
      <c r="AG125" s="269">
        <v>15</v>
      </c>
      <c r="AH125" s="268" t="s">
        <v>6572</v>
      </c>
      <c r="AI125" s="269" t="s">
        <v>6405</v>
      </c>
      <c r="AJ125" s="271">
        <v>45183</v>
      </c>
      <c r="AK125" s="271">
        <v>45184</v>
      </c>
      <c r="AL125" s="268" t="s">
        <v>6237</v>
      </c>
      <c r="AM125" s="269" t="s">
        <v>6242</v>
      </c>
      <c r="AN125" s="268" t="s">
        <v>6253</v>
      </c>
      <c r="AO125" s="269" t="s">
        <v>6242</v>
      </c>
      <c r="AP125" s="269" t="s">
        <v>6242</v>
      </c>
      <c r="AQ125" s="269" t="s">
        <v>6242</v>
      </c>
      <c r="AR125" s="268" t="s">
        <v>6243</v>
      </c>
      <c r="AS125" s="268" t="s">
        <v>6244</v>
      </c>
      <c r="AT125" s="272" t="s">
        <v>6245</v>
      </c>
      <c r="AU125" s="268" t="s">
        <v>6246</v>
      </c>
      <c r="AV125" s="268" t="s">
        <v>6247</v>
      </c>
      <c r="AW125" s="268" t="s">
        <v>45</v>
      </c>
      <c r="AX125" s="268"/>
    </row>
    <row r="126" spans="1:50" x14ac:dyDescent="0.25">
      <c r="A126" s="266">
        <v>47027</v>
      </c>
      <c r="B126" s="267">
        <v>50656016</v>
      </c>
      <c r="C126" s="268" t="s">
        <v>6223</v>
      </c>
      <c r="D126" s="268" t="s">
        <v>202</v>
      </c>
      <c r="E126" s="268">
        <v>3000</v>
      </c>
      <c r="F126" s="268" t="s">
        <v>6268</v>
      </c>
      <c r="G126" s="268">
        <v>21100</v>
      </c>
      <c r="H126" s="268" t="s">
        <v>2600</v>
      </c>
      <c r="I126" s="268" t="s">
        <v>6542</v>
      </c>
      <c r="J126" s="268" t="s">
        <v>6569</v>
      </c>
      <c r="K126" s="268" t="s">
        <v>192</v>
      </c>
      <c r="L126" s="268" t="s">
        <v>6228</v>
      </c>
      <c r="M126" s="268" t="s">
        <v>6229</v>
      </c>
      <c r="N126" s="268" t="s">
        <v>6230</v>
      </c>
      <c r="O126" s="268" t="s">
        <v>6231</v>
      </c>
      <c r="P126" s="268" t="s">
        <v>6273</v>
      </c>
      <c r="Q126" s="268" t="s">
        <v>6302</v>
      </c>
      <c r="R126" s="268" t="s">
        <v>6234</v>
      </c>
      <c r="S126" s="268" t="s">
        <v>6235</v>
      </c>
      <c r="T126" s="268" t="s">
        <v>820</v>
      </c>
      <c r="U126" s="268" t="s">
        <v>821</v>
      </c>
      <c r="V126" s="268" t="s">
        <v>6318</v>
      </c>
      <c r="W126" s="268"/>
      <c r="X126" s="268" t="s">
        <v>6319</v>
      </c>
      <c r="Y126" s="268"/>
      <c r="Z126" s="268" t="s">
        <v>6320</v>
      </c>
      <c r="AA126" s="269">
        <v>24</v>
      </c>
      <c r="AB126" s="270">
        <v>3</v>
      </c>
      <c r="AC126" s="268">
        <v>22</v>
      </c>
      <c r="AD126" s="268" t="s">
        <v>6262</v>
      </c>
      <c r="AE126" s="268">
        <v>17</v>
      </c>
      <c r="AF126" s="268">
        <v>5</v>
      </c>
      <c r="AG126" s="269">
        <v>22</v>
      </c>
      <c r="AH126" s="268" t="s">
        <v>6570</v>
      </c>
      <c r="AI126" s="269" t="s">
        <v>6571</v>
      </c>
      <c r="AJ126" s="271">
        <v>45056</v>
      </c>
      <c r="AK126" s="271">
        <v>45058</v>
      </c>
      <c r="AL126" s="268" t="s">
        <v>6237</v>
      </c>
      <c r="AM126" s="269" t="s">
        <v>6242</v>
      </c>
      <c r="AN126" s="268" t="s">
        <v>6253</v>
      </c>
      <c r="AO126" s="269" t="s">
        <v>6242</v>
      </c>
      <c r="AP126" s="269" t="s">
        <v>6242</v>
      </c>
      <c r="AQ126" s="269" t="s">
        <v>6242</v>
      </c>
      <c r="AR126" s="268" t="s">
        <v>6323</v>
      </c>
      <c r="AS126" s="268" t="s">
        <v>6324</v>
      </c>
      <c r="AT126" s="272" t="s">
        <v>6255</v>
      </c>
      <c r="AU126" s="268" t="s">
        <v>6246</v>
      </c>
      <c r="AV126" s="268" t="s">
        <v>6247</v>
      </c>
      <c r="AW126" s="268" t="s">
        <v>94</v>
      </c>
      <c r="AX126" s="268"/>
    </row>
    <row r="127" spans="1:50" x14ac:dyDescent="0.25">
      <c r="A127" s="266">
        <v>52215</v>
      </c>
      <c r="B127" s="267">
        <v>50656053</v>
      </c>
      <c r="C127" s="268" t="s">
        <v>6223</v>
      </c>
      <c r="D127" s="268" t="s">
        <v>197</v>
      </c>
      <c r="E127" s="268">
        <v>3003</v>
      </c>
      <c r="F127" s="268" t="s">
        <v>6325</v>
      </c>
      <c r="G127" s="268">
        <v>21300</v>
      </c>
      <c r="H127" s="268" t="s">
        <v>6326</v>
      </c>
      <c r="I127" s="268" t="s">
        <v>6269</v>
      </c>
      <c r="J127" s="268" t="s">
        <v>6569</v>
      </c>
      <c r="K127" s="268" t="s">
        <v>192</v>
      </c>
      <c r="L127" s="268" t="s">
        <v>6228</v>
      </c>
      <c r="M127" s="268" t="s">
        <v>6229</v>
      </c>
      <c r="N127" s="268" t="s">
        <v>6230</v>
      </c>
      <c r="O127" s="268" t="s">
        <v>6231</v>
      </c>
      <c r="P127" s="268" t="s">
        <v>6273</v>
      </c>
      <c r="Q127" s="268" t="s">
        <v>6302</v>
      </c>
      <c r="R127" s="268" t="s">
        <v>6234</v>
      </c>
      <c r="S127" s="268" t="s">
        <v>6235</v>
      </c>
      <c r="T127" s="268" t="s">
        <v>820</v>
      </c>
      <c r="U127" s="268" t="s">
        <v>821</v>
      </c>
      <c r="V127" s="268" t="s">
        <v>6236</v>
      </c>
      <c r="W127" s="268">
        <v>812346</v>
      </c>
      <c r="X127" s="268" t="s">
        <v>193</v>
      </c>
      <c r="Y127" s="268" t="s">
        <v>6277</v>
      </c>
      <c r="Z127" s="268">
        <v>35</v>
      </c>
      <c r="AA127" s="269">
        <v>24</v>
      </c>
      <c r="AB127" s="270">
        <v>3</v>
      </c>
      <c r="AC127" s="268">
        <v>3</v>
      </c>
      <c r="AD127" s="268" t="s">
        <v>6262</v>
      </c>
      <c r="AE127" s="268">
        <v>3</v>
      </c>
      <c r="AF127" s="268" t="s">
        <v>6237</v>
      </c>
      <c r="AG127" s="269">
        <v>3</v>
      </c>
      <c r="AH127" s="268" t="s">
        <v>6278</v>
      </c>
      <c r="AI127" s="269" t="s">
        <v>6279</v>
      </c>
      <c r="AJ127" s="271">
        <v>45271</v>
      </c>
      <c r="AK127" s="271">
        <v>45273</v>
      </c>
      <c r="AL127" s="268" t="s">
        <v>6237</v>
      </c>
      <c r="AM127" s="269" t="s">
        <v>6242</v>
      </c>
      <c r="AN127" s="268" t="s">
        <v>6253</v>
      </c>
      <c r="AO127" s="269" t="s">
        <v>6242</v>
      </c>
      <c r="AP127" s="269" t="s">
        <v>6242</v>
      </c>
      <c r="AQ127" s="269" t="s">
        <v>6242</v>
      </c>
      <c r="AR127" s="268" t="s">
        <v>6280</v>
      </c>
      <c r="AS127" s="268" t="s">
        <v>6281</v>
      </c>
      <c r="AT127" s="272" t="s">
        <v>6306</v>
      </c>
      <c r="AU127" s="268" t="s">
        <v>6246</v>
      </c>
      <c r="AV127" s="268" t="s">
        <v>6247</v>
      </c>
      <c r="AW127" s="268" t="s">
        <v>29</v>
      </c>
      <c r="AX127" s="268"/>
    </row>
    <row r="128" spans="1:50" x14ac:dyDescent="0.25">
      <c r="A128" s="266">
        <v>47845</v>
      </c>
      <c r="B128" s="267">
        <v>50650299</v>
      </c>
      <c r="C128" s="268" t="s">
        <v>6223</v>
      </c>
      <c r="D128" s="268" t="s">
        <v>201</v>
      </c>
      <c r="E128" s="268">
        <v>3001</v>
      </c>
      <c r="F128" s="268" t="s">
        <v>6537</v>
      </c>
      <c r="G128" s="268">
        <v>21500</v>
      </c>
      <c r="H128" s="268" t="s">
        <v>6538</v>
      </c>
      <c r="I128" s="268" t="s">
        <v>6269</v>
      </c>
      <c r="J128" s="268" t="s">
        <v>6573</v>
      </c>
      <c r="K128" s="268" t="s">
        <v>115</v>
      </c>
      <c r="L128" s="268" t="s">
        <v>6228</v>
      </c>
      <c r="M128" s="268" t="s">
        <v>6229</v>
      </c>
      <c r="N128" s="268" t="s">
        <v>6230</v>
      </c>
      <c r="O128" s="268" t="s">
        <v>6231</v>
      </c>
      <c r="P128" s="268" t="s">
        <v>6273</v>
      </c>
      <c r="Q128" s="268" t="s">
        <v>6302</v>
      </c>
      <c r="R128" s="268" t="s">
        <v>6234</v>
      </c>
      <c r="S128" s="268" t="s">
        <v>6235</v>
      </c>
      <c r="T128" s="268" t="s">
        <v>2976</v>
      </c>
      <c r="U128" s="268" t="s">
        <v>2977</v>
      </c>
      <c r="V128" s="268" t="s">
        <v>6236</v>
      </c>
      <c r="W128" s="268">
        <v>374253</v>
      </c>
      <c r="X128" s="268" t="s">
        <v>130</v>
      </c>
      <c r="Y128" s="268" t="s">
        <v>6277</v>
      </c>
      <c r="Z128" s="268">
        <v>37</v>
      </c>
      <c r="AA128" s="269">
        <v>8</v>
      </c>
      <c r="AB128" s="270">
        <v>1</v>
      </c>
      <c r="AC128" s="268">
        <v>11</v>
      </c>
      <c r="AD128" s="268">
        <v>2</v>
      </c>
      <c r="AE128" s="268">
        <v>11</v>
      </c>
      <c r="AF128" s="268">
        <v>2</v>
      </c>
      <c r="AG128" s="269">
        <v>13</v>
      </c>
      <c r="AH128" s="268" t="s">
        <v>6278</v>
      </c>
      <c r="AI128" s="269" t="s">
        <v>6279</v>
      </c>
      <c r="AJ128" s="271">
        <v>44973</v>
      </c>
      <c r="AK128" s="271">
        <v>44973</v>
      </c>
      <c r="AL128" s="268" t="s">
        <v>6237</v>
      </c>
      <c r="AM128" s="269" t="s">
        <v>6242</v>
      </c>
      <c r="AN128" s="268" t="s">
        <v>6253</v>
      </c>
      <c r="AO128" s="269" t="s">
        <v>6242</v>
      </c>
      <c r="AP128" s="269" t="s">
        <v>6242</v>
      </c>
      <c r="AQ128" s="269" t="s">
        <v>6242</v>
      </c>
      <c r="AR128" s="268" t="s">
        <v>6280</v>
      </c>
      <c r="AS128" s="268" t="s">
        <v>6281</v>
      </c>
      <c r="AT128" s="272" t="s">
        <v>6354</v>
      </c>
      <c r="AU128" s="268" t="s">
        <v>6246</v>
      </c>
      <c r="AV128" s="268" t="s">
        <v>6247</v>
      </c>
      <c r="AW128" s="268" t="s">
        <v>42</v>
      </c>
      <c r="AX128" s="268"/>
    </row>
    <row r="129" spans="1:50" x14ac:dyDescent="0.25">
      <c r="A129" s="266">
        <v>49578</v>
      </c>
      <c r="B129" s="267">
        <v>50655631</v>
      </c>
      <c r="C129" s="268" t="s">
        <v>6223</v>
      </c>
      <c r="D129" s="268" t="s">
        <v>201</v>
      </c>
      <c r="E129" s="268">
        <v>3004</v>
      </c>
      <c r="F129" s="268" t="s">
        <v>6539</v>
      </c>
      <c r="G129" s="268">
        <v>21501</v>
      </c>
      <c r="H129" s="268" t="s">
        <v>6540</v>
      </c>
      <c r="I129" s="268" t="s">
        <v>6269</v>
      </c>
      <c r="J129" s="268" t="s">
        <v>6457</v>
      </c>
      <c r="K129" s="268" t="s">
        <v>41</v>
      </c>
      <c r="L129" s="268" t="s">
        <v>6228</v>
      </c>
      <c r="M129" s="268" t="s">
        <v>6229</v>
      </c>
      <c r="N129" s="268" t="s">
        <v>6230</v>
      </c>
      <c r="O129" s="268" t="s">
        <v>6231</v>
      </c>
      <c r="P129" s="268" t="s">
        <v>6273</v>
      </c>
      <c r="Q129" s="268" t="s">
        <v>6302</v>
      </c>
      <c r="R129" s="268" t="s">
        <v>6234</v>
      </c>
      <c r="S129" s="268" t="s">
        <v>6235</v>
      </c>
      <c r="T129" s="268" t="s">
        <v>2976</v>
      </c>
      <c r="U129" s="268" t="s">
        <v>2977</v>
      </c>
      <c r="V129" s="268" t="s">
        <v>6236</v>
      </c>
      <c r="W129" s="268">
        <v>245435</v>
      </c>
      <c r="X129" s="268" t="s">
        <v>160</v>
      </c>
      <c r="Y129" s="268" t="s">
        <v>6277</v>
      </c>
      <c r="Z129" s="268">
        <v>37</v>
      </c>
      <c r="AA129" s="269">
        <v>16</v>
      </c>
      <c r="AB129" s="270">
        <v>2</v>
      </c>
      <c r="AC129" s="268">
        <v>8</v>
      </c>
      <c r="AD129" s="268">
        <v>6</v>
      </c>
      <c r="AE129" s="268">
        <v>14</v>
      </c>
      <c r="AF129" s="268" t="s">
        <v>6237</v>
      </c>
      <c r="AG129" s="269">
        <v>14</v>
      </c>
      <c r="AH129" s="268" t="s">
        <v>6278</v>
      </c>
      <c r="AI129" s="269" t="s">
        <v>6279</v>
      </c>
      <c r="AJ129" s="271">
        <v>45113</v>
      </c>
      <c r="AK129" s="271">
        <v>45114</v>
      </c>
      <c r="AL129" s="268" t="s">
        <v>6237</v>
      </c>
      <c r="AM129" s="269" t="s">
        <v>6242</v>
      </c>
      <c r="AN129" s="268" t="s">
        <v>6253</v>
      </c>
      <c r="AO129" s="269" t="s">
        <v>6242</v>
      </c>
      <c r="AP129" s="269" t="s">
        <v>6242</v>
      </c>
      <c r="AQ129" s="269" t="s">
        <v>6242</v>
      </c>
      <c r="AR129" s="268" t="s">
        <v>6280</v>
      </c>
      <c r="AS129" s="268" t="s">
        <v>6281</v>
      </c>
      <c r="AT129" s="272" t="s">
        <v>6245</v>
      </c>
      <c r="AU129" s="268" t="s">
        <v>6246</v>
      </c>
      <c r="AV129" s="268" t="s">
        <v>6247</v>
      </c>
      <c r="AW129" s="268" t="s">
        <v>45</v>
      </c>
      <c r="AX129" s="268"/>
    </row>
    <row r="130" spans="1:50" x14ac:dyDescent="0.25">
      <c r="A130" s="266">
        <v>50000</v>
      </c>
      <c r="B130" s="267">
        <v>50655652</v>
      </c>
      <c r="C130" s="268" t="s">
        <v>6223</v>
      </c>
      <c r="D130" s="268" t="s">
        <v>201</v>
      </c>
      <c r="E130" s="268">
        <v>3004</v>
      </c>
      <c r="F130" s="268" t="s">
        <v>6539</v>
      </c>
      <c r="G130" s="268">
        <v>21501</v>
      </c>
      <c r="H130" s="268" t="s">
        <v>6540</v>
      </c>
      <c r="I130" s="268" t="s">
        <v>6226</v>
      </c>
      <c r="J130" s="268" t="s">
        <v>6248</v>
      </c>
      <c r="K130" s="268" t="s">
        <v>47</v>
      </c>
      <c r="L130" s="268" t="s">
        <v>6228</v>
      </c>
      <c r="M130" s="268" t="s">
        <v>6229</v>
      </c>
      <c r="N130" s="268" t="s">
        <v>6230</v>
      </c>
      <c r="O130" s="268" t="s">
        <v>6231</v>
      </c>
      <c r="P130" s="268" t="s">
        <v>6232</v>
      </c>
      <c r="Q130" s="268" t="s">
        <v>6233</v>
      </c>
      <c r="R130" s="268" t="s">
        <v>6234</v>
      </c>
      <c r="S130" s="268" t="s">
        <v>6235</v>
      </c>
      <c r="T130" s="268" t="s">
        <v>1618</v>
      </c>
      <c r="U130" s="268" t="s">
        <v>1619</v>
      </c>
      <c r="V130" s="268" t="s">
        <v>6236</v>
      </c>
      <c r="W130" s="268">
        <v>322115</v>
      </c>
      <c r="X130" s="268" t="s">
        <v>153</v>
      </c>
      <c r="Y130" s="268" t="s">
        <v>6277</v>
      </c>
      <c r="Z130" s="268">
        <v>35</v>
      </c>
      <c r="AA130" s="269">
        <v>24</v>
      </c>
      <c r="AB130" s="270">
        <v>3</v>
      </c>
      <c r="AC130" s="268">
        <v>4</v>
      </c>
      <c r="AD130" s="268">
        <v>13</v>
      </c>
      <c r="AE130" s="268">
        <v>15</v>
      </c>
      <c r="AF130" s="268">
        <v>2</v>
      </c>
      <c r="AG130" s="269">
        <v>17</v>
      </c>
      <c r="AH130" s="268" t="s">
        <v>6278</v>
      </c>
      <c r="AI130" s="269" t="s">
        <v>6279</v>
      </c>
      <c r="AJ130" s="271">
        <v>45201</v>
      </c>
      <c r="AK130" s="271">
        <v>45203</v>
      </c>
      <c r="AL130" s="268" t="s">
        <v>6237</v>
      </c>
      <c r="AM130" s="269" t="s">
        <v>6242</v>
      </c>
      <c r="AN130" s="268" t="s">
        <v>6253</v>
      </c>
      <c r="AO130" s="269" t="s">
        <v>6242</v>
      </c>
      <c r="AP130" s="269" t="s">
        <v>6242</v>
      </c>
      <c r="AQ130" s="269" t="s">
        <v>6242</v>
      </c>
      <c r="AR130" s="268" t="s">
        <v>6280</v>
      </c>
      <c r="AS130" s="268" t="s">
        <v>6281</v>
      </c>
      <c r="AT130" s="272" t="s">
        <v>6306</v>
      </c>
      <c r="AU130" s="268" t="s">
        <v>6246</v>
      </c>
      <c r="AV130" s="268" t="s">
        <v>6247</v>
      </c>
      <c r="AW130" s="268" t="s">
        <v>45</v>
      </c>
      <c r="AX130" s="268"/>
    </row>
    <row r="131" spans="1:50" x14ac:dyDescent="0.25">
      <c r="A131" s="266">
        <v>47861</v>
      </c>
      <c r="B131" s="267">
        <v>50650103</v>
      </c>
      <c r="C131" s="268" t="s">
        <v>6223</v>
      </c>
      <c r="D131" s="268" t="s">
        <v>201</v>
      </c>
      <c r="E131" s="268">
        <v>3001</v>
      </c>
      <c r="F131" s="268" t="s">
        <v>6537</v>
      </c>
      <c r="G131" s="268">
        <v>21500</v>
      </c>
      <c r="H131" s="268" t="s">
        <v>6538</v>
      </c>
      <c r="I131" s="268" t="s">
        <v>6269</v>
      </c>
      <c r="J131" s="268" t="s">
        <v>78</v>
      </c>
      <c r="K131" s="268" t="s">
        <v>78</v>
      </c>
      <c r="L131" s="268" t="s">
        <v>6228</v>
      </c>
      <c r="M131" s="268" t="s">
        <v>6229</v>
      </c>
      <c r="N131" s="268" t="s">
        <v>6230</v>
      </c>
      <c r="O131" s="268" t="s">
        <v>6231</v>
      </c>
      <c r="P131" s="268" t="s">
        <v>6273</v>
      </c>
      <c r="Q131" s="268" t="s">
        <v>6302</v>
      </c>
      <c r="R131" s="268" t="s">
        <v>6234</v>
      </c>
      <c r="S131" s="268" t="s">
        <v>6235</v>
      </c>
      <c r="T131" s="268" t="s">
        <v>820</v>
      </c>
      <c r="U131" s="268" t="s">
        <v>821</v>
      </c>
      <c r="V131" s="268" t="s">
        <v>6236</v>
      </c>
      <c r="W131" s="268">
        <v>405175</v>
      </c>
      <c r="X131" s="268" t="s">
        <v>146</v>
      </c>
      <c r="Y131" s="268" t="s">
        <v>6277</v>
      </c>
      <c r="Z131" s="268">
        <v>33</v>
      </c>
      <c r="AA131" s="269">
        <v>8</v>
      </c>
      <c r="AB131" s="270">
        <v>1</v>
      </c>
      <c r="AC131" s="268">
        <v>5</v>
      </c>
      <c r="AD131" s="268">
        <v>2</v>
      </c>
      <c r="AE131" s="268">
        <v>7</v>
      </c>
      <c r="AF131" s="268" t="s">
        <v>6237</v>
      </c>
      <c r="AG131" s="269">
        <v>7</v>
      </c>
      <c r="AH131" s="268" t="s">
        <v>6278</v>
      </c>
      <c r="AI131" s="269" t="s">
        <v>6279</v>
      </c>
      <c r="AJ131" s="271">
        <v>44959</v>
      </c>
      <c r="AK131" s="271">
        <v>44959</v>
      </c>
      <c r="AL131" s="268" t="s">
        <v>6237</v>
      </c>
      <c r="AM131" s="269" t="s">
        <v>6242</v>
      </c>
      <c r="AN131" s="268" t="s">
        <v>6253</v>
      </c>
      <c r="AO131" s="269" t="s">
        <v>6242</v>
      </c>
      <c r="AP131" s="269" t="s">
        <v>6242</v>
      </c>
      <c r="AQ131" s="269" t="s">
        <v>6242</v>
      </c>
      <c r="AR131" s="268" t="s">
        <v>6280</v>
      </c>
      <c r="AS131" s="268" t="s">
        <v>6281</v>
      </c>
      <c r="AT131" s="272" t="s">
        <v>6354</v>
      </c>
      <c r="AU131" s="268" t="s">
        <v>6246</v>
      </c>
      <c r="AV131" s="268" t="s">
        <v>6247</v>
      </c>
      <c r="AW131" s="268" t="s">
        <v>42</v>
      </c>
      <c r="AX131" s="268"/>
    </row>
    <row r="132" spans="1:50" x14ac:dyDescent="0.25">
      <c r="A132" s="266">
        <v>49896</v>
      </c>
      <c r="B132" s="267">
        <v>50650156</v>
      </c>
      <c r="C132" s="268" t="s">
        <v>6223</v>
      </c>
      <c r="D132" s="268" t="s">
        <v>201</v>
      </c>
      <c r="E132" s="268">
        <v>3004</v>
      </c>
      <c r="F132" s="268" t="s">
        <v>6539</v>
      </c>
      <c r="G132" s="268">
        <v>21501</v>
      </c>
      <c r="H132" s="268" t="s">
        <v>6540</v>
      </c>
      <c r="I132" s="268" t="s">
        <v>6226</v>
      </c>
      <c r="J132" s="268" t="s">
        <v>6465</v>
      </c>
      <c r="K132" s="268" t="s">
        <v>140</v>
      </c>
      <c r="L132" s="268" t="s">
        <v>6228</v>
      </c>
      <c r="M132" s="268" t="s">
        <v>6229</v>
      </c>
      <c r="N132" s="268" t="s">
        <v>6230</v>
      </c>
      <c r="O132" s="268" t="s">
        <v>6231</v>
      </c>
      <c r="P132" s="268" t="s">
        <v>6232</v>
      </c>
      <c r="Q132" s="268" t="s">
        <v>6233</v>
      </c>
      <c r="R132" s="268" t="s">
        <v>6234</v>
      </c>
      <c r="S132" s="268" t="s">
        <v>6235</v>
      </c>
      <c r="T132" s="268" t="s">
        <v>1618</v>
      </c>
      <c r="U132" s="268" t="s">
        <v>1619</v>
      </c>
      <c r="V132" s="268" t="s">
        <v>6236</v>
      </c>
      <c r="W132" s="268">
        <v>384599</v>
      </c>
      <c r="X132" s="268" t="s">
        <v>123</v>
      </c>
      <c r="Y132" s="268"/>
      <c r="Z132" s="268">
        <v>16</v>
      </c>
      <c r="AA132" s="269">
        <v>16</v>
      </c>
      <c r="AB132" s="270">
        <v>2</v>
      </c>
      <c r="AC132" s="268">
        <v>3</v>
      </c>
      <c r="AD132" s="268">
        <v>14</v>
      </c>
      <c r="AE132" s="268">
        <v>17</v>
      </c>
      <c r="AF132" s="268" t="s">
        <v>6237</v>
      </c>
      <c r="AG132" s="269">
        <v>17</v>
      </c>
      <c r="AH132" s="268" t="s">
        <v>6559</v>
      </c>
      <c r="AI132" s="269" t="s">
        <v>6405</v>
      </c>
      <c r="AJ132" s="271">
        <v>44964</v>
      </c>
      <c r="AK132" s="271">
        <v>44965</v>
      </c>
      <c r="AL132" s="268" t="s">
        <v>6237</v>
      </c>
      <c r="AM132" s="269" t="s">
        <v>6541</v>
      </c>
      <c r="AN132" s="268" t="s">
        <v>6253</v>
      </c>
      <c r="AO132" s="269" t="s">
        <v>6242</v>
      </c>
      <c r="AP132" s="269" t="s">
        <v>6242</v>
      </c>
      <c r="AQ132" s="269" t="s">
        <v>6242</v>
      </c>
      <c r="AR132" s="268" t="s">
        <v>6243</v>
      </c>
      <c r="AS132" s="268" t="s">
        <v>6244</v>
      </c>
      <c r="AT132" s="272" t="s">
        <v>6303</v>
      </c>
      <c r="AU132" s="268" t="s">
        <v>6246</v>
      </c>
      <c r="AV132" s="268" t="s">
        <v>6247</v>
      </c>
      <c r="AW132" s="268" t="s">
        <v>45</v>
      </c>
      <c r="AX132" s="268"/>
    </row>
    <row r="133" spans="1:50" x14ac:dyDescent="0.25">
      <c r="A133" s="266">
        <v>49658</v>
      </c>
      <c r="B133" s="267">
        <v>50655647</v>
      </c>
      <c r="C133" s="268" t="s">
        <v>6223</v>
      </c>
      <c r="D133" s="268" t="s">
        <v>201</v>
      </c>
      <c r="E133" s="268">
        <v>3004</v>
      </c>
      <c r="F133" s="268" t="s">
        <v>6539</v>
      </c>
      <c r="G133" s="268">
        <v>21501</v>
      </c>
      <c r="H133" s="268" t="s">
        <v>6540</v>
      </c>
      <c r="I133" s="268" t="s">
        <v>6226</v>
      </c>
      <c r="J133" s="268" t="s">
        <v>28</v>
      </c>
      <c r="K133" s="268" t="s">
        <v>28</v>
      </c>
      <c r="L133" s="268" t="s">
        <v>6228</v>
      </c>
      <c r="M133" s="268" t="s">
        <v>6229</v>
      </c>
      <c r="N133" s="268" t="s">
        <v>6230</v>
      </c>
      <c r="O133" s="268" t="s">
        <v>6231</v>
      </c>
      <c r="P133" s="268" t="s">
        <v>6232</v>
      </c>
      <c r="Q133" s="268" t="s">
        <v>6233</v>
      </c>
      <c r="R133" s="268" t="s">
        <v>6234</v>
      </c>
      <c r="S133" s="268" t="s">
        <v>6235</v>
      </c>
      <c r="T133" s="268" t="s">
        <v>1618</v>
      </c>
      <c r="U133" s="268" t="s">
        <v>1619</v>
      </c>
      <c r="V133" s="268" t="s">
        <v>6236</v>
      </c>
      <c r="W133" s="268">
        <v>373645</v>
      </c>
      <c r="X133" s="268" t="s">
        <v>205</v>
      </c>
      <c r="Y133" s="268"/>
      <c r="Z133" s="268">
        <v>17</v>
      </c>
      <c r="AA133" s="269">
        <v>16</v>
      </c>
      <c r="AB133" s="270">
        <v>2</v>
      </c>
      <c r="AC133" s="268" t="s">
        <v>6262</v>
      </c>
      <c r="AD133" s="268">
        <v>14</v>
      </c>
      <c r="AE133" s="268">
        <v>14</v>
      </c>
      <c r="AF133" s="268" t="s">
        <v>6237</v>
      </c>
      <c r="AG133" s="269">
        <v>14</v>
      </c>
      <c r="AH133" s="268" t="s">
        <v>6574</v>
      </c>
      <c r="AI133" s="269" t="s">
        <v>6575</v>
      </c>
      <c r="AJ133" s="271">
        <v>45180</v>
      </c>
      <c r="AK133" s="271">
        <v>45181</v>
      </c>
      <c r="AL133" s="268" t="s">
        <v>6237</v>
      </c>
      <c r="AM133" s="269" t="s">
        <v>6576</v>
      </c>
      <c r="AN133" s="268" t="s">
        <v>6253</v>
      </c>
      <c r="AO133" s="269" t="s">
        <v>6242</v>
      </c>
      <c r="AP133" s="269" t="s">
        <v>6242</v>
      </c>
      <c r="AQ133" s="269" t="s">
        <v>6242</v>
      </c>
      <c r="AR133" s="268" t="s">
        <v>6243</v>
      </c>
      <c r="AS133" s="268" t="s">
        <v>6244</v>
      </c>
      <c r="AT133" s="272" t="s">
        <v>6293</v>
      </c>
      <c r="AU133" s="268" t="s">
        <v>6246</v>
      </c>
      <c r="AV133" s="268" t="s">
        <v>6247</v>
      </c>
      <c r="AW133" s="268" t="s">
        <v>45</v>
      </c>
      <c r="AX133" s="268"/>
    </row>
    <row r="134" spans="1:50" x14ac:dyDescent="0.25">
      <c r="A134" s="266">
        <v>47853</v>
      </c>
      <c r="B134" s="267">
        <v>50655657</v>
      </c>
      <c r="C134" s="268" t="s">
        <v>6223</v>
      </c>
      <c r="D134" s="268" t="s">
        <v>201</v>
      </c>
      <c r="E134" s="268">
        <v>3001</v>
      </c>
      <c r="F134" s="268" t="s">
        <v>6537</v>
      </c>
      <c r="G134" s="268">
        <v>21500</v>
      </c>
      <c r="H134" s="268" t="s">
        <v>6538</v>
      </c>
      <c r="I134" s="268" t="s">
        <v>6269</v>
      </c>
      <c r="J134" s="268" t="s">
        <v>6457</v>
      </c>
      <c r="K134" s="268" t="s">
        <v>41</v>
      </c>
      <c r="L134" s="268" t="s">
        <v>6228</v>
      </c>
      <c r="M134" s="268" t="s">
        <v>6229</v>
      </c>
      <c r="N134" s="268" t="s">
        <v>6230</v>
      </c>
      <c r="O134" s="268" t="s">
        <v>6231</v>
      </c>
      <c r="P134" s="268" t="s">
        <v>6273</v>
      </c>
      <c r="Q134" s="268" t="s">
        <v>6302</v>
      </c>
      <c r="R134" s="268" t="s">
        <v>6234</v>
      </c>
      <c r="S134" s="268" t="s">
        <v>6235</v>
      </c>
      <c r="T134" s="268" t="s">
        <v>2976</v>
      </c>
      <c r="U134" s="268" t="s">
        <v>2977</v>
      </c>
      <c r="V134" s="268" t="s">
        <v>6236</v>
      </c>
      <c r="W134" s="268">
        <v>458886</v>
      </c>
      <c r="X134" s="268" t="s">
        <v>89</v>
      </c>
      <c r="Y134" s="268" t="s">
        <v>6277</v>
      </c>
      <c r="Z134" s="268">
        <v>35</v>
      </c>
      <c r="AA134" s="269">
        <v>16</v>
      </c>
      <c r="AB134" s="270">
        <v>2</v>
      </c>
      <c r="AC134" s="268">
        <v>15</v>
      </c>
      <c r="AD134" s="268" t="s">
        <v>6262</v>
      </c>
      <c r="AE134" s="268">
        <v>15</v>
      </c>
      <c r="AF134" s="268" t="s">
        <v>6237</v>
      </c>
      <c r="AG134" s="269">
        <v>15</v>
      </c>
      <c r="AH134" s="268" t="s">
        <v>6278</v>
      </c>
      <c r="AI134" s="269" t="s">
        <v>6279</v>
      </c>
      <c r="AJ134" s="271">
        <v>45225</v>
      </c>
      <c r="AK134" s="271">
        <v>45226</v>
      </c>
      <c r="AL134" s="268" t="s">
        <v>6237</v>
      </c>
      <c r="AM134" s="269" t="s">
        <v>6242</v>
      </c>
      <c r="AN134" s="268" t="s">
        <v>6253</v>
      </c>
      <c r="AO134" s="269" t="s">
        <v>6242</v>
      </c>
      <c r="AP134" s="269" t="s">
        <v>6242</v>
      </c>
      <c r="AQ134" s="269" t="s">
        <v>6242</v>
      </c>
      <c r="AR134" s="268" t="s">
        <v>6280</v>
      </c>
      <c r="AS134" s="268" t="s">
        <v>6281</v>
      </c>
      <c r="AT134" s="272" t="s">
        <v>6245</v>
      </c>
      <c r="AU134" s="268" t="s">
        <v>6246</v>
      </c>
      <c r="AV134" s="268" t="s">
        <v>6247</v>
      </c>
      <c r="AW134" s="268" t="s">
        <v>42</v>
      </c>
      <c r="AX134" s="268"/>
    </row>
    <row r="135" spans="1:50" x14ac:dyDescent="0.25">
      <c r="A135" s="266">
        <v>48118</v>
      </c>
      <c r="B135" s="267">
        <v>50655690</v>
      </c>
      <c r="C135" s="268" t="s">
        <v>6223</v>
      </c>
      <c r="D135" s="268" t="s">
        <v>201</v>
      </c>
      <c r="E135" s="268">
        <v>3001</v>
      </c>
      <c r="F135" s="268" t="s">
        <v>6537</v>
      </c>
      <c r="G135" s="268">
        <v>21500</v>
      </c>
      <c r="H135" s="268" t="s">
        <v>6538</v>
      </c>
      <c r="I135" s="268" t="s">
        <v>6226</v>
      </c>
      <c r="J135" s="268" t="s">
        <v>6577</v>
      </c>
      <c r="K135" s="268" t="s">
        <v>132</v>
      </c>
      <c r="L135" s="268" t="s">
        <v>6228</v>
      </c>
      <c r="M135" s="268" t="s">
        <v>6229</v>
      </c>
      <c r="N135" s="268" t="s">
        <v>6230</v>
      </c>
      <c r="O135" s="268" t="s">
        <v>6231</v>
      </c>
      <c r="P135" s="268" t="s">
        <v>6232</v>
      </c>
      <c r="Q135" s="268" t="s">
        <v>6233</v>
      </c>
      <c r="R135" s="268" t="s">
        <v>6234</v>
      </c>
      <c r="S135" s="268" t="s">
        <v>6235</v>
      </c>
      <c r="T135" s="268" t="s">
        <v>2712</v>
      </c>
      <c r="U135" s="268" t="s">
        <v>2713</v>
      </c>
      <c r="V135" s="268" t="s">
        <v>6236</v>
      </c>
      <c r="W135" s="268">
        <v>374361</v>
      </c>
      <c r="X135" s="268" t="s">
        <v>136</v>
      </c>
      <c r="Y135" s="268" t="s">
        <v>6277</v>
      </c>
      <c r="Z135" s="268">
        <v>37</v>
      </c>
      <c r="AA135" s="269">
        <v>24</v>
      </c>
      <c r="AB135" s="270">
        <v>3</v>
      </c>
      <c r="AC135" s="268">
        <v>3</v>
      </c>
      <c r="AD135" s="268">
        <v>6</v>
      </c>
      <c r="AE135" s="268">
        <v>9</v>
      </c>
      <c r="AF135" s="268" t="s">
        <v>6237</v>
      </c>
      <c r="AG135" s="269">
        <v>9</v>
      </c>
      <c r="AH135" s="268" t="s">
        <v>6278</v>
      </c>
      <c r="AI135" s="269" t="s">
        <v>6279</v>
      </c>
      <c r="AJ135" s="271">
        <v>45239</v>
      </c>
      <c r="AK135" s="271">
        <v>45241</v>
      </c>
      <c r="AL135" s="268" t="s">
        <v>6237</v>
      </c>
      <c r="AM135" s="269" t="s">
        <v>6242</v>
      </c>
      <c r="AN135" s="268" t="s">
        <v>6253</v>
      </c>
      <c r="AO135" s="269" t="s">
        <v>6242</v>
      </c>
      <c r="AP135" s="269" t="s">
        <v>6242</v>
      </c>
      <c r="AQ135" s="269" t="s">
        <v>6242</v>
      </c>
      <c r="AR135" s="268" t="s">
        <v>6280</v>
      </c>
      <c r="AS135" s="268" t="s">
        <v>6281</v>
      </c>
      <c r="AT135" s="272" t="s">
        <v>6578</v>
      </c>
      <c r="AU135" s="268" t="s">
        <v>6246</v>
      </c>
      <c r="AV135" s="268" t="s">
        <v>6247</v>
      </c>
      <c r="AW135" s="268" t="s">
        <v>42</v>
      </c>
      <c r="AX135" s="268"/>
    </row>
    <row r="136" spans="1:50" x14ac:dyDescent="0.25">
      <c r="A136" s="266">
        <v>50029</v>
      </c>
      <c r="B136" s="267">
        <v>50650091</v>
      </c>
      <c r="C136" s="268" t="s">
        <v>6223</v>
      </c>
      <c r="D136" s="268" t="s">
        <v>201</v>
      </c>
      <c r="E136" s="268">
        <v>3004</v>
      </c>
      <c r="F136" s="268" t="s">
        <v>6539</v>
      </c>
      <c r="G136" s="268">
        <v>21501</v>
      </c>
      <c r="H136" s="268" t="s">
        <v>6540</v>
      </c>
      <c r="I136" s="268" t="s">
        <v>6226</v>
      </c>
      <c r="J136" s="268" t="s">
        <v>78</v>
      </c>
      <c r="K136" s="268" t="s">
        <v>78</v>
      </c>
      <c r="L136" s="268" t="s">
        <v>6228</v>
      </c>
      <c r="M136" s="268" t="s">
        <v>6229</v>
      </c>
      <c r="N136" s="268" t="s">
        <v>6230</v>
      </c>
      <c r="O136" s="268" t="s">
        <v>6231</v>
      </c>
      <c r="P136" s="268" t="s">
        <v>6232</v>
      </c>
      <c r="Q136" s="268" t="s">
        <v>6233</v>
      </c>
      <c r="R136" s="268" t="s">
        <v>6234</v>
      </c>
      <c r="S136" s="268" t="s">
        <v>6235</v>
      </c>
      <c r="T136" s="268" t="s">
        <v>1618</v>
      </c>
      <c r="U136" s="268" t="s">
        <v>1619</v>
      </c>
      <c r="V136" s="268" t="s">
        <v>6236</v>
      </c>
      <c r="W136" s="268">
        <v>971841</v>
      </c>
      <c r="X136" s="268" t="s">
        <v>151</v>
      </c>
      <c r="Y136" s="268"/>
      <c r="Z136" s="268" t="s">
        <v>6320</v>
      </c>
      <c r="AA136" s="269">
        <v>8</v>
      </c>
      <c r="AB136" s="270">
        <v>1</v>
      </c>
      <c r="AC136" s="268" t="s">
        <v>6262</v>
      </c>
      <c r="AD136" s="268">
        <v>18</v>
      </c>
      <c r="AE136" s="268">
        <v>18</v>
      </c>
      <c r="AF136" s="268" t="s">
        <v>6237</v>
      </c>
      <c r="AG136" s="269">
        <v>18</v>
      </c>
      <c r="AH136" s="268" t="s">
        <v>6278</v>
      </c>
      <c r="AI136" s="269" t="s">
        <v>6279</v>
      </c>
      <c r="AJ136" s="271">
        <v>44957</v>
      </c>
      <c r="AK136" s="271">
        <v>44957</v>
      </c>
      <c r="AL136" s="268" t="s">
        <v>6237</v>
      </c>
      <c r="AM136" s="269" t="s">
        <v>6242</v>
      </c>
      <c r="AN136" s="268" t="s">
        <v>6253</v>
      </c>
      <c r="AO136" s="269" t="s">
        <v>6242</v>
      </c>
      <c r="AP136" s="269" t="s">
        <v>6242</v>
      </c>
      <c r="AQ136" s="269" t="s">
        <v>6242</v>
      </c>
      <c r="AR136" s="268" t="s">
        <v>6280</v>
      </c>
      <c r="AS136" s="268" t="s">
        <v>6281</v>
      </c>
      <c r="AT136" s="272" t="s">
        <v>6288</v>
      </c>
      <c r="AU136" s="268" t="s">
        <v>6246</v>
      </c>
      <c r="AV136" s="268" t="s">
        <v>6247</v>
      </c>
      <c r="AW136" s="268" t="s">
        <v>45</v>
      </c>
      <c r="AX136" s="268"/>
    </row>
    <row r="137" spans="1:50" x14ac:dyDescent="0.25">
      <c r="A137" s="266">
        <v>47133</v>
      </c>
      <c r="B137" s="267">
        <v>50656025</v>
      </c>
      <c r="C137" s="268" t="s">
        <v>6223</v>
      </c>
      <c r="D137" s="268" t="s">
        <v>202</v>
      </c>
      <c r="E137" s="268">
        <v>3000</v>
      </c>
      <c r="F137" s="268" t="s">
        <v>6268</v>
      </c>
      <c r="G137" s="268">
        <v>21100</v>
      </c>
      <c r="H137" s="268" t="s">
        <v>2600</v>
      </c>
      <c r="I137" s="268" t="s">
        <v>6269</v>
      </c>
      <c r="J137" s="268" t="s">
        <v>6579</v>
      </c>
      <c r="K137" s="268" t="s">
        <v>210</v>
      </c>
      <c r="L137" s="268" t="s">
        <v>6228</v>
      </c>
      <c r="M137" s="268" t="s">
        <v>6229</v>
      </c>
      <c r="N137" s="268" t="s">
        <v>6230</v>
      </c>
      <c r="O137" s="268" t="s">
        <v>6231</v>
      </c>
      <c r="P137" s="268" t="s">
        <v>6273</v>
      </c>
      <c r="Q137" s="268" t="s">
        <v>6302</v>
      </c>
      <c r="R137" s="268" t="s">
        <v>6234</v>
      </c>
      <c r="S137" s="268" t="s">
        <v>6235</v>
      </c>
      <c r="T137" s="268" t="s">
        <v>1964</v>
      </c>
      <c r="U137" s="268" t="s">
        <v>1965</v>
      </c>
      <c r="V137" s="268" t="s">
        <v>6236</v>
      </c>
      <c r="W137" s="268">
        <v>361756</v>
      </c>
      <c r="X137" s="268" t="s">
        <v>116</v>
      </c>
      <c r="Y137" s="268" t="s">
        <v>6277</v>
      </c>
      <c r="Z137" s="268">
        <v>39</v>
      </c>
      <c r="AA137" s="269">
        <v>40</v>
      </c>
      <c r="AB137" s="270">
        <v>5</v>
      </c>
      <c r="AC137" s="268">
        <v>15</v>
      </c>
      <c r="AD137" s="268" t="s">
        <v>6262</v>
      </c>
      <c r="AE137" s="268">
        <v>14</v>
      </c>
      <c r="AF137" s="268">
        <v>1</v>
      </c>
      <c r="AG137" s="269">
        <v>15</v>
      </c>
      <c r="AH137" s="268" t="s">
        <v>6278</v>
      </c>
      <c r="AI137" s="269" t="s">
        <v>6279</v>
      </c>
      <c r="AJ137" s="271">
        <v>45201</v>
      </c>
      <c r="AK137" s="271">
        <v>45205</v>
      </c>
      <c r="AL137" s="268" t="s">
        <v>6237</v>
      </c>
      <c r="AM137" s="269" t="s">
        <v>6242</v>
      </c>
      <c r="AN137" s="268">
        <v>1</v>
      </c>
      <c r="AO137" s="269" t="s">
        <v>6580</v>
      </c>
      <c r="AP137" s="269" t="s">
        <v>6242</v>
      </c>
      <c r="AQ137" s="269" t="s">
        <v>6242</v>
      </c>
      <c r="AR137" s="268" t="s">
        <v>6280</v>
      </c>
      <c r="AS137" s="268" t="s">
        <v>6281</v>
      </c>
      <c r="AT137" s="272" t="s">
        <v>6267</v>
      </c>
      <c r="AU137" s="268" t="s">
        <v>6246</v>
      </c>
      <c r="AV137" s="268" t="s">
        <v>6247</v>
      </c>
      <c r="AW137" s="268" t="s">
        <v>42</v>
      </c>
      <c r="AX137" s="268"/>
    </row>
    <row r="138" spans="1:50" x14ac:dyDescent="0.25">
      <c r="A138" s="266">
        <v>49754</v>
      </c>
      <c r="B138" s="267">
        <v>50655653</v>
      </c>
      <c r="C138" s="268" t="s">
        <v>6223</v>
      </c>
      <c r="D138" s="268" t="s">
        <v>201</v>
      </c>
      <c r="E138" s="268">
        <v>3004</v>
      </c>
      <c r="F138" s="268" t="s">
        <v>6539</v>
      </c>
      <c r="G138" s="268">
        <v>21501</v>
      </c>
      <c r="H138" s="268" t="s">
        <v>6540</v>
      </c>
      <c r="I138" s="268" t="s">
        <v>6226</v>
      </c>
      <c r="J138" s="268" t="s">
        <v>6289</v>
      </c>
      <c r="K138" s="268" t="s">
        <v>76</v>
      </c>
      <c r="L138" s="268" t="s">
        <v>6228</v>
      </c>
      <c r="M138" s="268" t="s">
        <v>6229</v>
      </c>
      <c r="N138" s="268" t="s">
        <v>6230</v>
      </c>
      <c r="O138" s="268" t="s">
        <v>6231</v>
      </c>
      <c r="P138" s="268" t="s">
        <v>6232</v>
      </c>
      <c r="Q138" s="268" t="s">
        <v>6233</v>
      </c>
      <c r="R138" s="268" t="s">
        <v>6234</v>
      </c>
      <c r="S138" s="268" t="s">
        <v>6235</v>
      </c>
      <c r="T138" s="268" t="s">
        <v>1618</v>
      </c>
      <c r="U138" s="268" t="s">
        <v>1619</v>
      </c>
      <c r="V138" s="268" t="s">
        <v>6236</v>
      </c>
      <c r="W138" s="268">
        <v>971841</v>
      </c>
      <c r="X138" s="268" t="s">
        <v>151</v>
      </c>
      <c r="Y138" s="268" t="s">
        <v>6277</v>
      </c>
      <c r="Z138" s="268">
        <v>35</v>
      </c>
      <c r="AA138" s="269">
        <v>16</v>
      </c>
      <c r="AB138" s="270">
        <v>2</v>
      </c>
      <c r="AC138" s="268" t="s">
        <v>6262</v>
      </c>
      <c r="AD138" s="268">
        <v>11</v>
      </c>
      <c r="AE138" s="268">
        <v>10</v>
      </c>
      <c r="AF138" s="268">
        <v>1</v>
      </c>
      <c r="AG138" s="269">
        <v>11</v>
      </c>
      <c r="AH138" s="268" t="s">
        <v>6278</v>
      </c>
      <c r="AI138" s="269" t="s">
        <v>6279</v>
      </c>
      <c r="AJ138" s="271">
        <v>45208</v>
      </c>
      <c r="AK138" s="271">
        <v>45209</v>
      </c>
      <c r="AL138" s="268" t="s">
        <v>6237</v>
      </c>
      <c r="AM138" s="269" t="s">
        <v>6242</v>
      </c>
      <c r="AN138" s="268" t="s">
        <v>6253</v>
      </c>
      <c r="AO138" s="269" t="s">
        <v>6242</v>
      </c>
      <c r="AP138" s="269" t="s">
        <v>6242</v>
      </c>
      <c r="AQ138" s="269" t="s">
        <v>6242</v>
      </c>
      <c r="AR138" s="268" t="s">
        <v>6280</v>
      </c>
      <c r="AS138" s="268" t="s">
        <v>6281</v>
      </c>
      <c r="AT138" s="272" t="s">
        <v>6293</v>
      </c>
      <c r="AU138" s="268" t="s">
        <v>6246</v>
      </c>
      <c r="AV138" s="268" t="s">
        <v>6247</v>
      </c>
      <c r="AW138" s="268" t="s">
        <v>45</v>
      </c>
      <c r="AX138" s="268"/>
    </row>
    <row r="139" spans="1:50" x14ac:dyDescent="0.25">
      <c r="A139" s="266">
        <v>47130</v>
      </c>
      <c r="B139" s="267">
        <v>50656021</v>
      </c>
      <c r="C139" s="268" t="s">
        <v>6223</v>
      </c>
      <c r="D139" s="268" t="s">
        <v>202</v>
      </c>
      <c r="E139" s="268">
        <v>3000</v>
      </c>
      <c r="F139" s="268" t="s">
        <v>6268</v>
      </c>
      <c r="G139" s="268">
        <v>21100</v>
      </c>
      <c r="H139" s="268" t="s">
        <v>2600</v>
      </c>
      <c r="I139" s="268" t="s">
        <v>6542</v>
      </c>
      <c r="J139" s="268" t="s">
        <v>6581</v>
      </c>
      <c r="K139" s="268" t="s">
        <v>6582</v>
      </c>
      <c r="L139" s="268" t="s">
        <v>6228</v>
      </c>
      <c r="M139" s="268" t="s">
        <v>6229</v>
      </c>
      <c r="N139" s="268" t="s">
        <v>6230</v>
      </c>
      <c r="O139" s="268" t="s">
        <v>6231</v>
      </c>
      <c r="P139" s="268" t="s">
        <v>6273</v>
      </c>
      <c r="Q139" s="268" t="s">
        <v>6302</v>
      </c>
      <c r="R139" s="268" t="s">
        <v>6234</v>
      </c>
      <c r="S139" s="268" t="s">
        <v>6235</v>
      </c>
      <c r="T139" s="268" t="s">
        <v>820</v>
      </c>
      <c r="U139" s="268" t="s">
        <v>821</v>
      </c>
      <c r="V139" s="268" t="s">
        <v>6318</v>
      </c>
      <c r="W139" s="268"/>
      <c r="X139" s="268" t="s">
        <v>6319</v>
      </c>
      <c r="Y139" s="268"/>
      <c r="Z139" s="268" t="s">
        <v>6320</v>
      </c>
      <c r="AA139" s="269">
        <v>40</v>
      </c>
      <c r="AB139" s="270">
        <v>5</v>
      </c>
      <c r="AC139" s="268">
        <v>21</v>
      </c>
      <c r="AD139" s="268" t="s">
        <v>6262</v>
      </c>
      <c r="AE139" s="268">
        <v>15</v>
      </c>
      <c r="AF139" s="268">
        <v>6</v>
      </c>
      <c r="AG139" s="269">
        <v>21</v>
      </c>
      <c r="AH139" s="268" t="s">
        <v>6583</v>
      </c>
      <c r="AI139" s="269" t="s">
        <v>6563</v>
      </c>
      <c r="AJ139" s="271">
        <v>45145</v>
      </c>
      <c r="AK139" s="271">
        <v>45149</v>
      </c>
      <c r="AL139" s="268" t="s">
        <v>6237</v>
      </c>
      <c r="AM139" s="269" t="s">
        <v>6242</v>
      </c>
      <c r="AN139" s="268" t="s">
        <v>6253</v>
      </c>
      <c r="AO139" s="269" t="s">
        <v>6242</v>
      </c>
      <c r="AP139" s="269" t="s">
        <v>6242</v>
      </c>
      <c r="AQ139" s="269" t="s">
        <v>6242</v>
      </c>
      <c r="AR139" s="268" t="s">
        <v>6323</v>
      </c>
      <c r="AS139" s="268" t="s">
        <v>6324</v>
      </c>
      <c r="AT139" s="272" t="s">
        <v>6267</v>
      </c>
      <c r="AU139" s="268" t="s">
        <v>6246</v>
      </c>
      <c r="AV139" s="268" t="s">
        <v>6247</v>
      </c>
      <c r="AW139" s="268" t="s">
        <v>94</v>
      </c>
      <c r="AX139" s="268"/>
    </row>
    <row r="140" spans="1:50" x14ac:dyDescent="0.25">
      <c r="A140" s="266">
        <v>49877</v>
      </c>
      <c r="B140" s="267">
        <v>50655636</v>
      </c>
      <c r="C140" s="268" t="s">
        <v>6223</v>
      </c>
      <c r="D140" s="268" t="s">
        <v>201</v>
      </c>
      <c r="E140" s="268">
        <v>3001</v>
      </c>
      <c r="F140" s="268" t="s">
        <v>6537</v>
      </c>
      <c r="G140" s="268">
        <v>21500</v>
      </c>
      <c r="H140" s="268" t="s">
        <v>6538</v>
      </c>
      <c r="I140" s="268" t="s">
        <v>6226</v>
      </c>
      <c r="J140" s="268" t="s">
        <v>6584</v>
      </c>
      <c r="K140" s="268" t="s">
        <v>43</v>
      </c>
      <c r="L140" s="268" t="s">
        <v>6228</v>
      </c>
      <c r="M140" s="268" t="s">
        <v>6229</v>
      </c>
      <c r="N140" s="268" t="s">
        <v>6230</v>
      </c>
      <c r="O140" s="268" t="s">
        <v>6231</v>
      </c>
      <c r="P140" s="268" t="s">
        <v>6232</v>
      </c>
      <c r="Q140" s="268" t="s">
        <v>6233</v>
      </c>
      <c r="R140" s="268" t="s">
        <v>6234</v>
      </c>
      <c r="S140" s="268" t="s">
        <v>6235</v>
      </c>
      <c r="T140" s="268" t="s">
        <v>899</v>
      </c>
      <c r="U140" s="268" t="s">
        <v>6585</v>
      </c>
      <c r="V140" s="268" t="s">
        <v>6236</v>
      </c>
      <c r="W140" s="268">
        <v>389970</v>
      </c>
      <c r="X140" s="268" t="s">
        <v>209</v>
      </c>
      <c r="Y140" s="268"/>
      <c r="Z140" s="268">
        <v>22</v>
      </c>
      <c r="AA140" s="269">
        <v>24</v>
      </c>
      <c r="AB140" s="270">
        <v>3</v>
      </c>
      <c r="AC140" s="268">
        <v>4</v>
      </c>
      <c r="AD140" s="268">
        <v>5</v>
      </c>
      <c r="AE140" s="268">
        <v>6</v>
      </c>
      <c r="AF140" s="268">
        <v>3</v>
      </c>
      <c r="AG140" s="269">
        <v>9</v>
      </c>
      <c r="AH140" s="268" t="s">
        <v>6451</v>
      </c>
      <c r="AI140" s="269" t="s">
        <v>6363</v>
      </c>
      <c r="AJ140" s="271">
        <v>45043</v>
      </c>
      <c r="AK140" s="271">
        <v>45045</v>
      </c>
      <c r="AL140" s="268" t="s">
        <v>6237</v>
      </c>
      <c r="AM140" s="269" t="s">
        <v>6586</v>
      </c>
      <c r="AN140" s="268" t="s">
        <v>6253</v>
      </c>
      <c r="AO140" s="269" t="s">
        <v>6242</v>
      </c>
      <c r="AP140" s="269" t="s">
        <v>6242</v>
      </c>
      <c r="AQ140" s="269" t="s">
        <v>6242</v>
      </c>
      <c r="AR140" s="268" t="s">
        <v>6243</v>
      </c>
      <c r="AS140" s="268" t="s">
        <v>6244</v>
      </c>
      <c r="AT140" s="272" t="s">
        <v>6578</v>
      </c>
      <c r="AU140" s="268" t="s">
        <v>6246</v>
      </c>
      <c r="AV140" s="268" t="s">
        <v>6247</v>
      </c>
      <c r="AW140" s="268" t="s">
        <v>42</v>
      </c>
      <c r="AX140" s="268"/>
    </row>
    <row r="141" spans="1:50" x14ac:dyDescent="0.25">
      <c r="A141" s="266">
        <v>47350</v>
      </c>
      <c r="B141" s="267">
        <v>50656014</v>
      </c>
      <c r="C141" s="268" t="s">
        <v>6223</v>
      </c>
      <c r="D141" s="268" t="s">
        <v>202</v>
      </c>
      <c r="E141" s="268">
        <v>3000</v>
      </c>
      <c r="F141" s="268" t="s">
        <v>6268</v>
      </c>
      <c r="G141" s="268">
        <v>21100</v>
      </c>
      <c r="H141" s="268" t="s">
        <v>2600</v>
      </c>
      <c r="I141" s="268" t="s">
        <v>6542</v>
      </c>
      <c r="J141" s="268" t="s">
        <v>6569</v>
      </c>
      <c r="K141" s="268" t="s">
        <v>192</v>
      </c>
      <c r="L141" s="268" t="s">
        <v>6228</v>
      </c>
      <c r="M141" s="268" t="s">
        <v>6229</v>
      </c>
      <c r="N141" s="268" t="s">
        <v>6230</v>
      </c>
      <c r="O141" s="268" t="s">
        <v>6231</v>
      </c>
      <c r="P141" s="268" t="s">
        <v>6273</v>
      </c>
      <c r="Q141" s="268" t="s">
        <v>6302</v>
      </c>
      <c r="R141" s="268" t="s">
        <v>6234</v>
      </c>
      <c r="S141" s="268" t="s">
        <v>6235</v>
      </c>
      <c r="T141" s="268" t="s">
        <v>1964</v>
      </c>
      <c r="U141" s="268" t="s">
        <v>1965</v>
      </c>
      <c r="V141" s="268" t="s">
        <v>6318</v>
      </c>
      <c r="W141" s="268"/>
      <c r="X141" s="268" t="s">
        <v>6319</v>
      </c>
      <c r="Y141" s="268"/>
      <c r="Z141" s="268" t="s">
        <v>6320</v>
      </c>
      <c r="AA141" s="269">
        <v>24</v>
      </c>
      <c r="AB141" s="270">
        <v>3</v>
      </c>
      <c r="AC141" s="268">
        <v>13</v>
      </c>
      <c r="AD141" s="268" t="s">
        <v>6262</v>
      </c>
      <c r="AE141" s="268">
        <v>12</v>
      </c>
      <c r="AF141" s="268">
        <v>1</v>
      </c>
      <c r="AG141" s="269">
        <v>13</v>
      </c>
      <c r="AH141" s="268" t="s">
        <v>6587</v>
      </c>
      <c r="AI141" s="269" t="s">
        <v>6571</v>
      </c>
      <c r="AJ141" s="271">
        <v>45035</v>
      </c>
      <c r="AK141" s="271">
        <v>45037</v>
      </c>
      <c r="AL141" s="268" t="s">
        <v>6237</v>
      </c>
      <c r="AM141" s="269" t="s">
        <v>6242</v>
      </c>
      <c r="AN141" s="268">
        <v>1</v>
      </c>
      <c r="AO141" s="269" t="s">
        <v>6588</v>
      </c>
      <c r="AP141" s="269" t="s">
        <v>6242</v>
      </c>
      <c r="AQ141" s="269" t="s">
        <v>6242</v>
      </c>
      <c r="AR141" s="268" t="s">
        <v>6323</v>
      </c>
      <c r="AS141" s="268" t="s">
        <v>6324</v>
      </c>
      <c r="AT141" s="272" t="s">
        <v>6255</v>
      </c>
      <c r="AU141" s="268" t="s">
        <v>6246</v>
      </c>
      <c r="AV141" s="268" t="s">
        <v>6247</v>
      </c>
      <c r="AW141" s="268" t="s">
        <v>40</v>
      </c>
      <c r="AX141" s="268"/>
    </row>
    <row r="142" spans="1:50" x14ac:dyDescent="0.25">
      <c r="A142" s="266">
        <v>52195</v>
      </c>
      <c r="B142" s="267">
        <v>50656052</v>
      </c>
      <c r="C142" s="268" t="s">
        <v>6223</v>
      </c>
      <c r="D142" s="268" t="s">
        <v>197</v>
      </c>
      <c r="E142" s="268">
        <v>3003</v>
      </c>
      <c r="F142" s="268" t="s">
        <v>6325</v>
      </c>
      <c r="G142" s="268">
        <v>21300</v>
      </c>
      <c r="H142" s="268" t="s">
        <v>6326</v>
      </c>
      <c r="I142" s="268" t="s">
        <v>6269</v>
      </c>
      <c r="J142" s="268" t="s">
        <v>6589</v>
      </c>
      <c r="K142" s="268" t="s">
        <v>6590</v>
      </c>
      <c r="L142" s="268" t="s">
        <v>6228</v>
      </c>
      <c r="M142" s="268" t="s">
        <v>6229</v>
      </c>
      <c r="N142" s="268" t="s">
        <v>6230</v>
      </c>
      <c r="O142" s="268" t="s">
        <v>6231</v>
      </c>
      <c r="P142" s="268" t="s">
        <v>6273</v>
      </c>
      <c r="Q142" s="268" t="s">
        <v>6302</v>
      </c>
      <c r="R142" s="268" t="s">
        <v>6234</v>
      </c>
      <c r="S142" s="268" t="s">
        <v>6235</v>
      </c>
      <c r="T142" s="268" t="s">
        <v>2532</v>
      </c>
      <c r="U142" s="268" t="s">
        <v>2533</v>
      </c>
      <c r="V142" s="268" t="s">
        <v>6236</v>
      </c>
      <c r="W142" s="268">
        <v>196853</v>
      </c>
      <c r="X142" s="268" t="s">
        <v>25</v>
      </c>
      <c r="Y142" s="268"/>
      <c r="Z142" s="268">
        <v>24</v>
      </c>
      <c r="AA142" s="269">
        <v>16</v>
      </c>
      <c r="AB142" s="270">
        <v>2</v>
      </c>
      <c r="AC142" s="268">
        <v>3</v>
      </c>
      <c r="AD142" s="268" t="s">
        <v>6262</v>
      </c>
      <c r="AE142" s="268">
        <v>3</v>
      </c>
      <c r="AF142" s="268" t="s">
        <v>6237</v>
      </c>
      <c r="AG142" s="269">
        <v>3</v>
      </c>
      <c r="AH142" s="268" t="s">
        <v>6591</v>
      </c>
      <c r="AI142" s="269" t="s">
        <v>6592</v>
      </c>
      <c r="AJ142" s="271">
        <v>45267</v>
      </c>
      <c r="AK142" s="271">
        <v>45268</v>
      </c>
      <c r="AL142" s="268" t="s">
        <v>6237</v>
      </c>
      <c r="AM142" s="269" t="s">
        <v>6242</v>
      </c>
      <c r="AN142" s="268" t="s">
        <v>6253</v>
      </c>
      <c r="AO142" s="269" t="s">
        <v>6242</v>
      </c>
      <c r="AP142" s="269" t="s">
        <v>6242</v>
      </c>
      <c r="AQ142" s="269" t="s">
        <v>6242</v>
      </c>
      <c r="AR142" s="268" t="s">
        <v>6243</v>
      </c>
      <c r="AS142" s="268" t="s">
        <v>6244</v>
      </c>
      <c r="AT142" s="272" t="s">
        <v>6245</v>
      </c>
      <c r="AU142" s="268" t="s">
        <v>6246</v>
      </c>
      <c r="AV142" s="268" t="s">
        <v>6247</v>
      </c>
      <c r="AW142" s="268" t="s">
        <v>29</v>
      </c>
      <c r="AX142" s="268"/>
    </row>
    <row r="143" spans="1:50" x14ac:dyDescent="0.25">
      <c r="A143" s="266">
        <v>47939</v>
      </c>
      <c r="B143" s="267">
        <v>50655644</v>
      </c>
      <c r="C143" s="268" t="s">
        <v>6223</v>
      </c>
      <c r="D143" s="268" t="s">
        <v>201</v>
      </c>
      <c r="E143" s="268">
        <v>3001</v>
      </c>
      <c r="F143" s="268" t="s">
        <v>6537</v>
      </c>
      <c r="G143" s="268">
        <v>21500</v>
      </c>
      <c r="H143" s="268" t="s">
        <v>6538</v>
      </c>
      <c r="I143" s="268" t="s">
        <v>6226</v>
      </c>
      <c r="J143" s="268" t="s">
        <v>6593</v>
      </c>
      <c r="K143" s="268" t="s">
        <v>46</v>
      </c>
      <c r="L143" s="268" t="s">
        <v>6228</v>
      </c>
      <c r="M143" s="268" t="s">
        <v>6229</v>
      </c>
      <c r="N143" s="268" t="s">
        <v>6230</v>
      </c>
      <c r="O143" s="268" t="s">
        <v>6231</v>
      </c>
      <c r="P143" s="268" t="s">
        <v>6232</v>
      </c>
      <c r="Q143" s="268" t="s">
        <v>6233</v>
      </c>
      <c r="R143" s="268" t="s">
        <v>6234</v>
      </c>
      <c r="S143" s="268" t="s">
        <v>6235</v>
      </c>
      <c r="T143" s="268" t="s">
        <v>1618</v>
      </c>
      <c r="U143" s="268" t="s">
        <v>1619</v>
      </c>
      <c r="V143" s="268" t="s">
        <v>6236</v>
      </c>
      <c r="W143" s="268">
        <v>458886</v>
      </c>
      <c r="X143" s="268" t="s">
        <v>89</v>
      </c>
      <c r="Y143" s="268" t="s">
        <v>6277</v>
      </c>
      <c r="Z143" s="268">
        <v>35</v>
      </c>
      <c r="AA143" s="269">
        <v>8</v>
      </c>
      <c r="AB143" s="270">
        <v>1</v>
      </c>
      <c r="AC143" s="268">
        <v>2</v>
      </c>
      <c r="AD143" s="268">
        <v>11</v>
      </c>
      <c r="AE143" s="268">
        <v>10</v>
      </c>
      <c r="AF143" s="268">
        <v>3</v>
      </c>
      <c r="AG143" s="269">
        <v>13</v>
      </c>
      <c r="AH143" s="268" t="s">
        <v>6278</v>
      </c>
      <c r="AI143" s="269" t="s">
        <v>6279</v>
      </c>
      <c r="AJ143" s="271">
        <v>45141</v>
      </c>
      <c r="AK143" s="271">
        <v>45141</v>
      </c>
      <c r="AL143" s="268" t="s">
        <v>6237</v>
      </c>
      <c r="AM143" s="269" t="s">
        <v>6242</v>
      </c>
      <c r="AN143" s="268" t="s">
        <v>6253</v>
      </c>
      <c r="AO143" s="269" t="s">
        <v>6242</v>
      </c>
      <c r="AP143" s="269" t="s">
        <v>6242</v>
      </c>
      <c r="AQ143" s="269" t="s">
        <v>6242</v>
      </c>
      <c r="AR143" s="268" t="s">
        <v>6280</v>
      </c>
      <c r="AS143" s="268" t="s">
        <v>6281</v>
      </c>
      <c r="AT143" s="272" t="s">
        <v>6354</v>
      </c>
      <c r="AU143" s="268" t="s">
        <v>6246</v>
      </c>
      <c r="AV143" s="268" t="s">
        <v>6247</v>
      </c>
      <c r="AW143" s="268" t="s">
        <v>42</v>
      </c>
      <c r="AX143" s="268"/>
    </row>
    <row r="144" spans="1:50" x14ac:dyDescent="0.25">
      <c r="A144" s="266">
        <v>50025</v>
      </c>
      <c r="B144" s="267">
        <v>50650120</v>
      </c>
      <c r="C144" s="268" t="s">
        <v>6223</v>
      </c>
      <c r="D144" s="268" t="s">
        <v>201</v>
      </c>
      <c r="E144" s="268">
        <v>3004</v>
      </c>
      <c r="F144" s="268" t="s">
        <v>6539</v>
      </c>
      <c r="G144" s="268">
        <v>21501</v>
      </c>
      <c r="H144" s="268" t="s">
        <v>6540</v>
      </c>
      <c r="I144" s="268" t="s">
        <v>6226</v>
      </c>
      <c r="J144" s="268" t="s">
        <v>78</v>
      </c>
      <c r="K144" s="268" t="s">
        <v>78</v>
      </c>
      <c r="L144" s="268" t="s">
        <v>6228</v>
      </c>
      <c r="M144" s="268" t="s">
        <v>6229</v>
      </c>
      <c r="N144" s="268" t="s">
        <v>6230</v>
      </c>
      <c r="O144" s="268" t="s">
        <v>6231</v>
      </c>
      <c r="P144" s="268" t="s">
        <v>6232</v>
      </c>
      <c r="Q144" s="268" t="s">
        <v>6233</v>
      </c>
      <c r="R144" s="268" t="s">
        <v>6234</v>
      </c>
      <c r="S144" s="268" t="s">
        <v>6235</v>
      </c>
      <c r="T144" s="268" t="s">
        <v>1618</v>
      </c>
      <c r="U144" s="268" t="s">
        <v>1619</v>
      </c>
      <c r="V144" s="268" t="s">
        <v>6236</v>
      </c>
      <c r="W144" s="268">
        <v>971841</v>
      </c>
      <c r="X144" s="268" t="s">
        <v>151</v>
      </c>
      <c r="Y144" s="268" t="s">
        <v>6277</v>
      </c>
      <c r="Z144" s="268">
        <v>35</v>
      </c>
      <c r="AA144" s="269">
        <v>8</v>
      </c>
      <c r="AB144" s="270">
        <v>1</v>
      </c>
      <c r="AC144" s="268" t="s">
        <v>6262</v>
      </c>
      <c r="AD144" s="268">
        <v>14</v>
      </c>
      <c r="AE144" s="268">
        <v>13</v>
      </c>
      <c r="AF144" s="268">
        <v>1</v>
      </c>
      <c r="AG144" s="269">
        <v>14</v>
      </c>
      <c r="AH144" s="268" t="s">
        <v>6278</v>
      </c>
      <c r="AI144" s="269" t="s">
        <v>6279</v>
      </c>
      <c r="AJ144" s="271">
        <v>44949</v>
      </c>
      <c r="AK144" s="271">
        <v>44949</v>
      </c>
      <c r="AL144" s="268" t="s">
        <v>6237</v>
      </c>
      <c r="AM144" s="269" t="s">
        <v>6242</v>
      </c>
      <c r="AN144" s="268" t="s">
        <v>6253</v>
      </c>
      <c r="AO144" s="269" t="s">
        <v>6242</v>
      </c>
      <c r="AP144" s="269" t="s">
        <v>6242</v>
      </c>
      <c r="AQ144" s="269" t="s">
        <v>6242</v>
      </c>
      <c r="AR144" s="268" t="s">
        <v>6280</v>
      </c>
      <c r="AS144" s="268" t="s">
        <v>6281</v>
      </c>
      <c r="AT144" s="272" t="s">
        <v>6367</v>
      </c>
      <c r="AU144" s="268" t="s">
        <v>6246</v>
      </c>
      <c r="AV144" s="268" t="s">
        <v>6247</v>
      </c>
      <c r="AW144" s="268" t="s">
        <v>45</v>
      </c>
      <c r="AX144" s="268"/>
    </row>
    <row r="145" spans="1:50" x14ac:dyDescent="0.25">
      <c r="A145" s="266">
        <v>47933</v>
      </c>
      <c r="B145" s="267">
        <v>50655656</v>
      </c>
      <c r="C145" s="268" t="s">
        <v>6223</v>
      </c>
      <c r="D145" s="268" t="s">
        <v>201</v>
      </c>
      <c r="E145" s="268">
        <v>3001</v>
      </c>
      <c r="F145" s="268" t="s">
        <v>6537</v>
      </c>
      <c r="G145" s="268">
        <v>21500</v>
      </c>
      <c r="H145" s="268" t="s">
        <v>6538</v>
      </c>
      <c r="I145" s="268" t="s">
        <v>6226</v>
      </c>
      <c r="J145" s="268" t="s">
        <v>34</v>
      </c>
      <c r="K145" s="268" t="s">
        <v>34</v>
      </c>
      <c r="L145" s="268" t="s">
        <v>6228</v>
      </c>
      <c r="M145" s="268" t="s">
        <v>6229</v>
      </c>
      <c r="N145" s="268" t="s">
        <v>6230</v>
      </c>
      <c r="O145" s="268" t="s">
        <v>6231</v>
      </c>
      <c r="P145" s="268" t="s">
        <v>6232</v>
      </c>
      <c r="Q145" s="268" t="s">
        <v>6233</v>
      </c>
      <c r="R145" s="268" t="s">
        <v>6234</v>
      </c>
      <c r="S145" s="268" t="s">
        <v>6235</v>
      </c>
      <c r="T145" s="268" t="s">
        <v>764</v>
      </c>
      <c r="U145" s="268" t="s">
        <v>6450</v>
      </c>
      <c r="V145" s="268" t="s">
        <v>6236</v>
      </c>
      <c r="W145" s="268">
        <v>374253</v>
      </c>
      <c r="X145" s="268" t="s">
        <v>130</v>
      </c>
      <c r="Y145" s="268" t="s">
        <v>6277</v>
      </c>
      <c r="Z145" s="268">
        <v>37</v>
      </c>
      <c r="AA145" s="269">
        <v>16</v>
      </c>
      <c r="AB145" s="270">
        <v>2</v>
      </c>
      <c r="AC145" s="268">
        <v>3</v>
      </c>
      <c r="AD145" s="268">
        <v>10</v>
      </c>
      <c r="AE145" s="268">
        <v>13</v>
      </c>
      <c r="AF145" s="268" t="s">
        <v>6237</v>
      </c>
      <c r="AG145" s="269">
        <v>13</v>
      </c>
      <c r="AH145" s="268" t="s">
        <v>6278</v>
      </c>
      <c r="AI145" s="269" t="s">
        <v>6279</v>
      </c>
      <c r="AJ145" s="271">
        <v>45225</v>
      </c>
      <c r="AK145" s="271">
        <v>45226</v>
      </c>
      <c r="AL145" s="268" t="s">
        <v>6237</v>
      </c>
      <c r="AM145" s="269" t="s">
        <v>6242</v>
      </c>
      <c r="AN145" s="268" t="s">
        <v>6253</v>
      </c>
      <c r="AO145" s="269" t="s">
        <v>6242</v>
      </c>
      <c r="AP145" s="269" t="s">
        <v>6242</v>
      </c>
      <c r="AQ145" s="269" t="s">
        <v>6242</v>
      </c>
      <c r="AR145" s="268" t="s">
        <v>6280</v>
      </c>
      <c r="AS145" s="268" t="s">
        <v>6281</v>
      </c>
      <c r="AT145" s="272" t="s">
        <v>6245</v>
      </c>
      <c r="AU145" s="268" t="s">
        <v>6246</v>
      </c>
      <c r="AV145" s="268" t="s">
        <v>6247</v>
      </c>
      <c r="AW145" s="268" t="s">
        <v>42</v>
      </c>
      <c r="AX145" s="268"/>
    </row>
    <row r="146" spans="1:50" x14ac:dyDescent="0.25">
      <c r="A146" s="266">
        <v>49232</v>
      </c>
      <c r="B146" s="267">
        <v>50649935</v>
      </c>
      <c r="C146" s="268" t="s">
        <v>6223</v>
      </c>
      <c r="D146" s="268" t="s">
        <v>201</v>
      </c>
      <c r="E146" s="268">
        <v>3004</v>
      </c>
      <c r="F146" s="268" t="s">
        <v>6539</v>
      </c>
      <c r="G146" s="268">
        <v>21501</v>
      </c>
      <c r="H146" s="268" t="s">
        <v>6540</v>
      </c>
      <c r="I146" s="268" t="s">
        <v>6226</v>
      </c>
      <c r="J146" s="268" t="s">
        <v>27</v>
      </c>
      <c r="K146" s="268" t="s">
        <v>27</v>
      </c>
      <c r="L146" s="268" t="s">
        <v>6228</v>
      </c>
      <c r="M146" s="268" t="s">
        <v>6229</v>
      </c>
      <c r="N146" s="268" t="s">
        <v>6230</v>
      </c>
      <c r="O146" s="268" t="s">
        <v>6231</v>
      </c>
      <c r="P146" s="268" t="s">
        <v>6232</v>
      </c>
      <c r="Q146" s="268" t="s">
        <v>6233</v>
      </c>
      <c r="R146" s="268" t="s">
        <v>6234</v>
      </c>
      <c r="S146" s="268" t="s">
        <v>6235</v>
      </c>
      <c r="T146" s="268" t="s">
        <v>1618</v>
      </c>
      <c r="U146" s="268" t="s">
        <v>1619</v>
      </c>
      <c r="V146" s="268" t="s">
        <v>6236</v>
      </c>
      <c r="W146" s="268">
        <v>971841</v>
      </c>
      <c r="X146" s="268" t="s">
        <v>151</v>
      </c>
      <c r="Y146" s="268" t="s">
        <v>6277</v>
      </c>
      <c r="Z146" s="268">
        <v>35</v>
      </c>
      <c r="AA146" s="269">
        <v>8</v>
      </c>
      <c r="AB146" s="270">
        <v>1</v>
      </c>
      <c r="AC146" s="268">
        <v>1</v>
      </c>
      <c r="AD146" s="268">
        <v>5</v>
      </c>
      <c r="AE146" s="268">
        <v>5</v>
      </c>
      <c r="AF146" s="268">
        <v>1</v>
      </c>
      <c r="AG146" s="269">
        <v>6</v>
      </c>
      <c r="AH146" s="268" t="s">
        <v>6278</v>
      </c>
      <c r="AI146" s="269" t="s">
        <v>6279</v>
      </c>
      <c r="AJ146" s="271">
        <v>44998</v>
      </c>
      <c r="AK146" s="271">
        <v>44998</v>
      </c>
      <c r="AL146" s="268" t="s">
        <v>6237</v>
      </c>
      <c r="AM146" s="269" t="s">
        <v>6242</v>
      </c>
      <c r="AN146" s="268" t="s">
        <v>6253</v>
      </c>
      <c r="AO146" s="269" t="s">
        <v>6242</v>
      </c>
      <c r="AP146" s="269" t="s">
        <v>6242</v>
      </c>
      <c r="AQ146" s="269" t="s">
        <v>6242</v>
      </c>
      <c r="AR146" s="268" t="s">
        <v>6280</v>
      </c>
      <c r="AS146" s="268" t="s">
        <v>6281</v>
      </c>
      <c r="AT146" s="272" t="s">
        <v>6367</v>
      </c>
      <c r="AU146" s="268" t="s">
        <v>6246</v>
      </c>
      <c r="AV146" s="268" t="s">
        <v>6247</v>
      </c>
      <c r="AW146" s="268" t="s">
        <v>45</v>
      </c>
      <c r="AX146" s="268"/>
    </row>
    <row r="147" spans="1:50" x14ac:dyDescent="0.25">
      <c r="A147" s="266">
        <v>49700</v>
      </c>
      <c r="B147" s="267">
        <v>50655643</v>
      </c>
      <c r="C147" s="268" t="s">
        <v>6223</v>
      </c>
      <c r="D147" s="268" t="s">
        <v>201</v>
      </c>
      <c r="E147" s="268">
        <v>3004</v>
      </c>
      <c r="F147" s="268" t="s">
        <v>6539</v>
      </c>
      <c r="G147" s="268">
        <v>21501</v>
      </c>
      <c r="H147" s="268" t="s">
        <v>6540</v>
      </c>
      <c r="I147" s="268" t="s">
        <v>6226</v>
      </c>
      <c r="J147" s="268" t="s">
        <v>30</v>
      </c>
      <c r="K147" s="268" t="s">
        <v>30</v>
      </c>
      <c r="L147" s="268" t="s">
        <v>6228</v>
      </c>
      <c r="M147" s="268" t="s">
        <v>6229</v>
      </c>
      <c r="N147" s="268" t="s">
        <v>6230</v>
      </c>
      <c r="O147" s="268" t="s">
        <v>6231</v>
      </c>
      <c r="P147" s="268" t="s">
        <v>6232</v>
      </c>
      <c r="Q147" s="268" t="s">
        <v>6233</v>
      </c>
      <c r="R147" s="268" t="s">
        <v>6234</v>
      </c>
      <c r="S147" s="268" t="s">
        <v>6235</v>
      </c>
      <c r="T147" s="268" t="s">
        <v>1618</v>
      </c>
      <c r="U147" s="268" t="s">
        <v>1619</v>
      </c>
      <c r="V147" s="268" t="s">
        <v>6236</v>
      </c>
      <c r="W147" s="268">
        <v>971841</v>
      </c>
      <c r="X147" s="268" t="s">
        <v>151</v>
      </c>
      <c r="Y147" s="268" t="s">
        <v>6277</v>
      </c>
      <c r="Z147" s="268">
        <v>35</v>
      </c>
      <c r="AA147" s="269">
        <v>8</v>
      </c>
      <c r="AB147" s="270">
        <v>1</v>
      </c>
      <c r="AC147" s="268" t="s">
        <v>6262</v>
      </c>
      <c r="AD147" s="268">
        <v>15</v>
      </c>
      <c r="AE147" s="268">
        <v>14</v>
      </c>
      <c r="AF147" s="268">
        <v>1</v>
      </c>
      <c r="AG147" s="269">
        <v>15</v>
      </c>
      <c r="AH147" s="268" t="s">
        <v>6278</v>
      </c>
      <c r="AI147" s="269" t="s">
        <v>6279</v>
      </c>
      <c r="AJ147" s="271">
        <v>45138</v>
      </c>
      <c r="AK147" s="271">
        <v>45138</v>
      </c>
      <c r="AL147" s="268" t="s">
        <v>6237</v>
      </c>
      <c r="AM147" s="269" t="s">
        <v>6242</v>
      </c>
      <c r="AN147" s="268" t="s">
        <v>6253</v>
      </c>
      <c r="AO147" s="269" t="s">
        <v>6242</v>
      </c>
      <c r="AP147" s="269" t="s">
        <v>6242</v>
      </c>
      <c r="AQ147" s="269" t="s">
        <v>6242</v>
      </c>
      <c r="AR147" s="268" t="s">
        <v>6280</v>
      </c>
      <c r="AS147" s="268" t="s">
        <v>6281</v>
      </c>
      <c r="AT147" s="272" t="s">
        <v>6367</v>
      </c>
      <c r="AU147" s="268" t="s">
        <v>6246</v>
      </c>
      <c r="AV147" s="268" t="s">
        <v>6247</v>
      </c>
      <c r="AW147" s="268" t="s">
        <v>45</v>
      </c>
      <c r="AX147" s="268"/>
    </row>
    <row r="148" spans="1:50" x14ac:dyDescent="0.25">
      <c r="A148" s="266">
        <v>47879</v>
      </c>
      <c r="B148" s="267">
        <v>50655649</v>
      </c>
      <c r="C148" s="268" t="s">
        <v>6223</v>
      </c>
      <c r="D148" s="268" t="s">
        <v>201</v>
      </c>
      <c r="E148" s="268">
        <v>3001</v>
      </c>
      <c r="F148" s="268" t="s">
        <v>6537</v>
      </c>
      <c r="G148" s="268">
        <v>21500</v>
      </c>
      <c r="H148" s="268" t="s">
        <v>6538</v>
      </c>
      <c r="I148" s="268" t="s">
        <v>6269</v>
      </c>
      <c r="J148" s="268" t="s">
        <v>6518</v>
      </c>
      <c r="K148" s="268" t="s">
        <v>113</v>
      </c>
      <c r="L148" s="268" t="s">
        <v>6228</v>
      </c>
      <c r="M148" s="268" t="s">
        <v>6229</v>
      </c>
      <c r="N148" s="268" t="s">
        <v>6230</v>
      </c>
      <c r="O148" s="268" t="s">
        <v>6231</v>
      </c>
      <c r="P148" s="268" t="s">
        <v>6273</v>
      </c>
      <c r="Q148" s="268" t="s">
        <v>6302</v>
      </c>
      <c r="R148" s="268" t="s">
        <v>6234</v>
      </c>
      <c r="S148" s="268" t="s">
        <v>6235</v>
      </c>
      <c r="T148" s="268" t="s">
        <v>2976</v>
      </c>
      <c r="U148" s="268" t="s">
        <v>2977</v>
      </c>
      <c r="V148" s="268" t="s">
        <v>6236</v>
      </c>
      <c r="W148" s="268">
        <v>374253</v>
      </c>
      <c r="X148" s="268" t="s">
        <v>130</v>
      </c>
      <c r="Y148" s="268" t="s">
        <v>6277</v>
      </c>
      <c r="Z148" s="268">
        <v>37</v>
      </c>
      <c r="AA148" s="269">
        <v>16</v>
      </c>
      <c r="AB148" s="270">
        <v>2</v>
      </c>
      <c r="AC148" s="268">
        <v>17</v>
      </c>
      <c r="AD148" s="268" t="s">
        <v>6262</v>
      </c>
      <c r="AE148" s="268">
        <v>16</v>
      </c>
      <c r="AF148" s="268">
        <v>1</v>
      </c>
      <c r="AG148" s="269">
        <v>17</v>
      </c>
      <c r="AH148" s="268" t="s">
        <v>6278</v>
      </c>
      <c r="AI148" s="269" t="s">
        <v>6279</v>
      </c>
      <c r="AJ148" s="271">
        <v>45197</v>
      </c>
      <c r="AK148" s="271">
        <v>45198</v>
      </c>
      <c r="AL148" s="268" t="s">
        <v>6237</v>
      </c>
      <c r="AM148" s="269" t="s">
        <v>6242</v>
      </c>
      <c r="AN148" s="268" t="s">
        <v>6253</v>
      </c>
      <c r="AO148" s="269" t="s">
        <v>6242</v>
      </c>
      <c r="AP148" s="269" t="s">
        <v>6242</v>
      </c>
      <c r="AQ148" s="269" t="s">
        <v>6242</v>
      </c>
      <c r="AR148" s="268" t="s">
        <v>6280</v>
      </c>
      <c r="AS148" s="268" t="s">
        <v>6281</v>
      </c>
      <c r="AT148" s="272" t="s">
        <v>6245</v>
      </c>
      <c r="AU148" s="268" t="s">
        <v>6246</v>
      </c>
      <c r="AV148" s="268" t="s">
        <v>6247</v>
      </c>
      <c r="AW148" s="268" t="s">
        <v>42</v>
      </c>
      <c r="AX148" s="268"/>
    </row>
    <row r="149" spans="1:50" x14ac:dyDescent="0.25">
      <c r="A149" s="266">
        <v>47942</v>
      </c>
      <c r="B149" s="267">
        <v>50650162</v>
      </c>
      <c r="C149" s="268" t="s">
        <v>6223</v>
      </c>
      <c r="D149" s="268" t="s">
        <v>201</v>
      </c>
      <c r="E149" s="268">
        <v>3001</v>
      </c>
      <c r="F149" s="268" t="s">
        <v>6537</v>
      </c>
      <c r="G149" s="268">
        <v>21500</v>
      </c>
      <c r="H149" s="268" t="s">
        <v>6538</v>
      </c>
      <c r="I149" s="268" t="s">
        <v>6226</v>
      </c>
      <c r="J149" s="268" t="s">
        <v>28</v>
      </c>
      <c r="K149" s="268" t="s">
        <v>28</v>
      </c>
      <c r="L149" s="268" t="s">
        <v>6228</v>
      </c>
      <c r="M149" s="268" t="s">
        <v>6229</v>
      </c>
      <c r="N149" s="268" t="s">
        <v>6230</v>
      </c>
      <c r="O149" s="268" t="s">
        <v>6231</v>
      </c>
      <c r="P149" s="268" t="s">
        <v>6232</v>
      </c>
      <c r="Q149" s="268" t="s">
        <v>6233</v>
      </c>
      <c r="R149" s="268" t="s">
        <v>6234</v>
      </c>
      <c r="S149" s="268" t="s">
        <v>6235</v>
      </c>
      <c r="T149" s="268" t="s">
        <v>1618</v>
      </c>
      <c r="U149" s="268" t="s">
        <v>1619</v>
      </c>
      <c r="V149" s="268" t="s">
        <v>6236</v>
      </c>
      <c r="W149" s="268">
        <v>499974</v>
      </c>
      <c r="X149" s="268" t="s">
        <v>206</v>
      </c>
      <c r="Y149" s="268"/>
      <c r="Z149" s="268">
        <v>29</v>
      </c>
      <c r="AA149" s="269">
        <v>16</v>
      </c>
      <c r="AB149" s="270">
        <v>2</v>
      </c>
      <c r="AC149" s="268" t="s">
        <v>6262</v>
      </c>
      <c r="AD149" s="268">
        <v>10</v>
      </c>
      <c r="AE149" s="268">
        <v>10</v>
      </c>
      <c r="AF149" s="268" t="s">
        <v>6237</v>
      </c>
      <c r="AG149" s="269">
        <v>10</v>
      </c>
      <c r="AH149" s="268" t="s">
        <v>6594</v>
      </c>
      <c r="AI149" s="269" t="s">
        <v>6459</v>
      </c>
      <c r="AJ149" s="271">
        <v>44963</v>
      </c>
      <c r="AK149" s="271">
        <v>44964</v>
      </c>
      <c r="AL149" s="268" t="s">
        <v>6237</v>
      </c>
      <c r="AM149" s="269" t="s">
        <v>6242</v>
      </c>
      <c r="AN149" s="268" t="s">
        <v>6253</v>
      </c>
      <c r="AO149" s="269" t="s">
        <v>6242</v>
      </c>
      <c r="AP149" s="269" t="s">
        <v>6242</v>
      </c>
      <c r="AQ149" s="269" t="s">
        <v>6242</v>
      </c>
      <c r="AR149" s="268" t="s">
        <v>6243</v>
      </c>
      <c r="AS149" s="268" t="s">
        <v>6244</v>
      </c>
      <c r="AT149" s="272" t="s">
        <v>6293</v>
      </c>
      <c r="AU149" s="268" t="s">
        <v>6246</v>
      </c>
      <c r="AV149" s="268" t="s">
        <v>6247</v>
      </c>
      <c r="AW149" s="268" t="s">
        <v>42</v>
      </c>
      <c r="AX149" s="268"/>
    </row>
    <row r="150" spans="1:50" x14ac:dyDescent="0.25">
      <c r="A150" s="266">
        <v>47121</v>
      </c>
      <c r="B150" s="267">
        <v>50656019</v>
      </c>
      <c r="C150" s="268" t="s">
        <v>6223</v>
      </c>
      <c r="D150" s="268" t="s">
        <v>202</v>
      </c>
      <c r="E150" s="268">
        <v>3000</v>
      </c>
      <c r="F150" s="268" t="s">
        <v>6268</v>
      </c>
      <c r="G150" s="268">
        <v>21100</v>
      </c>
      <c r="H150" s="268" t="s">
        <v>2600</v>
      </c>
      <c r="I150" s="268" t="s">
        <v>6542</v>
      </c>
      <c r="J150" s="268" t="s">
        <v>6560</v>
      </c>
      <c r="K150" s="268" t="s">
        <v>6561</v>
      </c>
      <c r="L150" s="268" t="s">
        <v>6228</v>
      </c>
      <c r="M150" s="268" t="s">
        <v>6229</v>
      </c>
      <c r="N150" s="268" t="s">
        <v>6230</v>
      </c>
      <c r="O150" s="268" t="s">
        <v>6231</v>
      </c>
      <c r="P150" s="268" t="s">
        <v>6273</v>
      </c>
      <c r="Q150" s="268" t="s">
        <v>6302</v>
      </c>
      <c r="R150" s="268" t="s">
        <v>6234</v>
      </c>
      <c r="S150" s="268" t="s">
        <v>6235</v>
      </c>
      <c r="T150" s="268" t="s">
        <v>820</v>
      </c>
      <c r="U150" s="268" t="s">
        <v>821</v>
      </c>
      <c r="V150" s="268" t="s">
        <v>6318</v>
      </c>
      <c r="W150" s="268"/>
      <c r="X150" s="268" t="s">
        <v>6319</v>
      </c>
      <c r="Y150" s="268"/>
      <c r="Z150" s="268" t="s">
        <v>6320</v>
      </c>
      <c r="AA150" s="269">
        <v>40</v>
      </c>
      <c r="AB150" s="270">
        <v>5</v>
      </c>
      <c r="AC150" s="268">
        <v>21</v>
      </c>
      <c r="AD150" s="268">
        <v>1</v>
      </c>
      <c r="AE150" s="268">
        <v>21</v>
      </c>
      <c r="AF150" s="268">
        <v>1</v>
      </c>
      <c r="AG150" s="269">
        <v>22</v>
      </c>
      <c r="AH150" s="268" t="s">
        <v>6562</v>
      </c>
      <c r="AI150" s="269" t="s">
        <v>6563</v>
      </c>
      <c r="AJ150" s="271">
        <v>45061</v>
      </c>
      <c r="AK150" s="271">
        <v>45065</v>
      </c>
      <c r="AL150" s="268" t="s">
        <v>6237</v>
      </c>
      <c r="AM150" s="269" t="s">
        <v>6242</v>
      </c>
      <c r="AN150" s="268" t="s">
        <v>6253</v>
      </c>
      <c r="AO150" s="269" t="s">
        <v>6242</v>
      </c>
      <c r="AP150" s="269" t="s">
        <v>6242</v>
      </c>
      <c r="AQ150" s="269" t="s">
        <v>6242</v>
      </c>
      <c r="AR150" s="268" t="s">
        <v>6323</v>
      </c>
      <c r="AS150" s="268" t="s">
        <v>6324</v>
      </c>
      <c r="AT150" s="272" t="s">
        <v>6267</v>
      </c>
      <c r="AU150" s="268" t="s">
        <v>6246</v>
      </c>
      <c r="AV150" s="268" t="s">
        <v>6247</v>
      </c>
      <c r="AW150" s="268" t="s">
        <v>29</v>
      </c>
      <c r="AX150" s="268"/>
    </row>
    <row r="151" spans="1:50" x14ac:dyDescent="0.25">
      <c r="A151" s="266">
        <v>47922</v>
      </c>
      <c r="B151" s="267">
        <v>50649843</v>
      </c>
      <c r="C151" s="268" t="s">
        <v>6223</v>
      </c>
      <c r="D151" s="268" t="s">
        <v>201</v>
      </c>
      <c r="E151" s="268">
        <v>3001</v>
      </c>
      <c r="F151" s="268" t="s">
        <v>6537</v>
      </c>
      <c r="G151" s="268">
        <v>21500</v>
      </c>
      <c r="H151" s="268" t="s">
        <v>6538</v>
      </c>
      <c r="I151" s="268" t="s">
        <v>6226</v>
      </c>
      <c r="J151" s="268" t="s">
        <v>27</v>
      </c>
      <c r="K151" s="268" t="s">
        <v>27</v>
      </c>
      <c r="L151" s="268" t="s">
        <v>6228</v>
      </c>
      <c r="M151" s="268" t="s">
        <v>6229</v>
      </c>
      <c r="N151" s="268" t="s">
        <v>6230</v>
      </c>
      <c r="O151" s="268" t="s">
        <v>6231</v>
      </c>
      <c r="P151" s="268" t="s">
        <v>6232</v>
      </c>
      <c r="Q151" s="268" t="s">
        <v>6233</v>
      </c>
      <c r="R151" s="268" t="s">
        <v>6234</v>
      </c>
      <c r="S151" s="268" t="s">
        <v>6235</v>
      </c>
      <c r="T151" s="268" t="s">
        <v>764</v>
      </c>
      <c r="U151" s="268" t="s">
        <v>6450</v>
      </c>
      <c r="V151" s="268" t="s">
        <v>6236</v>
      </c>
      <c r="W151" s="268">
        <v>405175</v>
      </c>
      <c r="X151" s="268" t="s">
        <v>146</v>
      </c>
      <c r="Y151" s="268" t="s">
        <v>6277</v>
      </c>
      <c r="Z151" s="268">
        <v>33</v>
      </c>
      <c r="AA151" s="269">
        <v>8</v>
      </c>
      <c r="AB151" s="270">
        <v>1</v>
      </c>
      <c r="AC151" s="268">
        <v>1</v>
      </c>
      <c r="AD151" s="268">
        <v>12</v>
      </c>
      <c r="AE151" s="268">
        <v>13</v>
      </c>
      <c r="AF151" s="268" t="s">
        <v>6237</v>
      </c>
      <c r="AG151" s="269">
        <v>13</v>
      </c>
      <c r="AH151" s="268" t="s">
        <v>6278</v>
      </c>
      <c r="AI151" s="269" t="s">
        <v>6279</v>
      </c>
      <c r="AJ151" s="271">
        <v>44994</v>
      </c>
      <c r="AK151" s="271">
        <v>44994</v>
      </c>
      <c r="AL151" s="268" t="s">
        <v>6237</v>
      </c>
      <c r="AM151" s="269" t="s">
        <v>6242</v>
      </c>
      <c r="AN151" s="268" t="s">
        <v>6253</v>
      </c>
      <c r="AO151" s="269" t="s">
        <v>6242</v>
      </c>
      <c r="AP151" s="269" t="s">
        <v>6242</v>
      </c>
      <c r="AQ151" s="269" t="s">
        <v>6242</v>
      </c>
      <c r="AR151" s="268" t="s">
        <v>6280</v>
      </c>
      <c r="AS151" s="268" t="s">
        <v>6281</v>
      </c>
      <c r="AT151" s="272" t="s">
        <v>6354</v>
      </c>
      <c r="AU151" s="268" t="s">
        <v>6246</v>
      </c>
      <c r="AV151" s="268" t="s">
        <v>6247</v>
      </c>
      <c r="AW151" s="268" t="s">
        <v>42</v>
      </c>
      <c r="AX151" s="268"/>
    </row>
    <row r="152" spans="1:50" x14ac:dyDescent="0.25">
      <c r="A152" s="266">
        <v>49228</v>
      </c>
      <c r="B152" s="267">
        <v>50655646</v>
      </c>
      <c r="C152" s="268" t="s">
        <v>6223</v>
      </c>
      <c r="D152" s="268" t="s">
        <v>201</v>
      </c>
      <c r="E152" s="268">
        <v>3004</v>
      </c>
      <c r="F152" s="268" t="s">
        <v>6539</v>
      </c>
      <c r="G152" s="268">
        <v>21501</v>
      </c>
      <c r="H152" s="268" t="s">
        <v>6540</v>
      </c>
      <c r="I152" s="268" t="s">
        <v>6269</v>
      </c>
      <c r="J152" s="268" t="s">
        <v>6573</v>
      </c>
      <c r="K152" s="268" t="s">
        <v>115</v>
      </c>
      <c r="L152" s="268" t="s">
        <v>6228</v>
      </c>
      <c r="M152" s="268" t="s">
        <v>6229</v>
      </c>
      <c r="N152" s="268" t="s">
        <v>6230</v>
      </c>
      <c r="O152" s="268" t="s">
        <v>6231</v>
      </c>
      <c r="P152" s="268" t="s">
        <v>6273</v>
      </c>
      <c r="Q152" s="268" t="s">
        <v>6302</v>
      </c>
      <c r="R152" s="268" t="s">
        <v>6234</v>
      </c>
      <c r="S152" s="268" t="s">
        <v>6235</v>
      </c>
      <c r="T152" s="268" t="s">
        <v>1964</v>
      </c>
      <c r="U152" s="268" t="s">
        <v>1965</v>
      </c>
      <c r="V152" s="268" t="s">
        <v>6236</v>
      </c>
      <c r="W152" s="268">
        <v>245435</v>
      </c>
      <c r="X152" s="268" t="s">
        <v>160</v>
      </c>
      <c r="Y152" s="268" t="s">
        <v>6277</v>
      </c>
      <c r="Z152" s="268">
        <v>37</v>
      </c>
      <c r="AA152" s="269">
        <v>8</v>
      </c>
      <c r="AB152" s="270">
        <v>1</v>
      </c>
      <c r="AC152" s="268">
        <v>8</v>
      </c>
      <c r="AD152" s="268">
        <v>1</v>
      </c>
      <c r="AE152" s="268">
        <v>8</v>
      </c>
      <c r="AF152" s="268">
        <v>1</v>
      </c>
      <c r="AG152" s="269">
        <v>9</v>
      </c>
      <c r="AH152" s="268" t="s">
        <v>6278</v>
      </c>
      <c r="AI152" s="269" t="s">
        <v>6279</v>
      </c>
      <c r="AJ152" s="271">
        <v>45169</v>
      </c>
      <c r="AK152" s="271">
        <v>45169</v>
      </c>
      <c r="AL152" s="268" t="s">
        <v>6237</v>
      </c>
      <c r="AM152" s="269" t="s">
        <v>6242</v>
      </c>
      <c r="AN152" s="268" t="s">
        <v>6253</v>
      </c>
      <c r="AO152" s="269" t="s">
        <v>6242</v>
      </c>
      <c r="AP152" s="269" t="s">
        <v>6242</v>
      </c>
      <c r="AQ152" s="269" t="s">
        <v>6242</v>
      </c>
      <c r="AR152" s="268" t="s">
        <v>6280</v>
      </c>
      <c r="AS152" s="268" t="s">
        <v>6281</v>
      </c>
      <c r="AT152" s="272" t="s">
        <v>6354</v>
      </c>
      <c r="AU152" s="268" t="s">
        <v>6246</v>
      </c>
      <c r="AV152" s="268" t="s">
        <v>6247</v>
      </c>
      <c r="AW152" s="268" t="s">
        <v>45</v>
      </c>
      <c r="AX152" s="268"/>
    </row>
    <row r="153" spans="1:50" x14ac:dyDescent="0.25">
      <c r="A153" s="266">
        <v>47141</v>
      </c>
      <c r="B153" s="267">
        <v>50656024</v>
      </c>
      <c r="C153" s="268" t="s">
        <v>6223</v>
      </c>
      <c r="D153" s="268" t="s">
        <v>202</v>
      </c>
      <c r="E153" s="268">
        <v>3000</v>
      </c>
      <c r="F153" s="268" t="s">
        <v>6268</v>
      </c>
      <c r="G153" s="268">
        <v>21100</v>
      </c>
      <c r="H153" s="268" t="s">
        <v>2600</v>
      </c>
      <c r="I153" s="268" t="s">
        <v>6542</v>
      </c>
      <c r="J153" s="268" t="s">
        <v>6595</v>
      </c>
      <c r="K153" s="268" t="s">
        <v>6596</v>
      </c>
      <c r="L153" s="268" t="s">
        <v>6228</v>
      </c>
      <c r="M153" s="268" t="s">
        <v>6229</v>
      </c>
      <c r="N153" s="268" t="s">
        <v>6230</v>
      </c>
      <c r="O153" s="268" t="s">
        <v>6231</v>
      </c>
      <c r="P153" s="268" t="s">
        <v>6273</v>
      </c>
      <c r="Q153" s="268" t="s">
        <v>6302</v>
      </c>
      <c r="R153" s="268" t="s">
        <v>6234</v>
      </c>
      <c r="S153" s="268" t="s">
        <v>6235</v>
      </c>
      <c r="T153" s="268" t="s">
        <v>1964</v>
      </c>
      <c r="U153" s="268" t="s">
        <v>1965</v>
      </c>
      <c r="V153" s="268" t="s">
        <v>6318</v>
      </c>
      <c r="W153" s="268"/>
      <c r="X153" s="268" t="s">
        <v>6319</v>
      </c>
      <c r="Y153" s="268"/>
      <c r="Z153" s="268" t="s">
        <v>6320</v>
      </c>
      <c r="AA153" s="269">
        <v>80</v>
      </c>
      <c r="AB153" s="270">
        <v>10</v>
      </c>
      <c r="AC153" s="268">
        <v>15</v>
      </c>
      <c r="AD153" s="268" t="s">
        <v>6262</v>
      </c>
      <c r="AE153" s="268">
        <v>15</v>
      </c>
      <c r="AF153" s="268" t="s">
        <v>6237</v>
      </c>
      <c r="AG153" s="269">
        <v>15</v>
      </c>
      <c r="AH153" s="268" t="s">
        <v>6597</v>
      </c>
      <c r="AI153" s="269" t="s">
        <v>6598</v>
      </c>
      <c r="AJ153" s="271">
        <v>45173</v>
      </c>
      <c r="AK153" s="271">
        <v>45191</v>
      </c>
      <c r="AL153" s="268" t="s">
        <v>6237</v>
      </c>
      <c r="AM153" s="269" t="s">
        <v>6242</v>
      </c>
      <c r="AN153" s="268">
        <v>6</v>
      </c>
      <c r="AO153" s="269" t="s">
        <v>6599</v>
      </c>
      <c r="AP153" s="269" t="s">
        <v>6242</v>
      </c>
      <c r="AQ153" s="269" t="s">
        <v>6242</v>
      </c>
      <c r="AR153" s="268" t="s">
        <v>6323</v>
      </c>
      <c r="AS153" s="268" t="s">
        <v>6324</v>
      </c>
      <c r="AT153" s="272" t="s">
        <v>6267</v>
      </c>
      <c r="AU153" s="268" t="s">
        <v>6246</v>
      </c>
      <c r="AV153" s="268" t="s">
        <v>6247</v>
      </c>
      <c r="AW153" s="268" t="s">
        <v>94</v>
      </c>
      <c r="AX153" s="268"/>
    </row>
    <row r="154" spans="1:50" x14ac:dyDescent="0.25">
      <c r="A154" s="266">
        <v>49991</v>
      </c>
      <c r="B154" s="267">
        <v>50655628</v>
      </c>
      <c r="C154" s="268" t="s">
        <v>6223</v>
      </c>
      <c r="D154" s="268" t="s">
        <v>201</v>
      </c>
      <c r="E154" s="268">
        <v>3001</v>
      </c>
      <c r="F154" s="268" t="s">
        <v>6537</v>
      </c>
      <c r="G154" s="268">
        <v>21500</v>
      </c>
      <c r="H154" s="268" t="s">
        <v>6538</v>
      </c>
      <c r="I154" s="268" t="s">
        <v>6226</v>
      </c>
      <c r="J154" s="268" t="s">
        <v>6584</v>
      </c>
      <c r="K154" s="268" t="s">
        <v>43</v>
      </c>
      <c r="L154" s="268" t="s">
        <v>6228</v>
      </c>
      <c r="M154" s="268" t="s">
        <v>6229</v>
      </c>
      <c r="N154" s="268" t="s">
        <v>6230</v>
      </c>
      <c r="O154" s="268" t="s">
        <v>6231</v>
      </c>
      <c r="P154" s="268" t="s">
        <v>6232</v>
      </c>
      <c r="Q154" s="268" t="s">
        <v>6233</v>
      </c>
      <c r="R154" s="268" t="s">
        <v>6234</v>
      </c>
      <c r="S154" s="268" t="s">
        <v>6235</v>
      </c>
      <c r="T154" s="268" t="s">
        <v>2976</v>
      </c>
      <c r="U154" s="268" t="s">
        <v>2977</v>
      </c>
      <c r="V154" s="268" t="s">
        <v>6236</v>
      </c>
      <c r="W154" s="268">
        <v>389970</v>
      </c>
      <c r="X154" s="268" t="s">
        <v>209</v>
      </c>
      <c r="Y154" s="268"/>
      <c r="Z154" s="268">
        <v>22</v>
      </c>
      <c r="AA154" s="269">
        <v>24</v>
      </c>
      <c r="AB154" s="270">
        <v>3</v>
      </c>
      <c r="AC154" s="268">
        <v>4</v>
      </c>
      <c r="AD154" s="268">
        <v>5</v>
      </c>
      <c r="AE154" s="268">
        <v>8</v>
      </c>
      <c r="AF154" s="268">
        <v>1</v>
      </c>
      <c r="AG154" s="269">
        <v>9</v>
      </c>
      <c r="AH154" s="268" t="s">
        <v>6451</v>
      </c>
      <c r="AI154" s="269" t="s">
        <v>6363</v>
      </c>
      <c r="AJ154" s="271">
        <v>45085</v>
      </c>
      <c r="AK154" s="271">
        <v>45087</v>
      </c>
      <c r="AL154" s="268" t="s">
        <v>6237</v>
      </c>
      <c r="AM154" s="269" t="s">
        <v>6586</v>
      </c>
      <c r="AN154" s="268" t="s">
        <v>6253</v>
      </c>
      <c r="AO154" s="269" t="s">
        <v>6242</v>
      </c>
      <c r="AP154" s="269" t="s">
        <v>6242</v>
      </c>
      <c r="AQ154" s="269" t="s">
        <v>6242</v>
      </c>
      <c r="AR154" s="268" t="s">
        <v>6243</v>
      </c>
      <c r="AS154" s="268" t="s">
        <v>6244</v>
      </c>
      <c r="AT154" s="272" t="s">
        <v>6578</v>
      </c>
      <c r="AU154" s="268" t="s">
        <v>6246</v>
      </c>
      <c r="AV154" s="268" t="s">
        <v>6247</v>
      </c>
      <c r="AW154" s="268" t="s">
        <v>42</v>
      </c>
      <c r="AX154" s="268"/>
    </row>
    <row r="155" spans="1:50" x14ac:dyDescent="0.25">
      <c r="A155" s="266">
        <v>47140</v>
      </c>
      <c r="B155" s="267">
        <v>50649912</v>
      </c>
      <c r="C155" s="268" t="s">
        <v>6223</v>
      </c>
      <c r="D155" s="268" t="s">
        <v>202</v>
      </c>
      <c r="E155" s="268">
        <v>3000</v>
      </c>
      <c r="F155" s="268" t="s">
        <v>6268</v>
      </c>
      <c r="G155" s="268">
        <v>21100</v>
      </c>
      <c r="H155" s="268" t="s">
        <v>2600</v>
      </c>
      <c r="I155" s="268" t="s">
        <v>6542</v>
      </c>
      <c r="J155" s="268" t="s">
        <v>6600</v>
      </c>
      <c r="K155" s="268" t="s">
        <v>6601</v>
      </c>
      <c r="L155" s="268" t="s">
        <v>6228</v>
      </c>
      <c r="M155" s="268" t="s">
        <v>6229</v>
      </c>
      <c r="N155" s="268" t="s">
        <v>6230</v>
      </c>
      <c r="O155" s="268" t="s">
        <v>6231</v>
      </c>
      <c r="P155" s="268" t="s">
        <v>6273</v>
      </c>
      <c r="Q155" s="268" t="s">
        <v>6302</v>
      </c>
      <c r="R155" s="268" t="s">
        <v>6234</v>
      </c>
      <c r="S155" s="268" t="s">
        <v>6235</v>
      </c>
      <c r="T155" s="268" t="s">
        <v>820</v>
      </c>
      <c r="U155" s="268" t="s">
        <v>821</v>
      </c>
      <c r="V155" s="268" t="s">
        <v>6318</v>
      </c>
      <c r="W155" s="268"/>
      <c r="X155" s="268" t="s">
        <v>6319</v>
      </c>
      <c r="Y155" s="268"/>
      <c r="Z155" s="268" t="s">
        <v>6320</v>
      </c>
      <c r="AA155" s="269">
        <v>24</v>
      </c>
      <c r="AB155" s="270">
        <v>3</v>
      </c>
      <c r="AC155" s="268">
        <v>16</v>
      </c>
      <c r="AD155" s="268" t="s">
        <v>6262</v>
      </c>
      <c r="AE155" s="268">
        <v>16</v>
      </c>
      <c r="AF155" s="268" t="s">
        <v>6237</v>
      </c>
      <c r="AG155" s="269">
        <v>16</v>
      </c>
      <c r="AH155" s="268" t="s">
        <v>6602</v>
      </c>
      <c r="AI155" s="269" t="s">
        <v>6603</v>
      </c>
      <c r="AJ155" s="271">
        <v>44986</v>
      </c>
      <c r="AK155" s="271">
        <v>44988</v>
      </c>
      <c r="AL155" s="268" t="s">
        <v>6237</v>
      </c>
      <c r="AM155" s="269" t="s">
        <v>6242</v>
      </c>
      <c r="AN155" s="268">
        <v>2</v>
      </c>
      <c r="AO155" s="269" t="s">
        <v>6604</v>
      </c>
      <c r="AP155" s="269" t="s">
        <v>6242</v>
      </c>
      <c r="AQ155" s="269" t="s">
        <v>6242</v>
      </c>
      <c r="AR155" s="268" t="s">
        <v>6323</v>
      </c>
      <c r="AS155" s="268" t="s">
        <v>6324</v>
      </c>
      <c r="AT155" s="272" t="s">
        <v>6255</v>
      </c>
      <c r="AU155" s="268" t="s">
        <v>6246</v>
      </c>
      <c r="AV155" s="268" t="s">
        <v>6247</v>
      </c>
      <c r="AW155" s="268" t="s">
        <v>42</v>
      </c>
      <c r="AX155" s="268"/>
    </row>
    <row r="156" spans="1:50" x14ac:dyDescent="0.25">
      <c r="A156" s="266">
        <v>48263</v>
      </c>
      <c r="B156" s="267">
        <v>50650110</v>
      </c>
      <c r="C156" s="268" t="s">
        <v>6223</v>
      </c>
      <c r="D156" s="268" t="s">
        <v>201</v>
      </c>
      <c r="E156" s="268">
        <v>3001</v>
      </c>
      <c r="F156" s="268" t="s">
        <v>6537</v>
      </c>
      <c r="G156" s="268">
        <v>21500</v>
      </c>
      <c r="H156" s="268" t="s">
        <v>6538</v>
      </c>
      <c r="I156" s="268" t="s">
        <v>6226</v>
      </c>
      <c r="J156" s="268" t="s">
        <v>6374</v>
      </c>
      <c r="K156" s="268" t="s">
        <v>24</v>
      </c>
      <c r="L156" s="268" t="s">
        <v>6228</v>
      </c>
      <c r="M156" s="268" t="s">
        <v>6229</v>
      </c>
      <c r="N156" s="268" t="s">
        <v>6230</v>
      </c>
      <c r="O156" s="268" t="s">
        <v>6231</v>
      </c>
      <c r="P156" s="268" t="s">
        <v>6232</v>
      </c>
      <c r="Q156" s="268" t="s">
        <v>6233</v>
      </c>
      <c r="R156" s="268" t="s">
        <v>6234</v>
      </c>
      <c r="S156" s="268" t="s">
        <v>6235</v>
      </c>
      <c r="T156" s="268" t="s">
        <v>2818</v>
      </c>
      <c r="U156" s="268" t="s">
        <v>6605</v>
      </c>
      <c r="V156" s="268" t="s">
        <v>6236</v>
      </c>
      <c r="W156" s="268">
        <v>496969</v>
      </c>
      <c r="X156" s="268" t="s">
        <v>162</v>
      </c>
      <c r="Y156" s="268" t="s">
        <v>6277</v>
      </c>
      <c r="Z156" s="268">
        <v>35</v>
      </c>
      <c r="AA156" s="269">
        <v>8</v>
      </c>
      <c r="AB156" s="270">
        <v>1</v>
      </c>
      <c r="AC156" s="268">
        <v>1</v>
      </c>
      <c r="AD156" s="268">
        <v>8</v>
      </c>
      <c r="AE156" s="268">
        <v>8</v>
      </c>
      <c r="AF156" s="268">
        <v>1</v>
      </c>
      <c r="AG156" s="269">
        <v>9</v>
      </c>
      <c r="AH156" s="268" t="s">
        <v>6278</v>
      </c>
      <c r="AI156" s="269" t="s">
        <v>6279</v>
      </c>
      <c r="AJ156" s="271">
        <v>44953</v>
      </c>
      <c r="AK156" s="271">
        <v>44953</v>
      </c>
      <c r="AL156" s="268" t="s">
        <v>6237</v>
      </c>
      <c r="AM156" s="269" t="s">
        <v>6242</v>
      </c>
      <c r="AN156" s="268" t="s">
        <v>6253</v>
      </c>
      <c r="AO156" s="269" t="s">
        <v>6242</v>
      </c>
      <c r="AP156" s="269" t="s">
        <v>6242</v>
      </c>
      <c r="AQ156" s="269" t="s">
        <v>6242</v>
      </c>
      <c r="AR156" s="268" t="s">
        <v>6280</v>
      </c>
      <c r="AS156" s="268" t="s">
        <v>6281</v>
      </c>
      <c r="AT156" s="272" t="s">
        <v>6300</v>
      </c>
      <c r="AU156" s="268" t="s">
        <v>6246</v>
      </c>
      <c r="AV156" s="268" t="s">
        <v>6247</v>
      </c>
      <c r="AW156" s="268" t="s">
        <v>42</v>
      </c>
      <c r="AX156" s="268"/>
    </row>
    <row r="157" spans="1:50" x14ac:dyDescent="0.25">
      <c r="A157" s="266">
        <v>48403</v>
      </c>
      <c r="B157" s="267">
        <v>50655645</v>
      </c>
      <c r="C157" s="268" t="s">
        <v>6223</v>
      </c>
      <c r="D157" s="268" t="s">
        <v>201</v>
      </c>
      <c r="E157" s="268">
        <v>3001</v>
      </c>
      <c r="F157" s="268" t="s">
        <v>6537</v>
      </c>
      <c r="G157" s="268">
        <v>21500</v>
      </c>
      <c r="H157" s="268" t="s">
        <v>6538</v>
      </c>
      <c r="I157" s="268" t="s">
        <v>6226</v>
      </c>
      <c r="J157" s="268" t="s">
        <v>6465</v>
      </c>
      <c r="K157" s="268" t="s">
        <v>140</v>
      </c>
      <c r="L157" s="268" t="s">
        <v>6228</v>
      </c>
      <c r="M157" s="268" t="s">
        <v>6229</v>
      </c>
      <c r="N157" s="268" t="s">
        <v>6230</v>
      </c>
      <c r="O157" s="268" t="s">
        <v>6231</v>
      </c>
      <c r="P157" s="268" t="s">
        <v>6232</v>
      </c>
      <c r="Q157" s="268" t="s">
        <v>6233</v>
      </c>
      <c r="R157" s="268" t="s">
        <v>6234</v>
      </c>
      <c r="S157" s="268" t="s">
        <v>6235</v>
      </c>
      <c r="T157" s="268" t="s">
        <v>1618</v>
      </c>
      <c r="U157" s="268" t="s">
        <v>1619</v>
      </c>
      <c r="V157" s="268" t="s">
        <v>6236</v>
      </c>
      <c r="W157" s="268">
        <v>354951</v>
      </c>
      <c r="X157" s="268" t="s">
        <v>39</v>
      </c>
      <c r="Y157" s="268" t="s">
        <v>6277</v>
      </c>
      <c r="Z157" s="268">
        <v>39</v>
      </c>
      <c r="AA157" s="269">
        <v>16</v>
      </c>
      <c r="AB157" s="270">
        <v>2</v>
      </c>
      <c r="AC157" s="268">
        <v>3</v>
      </c>
      <c r="AD157" s="268">
        <v>9</v>
      </c>
      <c r="AE157" s="268">
        <v>9</v>
      </c>
      <c r="AF157" s="268">
        <v>3</v>
      </c>
      <c r="AG157" s="269">
        <v>12</v>
      </c>
      <c r="AH157" s="268" t="s">
        <v>6278</v>
      </c>
      <c r="AI157" s="269" t="s">
        <v>6279</v>
      </c>
      <c r="AJ157" s="271">
        <v>45169</v>
      </c>
      <c r="AK157" s="271">
        <v>45170</v>
      </c>
      <c r="AL157" s="268" t="s">
        <v>6237</v>
      </c>
      <c r="AM157" s="269" t="s">
        <v>6242</v>
      </c>
      <c r="AN157" s="268" t="s">
        <v>6253</v>
      </c>
      <c r="AO157" s="269" t="s">
        <v>6242</v>
      </c>
      <c r="AP157" s="269" t="s">
        <v>6242</v>
      </c>
      <c r="AQ157" s="269" t="s">
        <v>6242</v>
      </c>
      <c r="AR157" s="268" t="s">
        <v>6280</v>
      </c>
      <c r="AS157" s="268" t="s">
        <v>6281</v>
      </c>
      <c r="AT157" s="272" t="s">
        <v>6245</v>
      </c>
      <c r="AU157" s="268" t="s">
        <v>6246</v>
      </c>
      <c r="AV157" s="268" t="s">
        <v>6247</v>
      </c>
      <c r="AW157" s="268" t="s">
        <v>42</v>
      </c>
      <c r="AX157" s="268"/>
    </row>
    <row r="158" spans="1:50" x14ac:dyDescent="0.25">
      <c r="A158" s="266">
        <v>47128</v>
      </c>
      <c r="B158" s="267">
        <v>50656020</v>
      </c>
      <c r="C158" s="268" t="s">
        <v>6223</v>
      </c>
      <c r="D158" s="268" t="s">
        <v>202</v>
      </c>
      <c r="E158" s="268">
        <v>3000</v>
      </c>
      <c r="F158" s="268" t="s">
        <v>6268</v>
      </c>
      <c r="G158" s="268">
        <v>21100</v>
      </c>
      <c r="H158" s="268" t="s">
        <v>2600</v>
      </c>
      <c r="I158" s="268" t="s">
        <v>6542</v>
      </c>
      <c r="J158" s="268" t="s">
        <v>6560</v>
      </c>
      <c r="K158" s="268" t="s">
        <v>6561</v>
      </c>
      <c r="L158" s="268" t="s">
        <v>6228</v>
      </c>
      <c r="M158" s="268" t="s">
        <v>6229</v>
      </c>
      <c r="N158" s="268" t="s">
        <v>6230</v>
      </c>
      <c r="O158" s="268" t="s">
        <v>6231</v>
      </c>
      <c r="P158" s="268" t="s">
        <v>6273</v>
      </c>
      <c r="Q158" s="268" t="s">
        <v>6302</v>
      </c>
      <c r="R158" s="268" t="s">
        <v>6234</v>
      </c>
      <c r="S158" s="268" t="s">
        <v>6235</v>
      </c>
      <c r="T158" s="268" t="s">
        <v>1964</v>
      </c>
      <c r="U158" s="268" t="s">
        <v>1965</v>
      </c>
      <c r="V158" s="268" t="s">
        <v>6318</v>
      </c>
      <c r="W158" s="268"/>
      <c r="X158" s="268" t="s">
        <v>6319</v>
      </c>
      <c r="Y158" s="268"/>
      <c r="Z158" s="268" t="s">
        <v>6320</v>
      </c>
      <c r="AA158" s="269">
        <v>40</v>
      </c>
      <c r="AB158" s="270">
        <v>5</v>
      </c>
      <c r="AC158" s="268">
        <v>21</v>
      </c>
      <c r="AD158" s="268" t="s">
        <v>6262</v>
      </c>
      <c r="AE158" s="268">
        <v>21</v>
      </c>
      <c r="AF158" s="268" t="s">
        <v>6237</v>
      </c>
      <c r="AG158" s="269">
        <v>21</v>
      </c>
      <c r="AH158" s="268" t="s">
        <v>6583</v>
      </c>
      <c r="AI158" s="269" t="s">
        <v>6563</v>
      </c>
      <c r="AJ158" s="271">
        <v>45075</v>
      </c>
      <c r="AK158" s="271">
        <v>45079</v>
      </c>
      <c r="AL158" s="268" t="s">
        <v>6237</v>
      </c>
      <c r="AM158" s="269" t="s">
        <v>6242</v>
      </c>
      <c r="AN158" s="268">
        <v>1</v>
      </c>
      <c r="AO158" s="269" t="s">
        <v>6580</v>
      </c>
      <c r="AP158" s="269" t="s">
        <v>6242</v>
      </c>
      <c r="AQ158" s="269" t="s">
        <v>6242</v>
      </c>
      <c r="AR158" s="268" t="s">
        <v>6323</v>
      </c>
      <c r="AS158" s="268" t="s">
        <v>6324</v>
      </c>
      <c r="AT158" s="272" t="s">
        <v>6267</v>
      </c>
      <c r="AU158" s="268" t="s">
        <v>6246</v>
      </c>
      <c r="AV158" s="268" t="s">
        <v>6247</v>
      </c>
      <c r="AW158" s="268" t="s">
        <v>40</v>
      </c>
      <c r="AX158" s="268"/>
    </row>
    <row r="159" spans="1:50" x14ac:dyDescent="0.25">
      <c r="A159" s="266">
        <v>47843</v>
      </c>
      <c r="B159" s="267">
        <v>50656017</v>
      </c>
      <c r="C159" s="268" t="s">
        <v>6223</v>
      </c>
      <c r="D159" s="268" t="s">
        <v>202</v>
      </c>
      <c r="E159" s="268">
        <v>3000</v>
      </c>
      <c r="F159" s="268" t="s">
        <v>6268</v>
      </c>
      <c r="G159" s="268">
        <v>21100</v>
      </c>
      <c r="H159" s="268" t="s">
        <v>2600</v>
      </c>
      <c r="I159" s="268" t="s">
        <v>6269</v>
      </c>
      <c r="J159" s="268" t="s">
        <v>6568</v>
      </c>
      <c r="K159" s="268" t="s">
        <v>207</v>
      </c>
      <c r="L159" s="268" t="s">
        <v>6228</v>
      </c>
      <c r="M159" s="268" t="s">
        <v>6229</v>
      </c>
      <c r="N159" s="268" t="s">
        <v>6230</v>
      </c>
      <c r="O159" s="268" t="s">
        <v>6231</v>
      </c>
      <c r="P159" s="268" t="s">
        <v>6273</v>
      </c>
      <c r="Q159" s="268" t="s">
        <v>6302</v>
      </c>
      <c r="R159" s="268" t="s">
        <v>6234</v>
      </c>
      <c r="S159" s="268" t="s">
        <v>6235</v>
      </c>
      <c r="T159" s="268" t="s">
        <v>1068</v>
      </c>
      <c r="U159" s="268" t="s">
        <v>1069</v>
      </c>
      <c r="V159" s="268" t="s">
        <v>6236</v>
      </c>
      <c r="W159" s="268">
        <v>336327</v>
      </c>
      <c r="X159" s="268" t="s">
        <v>204</v>
      </c>
      <c r="Y159" s="268" t="s">
        <v>6277</v>
      </c>
      <c r="Z159" s="268">
        <v>39</v>
      </c>
      <c r="AA159" s="269">
        <v>40</v>
      </c>
      <c r="AB159" s="270">
        <v>5</v>
      </c>
      <c r="AC159" s="268">
        <v>20</v>
      </c>
      <c r="AD159" s="268" t="s">
        <v>6262</v>
      </c>
      <c r="AE159" s="268">
        <v>16</v>
      </c>
      <c r="AF159" s="268">
        <v>4</v>
      </c>
      <c r="AG159" s="269">
        <v>20</v>
      </c>
      <c r="AH159" s="268" t="s">
        <v>6278</v>
      </c>
      <c r="AI159" s="269" t="s">
        <v>6279</v>
      </c>
      <c r="AJ159" s="271">
        <v>45061</v>
      </c>
      <c r="AK159" s="271">
        <v>45065</v>
      </c>
      <c r="AL159" s="268" t="s">
        <v>6237</v>
      </c>
      <c r="AM159" s="269" t="s">
        <v>6242</v>
      </c>
      <c r="AN159" s="268" t="s">
        <v>6253</v>
      </c>
      <c r="AO159" s="269" t="s">
        <v>6242</v>
      </c>
      <c r="AP159" s="269" t="s">
        <v>6242</v>
      </c>
      <c r="AQ159" s="269" t="s">
        <v>6242</v>
      </c>
      <c r="AR159" s="268" t="s">
        <v>6280</v>
      </c>
      <c r="AS159" s="268" t="s">
        <v>6281</v>
      </c>
      <c r="AT159" s="272" t="s">
        <v>6267</v>
      </c>
      <c r="AU159" s="268" t="s">
        <v>6246</v>
      </c>
      <c r="AV159" s="268" t="s">
        <v>6247</v>
      </c>
      <c r="AW159" s="268" t="s">
        <v>71</v>
      </c>
      <c r="AX159" s="268"/>
    </row>
    <row r="160" spans="1:50" x14ac:dyDescent="0.25">
      <c r="A160" s="266">
        <v>47131</v>
      </c>
      <c r="B160" s="267">
        <v>50656022</v>
      </c>
      <c r="C160" s="268" t="s">
        <v>6223</v>
      </c>
      <c r="D160" s="268" t="s">
        <v>202</v>
      </c>
      <c r="E160" s="268">
        <v>3000</v>
      </c>
      <c r="F160" s="268" t="s">
        <v>6268</v>
      </c>
      <c r="G160" s="268">
        <v>21100</v>
      </c>
      <c r="H160" s="268" t="s">
        <v>2600</v>
      </c>
      <c r="I160" s="268" t="s">
        <v>6542</v>
      </c>
      <c r="J160" s="268" t="s">
        <v>6581</v>
      </c>
      <c r="K160" s="268" t="s">
        <v>6582</v>
      </c>
      <c r="L160" s="268" t="s">
        <v>6228</v>
      </c>
      <c r="M160" s="268" t="s">
        <v>6229</v>
      </c>
      <c r="N160" s="268" t="s">
        <v>6230</v>
      </c>
      <c r="O160" s="268" t="s">
        <v>6231</v>
      </c>
      <c r="P160" s="268" t="s">
        <v>6273</v>
      </c>
      <c r="Q160" s="268" t="s">
        <v>6302</v>
      </c>
      <c r="R160" s="268" t="s">
        <v>6234</v>
      </c>
      <c r="S160" s="268" t="s">
        <v>6235</v>
      </c>
      <c r="T160" s="268" t="s">
        <v>820</v>
      </c>
      <c r="U160" s="268" t="s">
        <v>821</v>
      </c>
      <c r="V160" s="268" t="s">
        <v>6318</v>
      </c>
      <c r="W160" s="268"/>
      <c r="X160" s="268" t="s">
        <v>6319</v>
      </c>
      <c r="Y160" s="268"/>
      <c r="Z160" s="268" t="s">
        <v>6320</v>
      </c>
      <c r="AA160" s="269">
        <v>40</v>
      </c>
      <c r="AB160" s="270">
        <v>5</v>
      </c>
      <c r="AC160" s="268">
        <v>14</v>
      </c>
      <c r="AD160" s="268">
        <v>1</v>
      </c>
      <c r="AE160" s="268">
        <v>15</v>
      </c>
      <c r="AF160" s="268" t="s">
        <v>6237</v>
      </c>
      <c r="AG160" s="269">
        <v>15</v>
      </c>
      <c r="AH160" s="268" t="s">
        <v>6606</v>
      </c>
      <c r="AI160" s="269" t="s">
        <v>6563</v>
      </c>
      <c r="AJ160" s="271">
        <v>45152</v>
      </c>
      <c r="AK160" s="271">
        <v>45156</v>
      </c>
      <c r="AL160" s="268" t="s">
        <v>6237</v>
      </c>
      <c r="AM160" s="269" t="s">
        <v>6242</v>
      </c>
      <c r="AN160" s="268" t="s">
        <v>6253</v>
      </c>
      <c r="AO160" s="269" t="s">
        <v>6242</v>
      </c>
      <c r="AP160" s="269" t="s">
        <v>6242</v>
      </c>
      <c r="AQ160" s="269" t="s">
        <v>6242</v>
      </c>
      <c r="AR160" s="268" t="s">
        <v>6323</v>
      </c>
      <c r="AS160" s="268" t="s">
        <v>6324</v>
      </c>
      <c r="AT160" s="272" t="s">
        <v>6267</v>
      </c>
      <c r="AU160" s="268" t="s">
        <v>6246</v>
      </c>
      <c r="AV160" s="268" t="s">
        <v>6247</v>
      </c>
      <c r="AW160" s="268" t="s">
        <v>29</v>
      </c>
      <c r="AX160" s="268"/>
    </row>
    <row r="161" spans="1:50" x14ac:dyDescent="0.25">
      <c r="A161" s="266">
        <v>49263</v>
      </c>
      <c r="B161" s="267">
        <v>50655651</v>
      </c>
      <c r="C161" s="268" t="s">
        <v>6223</v>
      </c>
      <c r="D161" s="268" t="s">
        <v>201</v>
      </c>
      <c r="E161" s="268">
        <v>3004</v>
      </c>
      <c r="F161" s="268" t="s">
        <v>6539</v>
      </c>
      <c r="G161" s="268">
        <v>21501</v>
      </c>
      <c r="H161" s="268" t="s">
        <v>6540</v>
      </c>
      <c r="I161" s="268" t="s">
        <v>6226</v>
      </c>
      <c r="J161" s="268" t="s">
        <v>30</v>
      </c>
      <c r="K161" s="268" t="s">
        <v>30</v>
      </c>
      <c r="L161" s="268" t="s">
        <v>6228</v>
      </c>
      <c r="M161" s="268" t="s">
        <v>6229</v>
      </c>
      <c r="N161" s="268" t="s">
        <v>6230</v>
      </c>
      <c r="O161" s="268" t="s">
        <v>6231</v>
      </c>
      <c r="P161" s="268" t="s">
        <v>6232</v>
      </c>
      <c r="Q161" s="268" t="s">
        <v>6233</v>
      </c>
      <c r="R161" s="268" t="s">
        <v>6234</v>
      </c>
      <c r="S161" s="268" t="s">
        <v>6235</v>
      </c>
      <c r="T161" s="268" t="s">
        <v>1618</v>
      </c>
      <c r="U161" s="268" t="s">
        <v>1619</v>
      </c>
      <c r="V161" s="268" t="s">
        <v>6236</v>
      </c>
      <c r="W161" s="268">
        <v>971841</v>
      </c>
      <c r="X161" s="268" t="s">
        <v>151</v>
      </c>
      <c r="Y161" s="268" t="s">
        <v>6277</v>
      </c>
      <c r="Z161" s="268">
        <v>35</v>
      </c>
      <c r="AA161" s="269">
        <v>8</v>
      </c>
      <c r="AB161" s="270">
        <v>1</v>
      </c>
      <c r="AC161" s="268">
        <v>2</v>
      </c>
      <c r="AD161" s="268">
        <v>13</v>
      </c>
      <c r="AE161" s="268">
        <v>15</v>
      </c>
      <c r="AF161" s="268" t="s">
        <v>6237</v>
      </c>
      <c r="AG161" s="269">
        <v>15</v>
      </c>
      <c r="AH161" s="268" t="s">
        <v>6278</v>
      </c>
      <c r="AI161" s="269" t="s">
        <v>6279</v>
      </c>
      <c r="AJ161" s="271">
        <v>45201</v>
      </c>
      <c r="AK161" s="271">
        <v>45201</v>
      </c>
      <c r="AL161" s="268" t="s">
        <v>6237</v>
      </c>
      <c r="AM161" s="269" t="s">
        <v>6242</v>
      </c>
      <c r="AN161" s="268" t="s">
        <v>6253</v>
      </c>
      <c r="AO161" s="269" t="s">
        <v>6242</v>
      </c>
      <c r="AP161" s="269" t="s">
        <v>6242</v>
      </c>
      <c r="AQ161" s="269" t="s">
        <v>6242</v>
      </c>
      <c r="AR161" s="268" t="s">
        <v>6280</v>
      </c>
      <c r="AS161" s="268" t="s">
        <v>6281</v>
      </c>
      <c r="AT161" s="272" t="s">
        <v>6367</v>
      </c>
      <c r="AU161" s="268" t="s">
        <v>6246</v>
      </c>
      <c r="AV161" s="268" t="s">
        <v>6247</v>
      </c>
      <c r="AW161" s="268" t="s">
        <v>45</v>
      </c>
      <c r="AX161" s="268"/>
    </row>
    <row r="162" spans="1:50" x14ac:dyDescent="0.25">
      <c r="A162" s="266">
        <v>49275</v>
      </c>
      <c r="B162" s="267">
        <v>50655633</v>
      </c>
      <c r="C162" s="268" t="s">
        <v>6223</v>
      </c>
      <c r="D162" s="268" t="s">
        <v>201</v>
      </c>
      <c r="E162" s="268">
        <v>3004</v>
      </c>
      <c r="F162" s="268" t="s">
        <v>6539</v>
      </c>
      <c r="G162" s="268">
        <v>21501</v>
      </c>
      <c r="H162" s="268" t="s">
        <v>6540</v>
      </c>
      <c r="I162" s="268" t="s">
        <v>6226</v>
      </c>
      <c r="J162" s="268" t="s">
        <v>22</v>
      </c>
      <c r="K162" s="268" t="s">
        <v>22</v>
      </c>
      <c r="L162" s="268" t="s">
        <v>6228</v>
      </c>
      <c r="M162" s="268" t="s">
        <v>6229</v>
      </c>
      <c r="N162" s="268" t="s">
        <v>6230</v>
      </c>
      <c r="O162" s="268" t="s">
        <v>6231</v>
      </c>
      <c r="P162" s="268" t="s">
        <v>6232</v>
      </c>
      <c r="Q162" s="268" t="s">
        <v>6233</v>
      </c>
      <c r="R162" s="268" t="s">
        <v>6234</v>
      </c>
      <c r="S162" s="268" t="s">
        <v>6235</v>
      </c>
      <c r="T162" s="268" t="s">
        <v>1618</v>
      </c>
      <c r="U162" s="268" t="s">
        <v>1619</v>
      </c>
      <c r="V162" s="268" t="s">
        <v>6236</v>
      </c>
      <c r="W162" s="268">
        <v>384599</v>
      </c>
      <c r="X162" s="268" t="s">
        <v>123</v>
      </c>
      <c r="Y162" s="268"/>
      <c r="Z162" s="268">
        <v>16</v>
      </c>
      <c r="AA162" s="269">
        <v>24</v>
      </c>
      <c r="AB162" s="270">
        <v>3</v>
      </c>
      <c r="AC162" s="268" t="s">
        <v>6262</v>
      </c>
      <c r="AD162" s="268">
        <v>12</v>
      </c>
      <c r="AE162" s="268">
        <v>11</v>
      </c>
      <c r="AF162" s="268">
        <v>1</v>
      </c>
      <c r="AG162" s="269">
        <v>12</v>
      </c>
      <c r="AH162" s="268" t="s">
        <v>6404</v>
      </c>
      <c r="AI162" s="269" t="s">
        <v>6386</v>
      </c>
      <c r="AJ162" s="271">
        <v>45118</v>
      </c>
      <c r="AK162" s="271">
        <v>45120</v>
      </c>
      <c r="AL162" s="268" t="s">
        <v>6237</v>
      </c>
      <c r="AM162" s="269" t="s">
        <v>6242</v>
      </c>
      <c r="AN162" s="268" t="s">
        <v>6253</v>
      </c>
      <c r="AO162" s="269" t="s">
        <v>6242</v>
      </c>
      <c r="AP162" s="269" t="s">
        <v>6242</v>
      </c>
      <c r="AQ162" s="269" t="s">
        <v>6242</v>
      </c>
      <c r="AR162" s="268" t="s">
        <v>6243</v>
      </c>
      <c r="AS162" s="268" t="s">
        <v>6244</v>
      </c>
      <c r="AT162" s="272" t="s">
        <v>6336</v>
      </c>
      <c r="AU162" s="268" t="s">
        <v>6246</v>
      </c>
      <c r="AV162" s="268" t="s">
        <v>6247</v>
      </c>
      <c r="AW162" s="268" t="s">
        <v>45</v>
      </c>
      <c r="AX162" s="268"/>
    </row>
    <row r="163" spans="1:50" x14ac:dyDescent="0.25">
      <c r="A163" s="266">
        <v>50040</v>
      </c>
      <c r="B163" s="267">
        <v>50655658</v>
      </c>
      <c r="C163" s="268" t="s">
        <v>6223</v>
      </c>
      <c r="D163" s="268" t="s">
        <v>201</v>
      </c>
      <c r="E163" s="268">
        <v>3004</v>
      </c>
      <c r="F163" s="268" t="s">
        <v>6539</v>
      </c>
      <c r="G163" s="268">
        <v>21501</v>
      </c>
      <c r="H163" s="268" t="s">
        <v>6540</v>
      </c>
      <c r="I163" s="268" t="s">
        <v>6226</v>
      </c>
      <c r="J163" s="268" t="s">
        <v>78</v>
      </c>
      <c r="K163" s="268" t="s">
        <v>78</v>
      </c>
      <c r="L163" s="268" t="s">
        <v>6228</v>
      </c>
      <c r="M163" s="268" t="s">
        <v>6229</v>
      </c>
      <c r="N163" s="268" t="s">
        <v>6230</v>
      </c>
      <c r="O163" s="268" t="s">
        <v>6231</v>
      </c>
      <c r="P163" s="268" t="s">
        <v>6232</v>
      </c>
      <c r="Q163" s="268" t="s">
        <v>6233</v>
      </c>
      <c r="R163" s="268" t="s">
        <v>6234</v>
      </c>
      <c r="S163" s="268" t="s">
        <v>6235</v>
      </c>
      <c r="T163" s="268" t="s">
        <v>1618</v>
      </c>
      <c r="U163" s="268" t="s">
        <v>1619</v>
      </c>
      <c r="V163" s="268" t="s">
        <v>6236</v>
      </c>
      <c r="W163" s="268">
        <v>971841</v>
      </c>
      <c r="X163" s="268" t="s">
        <v>151</v>
      </c>
      <c r="Y163" s="268" t="s">
        <v>6277</v>
      </c>
      <c r="Z163" s="268">
        <v>35</v>
      </c>
      <c r="AA163" s="269">
        <v>8</v>
      </c>
      <c r="AB163" s="270">
        <v>1</v>
      </c>
      <c r="AC163" s="268">
        <v>2</v>
      </c>
      <c r="AD163" s="268">
        <v>15</v>
      </c>
      <c r="AE163" s="268">
        <v>15</v>
      </c>
      <c r="AF163" s="268">
        <v>2</v>
      </c>
      <c r="AG163" s="269">
        <v>17</v>
      </c>
      <c r="AH163" s="268" t="s">
        <v>6278</v>
      </c>
      <c r="AI163" s="269" t="s">
        <v>6279</v>
      </c>
      <c r="AJ163" s="271">
        <v>45229</v>
      </c>
      <c r="AK163" s="271">
        <v>45229</v>
      </c>
      <c r="AL163" s="268" t="s">
        <v>6237</v>
      </c>
      <c r="AM163" s="269" t="s">
        <v>6242</v>
      </c>
      <c r="AN163" s="268" t="s">
        <v>6253</v>
      </c>
      <c r="AO163" s="269" t="s">
        <v>6242</v>
      </c>
      <c r="AP163" s="269" t="s">
        <v>6242</v>
      </c>
      <c r="AQ163" s="269" t="s">
        <v>6242</v>
      </c>
      <c r="AR163" s="268" t="s">
        <v>6280</v>
      </c>
      <c r="AS163" s="268" t="s">
        <v>6281</v>
      </c>
      <c r="AT163" s="272" t="s">
        <v>6607</v>
      </c>
      <c r="AU163" s="268" t="s">
        <v>6246</v>
      </c>
      <c r="AV163" s="268" t="s">
        <v>6247</v>
      </c>
      <c r="AW163" s="268" t="s">
        <v>45</v>
      </c>
      <c r="AX163" s="268"/>
    </row>
    <row r="164" spans="1:50" x14ac:dyDescent="0.25">
      <c r="A164" s="266">
        <v>49289</v>
      </c>
      <c r="B164" s="267">
        <v>50655650</v>
      </c>
      <c r="C164" s="268" t="s">
        <v>6223</v>
      </c>
      <c r="D164" s="268" t="s">
        <v>201</v>
      </c>
      <c r="E164" s="268">
        <v>3004</v>
      </c>
      <c r="F164" s="268" t="s">
        <v>6539</v>
      </c>
      <c r="G164" s="268">
        <v>21501</v>
      </c>
      <c r="H164" s="268" t="s">
        <v>6540</v>
      </c>
      <c r="I164" s="268" t="s">
        <v>6226</v>
      </c>
      <c r="J164" s="268" t="s">
        <v>28</v>
      </c>
      <c r="K164" s="268" t="s">
        <v>28</v>
      </c>
      <c r="L164" s="268" t="s">
        <v>6228</v>
      </c>
      <c r="M164" s="268" t="s">
        <v>6229</v>
      </c>
      <c r="N164" s="268" t="s">
        <v>6230</v>
      </c>
      <c r="O164" s="268" t="s">
        <v>6231</v>
      </c>
      <c r="P164" s="268" t="s">
        <v>6232</v>
      </c>
      <c r="Q164" s="268" t="s">
        <v>6233</v>
      </c>
      <c r="R164" s="268" t="s">
        <v>6234</v>
      </c>
      <c r="S164" s="268" t="s">
        <v>6235</v>
      </c>
      <c r="T164" s="268" t="s">
        <v>1618</v>
      </c>
      <c r="U164" s="268" t="s">
        <v>1619</v>
      </c>
      <c r="V164" s="268" t="s">
        <v>6236</v>
      </c>
      <c r="W164" s="268">
        <v>373645</v>
      </c>
      <c r="X164" s="268" t="s">
        <v>205</v>
      </c>
      <c r="Y164" s="268"/>
      <c r="Z164" s="268" t="s">
        <v>6320</v>
      </c>
      <c r="AA164" s="269">
        <v>16</v>
      </c>
      <c r="AB164" s="270">
        <v>2</v>
      </c>
      <c r="AC164" s="268">
        <v>2</v>
      </c>
      <c r="AD164" s="268">
        <v>11</v>
      </c>
      <c r="AE164" s="268">
        <v>11</v>
      </c>
      <c r="AF164" s="268">
        <v>2</v>
      </c>
      <c r="AG164" s="269">
        <v>13</v>
      </c>
      <c r="AH164" s="268" t="s">
        <v>6278</v>
      </c>
      <c r="AI164" s="269" t="s">
        <v>6279</v>
      </c>
      <c r="AJ164" s="271">
        <v>45197</v>
      </c>
      <c r="AK164" s="271">
        <v>45198</v>
      </c>
      <c r="AL164" s="268" t="s">
        <v>6237</v>
      </c>
      <c r="AM164" s="269" t="s">
        <v>6576</v>
      </c>
      <c r="AN164" s="268" t="s">
        <v>6253</v>
      </c>
      <c r="AO164" s="269" t="s">
        <v>6242</v>
      </c>
      <c r="AP164" s="269" t="s">
        <v>6242</v>
      </c>
      <c r="AQ164" s="269" t="s">
        <v>6242</v>
      </c>
      <c r="AR164" s="268" t="s">
        <v>6243</v>
      </c>
      <c r="AS164" s="268" t="s">
        <v>6244</v>
      </c>
      <c r="AT164" s="272" t="s">
        <v>6608</v>
      </c>
      <c r="AU164" s="268" t="s">
        <v>6246</v>
      </c>
      <c r="AV164" s="268" t="s">
        <v>6247</v>
      </c>
      <c r="AW164" s="268" t="s">
        <v>45</v>
      </c>
      <c r="AX164" s="268"/>
    </row>
    <row r="165" spans="1:50" x14ac:dyDescent="0.25">
      <c r="A165" s="266">
        <v>47855</v>
      </c>
      <c r="B165" s="267">
        <v>50655630</v>
      </c>
      <c r="C165" s="268" t="s">
        <v>6223</v>
      </c>
      <c r="D165" s="268" t="s">
        <v>201</v>
      </c>
      <c r="E165" s="268">
        <v>3001</v>
      </c>
      <c r="F165" s="268" t="s">
        <v>6537</v>
      </c>
      <c r="G165" s="268">
        <v>21500</v>
      </c>
      <c r="H165" s="268" t="s">
        <v>6538</v>
      </c>
      <c r="I165" s="268" t="s">
        <v>6269</v>
      </c>
      <c r="J165" s="268" t="s">
        <v>6227</v>
      </c>
      <c r="K165" s="268" t="s">
        <v>103</v>
      </c>
      <c r="L165" s="268" t="s">
        <v>6228</v>
      </c>
      <c r="M165" s="268" t="s">
        <v>6229</v>
      </c>
      <c r="N165" s="268" t="s">
        <v>6230</v>
      </c>
      <c r="O165" s="268" t="s">
        <v>6231</v>
      </c>
      <c r="P165" s="268" t="s">
        <v>6273</v>
      </c>
      <c r="Q165" s="268" t="s">
        <v>6302</v>
      </c>
      <c r="R165" s="268" t="s">
        <v>6234</v>
      </c>
      <c r="S165" s="268" t="s">
        <v>6235</v>
      </c>
      <c r="T165" s="268" t="s">
        <v>1964</v>
      </c>
      <c r="U165" s="268" t="s">
        <v>1965</v>
      </c>
      <c r="V165" s="268" t="s">
        <v>6236</v>
      </c>
      <c r="W165" s="268">
        <v>374253</v>
      </c>
      <c r="X165" s="268" t="s">
        <v>130</v>
      </c>
      <c r="Y165" s="268" t="s">
        <v>6277</v>
      </c>
      <c r="Z165" s="268">
        <v>37</v>
      </c>
      <c r="AA165" s="269">
        <v>16</v>
      </c>
      <c r="AB165" s="270">
        <v>2</v>
      </c>
      <c r="AC165" s="268">
        <v>8</v>
      </c>
      <c r="AD165" s="268" t="s">
        <v>6262</v>
      </c>
      <c r="AE165" s="268">
        <v>8</v>
      </c>
      <c r="AF165" s="268" t="s">
        <v>6237</v>
      </c>
      <c r="AG165" s="269">
        <v>8</v>
      </c>
      <c r="AH165" s="268" t="s">
        <v>6278</v>
      </c>
      <c r="AI165" s="269" t="s">
        <v>6279</v>
      </c>
      <c r="AJ165" s="271">
        <v>45071</v>
      </c>
      <c r="AK165" s="271">
        <v>45072</v>
      </c>
      <c r="AL165" s="268" t="s">
        <v>6237</v>
      </c>
      <c r="AM165" s="269" t="s">
        <v>6242</v>
      </c>
      <c r="AN165" s="268" t="s">
        <v>6253</v>
      </c>
      <c r="AO165" s="269" t="s">
        <v>6242</v>
      </c>
      <c r="AP165" s="269" t="s">
        <v>6242</v>
      </c>
      <c r="AQ165" s="269" t="s">
        <v>6242</v>
      </c>
      <c r="AR165" s="268" t="s">
        <v>6280</v>
      </c>
      <c r="AS165" s="268" t="s">
        <v>6281</v>
      </c>
      <c r="AT165" s="272" t="s">
        <v>6245</v>
      </c>
      <c r="AU165" s="268" t="s">
        <v>6246</v>
      </c>
      <c r="AV165" s="268" t="s">
        <v>6247</v>
      </c>
      <c r="AW165" s="268" t="s">
        <v>42</v>
      </c>
      <c r="AX165" s="268"/>
    </row>
    <row r="166" spans="1:50" x14ac:dyDescent="0.25">
      <c r="A166" s="266">
        <v>47139</v>
      </c>
      <c r="B166" s="267">
        <v>50656026</v>
      </c>
      <c r="C166" s="268" t="s">
        <v>6223</v>
      </c>
      <c r="D166" s="268" t="s">
        <v>202</v>
      </c>
      <c r="E166" s="268">
        <v>3000</v>
      </c>
      <c r="F166" s="268" t="s">
        <v>6268</v>
      </c>
      <c r="G166" s="268">
        <v>21100</v>
      </c>
      <c r="H166" s="268" t="s">
        <v>2600</v>
      </c>
      <c r="I166" s="268" t="s">
        <v>6542</v>
      </c>
      <c r="J166" s="268" t="s">
        <v>6600</v>
      </c>
      <c r="K166" s="268" t="s">
        <v>6601</v>
      </c>
      <c r="L166" s="268" t="s">
        <v>6228</v>
      </c>
      <c r="M166" s="268" t="s">
        <v>6229</v>
      </c>
      <c r="N166" s="268" t="s">
        <v>6230</v>
      </c>
      <c r="O166" s="268" t="s">
        <v>6231</v>
      </c>
      <c r="P166" s="268" t="s">
        <v>6273</v>
      </c>
      <c r="Q166" s="268" t="s">
        <v>6302</v>
      </c>
      <c r="R166" s="268" t="s">
        <v>6234</v>
      </c>
      <c r="S166" s="268" t="s">
        <v>6235</v>
      </c>
      <c r="T166" s="268" t="s">
        <v>1068</v>
      </c>
      <c r="U166" s="268" t="s">
        <v>1069</v>
      </c>
      <c r="V166" s="268" t="s">
        <v>6318</v>
      </c>
      <c r="W166" s="268"/>
      <c r="X166" s="268" t="s">
        <v>6319</v>
      </c>
      <c r="Y166" s="268"/>
      <c r="Z166" s="268" t="s">
        <v>6320</v>
      </c>
      <c r="AA166" s="269">
        <v>24</v>
      </c>
      <c r="AB166" s="270">
        <v>3</v>
      </c>
      <c r="AC166" s="268">
        <v>21</v>
      </c>
      <c r="AD166" s="268" t="s">
        <v>6262</v>
      </c>
      <c r="AE166" s="268">
        <v>18</v>
      </c>
      <c r="AF166" s="268">
        <v>3</v>
      </c>
      <c r="AG166" s="269">
        <v>21</v>
      </c>
      <c r="AH166" s="268" t="s">
        <v>6609</v>
      </c>
      <c r="AI166" s="269" t="s">
        <v>6603</v>
      </c>
      <c r="AJ166" s="271">
        <v>45217</v>
      </c>
      <c r="AK166" s="271">
        <v>45219</v>
      </c>
      <c r="AL166" s="268" t="s">
        <v>6237</v>
      </c>
      <c r="AM166" s="269" t="s">
        <v>6242</v>
      </c>
      <c r="AN166" s="268" t="s">
        <v>6253</v>
      </c>
      <c r="AO166" s="269" t="s">
        <v>6242</v>
      </c>
      <c r="AP166" s="269" t="s">
        <v>6242</v>
      </c>
      <c r="AQ166" s="269" t="s">
        <v>6242</v>
      </c>
      <c r="AR166" s="268" t="s">
        <v>6323</v>
      </c>
      <c r="AS166" s="268" t="s">
        <v>6324</v>
      </c>
      <c r="AT166" s="272" t="s">
        <v>6255</v>
      </c>
      <c r="AU166" s="268" t="s">
        <v>6246</v>
      </c>
      <c r="AV166" s="268" t="s">
        <v>6247</v>
      </c>
      <c r="AW166" s="268" t="s">
        <v>94</v>
      </c>
      <c r="AX166" s="268"/>
    </row>
    <row r="167" spans="1:50" x14ac:dyDescent="0.25">
      <c r="A167" s="266">
        <v>47842</v>
      </c>
      <c r="B167" s="267">
        <v>50650150</v>
      </c>
      <c r="C167" s="268" t="s">
        <v>6223</v>
      </c>
      <c r="D167" s="268" t="s">
        <v>201</v>
      </c>
      <c r="E167" s="268">
        <v>3001</v>
      </c>
      <c r="F167" s="268" t="s">
        <v>6537</v>
      </c>
      <c r="G167" s="268">
        <v>21500</v>
      </c>
      <c r="H167" s="268" t="s">
        <v>6538</v>
      </c>
      <c r="I167" s="268" t="s">
        <v>6226</v>
      </c>
      <c r="J167" s="268" t="s">
        <v>6593</v>
      </c>
      <c r="K167" s="268" t="s">
        <v>46</v>
      </c>
      <c r="L167" s="268" t="s">
        <v>6228</v>
      </c>
      <c r="M167" s="268" t="s">
        <v>6229</v>
      </c>
      <c r="N167" s="268" t="s">
        <v>6230</v>
      </c>
      <c r="O167" s="268" t="s">
        <v>6231</v>
      </c>
      <c r="P167" s="268" t="s">
        <v>6232</v>
      </c>
      <c r="Q167" s="268" t="s">
        <v>6233</v>
      </c>
      <c r="R167" s="268" t="s">
        <v>6234</v>
      </c>
      <c r="S167" s="268" t="s">
        <v>6235</v>
      </c>
      <c r="T167" s="268" t="s">
        <v>1618</v>
      </c>
      <c r="U167" s="268" t="s">
        <v>1619</v>
      </c>
      <c r="V167" s="268" t="s">
        <v>6236</v>
      </c>
      <c r="W167" s="268">
        <v>405175</v>
      </c>
      <c r="X167" s="268" t="s">
        <v>146</v>
      </c>
      <c r="Y167" s="268" t="s">
        <v>6277</v>
      </c>
      <c r="Z167" s="268">
        <v>33</v>
      </c>
      <c r="AA167" s="269">
        <v>8</v>
      </c>
      <c r="AB167" s="270">
        <v>1</v>
      </c>
      <c r="AC167" s="268">
        <v>2</v>
      </c>
      <c r="AD167" s="268">
        <v>11</v>
      </c>
      <c r="AE167" s="268">
        <v>13</v>
      </c>
      <c r="AF167" s="268" t="s">
        <v>6237</v>
      </c>
      <c r="AG167" s="269">
        <v>13</v>
      </c>
      <c r="AH167" s="268" t="s">
        <v>6278</v>
      </c>
      <c r="AI167" s="269" t="s">
        <v>6279</v>
      </c>
      <c r="AJ167" s="271">
        <v>44965</v>
      </c>
      <c r="AK167" s="271">
        <v>44965</v>
      </c>
      <c r="AL167" s="268" t="s">
        <v>6237</v>
      </c>
      <c r="AM167" s="269" t="s">
        <v>6242</v>
      </c>
      <c r="AN167" s="268" t="s">
        <v>6253</v>
      </c>
      <c r="AO167" s="269" t="s">
        <v>6242</v>
      </c>
      <c r="AP167" s="269" t="s">
        <v>6242</v>
      </c>
      <c r="AQ167" s="269" t="s">
        <v>6242</v>
      </c>
      <c r="AR167" s="268" t="s">
        <v>6280</v>
      </c>
      <c r="AS167" s="268" t="s">
        <v>6281</v>
      </c>
      <c r="AT167" s="272" t="s">
        <v>6288</v>
      </c>
      <c r="AU167" s="268" t="s">
        <v>6246</v>
      </c>
      <c r="AV167" s="268" t="s">
        <v>6247</v>
      </c>
      <c r="AW167" s="268" t="s">
        <v>42</v>
      </c>
      <c r="AX167" s="268"/>
    </row>
    <row r="168" spans="1:50" x14ac:dyDescent="0.25">
      <c r="A168" s="266">
        <v>47114</v>
      </c>
      <c r="B168" s="267">
        <v>50649852</v>
      </c>
      <c r="C168" s="268" t="s">
        <v>6223</v>
      </c>
      <c r="D168" s="268" t="s">
        <v>202</v>
      </c>
      <c r="E168" s="268">
        <v>3000</v>
      </c>
      <c r="F168" s="268" t="s">
        <v>6268</v>
      </c>
      <c r="G168" s="268">
        <v>21100</v>
      </c>
      <c r="H168" s="268" t="s">
        <v>2600</v>
      </c>
      <c r="I168" s="268" t="s">
        <v>6269</v>
      </c>
      <c r="J168" s="268" t="s">
        <v>6610</v>
      </c>
      <c r="K168" s="268" t="s">
        <v>203</v>
      </c>
      <c r="L168" s="268" t="s">
        <v>6228</v>
      </c>
      <c r="M168" s="268" t="s">
        <v>6229</v>
      </c>
      <c r="N168" s="268" t="s">
        <v>6230</v>
      </c>
      <c r="O168" s="268" t="s">
        <v>6231</v>
      </c>
      <c r="P168" s="268" t="s">
        <v>6273</v>
      </c>
      <c r="Q168" s="268" t="s">
        <v>6302</v>
      </c>
      <c r="R168" s="268" t="s">
        <v>6234</v>
      </c>
      <c r="S168" s="268" t="s">
        <v>6235</v>
      </c>
      <c r="T168" s="268" t="s">
        <v>820</v>
      </c>
      <c r="U168" s="268" t="s">
        <v>821</v>
      </c>
      <c r="V168" s="268" t="s">
        <v>6236</v>
      </c>
      <c r="W168" s="268">
        <v>812346</v>
      </c>
      <c r="X168" s="268" t="s">
        <v>193</v>
      </c>
      <c r="Y168" s="268" t="s">
        <v>6277</v>
      </c>
      <c r="Z168" s="268">
        <v>35</v>
      </c>
      <c r="AA168" s="269">
        <v>24</v>
      </c>
      <c r="AB168" s="270">
        <v>3</v>
      </c>
      <c r="AC168" s="268">
        <v>19</v>
      </c>
      <c r="AD168" s="268" t="s">
        <v>6262</v>
      </c>
      <c r="AE168" s="268">
        <v>19</v>
      </c>
      <c r="AF168" s="268" t="s">
        <v>6237</v>
      </c>
      <c r="AG168" s="269">
        <v>19</v>
      </c>
      <c r="AH168" s="268" t="s">
        <v>6278</v>
      </c>
      <c r="AI168" s="269" t="s">
        <v>6279</v>
      </c>
      <c r="AJ168" s="271">
        <v>44993</v>
      </c>
      <c r="AK168" s="271">
        <v>44995</v>
      </c>
      <c r="AL168" s="268" t="s">
        <v>6237</v>
      </c>
      <c r="AM168" s="269" t="s">
        <v>6242</v>
      </c>
      <c r="AN168" s="268" t="s">
        <v>6253</v>
      </c>
      <c r="AO168" s="269" t="s">
        <v>6242</v>
      </c>
      <c r="AP168" s="269" t="s">
        <v>6242</v>
      </c>
      <c r="AQ168" s="269" t="s">
        <v>6242</v>
      </c>
      <c r="AR168" s="268" t="s">
        <v>6280</v>
      </c>
      <c r="AS168" s="268" t="s">
        <v>6281</v>
      </c>
      <c r="AT168" s="272" t="s">
        <v>6255</v>
      </c>
      <c r="AU168" s="268" t="s">
        <v>6246</v>
      </c>
      <c r="AV168" s="268" t="s">
        <v>6247</v>
      </c>
      <c r="AW168" s="268" t="s">
        <v>29</v>
      </c>
      <c r="AX168" s="268"/>
    </row>
    <row r="169" spans="1:50" x14ac:dyDescent="0.25">
      <c r="A169" s="266">
        <v>47109</v>
      </c>
      <c r="B169" s="267">
        <v>50650303</v>
      </c>
      <c r="C169" s="268" t="s">
        <v>6223</v>
      </c>
      <c r="D169" s="268" t="s">
        <v>202</v>
      </c>
      <c r="E169" s="268">
        <v>3000</v>
      </c>
      <c r="F169" s="268" t="s">
        <v>6268</v>
      </c>
      <c r="G169" s="268">
        <v>21100</v>
      </c>
      <c r="H169" s="268" t="s">
        <v>2600</v>
      </c>
      <c r="I169" s="268" t="s">
        <v>6269</v>
      </c>
      <c r="J169" s="268" t="s">
        <v>6610</v>
      </c>
      <c r="K169" s="268" t="s">
        <v>203</v>
      </c>
      <c r="L169" s="268" t="s">
        <v>6228</v>
      </c>
      <c r="M169" s="268" t="s">
        <v>6229</v>
      </c>
      <c r="N169" s="268" t="s">
        <v>6230</v>
      </c>
      <c r="O169" s="268" t="s">
        <v>6231</v>
      </c>
      <c r="P169" s="268" t="s">
        <v>6273</v>
      </c>
      <c r="Q169" s="268" t="s">
        <v>6302</v>
      </c>
      <c r="R169" s="268" t="s">
        <v>6234</v>
      </c>
      <c r="S169" s="268" t="s">
        <v>6235</v>
      </c>
      <c r="T169" s="268" t="s">
        <v>820</v>
      </c>
      <c r="U169" s="268" t="s">
        <v>821</v>
      </c>
      <c r="V169" s="268" t="s">
        <v>6236</v>
      </c>
      <c r="W169" s="268">
        <v>336327</v>
      </c>
      <c r="X169" s="268" t="s">
        <v>204</v>
      </c>
      <c r="Y169" s="268" t="s">
        <v>6277</v>
      </c>
      <c r="Z169" s="268">
        <v>39</v>
      </c>
      <c r="AA169" s="269">
        <v>24</v>
      </c>
      <c r="AB169" s="270">
        <v>3</v>
      </c>
      <c r="AC169" s="268">
        <v>21</v>
      </c>
      <c r="AD169" s="268" t="s">
        <v>6262</v>
      </c>
      <c r="AE169" s="268">
        <v>6</v>
      </c>
      <c r="AF169" s="268">
        <v>15</v>
      </c>
      <c r="AG169" s="269">
        <v>21</v>
      </c>
      <c r="AH169" s="268" t="s">
        <v>6278</v>
      </c>
      <c r="AI169" s="269" t="s">
        <v>6279</v>
      </c>
      <c r="AJ169" s="271">
        <v>44972</v>
      </c>
      <c r="AK169" s="271">
        <v>44974</v>
      </c>
      <c r="AL169" s="268" t="s">
        <v>6237</v>
      </c>
      <c r="AM169" s="269" t="s">
        <v>6242</v>
      </c>
      <c r="AN169" s="268" t="s">
        <v>6253</v>
      </c>
      <c r="AO169" s="269" t="s">
        <v>6242</v>
      </c>
      <c r="AP169" s="269" t="s">
        <v>6242</v>
      </c>
      <c r="AQ169" s="269" t="s">
        <v>6242</v>
      </c>
      <c r="AR169" s="268" t="s">
        <v>6280</v>
      </c>
      <c r="AS169" s="268" t="s">
        <v>6281</v>
      </c>
      <c r="AT169" s="272" t="s">
        <v>6255</v>
      </c>
      <c r="AU169" s="268" t="s">
        <v>6246</v>
      </c>
      <c r="AV169" s="268" t="s">
        <v>6247</v>
      </c>
      <c r="AW169" s="268" t="s">
        <v>71</v>
      </c>
      <c r="AX169" s="268"/>
    </row>
    <row r="170" spans="1:50" x14ac:dyDescent="0.25">
      <c r="A170" s="266">
        <v>49562</v>
      </c>
      <c r="B170" s="267">
        <v>50655654</v>
      </c>
      <c r="C170" s="268" t="s">
        <v>6223</v>
      </c>
      <c r="D170" s="268" t="s">
        <v>201</v>
      </c>
      <c r="E170" s="268">
        <v>3004</v>
      </c>
      <c r="F170" s="268" t="s">
        <v>6539</v>
      </c>
      <c r="G170" s="268">
        <v>21501</v>
      </c>
      <c r="H170" s="268" t="s">
        <v>6540</v>
      </c>
      <c r="I170" s="268" t="s">
        <v>6269</v>
      </c>
      <c r="J170" s="268" t="s">
        <v>6457</v>
      </c>
      <c r="K170" s="268" t="s">
        <v>41</v>
      </c>
      <c r="L170" s="268" t="s">
        <v>6228</v>
      </c>
      <c r="M170" s="268" t="s">
        <v>6229</v>
      </c>
      <c r="N170" s="268" t="s">
        <v>6230</v>
      </c>
      <c r="O170" s="268" t="s">
        <v>6231</v>
      </c>
      <c r="P170" s="268" t="s">
        <v>6273</v>
      </c>
      <c r="Q170" s="268" t="s">
        <v>6302</v>
      </c>
      <c r="R170" s="268" t="s">
        <v>6234</v>
      </c>
      <c r="S170" s="268" t="s">
        <v>6235</v>
      </c>
      <c r="T170" s="268" t="s">
        <v>2976</v>
      </c>
      <c r="U170" s="268" t="s">
        <v>2977</v>
      </c>
      <c r="V170" s="268" t="s">
        <v>6236</v>
      </c>
      <c r="W170" s="268">
        <v>245435</v>
      </c>
      <c r="X170" s="268" t="s">
        <v>160</v>
      </c>
      <c r="Y170" s="268" t="s">
        <v>6277</v>
      </c>
      <c r="Z170" s="268">
        <v>37</v>
      </c>
      <c r="AA170" s="269">
        <v>16</v>
      </c>
      <c r="AB170" s="270">
        <v>2</v>
      </c>
      <c r="AC170" s="268">
        <v>9</v>
      </c>
      <c r="AD170" s="268">
        <v>5</v>
      </c>
      <c r="AE170" s="268">
        <v>14</v>
      </c>
      <c r="AF170" s="268" t="s">
        <v>6237</v>
      </c>
      <c r="AG170" s="269">
        <v>14</v>
      </c>
      <c r="AH170" s="268" t="s">
        <v>6278</v>
      </c>
      <c r="AI170" s="269" t="s">
        <v>6279</v>
      </c>
      <c r="AJ170" s="271">
        <v>45211</v>
      </c>
      <c r="AK170" s="271">
        <v>45212</v>
      </c>
      <c r="AL170" s="268" t="s">
        <v>6237</v>
      </c>
      <c r="AM170" s="269" t="s">
        <v>6242</v>
      </c>
      <c r="AN170" s="268" t="s">
        <v>6253</v>
      </c>
      <c r="AO170" s="269" t="s">
        <v>6242</v>
      </c>
      <c r="AP170" s="269" t="s">
        <v>6242</v>
      </c>
      <c r="AQ170" s="269" t="s">
        <v>6242</v>
      </c>
      <c r="AR170" s="268" t="s">
        <v>6280</v>
      </c>
      <c r="AS170" s="268" t="s">
        <v>6281</v>
      </c>
      <c r="AT170" s="272" t="s">
        <v>6245</v>
      </c>
      <c r="AU170" s="268" t="s">
        <v>6246</v>
      </c>
      <c r="AV170" s="268" t="s">
        <v>6247</v>
      </c>
      <c r="AW170" s="268" t="s">
        <v>45</v>
      </c>
      <c r="AX170" s="268"/>
    </row>
    <row r="171" spans="1:50" x14ac:dyDescent="0.25">
      <c r="A171" s="266">
        <v>47848</v>
      </c>
      <c r="B171" s="267">
        <v>50650125</v>
      </c>
      <c r="C171" s="268" t="s">
        <v>6223</v>
      </c>
      <c r="D171" s="268" t="s">
        <v>201</v>
      </c>
      <c r="E171" s="268">
        <v>3001</v>
      </c>
      <c r="F171" s="268" t="s">
        <v>6537</v>
      </c>
      <c r="G171" s="268">
        <v>21500</v>
      </c>
      <c r="H171" s="268" t="s">
        <v>6538</v>
      </c>
      <c r="I171" s="268" t="s">
        <v>6269</v>
      </c>
      <c r="J171" s="268" t="s">
        <v>6248</v>
      </c>
      <c r="K171" s="268" t="s">
        <v>47</v>
      </c>
      <c r="L171" s="268" t="s">
        <v>6228</v>
      </c>
      <c r="M171" s="268" t="s">
        <v>6229</v>
      </c>
      <c r="N171" s="268" t="s">
        <v>6230</v>
      </c>
      <c r="O171" s="268" t="s">
        <v>6231</v>
      </c>
      <c r="P171" s="268" t="s">
        <v>6273</v>
      </c>
      <c r="Q171" s="268" t="s">
        <v>6302</v>
      </c>
      <c r="R171" s="268" t="s">
        <v>6234</v>
      </c>
      <c r="S171" s="268" t="s">
        <v>6235</v>
      </c>
      <c r="T171" s="268" t="s">
        <v>1964</v>
      </c>
      <c r="U171" s="268" t="s">
        <v>1965</v>
      </c>
      <c r="V171" s="268" t="s">
        <v>6236</v>
      </c>
      <c r="W171" s="268">
        <v>405175</v>
      </c>
      <c r="X171" s="268" t="s">
        <v>146</v>
      </c>
      <c r="Y171" s="268" t="s">
        <v>6277</v>
      </c>
      <c r="Z171" s="268">
        <v>33</v>
      </c>
      <c r="AA171" s="269">
        <v>24</v>
      </c>
      <c r="AB171" s="270">
        <v>3</v>
      </c>
      <c r="AC171" s="268">
        <v>11</v>
      </c>
      <c r="AD171" s="268">
        <v>6</v>
      </c>
      <c r="AE171" s="268">
        <v>13</v>
      </c>
      <c r="AF171" s="268">
        <v>4</v>
      </c>
      <c r="AG171" s="269">
        <v>17</v>
      </c>
      <c r="AH171" s="268" t="s">
        <v>6278</v>
      </c>
      <c r="AI171" s="269" t="s">
        <v>6279</v>
      </c>
      <c r="AJ171" s="271">
        <v>44944</v>
      </c>
      <c r="AK171" s="271">
        <v>44946</v>
      </c>
      <c r="AL171" s="268" t="s">
        <v>6237</v>
      </c>
      <c r="AM171" s="269" t="s">
        <v>6242</v>
      </c>
      <c r="AN171" s="268" t="s">
        <v>6253</v>
      </c>
      <c r="AO171" s="269" t="s">
        <v>6242</v>
      </c>
      <c r="AP171" s="269" t="s">
        <v>6242</v>
      </c>
      <c r="AQ171" s="269" t="s">
        <v>6242</v>
      </c>
      <c r="AR171" s="268" t="s">
        <v>6280</v>
      </c>
      <c r="AS171" s="268" t="s">
        <v>6281</v>
      </c>
      <c r="AT171" s="272" t="s">
        <v>6255</v>
      </c>
      <c r="AU171" s="268" t="s">
        <v>6246</v>
      </c>
      <c r="AV171" s="268" t="s">
        <v>6247</v>
      </c>
      <c r="AW171" s="268" t="s">
        <v>42</v>
      </c>
      <c r="AX171" s="268"/>
    </row>
    <row r="172" spans="1:50" x14ac:dyDescent="0.25">
      <c r="A172" s="266">
        <v>49624</v>
      </c>
      <c r="B172" s="267">
        <v>50655634</v>
      </c>
      <c r="C172" s="268" t="s">
        <v>6223</v>
      </c>
      <c r="D172" s="268" t="s">
        <v>201</v>
      </c>
      <c r="E172" s="268">
        <v>3004</v>
      </c>
      <c r="F172" s="268" t="s">
        <v>6539</v>
      </c>
      <c r="G172" s="268">
        <v>21501</v>
      </c>
      <c r="H172" s="268" t="s">
        <v>6540</v>
      </c>
      <c r="I172" s="268" t="s">
        <v>6226</v>
      </c>
      <c r="J172" s="268" t="s">
        <v>22</v>
      </c>
      <c r="K172" s="268" t="s">
        <v>22</v>
      </c>
      <c r="L172" s="268" t="s">
        <v>6228</v>
      </c>
      <c r="M172" s="268" t="s">
        <v>6229</v>
      </c>
      <c r="N172" s="268" t="s">
        <v>6230</v>
      </c>
      <c r="O172" s="268" t="s">
        <v>6231</v>
      </c>
      <c r="P172" s="268" t="s">
        <v>6232</v>
      </c>
      <c r="Q172" s="268" t="s">
        <v>6233</v>
      </c>
      <c r="R172" s="268" t="s">
        <v>6234</v>
      </c>
      <c r="S172" s="268" t="s">
        <v>6235</v>
      </c>
      <c r="T172" s="268" t="s">
        <v>1618</v>
      </c>
      <c r="U172" s="268" t="s">
        <v>1619</v>
      </c>
      <c r="V172" s="268" t="s">
        <v>6236</v>
      </c>
      <c r="W172" s="268">
        <v>384599</v>
      </c>
      <c r="X172" s="268" t="s">
        <v>123</v>
      </c>
      <c r="Y172" s="268"/>
      <c r="Z172" s="268">
        <v>16</v>
      </c>
      <c r="AA172" s="269">
        <v>24</v>
      </c>
      <c r="AB172" s="270">
        <v>3</v>
      </c>
      <c r="AC172" s="268" t="s">
        <v>6262</v>
      </c>
      <c r="AD172" s="268">
        <v>12</v>
      </c>
      <c r="AE172" s="268">
        <v>10</v>
      </c>
      <c r="AF172" s="268">
        <v>2</v>
      </c>
      <c r="AG172" s="269">
        <v>12</v>
      </c>
      <c r="AH172" s="268" t="s">
        <v>6404</v>
      </c>
      <c r="AI172" s="269" t="s">
        <v>6386</v>
      </c>
      <c r="AJ172" s="271">
        <v>45132</v>
      </c>
      <c r="AK172" s="271">
        <v>45134</v>
      </c>
      <c r="AL172" s="268" t="s">
        <v>6237</v>
      </c>
      <c r="AM172" s="269" t="s">
        <v>6611</v>
      </c>
      <c r="AN172" s="268" t="s">
        <v>6253</v>
      </c>
      <c r="AO172" s="269" t="s">
        <v>6242</v>
      </c>
      <c r="AP172" s="269" t="s">
        <v>6242</v>
      </c>
      <c r="AQ172" s="269" t="s">
        <v>6242</v>
      </c>
      <c r="AR172" s="268" t="s">
        <v>6243</v>
      </c>
      <c r="AS172" s="268" t="s">
        <v>6244</v>
      </c>
      <c r="AT172" s="272" t="s">
        <v>6336</v>
      </c>
      <c r="AU172" s="268" t="s">
        <v>6246</v>
      </c>
      <c r="AV172" s="268" t="s">
        <v>6247</v>
      </c>
      <c r="AW172" s="268" t="s">
        <v>45</v>
      </c>
      <c r="AX172" s="268"/>
    </row>
    <row r="173" spans="1:50" x14ac:dyDescent="0.25">
      <c r="A173" s="266">
        <v>56458</v>
      </c>
      <c r="B173" s="267">
        <v>50649907</v>
      </c>
      <c r="C173" s="268" t="s">
        <v>6223</v>
      </c>
      <c r="D173" s="268" t="s">
        <v>201</v>
      </c>
      <c r="E173" s="268">
        <v>3001</v>
      </c>
      <c r="F173" s="268" t="s">
        <v>6537</v>
      </c>
      <c r="G173" s="268">
        <v>21500</v>
      </c>
      <c r="H173" s="268" t="s">
        <v>6538</v>
      </c>
      <c r="I173" s="268" t="s">
        <v>6226</v>
      </c>
      <c r="J173" s="268" t="s">
        <v>27</v>
      </c>
      <c r="K173" s="268" t="s">
        <v>27</v>
      </c>
      <c r="L173" s="268" t="s">
        <v>6228</v>
      </c>
      <c r="M173" s="268" t="s">
        <v>6229</v>
      </c>
      <c r="N173" s="268" t="s">
        <v>6230</v>
      </c>
      <c r="O173" s="268" t="s">
        <v>6231</v>
      </c>
      <c r="P173" s="268" t="s">
        <v>6232</v>
      </c>
      <c r="Q173" s="268" t="s">
        <v>6233</v>
      </c>
      <c r="R173" s="268" t="s">
        <v>6234</v>
      </c>
      <c r="S173" s="268" t="s">
        <v>6235</v>
      </c>
      <c r="T173" s="268" t="s">
        <v>1618</v>
      </c>
      <c r="U173" s="268" t="s">
        <v>1619</v>
      </c>
      <c r="V173" s="268" t="s">
        <v>6236</v>
      </c>
      <c r="W173" s="268">
        <v>405175</v>
      </c>
      <c r="X173" s="268" t="s">
        <v>146</v>
      </c>
      <c r="Y173" s="268" t="s">
        <v>6277</v>
      </c>
      <c r="Z173" s="268">
        <v>33</v>
      </c>
      <c r="AA173" s="269">
        <v>8</v>
      </c>
      <c r="AB173" s="270">
        <v>1</v>
      </c>
      <c r="AC173" s="268" t="s">
        <v>6262</v>
      </c>
      <c r="AD173" s="268">
        <v>8</v>
      </c>
      <c r="AE173" s="268">
        <v>6</v>
      </c>
      <c r="AF173" s="268">
        <v>2</v>
      </c>
      <c r="AG173" s="269">
        <v>8</v>
      </c>
      <c r="AH173" s="268" t="s">
        <v>6278</v>
      </c>
      <c r="AI173" s="269" t="s">
        <v>6279</v>
      </c>
      <c r="AJ173" s="271">
        <v>44986</v>
      </c>
      <c r="AK173" s="271">
        <v>44986</v>
      </c>
      <c r="AL173" s="268" t="s">
        <v>6237</v>
      </c>
      <c r="AM173" s="269" t="s">
        <v>6242</v>
      </c>
      <c r="AN173" s="268" t="s">
        <v>6253</v>
      </c>
      <c r="AO173" s="269" t="s">
        <v>6242</v>
      </c>
      <c r="AP173" s="269" t="s">
        <v>6242</v>
      </c>
      <c r="AQ173" s="269" t="s">
        <v>6242</v>
      </c>
      <c r="AR173" s="268" t="s">
        <v>6280</v>
      </c>
      <c r="AS173" s="268" t="s">
        <v>6281</v>
      </c>
      <c r="AT173" s="272" t="s">
        <v>6378</v>
      </c>
      <c r="AU173" s="268" t="s">
        <v>6246</v>
      </c>
      <c r="AV173" s="268" t="s">
        <v>6247</v>
      </c>
      <c r="AW173" s="268" t="s">
        <v>42</v>
      </c>
      <c r="AX173" s="268"/>
    </row>
    <row r="174" spans="1:50" x14ac:dyDescent="0.25">
      <c r="A174" s="266">
        <v>48868</v>
      </c>
      <c r="B174" s="267">
        <v>50655710</v>
      </c>
      <c r="C174" s="268" t="s">
        <v>6223</v>
      </c>
      <c r="D174" s="268" t="s">
        <v>197</v>
      </c>
      <c r="E174" s="268">
        <v>3003</v>
      </c>
      <c r="F174" s="268" t="s">
        <v>6325</v>
      </c>
      <c r="G174" s="268">
        <v>21300</v>
      </c>
      <c r="H174" s="268" t="s">
        <v>6326</v>
      </c>
      <c r="I174" s="268" t="s">
        <v>6612</v>
      </c>
      <c r="J174" s="268" t="s">
        <v>6613</v>
      </c>
      <c r="K174" s="268" t="s">
        <v>6613</v>
      </c>
      <c r="L174" s="268" t="s">
        <v>6228</v>
      </c>
      <c r="M174" s="268" t="s">
        <v>6316</v>
      </c>
      <c r="N174" s="268" t="s">
        <v>6230</v>
      </c>
      <c r="O174" s="268" t="s">
        <v>6231</v>
      </c>
      <c r="P174" s="268" t="s">
        <v>6614</v>
      </c>
      <c r="Q174" s="268" t="s">
        <v>6615</v>
      </c>
      <c r="R174" s="268" t="s">
        <v>6616</v>
      </c>
      <c r="S174" s="268" t="s">
        <v>6235</v>
      </c>
      <c r="T174" s="268" t="s">
        <v>1588</v>
      </c>
      <c r="U174" s="268" t="s">
        <v>1589</v>
      </c>
      <c r="V174" s="268" t="s">
        <v>6236</v>
      </c>
      <c r="W174" s="268">
        <v>166127</v>
      </c>
      <c r="X174" s="268" t="s">
        <v>6617</v>
      </c>
      <c r="Y174" s="268"/>
      <c r="Z174" s="268">
        <v>30</v>
      </c>
      <c r="AA174" s="269">
        <v>24</v>
      </c>
      <c r="AB174" s="270">
        <v>3</v>
      </c>
      <c r="AC174" s="268">
        <v>1</v>
      </c>
      <c r="AD174" s="268">
        <v>6</v>
      </c>
      <c r="AE174" s="268">
        <v>7</v>
      </c>
      <c r="AF174" s="268" t="s">
        <v>6237</v>
      </c>
      <c r="AG174" s="269">
        <v>7</v>
      </c>
      <c r="AH174" s="268" t="s">
        <v>6618</v>
      </c>
      <c r="AI174" s="269" t="s">
        <v>6619</v>
      </c>
      <c r="AJ174" s="271">
        <v>45112</v>
      </c>
      <c r="AK174" s="271">
        <v>45114</v>
      </c>
      <c r="AL174" s="268" t="s">
        <v>6237</v>
      </c>
      <c r="AM174" s="269" t="s">
        <v>6242</v>
      </c>
      <c r="AN174" s="268" t="s">
        <v>6253</v>
      </c>
      <c r="AO174" s="269" t="s">
        <v>6242</v>
      </c>
      <c r="AP174" s="269" t="s">
        <v>6242</v>
      </c>
      <c r="AQ174" s="269" t="s">
        <v>6242</v>
      </c>
      <c r="AR174" s="268" t="s">
        <v>6243</v>
      </c>
      <c r="AS174" s="268" t="s">
        <v>6244</v>
      </c>
      <c r="AT174" s="272" t="s">
        <v>6255</v>
      </c>
      <c r="AU174" s="268" t="s">
        <v>6246</v>
      </c>
      <c r="AV174" s="268" t="s">
        <v>6247</v>
      </c>
      <c r="AW174" s="268" t="s">
        <v>29</v>
      </c>
      <c r="AX174" s="268"/>
    </row>
    <row r="175" spans="1:50" x14ac:dyDescent="0.25">
      <c r="A175" s="266">
        <v>55544</v>
      </c>
      <c r="B175" s="267">
        <v>50655717</v>
      </c>
      <c r="C175" s="268" t="s">
        <v>6223</v>
      </c>
      <c r="D175" s="268" t="s">
        <v>197</v>
      </c>
      <c r="E175" s="268">
        <v>3003</v>
      </c>
      <c r="F175" s="268" t="s">
        <v>6325</v>
      </c>
      <c r="G175" s="268">
        <v>21300</v>
      </c>
      <c r="H175" s="268" t="s">
        <v>6326</v>
      </c>
      <c r="I175" s="268" t="s">
        <v>6226</v>
      </c>
      <c r="J175" s="268" t="s">
        <v>6248</v>
      </c>
      <c r="K175" s="268" t="s">
        <v>47</v>
      </c>
      <c r="L175" s="268" t="s">
        <v>6228</v>
      </c>
      <c r="M175" s="268" t="s">
        <v>6229</v>
      </c>
      <c r="N175" s="268" t="s">
        <v>6230</v>
      </c>
      <c r="O175" s="268" t="s">
        <v>6231</v>
      </c>
      <c r="P175" s="268" t="s">
        <v>6232</v>
      </c>
      <c r="Q175" s="268" t="s">
        <v>6233</v>
      </c>
      <c r="R175" s="268" t="s">
        <v>6234</v>
      </c>
      <c r="S175" s="268" t="s">
        <v>6235</v>
      </c>
      <c r="T175" s="268" t="s">
        <v>6327</v>
      </c>
      <c r="U175" s="268" t="s">
        <v>6328</v>
      </c>
      <c r="V175" s="268" t="s">
        <v>6236</v>
      </c>
      <c r="W175" s="268">
        <v>463384</v>
      </c>
      <c r="X175" s="268" t="s">
        <v>172</v>
      </c>
      <c r="Y175" s="268"/>
      <c r="Z175" s="268">
        <v>8</v>
      </c>
      <c r="AA175" s="269">
        <v>24</v>
      </c>
      <c r="AB175" s="270">
        <v>3</v>
      </c>
      <c r="AC175" s="268" t="s">
        <v>6262</v>
      </c>
      <c r="AD175" s="268">
        <v>15</v>
      </c>
      <c r="AE175" s="268">
        <v>10</v>
      </c>
      <c r="AF175" s="268">
        <v>5</v>
      </c>
      <c r="AG175" s="269">
        <v>15</v>
      </c>
      <c r="AH175" s="268" t="s">
        <v>6620</v>
      </c>
      <c r="AI175" s="269" t="s">
        <v>6330</v>
      </c>
      <c r="AJ175" s="271">
        <v>45176</v>
      </c>
      <c r="AK175" s="271">
        <v>45178</v>
      </c>
      <c r="AL175" s="268">
        <v>15</v>
      </c>
      <c r="AM175" s="269" t="s">
        <v>6621</v>
      </c>
      <c r="AN175" s="268">
        <v>15</v>
      </c>
      <c r="AO175" s="269" t="s">
        <v>6622</v>
      </c>
      <c r="AP175" s="269" t="s">
        <v>6242</v>
      </c>
      <c r="AQ175" s="269" t="s">
        <v>6242</v>
      </c>
      <c r="AR175" s="268" t="s">
        <v>6243</v>
      </c>
      <c r="AS175" s="268" t="s">
        <v>6244</v>
      </c>
      <c r="AT175" s="272" t="s">
        <v>6578</v>
      </c>
      <c r="AU175" s="268" t="s">
        <v>6246</v>
      </c>
      <c r="AV175" s="268" t="s">
        <v>6247</v>
      </c>
      <c r="AW175" s="268" t="s">
        <v>85</v>
      </c>
      <c r="AX175" s="268"/>
    </row>
    <row r="176" spans="1:50" x14ac:dyDescent="0.25">
      <c r="A176" s="266">
        <v>48877</v>
      </c>
      <c r="B176" s="267">
        <v>50655705</v>
      </c>
      <c r="C176" s="268" t="s">
        <v>6223</v>
      </c>
      <c r="D176" s="268" t="s">
        <v>197</v>
      </c>
      <c r="E176" s="268">
        <v>3003</v>
      </c>
      <c r="F176" s="268" t="s">
        <v>6325</v>
      </c>
      <c r="G176" s="268">
        <v>21300</v>
      </c>
      <c r="H176" s="268" t="s">
        <v>6326</v>
      </c>
      <c r="I176" s="268" t="s">
        <v>6623</v>
      </c>
      <c r="J176" s="268" t="s">
        <v>6624</v>
      </c>
      <c r="K176" s="268" t="s">
        <v>6625</v>
      </c>
      <c r="L176" s="268" t="s">
        <v>6228</v>
      </c>
      <c r="M176" s="268" t="s">
        <v>6229</v>
      </c>
      <c r="N176" s="268" t="s">
        <v>6230</v>
      </c>
      <c r="O176" s="268" t="s">
        <v>6231</v>
      </c>
      <c r="P176" s="268" t="s">
        <v>6614</v>
      </c>
      <c r="Q176" s="268" t="s">
        <v>6615</v>
      </c>
      <c r="R176" s="268" t="s">
        <v>6616</v>
      </c>
      <c r="S176" s="268" t="s">
        <v>6235</v>
      </c>
      <c r="T176" s="268" t="s">
        <v>4732</v>
      </c>
      <c r="U176" s="268" t="s">
        <v>4733</v>
      </c>
      <c r="V176" s="268" t="s">
        <v>6236</v>
      </c>
      <c r="W176" s="268">
        <v>166127</v>
      </c>
      <c r="X176" s="268" t="s">
        <v>6617</v>
      </c>
      <c r="Y176" s="268"/>
      <c r="Z176" s="268">
        <v>30</v>
      </c>
      <c r="AA176" s="269">
        <v>40</v>
      </c>
      <c r="AB176" s="270">
        <v>5</v>
      </c>
      <c r="AC176" s="268" t="s">
        <v>6262</v>
      </c>
      <c r="AD176" s="268">
        <v>9</v>
      </c>
      <c r="AE176" s="268">
        <v>9</v>
      </c>
      <c r="AF176" s="268" t="s">
        <v>6237</v>
      </c>
      <c r="AG176" s="269">
        <v>9</v>
      </c>
      <c r="AH176" s="268" t="s">
        <v>6626</v>
      </c>
      <c r="AI176" s="269" t="s">
        <v>6627</v>
      </c>
      <c r="AJ176" s="271">
        <v>45103</v>
      </c>
      <c r="AK176" s="271">
        <v>45107</v>
      </c>
      <c r="AL176" s="268" t="s">
        <v>6237</v>
      </c>
      <c r="AM176" s="269" t="s">
        <v>6242</v>
      </c>
      <c r="AN176" s="268" t="s">
        <v>6253</v>
      </c>
      <c r="AO176" s="269" t="s">
        <v>6242</v>
      </c>
      <c r="AP176" s="269" t="s">
        <v>6242</v>
      </c>
      <c r="AQ176" s="269" t="s">
        <v>6242</v>
      </c>
      <c r="AR176" s="268" t="s">
        <v>6243</v>
      </c>
      <c r="AS176" s="268" t="s">
        <v>6244</v>
      </c>
      <c r="AT176" s="272" t="s">
        <v>6267</v>
      </c>
      <c r="AU176" s="268" t="s">
        <v>6246</v>
      </c>
      <c r="AV176" s="268" t="s">
        <v>6247</v>
      </c>
      <c r="AW176" s="268" t="s">
        <v>29</v>
      </c>
      <c r="AX176" s="268"/>
    </row>
    <row r="177" spans="1:50" x14ac:dyDescent="0.25">
      <c r="A177" s="266">
        <v>55691</v>
      </c>
      <c r="B177" s="267">
        <v>50655715</v>
      </c>
      <c r="C177" s="268" t="s">
        <v>6223</v>
      </c>
      <c r="D177" s="268" t="s">
        <v>197</v>
      </c>
      <c r="E177" s="268">
        <v>3003</v>
      </c>
      <c r="F177" s="268" t="s">
        <v>6325</v>
      </c>
      <c r="G177" s="268">
        <v>21300</v>
      </c>
      <c r="H177" s="268" t="s">
        <v>6326</v>
      </c>
      <c r="I177" s="268" t="s">
        <v>6226</v>
      </c>
      <c r="J177" s="268" t="s">
        <v>23</v>
      </c>
      <c r="K177" s="268" t="s">
        <v>23</v>
      </c>
      <c r="L177" s="268" t="s">
        <v>6228</v>
      </c>
      <c r="M177" s="268" t="s">
        <v>6229</v>
      </c>
      <c r="N177" s="268" t="s">
        <v>6230</v>
      </c>
      <c r="O177" s="268" t="s">
        <v>6231</v>
      </c>
      <c r="P177" s="268" t="s">
        <v>6232</v>
      </c>
      <c r="Q177" s="268" t="s">
        <v>6233</v>
      </c>
      <c r="R177" s="268" t="s">
        <v>6234</v>
      </c>
      <c r="S177" s="268" t="s">
        <v>6235</v>
      </c>
      <c r="T177" s="268" t="s">
        <v>764</v>
      </c>
      <c r="U177" s="268" t="s">
        <v>6450</v>
      </c>
      <c r="V177" s="268" t="s">
        <v>6236</v>
      </c>
      <c r="W177" s="268">
        <v>463384</v>
      </c>
      <c r="X177" s="268" t="s">
        <v>172</v>
      </c>
      <c r="Y177" s="268"/>
      <c r="Z177" s="268">
        <v>8</v>
      </c>
      <c r="AA177" s="269">
        <v>16</v>
      </c>
      <c r="AB177" s="270">
        <v>2</v>
      </c>
      <c r="AC177" s="268" t="s">
        <v>6262</v>
      </c>
      <c r="AD177" s="268">
        <v>14</v>
      </c>
      <c r="AE177" s="268">
        <v>9</v>
      </c>
      <c r="AF177" s="268">
        <v>5</v>
      </c>
      <c r="AG177" s="269">
        <v>14</v>
      </c>
      <c r="AH177" s="268" t="s">
        <v>6515</v>
      </c>
      <c r="AI177" s="269" t="s">
        <v>6356</v>
      </c>
      <c r="AJ177" s="271">
        <v>45173</v>
      </c>
      <c r="AK177" s="271">
        <v>45174</v>
      </c>
      <c r="AL177" s="268">
        <v>14</v>
      </c>
      <c r="AM177" s="269" t="s">
        <v>6628</v>
      </c>
      <c r="AN177" s="268">
        <v>14</v>
      </c>
      <c r="AO177" s="269" t="s">
        <v>6629</v>
      </c>
      <c r="AP177" s="269" t="s">
        <v>6242</v>
      </c>
      <c r="AQ177" s="269" t="s">
        <v>6242</v>
      </c>
      <c r="AR177" s="268" t="s">
        <v>6243</v>
      </c>
      <c r="AS177" s="268" t="s">
        <v>6244</v>
      </c>
      <c r="AT177" s="272" t="s">
        <v>6293</v>
      </c>
      <c r="AU177" s="268" t="s">
        <v>6246</v>
      </c>
      <c r="AV177" s="268" t="s">
        <v>6247</v>
      </c>
      <c r="AW177" s="268" t="s">
        <v>85</v>
      </c>
      <c r="AX177" s="268"/>
    </row>
    <row r="178" spans="1:50" x14ac:dyDescent="0.25">
      <c r="A178" s="266">
        <v>55687</v>
      </c>
      <c r="B178" s="267">
        <v>50655706</v>
      </c>
      <c r="C178" s="268" t="s">
        <v>6223</v>
      </c>
      <c r="D178" s="268" t="s">
        <v>197</v>
      </c>
      <c r="E178" s="268">
        <v>3003</v>
      </c>
      <c r="F178" s="268" t="s">
        <v>6325</v>
      </c>
      <c r="G178" s="268">
        <v>21300</v>
      </c>
      <c r="H178" s="268" t="s">
        <v>6326</v>
      </c>
      <c r="I178" s="268" t="s">
        <v>6226</v>
      </c>
      <c r="J178" s="268" t="s">
        <v>23</v>
      </c>
      <c r="K178" s="268" t="s">
        <v>23</v>
      </c>
      <c r="L178" s="268" t="s">
        <v>6228</v>
      </c>
      <c r="M178" s="268" t="s">
        <v>6229</v>
      </c>
      <c r="N178" s="268" t="s">
        <v>6230</v>
      </c>
      <c r="O178" s="268" t="s">
        <v>6231</v>
      </c>
      <c r="P178" s="268" t="s">
        <v>6232</v>
      </c>
      <c r="Q178" s="268" t="s">
        <v>6233</v>
      </c>
      <c r="R178" s="268" t="s">
        <v>6234</v>
      </c>
      <c r="S178" s="268" t="s">
        <v>6235</v>
      </c>
      <c r="T178" s="268" t="s">
        <v>6327</v>
      </c>
      <c r="U178" s="268" t="s">
        <v>6328</v>
      </c>
      <c r="V178" s="268" t="s">
        <v>6236</v>
      </c>
      <c r="W178" s="268">
        <v>441106</v>
      </c>
      <c r="X178" s="268" t="s">
        <v>178</v>
      </c>
      <c r="Y178" s="268"/>
      <c r="Z178" s="268">
        <v>16</v>
      </c>
      <c r="AA178" s="269">
        <v>16</v>
      </c>
      <c r="AB178" s="270">
        <v>2</v>
      </c>
      <c r="AC178" s="268" t="s">
        <v>6262</v>
      </c>
      <c r="AD178" s="268">
        <v>14</v>
      </c>
      <c r="AE178" s="268">
        <v>12</v>
      </c>
      <c r="AF178" s="268">
        <v>2</v>
      </c>
      <c r="AG178" s="269">
        <v>14</v>
      </c>
      <c r="AH178" s="268" t="s">
        <v>6424</v>
      </c>
      <c r="AI178" s="269" t="s">
        <v>6405</v>
      </c>
      <c r="AJ178" s="271">
        <v>45103</v>
      </c>
      <c r="AK178" s="271">
        <v>45104</v>
      </c>
      <c r="AL178" s="268">
        <v>13</v>
      </c>
      <c r="AM178" s="269" t="s">
        <v>6630</v>
      </c>
      <c r="AN178" s="268">
        <v>14</v>
      </c>
      <c r="AO178" s="269" t="s">
        <v>6631</v>
      </c>
      <c r="AP178" s="269" t="s">
        <v>6242</v>
      </c>
      <c r="AQ178" s="269" t="s">
        <v>6242</v>
      </c>
      <c r="AR178" s="268" t="s">
        <v>6243</v>
      </c>
      <c r="AS178" s="268" t="s">
        <v>6244</v>
      </c>
      <c r="AT178" s="272" t="s">
        <v>6293</v>
      </c>
      <c r="AU178" s="268" t="s">
        <v>6246</v>
      </c>
      <c r="AV178" s="268" t="s">
        <v>6247</v>
      </c>
      <c r="AW178" s="268" t="s">
        <v>85</v>
      </c>
      <c r="AX178" s="268"/>
    </row>
    <row r="179" spans="1:50" x14ac:dyDescent="0.25">
      <c r="A179" s="266">
        <v>48580</v>
      </c>
      <c r="B179" s="267">
        <v>50656051</v>
      </c>
      <c r="C179" s="268" t="s">
        <v>6223</v>
      </c>
      <c r="D179" s="268" t="s">
        <v>197</v>
      </c>
      <c r="E179" s="268">
        <v>3003</v>
      </c>
      <c r="F179" s="268" t="s">
        <v>6325</v>
      </c>
      <c r="G179" s="268">
        <v>21300</v>
      </c>
      <c r="H179" s="268" t="s">
        <v>6326</v>
      </c>
      <c r="I179" s="268" t="s">
        <v>6632</v>
      </c>
      <c r="J179" s="268" t="s">
        <v>6351</v>
      </c>
      <c r="K179" s="268" t="s">
        <v>17</v>
      </c>
      <c r="L179" s="268" t="s">
        <v>6228</v>
      </c>
      <c r="M179" s="268" t="s">
        <v>6229</v>
      </c>
      <c r="N179" s="268" t="s">
        <v>6230</v>
      </c>
      <c r="O179" s="268" t="s">
        <v>6231</v>
      </c>
      <c r="P179" s="268" t="s">
        <v>6232</v>
      </c>
      <c r="Q179" s="268" t="s">
        <v>6233</v>
      </c>
      <c r="R179" s="268" t="s">
        <v>6234</v>
      </c>
      <c r="S179" s="268" t="s">
        <v>6235</v>
      </c>
      <c r="T179" s="268" t="s">
        <v>764</v>
      </c>
      <c r="U179" s="268" t="s">
        <v>6450</v>
      </c>
      <c r="V179" s="268" t="s">
        <v>6318</v>
      </c>
      <c r="W179" s="268"/>
      <c r="X179" s="268" t="s">
        <v>6319</v>
      </c>
      <c r="Y179" s="268"/>
      <c r="Z179" s="268" t="s">
        <v>6320</v>
      </c>
      <c r="AA179" s="269">
        <v>8</v>
      </c>
      <c r="AB179" s="270">
        <v>1</v>
      </c>
      <c r="AC179" s="268" t="s">
        <v>6262</v>
      </c>
      <c r="AD179" s="268">
        <v>10</v>
      </c>
      <c r="AE179" s="268">
        <v>10</v>
      </c>
      <c r="AF179" s="268" t="s">
        <v>6237</v>
      </c>
      <c r="AG179" s="269">
        <v>10</v>
      </c>
      <c r="AH179" s="268" t="s">
        <v>6278</v>
      </c>
      <c r="AI179" s="269" t="s">
        <v>6279</v>
      </c>
      <c r="AJ179" s="271">
        <v>45264</v>
      </c>
      <c r="AK179" s="271">
        <v>45264</v>
      </c>
      <c r="AL179" s="268">
        <v>10</v>
      </c>
      <c r="AM179" s="269" t="s">
        <v>6633</v>
      </c>
      <c r="AN179" s="268" t="s">
        <v>6253</v>
      </c>
      <c r="AO179" s="269" t="s">
        <v>6242</v>
      </c>
      <c r="AP179" s="269" t="s">
        <v>6242</v>
      </c>
      <c r="AQ179" s="269" t="s">
        <v>6242</v>
      </c>
      <c r="AR179" s="268" t="s">
        <v>6323</v>
      </c>
      <c r="AS179" s="268" t="s">
        <v>6324</v>
      </c>
      <c r="AT179" s="272" t="s">
        <v>6367</v>
      </c>
      <c r="AU179" s="268" t="s">
        <v>6246</v>
      </c>
      <c r="AV179" s="268" t="s">
        <v>6247</v>
      </c>
      <c r="AW179" s="268" t="s">
        <v>29</v>
      </c>
      <c r="AX179" s="268"/>
    </row>
    <row r="180" spans="1:50" x14ac:dyDescent="0.25">
      <c r="A180" s="266">
        <v>48278</v>
      </c>
      <c r="B180" s="267">
        <v>50655737</v>
      </c>
      <c r="C180" s="268" t="s">
        <v>6223</v>
      </c>
      <c r="D180" s="268" t="s">
        <v>197</v>
      </c>
      <c r="E180" s="268">
        <v>3003</v>
      </c>
      <c r="F180" s="268" t="s">
        <v>6325</v>
      </c>
      <c r="G180" s="268">
        <v>21300</v>
      </c>
      <c r="H180" s="268" t="s">
        <v>6326</v>
      </c>
      <c r="I180" s="268" t="s">
        <v>6632</v>
      </c>
      <c r="J180" s="268" t="s">
        <v>6351</v>
      </c>
      <c r="K180" s="268" t="s">
        <v>17</v>
      </c>
      <c r="L180" s="268" t="s">
        <v>6228</v>
      </c>
      <c r="M180" s="268" t="s">
        <v>6229</v>
      </c>
      <c r="N180" s="268" t="s">
        <v>6230</v>
      </c>
      <c r="O180" s="268" t="s">
        <v>6231</v>
      </c>
      <c r="P180" s="268" t="s">
        <v>6232</v>
      </c>
      <c r="Q180" s="268" t="s">
        <v>6233</v>
      </c>
      <c r="R180" s="268" t="s">
        <v>6234</v>
      </c>
      <c r="S180" s="268" t="s">
        <v>6235</v>
      </c>
      <c r="T180" s="268" t="s">
        <v>1034</v>
      </c>
      <c r="U180" s="268" t="s">
        <v>6284</v>
      </c>
      <c r="V180" s="268" t="s">
        <v>6318</v>
      </c>
      <c r="W180" s="268"/>
      <c r="X180" s="268" t="s">
        <v>6319</v>
      </c>
      <c r="Y180" s="268"/>
      <c r="Z180" s="268" t="s">
        <v>6320</v>
      </c>
      <c r="AA180" s="269">
        <v>8</v>
      </c>
      <c r="AB180" s="270">
        <v>1</v>
      </c>
      <c r="AC180" s="268">
        <v>1</v>
      </c>
      <c r="AD180" s="268">
        <v>9</v>
      </c>
      <c r="AE180" s="268">
        <v>10</v>
      </c>
      <c r="AF180" s="268" t="s">
        <v>6237</v>
      </c>
      <c r="AG180" s="269">
        <v>10</v>
      </c>
      <c r="AH180" s="268" t="s">
        <v>6278</v>
      </c>
      <c r="AI180" s="269" t="s">
        <v>6279</v>
      </c>
      <c r="AJ180" s="271">
        <v>45054</v>
      </c>
      <c r="AK180" s="271">
        <v>45054</v>
      </c>
      <c r="AL180" s="268">
        <v>9</v>
      </c>
      <c r="AM180" s="269" t="s">
        <v>6634</v>
      </c>
      <c r="AN180" s="268" t="s">
        <v>6253</v>
      </c>
      <c r="AO180" s="269" t="s">
        <v>6242</v>
      </c>
      <c r="AP180" s="269" t="s">
        <v>6242</v>
      </c>
      <c r="AQ180" s="269" t="s">
        <v>6242</v>
      </c>
      <c r="AR180" s="268" t="s">
        <v>6323</v>
      </c>
      <c r="AS180" s="268" t="s">
        <v>6324</v>
      </c>
      <c r="AT180" s="272" t="s">
        <v>6367</v>
      </c>
      <c r="AU180" s="268" t="s">
        <v>6246</v>
      </c>
      <c r="AV180" s="268" t="s">
        <v>6247</v>
      </c>
      <c r="AW180" s="268" t="s">
        <v>29</v>
      </c>
      <c r="AX180" s="268"/>
    </row>
    <row r="181" spans="1:50" x14ac:dyDescent="0.25">
      <c r="A181" s="266">
        <v>55525</v>
      </c>
      <c r="B181" s="267">
        <v>50655749</v>
      </c>
      <c r="C181" s="268" t="s">
        <v>6223</v>
      </c>
      <c r="D181" s="268" t="s">
        <v>197</v>
      </c>
      <c r="E181" s="268">
        <v>3003</v>
      </c>
      <c r="F181" s="268" t="s">
        <v>6325</v>
      </c>
      <c r="G181" s="268">
        <v>21300</v>
      </c>
      <c r="H181" s="268" t="s">
        <v>6326</v>
      </c>
      <c r="I181" s="268" t="s">
        <v>6226</v>
      </c>
      <c r="J181" s="268" t="s">
        <v>6248</v>
      </c>
      <c r="K181" s="268" t="s">
        <v>47</v>
      </c>
      <c r="L181" s="268" t="s">
        <v>6228</v>
      </c>
      <c r="M181" s="268" t="s">
        <v>6229</v>
      </c>
      <c r="N181" s="268" t="s">
        <v>6230</v>
      </c>
      <c r="O181" s="268" t="s">
        <v>6231</v>
      </c>
      <c r="P181" s="268" t="s">
        <v>6232</v>
      </c>
      <c r="Q181" s="268" t="s">
        <v>6233</v>
      </c>
      <c r="R181" s="268" t="s">
        <v>6234</v>
      </c>
      <c r="S181" s="268" t="s">
        <v>6235</v>
      </c>
      <c r="T181" s="268" t="s">
        <v>6327</v>
      </c>
      <c r="U181" s="268" t="s">
        <v>6328</v>
      </c>
      <c r="V181" s="268" t="s">
        <v>6236</v>
      </c>
      <c r="W181" s="268">
        <v>463384</v>
      </c>
      <c r="X181" s="268" t="s">
        <v>172</v>
      </c>
      <c r="Y181" s="268"/>
      <c r="Z181" s="268">
        <v>8</v>
      </c>
      <c r="AA181" s="269">
        <v>24</v>
      </c>
      <c r="AB181" s="270">
        <v>3</v>
      </c>
      <c r="AC181" s="268" t="s">
        <v>6262</v>
      </c>
      <c r="AD181" s="268">
        <v>15</v>
      </c>
      <c r="AE181" s="268">
        <v>12</v>
      </c>
      <c r="AF181" s="268">
        <v>3</v>
      </c>
      <c r="AG181" s="269">
        <v>15</v>
      </c>
      <c r="AH181" s="268" t="s">
        <v>6620</v>
      </c>
      <c r="AI181" s="269" t="s">
        <v>6330</v>
      </c>
      <c r="AJ181" s="271">
        <v>45071</v>
      </c>
      <c r="AK181" s="271">
        <v>45073</v>
      </c>
      <c r="AL181" s="268">
        <v>15</v>
      </c>
      <c r="AM181" s="269" t="s">
        <v>6635</v>
      </c>
      <c r="AN181" s="268">
        <v>15</v>
      </c>
      <c r="AO181" s="269" t="s">
        <v>6622</v>
      </c>
      <c r="AP181" s="269" t="s">
        <v>6242</v>
      </c>
      <c r="AQ181" s="269" t="s">
        <v>6242</v>
      </c>
      <c r="AR181" s="268" t="s">
        <v>6243</v>
      </c>
      <c r="AS181" s="268" t="s">
        <v>6244</v>
      </c>
      <c r="AT181" s="272" t="s">
        <v>6578</v>
      </c>
      <c r="AU181" s="268" t="s">
        <v>6246</v>
      </c>
      <c r="AV181" s="268" t="s">
        <v>6247</v>
      </c>
      <c r="AW181" s="268" t="s">
        <v>85</v>
      </c>
      <c r="AX181" s="268"/>
    </row>
    <row r="182" spans="1:50" x14ac:dyDescent="0.25">
      <c r="A182" s="266">
        <v>55606</v>
      </c>
      <c r="B182" s="267">
        <v>50655748</v>
      </c>
      <c r="C182" s="268" t="s">
        <v>6223</v>
      </c>
      <c r="D182" s="268" t="s">
        <v>197</v>
      </c>
      <c r="E182" s="268">
        <v>3003</v>
      </c>
      <c r="F182" s="268" t="s">
        <v>6325</v>
      </c>
      <c r="G182" s="268">
        <v>21300</v>
      </c>
      <c r="H182" s="268" t="s">
        <v>6326</v>
      </c>
      <c r="I182" s="268" t="s">
        <v>6226</v>
      </c>
      <c r="J182" s="268" t="s">
        <v>78</v>
      </c>
      <c r="K182" s="268" t="s">
        <v>78</v>
      </c>
      <c r="L182" s="268" t="s">
        <v>6228</v>
      </c>
      <c r="M182" s="268" t="s">
        <v>6229</v>
      </c>
      <c r="N182" s="268" t="s">
        <v>6230</v>
      </c>
      <c r="O182" s="268" t="s">
        <v>6231</v>
      </c>
      <c r="P182" s="268" t="s">
        <v>6232</v>
      </c>
      <c r="Q182" s="268" t="s">
        <v>6233</v>
      </c>
      <c r="R182" s="268" t="s">
        <v>6234</v>
      </c>
      <c r="S182" s="268" t="s">
        <v>6235</v>
      </c>
      <c r="T182" s="268" t="s">
        <v>6327</v>
      </c>
      <c r="U182" s="268" t="s">
        <v>6328</v>
      </c>
      <c r="V182" s="268" t="s">
        <v>6236</v>
      </c>
      <c r="W182" s="268">
        <v>463384</v>
      </c>
      <c r="X182" s="268" t="s">
        <v>172</v>
      </c>
      <c r="Y182" s="268"/>
      <c r="Z182" s="268">
        <v>8</v>
      </c>
      <c r="AA182" s="269">
        <v>8</v>
      </c>
      <c r="AB182" s="270">
        <v>1</v>
      </c>
      <c r="AC182" s="268" t="s">
        <v>6262</v>
      </c>
      <c r="AD182" s="268">
        <v>14</v>
      </c>
      <c r="AE182" s="268">
        <v>12</v>
      </c>
      <c r="AF182" s="268">
        <v>2</v>
      </c>
      <c r="AG182" s="269">
        <v>14</v>
      </c>
      <c r="AH182" s="268" t="s">
        <v>6636</v>
      </c>
      <c r="AI182" s="269" t="s">
        <v>6376</v>
      </c>
      <c r="AJ182" s="271">
        <v>45070</v>
      </c>
      <c r="AK182" s="271">
        <v>45070</v>
      </c>
      <c r="AL182" s="268">
        <v>14</v>
      </c>
      <c r="AM182" s="269" t="s">
        <v>6637</v>
      </c>
      <c r="AN182" s="268">
        <v>14</v>
      </c>
      <c r="AO182" s="269" t="s">
        <v>6266</v>
      </c>
      <c r="AP182" s="269" t="s">
        <v>6242</v>
      </c>
      <c r="AQ182" s="269" t="s">
        <v>6242</v>
      </c>
      <c r="AR182" s="268" t="s">
        <v>6243</v>
      </c>
      <c r="AS182" s="268" t="s">
        <v>6244</v>
      </c>
      <c r="AT182" s="272" t="s">
        <v>6378</v>
      </c>
      <c r="AU182" s="268" t="s">
        <v>6246</v>
      </c>
      <c r="AV182" s="268" t="s">
        <v>6247</v>
      </c>
      <c r="AW182" s="268" t="s">
        <v>85</v>
      </c>
      <c r="AX182" s="268"/>
    </row>
    <row r="183" spans="1:50" x14ac:dyDescent="0.25">
      <c r="A183" s="266">
        <v>55621</v>
      </c>
      <c r="B183" s="267">
        <v>50655699</v>
      </c>
      <c r="C183" s="268" t="s">
        <v>6223</v>
      </c>
      <c r="D183" s="268" t="s">
        <v>197</v>
      </c>
      <c r="E183" s="268">
        <v>3003</v>
      </c>
      <c r="F183" s="268" t="s">
        <v>6325</v>
      </c>
      <c r="G183" s="268">
        <v>21300</v>
      </c>
      <c r="H183" s="268" t="s">
        <v>6326</v>
      </c>
      <c r="I183" s="268" t="s">
        <v>6226</v>
      </c>
      <c r="J183" s="268" t="s">
        <v>78</v>
      </c>
      <c r="K183" s="268" t="s">
        <v>78</v>
      </c>
      <c r="L183" s="268" t="s">
        <v>6228</v>
      </c>
      <c r="M183" s="268" t="s">
        <v>6229</v>
      </c>
      <c r="N183" s="268" t="s">
        <v>6230</v>
      </c>
      <c r="O183" s="268" t="s">
        <v>6231</v>
      </c>
      <c r="P183" s="268" t="s">
        <v>6232</v>
      </c>
      <c r="Q183" s="268" t="s">
        <v>6233</v>
      </c>
      <c r="R183" s="268" t="s">
        <v>6234</v>
      </c>
      <c r="S183" s="268" t="s">
        <v>6235</v>
      </c>
      <c r="T183" s="268" t="s">
        <v>1618</v>
      </c>
      <c r="U183" s="268" t="s">
        <v>1619</v>
      </c>
      <c r="V183" s="268" t="s">
        <v>6236</v>
      </c>
      <c r="W183" s="268">
        <v>441106</v>
      </c>
      <c r="X183" s="268" t="s">
        <v>178</v>
      </c>
      <c r="Y183" s="268"/>
      <c r="Z183" s="268">
        <v>16</v>
      </c>
      <c r="AA183" s="269">
        <v>8</v>
      </c>
      <c r="AB183" s="270">
        <v>1</v>
      </c>
      <c r="AC183" s="268" t="s">
        <v>6262</v>
      </c>
      <c r="AD183" s="268">
        <v>12</v>
      </c>
      <c r="AE183" s="268">
        <v>11</v>
      </c>
      <c r="AF183" s="268">
        <v>1</v>
      </c>
      <c r="AG183" s="269">
        <v>12</v>
      </c>
      <c r="AH183" s="268" t="s">
        <v>6638</v>
      </c>
      <c r="AI183" s="269" t="s">
        <v>6345</v>
      </c>
      <c r="AJ183" s="271">
        <v>45091</v>
      </c>
      <c r="AK183" s="271">
        <v>45091</v>
      </c>
      <c r="AL183" s="268">
        <v>12</v>
      </c>
      <c r="AM183" s="269" t="s">
        <v>6639</v>
      </c>
      <c r="AN183" s="268">
        <v>12</v>
      </c>
      <c r="AO183" s="269" t="s">
        <v>6640</v>
      </c>
      <c r="AP183" s="269" t="s">
        <v>6242</v>
      </c>
      <c r="AQ183" s="269" t="s">
        <v>6242</v>
      </c>
      <c r="AR183" s="268" t="s">
        <v>6243</v>
      </c>
      <c r="AS183" s="268" t="s">
        <v>6244</v>
      </c>
      <c r="AT183" s="272" t="s">
        <v>6378</v>
      </c>
      <c r="AU183" s="268" t="s">
        <v>6246</v>
      </c>
      <c r="AV183" s="268" t="s">
        <v>6247</v>
      </c>
      <c r="AW183" s="268" t="s">
        <v>85</v>
      </c>
      <c r="AX183" s="268"/>
    </row>
    <row r="184" spans="1:50" x14ac:dyDescent="0.25">
      <c r="A184" s="266">
        <v>55626</v>
      </c>
      <c r="B184" s="267">
        <v>50655707</v>
      </c>
      <c r="C184" s="268" t="s">
        <v>6223</v>
      </c>
      <c r="D184" s="268" t="s">
        <v>197</v>
      </c>
      <c r="E184" s="268">
        <v>3003</v>
      </c>
      <c r="F184" s="268" t="s">
        <v>6325</v>
      </c>
      <c r="G184" s="268">
        <v>21300</v>
      </c>
      <c r="H184" s="268" t="s">
        <v>6326</v>
      </c>
      <c r="I184" s="268" t="s">
        <v>6226</v>
      </c>
      <c r="J184" s="268" t="s">
        <v>78</v>
      </c>
      <c r="K184" s="268" t="s">
        <v>78</v>
      </c>
      <c r="L184" s="268" t="s">
        <v>6228</v>
      </c>
      <c r="M184" s="268" t="s">
        <v>6229</v>
      </c>
      <c r="N184" s="268" t="s">
        <v>6230</v>
      </c>
      <c r="O184" s="268" t="s">
        <v>6231</v>
      </c>
      <c r="P184" s="268" t="s">
        <v>6232</v>
      </c>
      <c r="Q184" s="268" t="s">
        <v>6233</v>
      </c>
      <c r="R184" s="268" t="s">
        <v>6234</v>
      </c>
      <c r="S184" s="268" t="s">
        <v>6235</v>
      </c>
      <c r="T184" s="268" t="s">
        <v>6327</v>
      </c>
      <c r="U184" s="268" t="s">
        <v>6328</v>
      </c>
      <c r="V184" s="268" t="s">
        <v>6236</v>
      </c>
      <c r="W184" s="268">
        <v>441106</v>
      </c>
      <c r="X184" s="268" t="s">
        <v>178</v>
      </c>
      <c r="Y184" s="268"/>
      <c r="Z184" s="268">
        <v>16</v>
      </c>
      <c r="AA184" s="269">
        <v>8</v>
      </c>
      <c r="AB184" s="270">
        <v>1</v>
      </c>
      <c r="AC184" s="268" t="s">
        <v>6262</v>
      </c>
      <c r="AD184" s="268">
        <v>14</v>
      </c>
      <c r="AE184" s="268">
        <v>12</v>
      </c>
      <c r="AF184" s="268">
        <v>2</v>
      </c>
      <c r="AG184" s="269">
        <v>14</v>
      </c>
      <c r="AH184" s="268" t="s">
        <v>6641</v>
      </c>
      <c r="AI184" s="269" t="s">
        <v>6345</v>
      </c>
      <c r="AJ184" s="271">
        <v>45105</v>
      </c>
      <c r="AK184" s="271">
        <v>45105</v>
      </c>
      <c r="AL184" s="268">
        <v>13</v>
      </c>
      <c r="AM184" s="269" t="s">
        <v>6642</v>
      </c>
      <c r="AN184" s="268">
        <v>14</v>
      </c>
      <c r="AO184" s="269" t="s">
        <v>6266</v>
      </c>
      <c r="AP184" s="269" t="s">
        <v>6242</v>
      </c>
      <c r="AQ184" s="269" t="s">
        <v>6242</v>
      </c>
      <c r="AR184" s="268" t="s">
        <v>6243</v>
      </c>
      <c r="AS184" s="268" t="s">
        <v>6244</v>
      </c>
      <c r="AT184" s="272" t="s">
        <v>6378</v>
      </c>
      <c r="AU184" s="268" t="s">
        <v>6246</v>
      </c>
      <c r="AV184" s="268" t="s">
        <v>6247</v>
      </c>
      <c r="AW184" s="268" t="s">
        <v>85</v>
      </c>
      <c r="AX184" s="268"/>
    </row>
    <row r="185" spans="1:50" x14ac:dyDescent="0.25">
      <c r="A185" s="266">
        <v>55532</v>
      </c>
      <c r="B185" s="267">
        <v>50655700</v>
      </c>
      <c r="C185" s="268" t="s">
        <v>6223</v>
      </c>
      <c r="D185" s="268" t="s">
        <v>197</v>
      </c>
      <c r="E185" s="268">
        <v>3003</v>
      </c>
      <c r="F185" s="268" t="s">
        <v>6325</v>
      </c>
      <c r="G185" s="268">
        <v>21300</v>
      </c>
      <c r="H185" s="268" t="s">
        <v>6326</v>
      </c>
      <c r="I185" s="268" t="s">
        <v>6226</v>
      </c>
      <c r="J185" s="268" t="s">
        <v>6248</v>
      </c>
      <c r="K185" s="268" t="s">
        <v>47</v>
      </c>
      <c r="L185" s="268" t="s">
        <v>6228</v>
      </c>
      <c r="M185" s="268" t="s">
        <v>6229</v>
      </c>
      <c r="N185" s="268" t="s">
        <v>6230</v>
      </c>
      <c r="O185" s="268" t="s">
        <v>6231</v>
      </c>
      <c r="P185" s="268" t="s">
        <v>6232</v>
      </c>
      <c r="Q185" s="268" t="s">
        <v>6233</v>
      </c>
      <c r="R185" s="268" t="s">
        <v>6234</v>
      </c>
      <c r="S185" s="268" t="s">
        <v>6235</v>
      </c>
      <c r="T185" s="268" t="s">
        <v>1618</v>
      </c>
      <c r="U185" s="268" t="s">
        <v>1619</v>
      </c>
      <c r="V185" s="268" t="s">
        <v>6236</v>
      </c>
      <c r="W185" s="268">
        <v>441106</v>
      </c>
      <c r="X185" s="268" t="s">
        <v>178</v>
      </c>
      <c r="Y185" s="268"/>
      <c r="Z185" s="268">
        <v>16</v>
      </c>
      <c r="AA185" s="269">
        <v>24</v>
      </c>
      <c r="AB185" s="270">
        <v>3</v>
      </c>
      <c r="AC185" s="268" t="s">
        <v>6262</v>
      </c>
      <c r="AD185" s="268">
        <v>12</v>
      </c>
      <c r="AE185" s="268">
        <v>11</v>
      </c>
      <c r="AF185" s="268">
        <v>1</v>
      </c>
      <c r="AG185" s="269">
        <v>12</v>
      </c>
      <c r="AH185" s="268" t="s">
        <v>6404</v>
      </c>
      <c r="AI185" s="269" t="s">
        <v>6386</v>
      </c>
      <c r="AJ185" s="271">
        <v>45092</v>
      </c>
      <c r="AK185" s="271">
        <v>45094</v>
      </c>
      <c r="AL185" s="268">
        <v>12</v>
      </c>
      <c r="AM185" s="269" t="s">
        <v>6643</v>
      </c>
      <c r="AN185" s="268">
        <v>12</v>
      </c>
      <c r="AO185" s="269" t="s">
        <v>6644</v>
      </c>
      <c r="AP185" s="269" t="s">
        <v>6242</v>
      </c>
      <c r="AQ185" s="269" t="s">
        <v>6242</v>
      </c>
      <c r="AR185" s="268" t="s">
        <v>6243</v>
      </c>
      <c r="AS185" s="268" t="s">
        <v>6244</v>
      </c>
      <c r="AT185" s="272" t="s">
        <v>6578</v>
      </c>
      <c r="AU185" s="268" t="s">
        <v>6246</v>
      </c>
      <c r="AV185" s="268" t="s">
        <v>6247</v>
      </c>
      <c r="AW185" s="268" t="s">
        <v>85</v>
      </c>
      <c r="AX185" s="268"/>
    </row>
    <row r="186" spans="1:50" x14ac:dyDescent="0.25">
      <c r="A186" s="266">
        <v>55628</v>
      </c>
      <c r="B186" s="267">
        <v>50655716</v>
      </c>
      <c r="C186" s="268" t="s">
        <v>6223</v>
      </c>
      <c r="D186" s="268" t="s">
        <v>197</v>
      </c>
      <c r="E186" s="268">
        <v>3003</v>
      </c>
      <c r="F186" s="268" t="s">
        <v>6325</v>
      </c>
      <c r="G186" s="268">
        <v>21300</v>
      </c>
      <c r="H186" s="268" t="s">
        <v>6326</v>
      </c>
      <c r="I186" s="268" t="s">
        <v>6226</v>
      </c>
      <c r="J186" s="268" t="s">
        <v>78</v>
      </c>
      <c r="K186" s="268" t="s">
        <v>78</v>
      </c>
      <c r="L186" s="268" t="s">
        <v>6228</v>
      </c>
      <c r="M186" s="268" t="s">
        <v>6229</v>
      </c>
      <c r="N186" s="268" t="s">
        <v>6230</v>
      </c>
      <c r="O186" s="268" t="s">
        <v>6231</v>
      </c>
      <c r="P186" s="268" t="s">
        <v>6232</v>
      </c>
      <c r="Q186" s="268" t="s">
        <v>6233</v>
      </c>
      <c r="R186" s="268" t="s">
        <v>6234</v>
      </c>
      <c r="S186" s="268" t="s">
        <v>6235</v>
      </c>
      <c r="T186" s="268" t="s">
        <v>6327</v>
      </c>
      <c r="U186" s="268" t="s">
        <v>6328</v>
      </c>
      <c r="V186" s="268" t="s">
        <v>6236</v>
      </c>
      <c r="W186" s="268">
        <v>463384</v>
      </c>
      <c r="X186" s="268" t="s">
        <v>172</v>
      </c>
      <c r="Y186" s="268"/>
      <c r="Z186" s="268">
        <v>8</v>
      </c>
      <c r="AA186" s="269">
        <v>8</v>
      </c>
      <c r="AB186" s="270">
        <v>1</v>
      </c>
      <c r="AC186" s="268" t="s">
        <v>6262</v>
      </c>
      <c r="AD186" s="268">
        <v>15</v>
      </c>
      <c r="AE186" s="268">
        <v>10</v>
      </c>
      <c r="AF186" s="268">
        <v>5</v>
      </c>
      <c r="AG186" s="269">
        <v>15</v>
      </c>
      <c r="AH186" s="268" t="s">
        <v>6645</v>
      </c>
      <c r="AI186" s="269" t="s">
        <v>6376</v>
      </c>
      <c r="AJ186" s="271">
        <v>45175</v>
      </c>
      <c r="AK186" s="271">
        <v>45175</v>
      </c>
      <c r="AL186" s="268">
        <v>15</v>
      </c>
      <c r="AM186" s="269" t="s">
        <v>6646</v>
      </c>
      <c r="AN186" s="268">
        <v>15</v>
      </c>
      <c r="AO186" s="269" t="s">
        <v>6401</v>
      </c>
      <c r="AP186" s="269" t="s">
        <v>6242</v>
      </c>
      <c r="AQ186" s="269" t="s">
        <v>6242</v>
      </c>
      <c r="AR186" s="268" t="s">
        <v>6243</v>
      </c>
      <c r="AS186" s="268" t="s">
        <v>6244</v>
      </c>
      <c r="AT186" s="272" t="s">
        <v>6378</v>
      </c>
      <c r="AU186" s="268" t="s">
        <v>6246</v>
      </c>
      <c r="AV186" s="268" t="s">
        <v>6247</v>
      </c>
      <c r="AW186" s="268" t="s">
        <v>85</v>
      </c>
      <c r="AX186" s="268"/>
    </row>
    <row r="187" spans="1:50" x14ac:dyDescent="0.25">
      <c r="A187" s="266">
        <v>55668</v>
      </c>
      <c r="B187" s="267">
        <v>50649744</v>
      </c>
      <c r="C187" s="268" t="s">
        <v>6223</v>
      </c>
      <c r="D187" s="268" t="s">
        <v>197</v>
      </c>
      <c r="E187" s="268">
        <v>3003</v>
      </c>
      <c r="F187" s="268" t="s">
        <v>6325</v>
      </c>
      <c r="G187" s="268">
        <v>21300</v>
      </c>
      <c r="H187" s="268" t="s">
        <v>6326</v>
      </c>
      <c r="I187" s="268" t="s">
        <v>6226</v>
      </c>
      <c r="J187" s="268" t="s">
        <v>23</v>
      </c>
      <c r="K187" s="268" t="s">
        <v>23</v>
      </c>
      <c r="L187" s="268" t="s">
        <v>6228</v>
      </c>
      <c r="M187" s="268" t="s">
        <v>6229</v>
      </c>
      <c r="N187" s="268" t="s">
        <v>6230</v>
      </c>
      <c r="O187" s="268" t="s">
        <v>6231</v>
      </c>
      <c r="P187" s="268" t="s">
        <v>6232</v>
      </c>
      <c r="Q187" s="268" t="s">
        <v>6233</v>
      </c>
      <c r="R187" s="268" t="s">
        <v>6234</v>
      </c>
      <c r="S187" s="268" t="s">
        <v>6235</v>
      </c>
      <c r="T187" s="268" t="s">
        <v>1034</v>
      </c>
      <c r="U187" s="268" t="s">
        <v>6284</v>
      </c>
      <c r="V187" s="268" t="s">
        <v>6236</v>
      </c>
      <c r="W187" s="268">
        <v>463384</v>
      </c>
      <c r="X187" s="268" t="s">
        <v>172</v>
      </c>
      <c r="Y187" s="268"/>
      <c r="Z187" s="268">
        <v>8</v>
      </c>
      <c r="AA187" s="269">
        <v>16</v>
      </c>
      <c r="AB187" s="270">
        <v>2</v>
      </c>
      <c r="AC187" s="268" t="s">
        <v>6262</v>
      </c>
      <c r="AD187" s="268">
        <v>12</v>
      </c>
      <c r="AE187" s="268">
        <v>11</v>
      </c>
      <c r="AF187" s="268">
        <v>1</v>
      </c>
      <c r="AG187" s="269">
        <v>12</v>
      </c>
      <c r="AH187" s="268" t="s">
        <v>6647</v>
      </c>
      <c r="AI187" s="269" t="s">
        <v>6356</v>
      </c>
      <c r="AJ187" s="271">
        <v>44991</v>
      </c>
      <c r="AK187" s="271">
        <v>44992</v>
      </c>
      <c r="AL187" s="268">
        <v>12</v>
      </c>
      <c r="AM187" s="269" t="s">
        <v>6648</v>
      </c>
      <c r="AN187" s="268">
        <v>12</v>
      </c>
      <c r="AO187" s="269" t="s">
        <v>6649</v>
      </c>
      <c r="AP187" s="269" t="s">
        <v>6242</v>
      </c>
      <c r="AQ187" s="269" t="s">
        <v>6242</v>
      </c>
      <c r="AR187" s="268" t="s">
        <v>6243</v>
      </c>
      <c r="AS187" s="268" t="s">
        <v>6244</v>
      </c>
      <c r="AT187" s="272" t="s">
        <v>6293</v>
      </c>
      <c r="AU187" s="268" t="s">
        <v>6246</v>
      </c>
      <c r="AV187" s="268" t="s">
        <v>6247</v>
      </c>
      <c r="AW187" s="268" t="s">
        <v>85</v>
      </c>
      <c r="AX187" s="268"/>
    </row>
    <row r="188" spans="1:50" x14ac:dyDescent="0.25">
      <c r="A188" s="266">
        <v>54915</v>
      </c>
      <c r="B188" s="267">
        <v>50649835</v>
      </c>
      <c r="C188" s="268" t="s">
        <v>6223</v>
      </c>
      <c r="D188" s="268" t="s">
        <v>197</v>
      </c>
      <c r="E188" s="268">
        <v>3003</v>
      </c>
      <c r="F188" s="268" t="s">
        <v>6325</v>
      </c>
      <c r="G188" s="268">
        <v>21300</v>
      </c>
      <c r="H188" s="268" t="s">
        <v>6326</v>
      </c>
      <c r="I188" s="268" t="s">
        <v>6226</v>
      </c>
      <c r="J188" s="268" t="s">
        <v>6248</v>
      </c>
      <c r="K188" s="268" t="s">
        <v>47</v>
      </c>
      <c r="L188" s="268" t="s">
        <v>6228</v>
      </c>
      <c r="M188" s="268" t="s">
        <v>6229</v>
      </c>
      <c r="N188" s="268" t="s">
        <v>6230</v>
      </c>
      <c r="O188" s="268" t="s">
        <v>6231</v>
      </c>
      <c r="P188" s="268" t="s">
        <v>6232</v>
      </c>
      <c r="Q188" s="268" t="s">
        <v>6233</v>
      </c>
      <c r="R188" s="268" t="s">
        <v>6234</v>
      </c>
      <c r="S188" s="268" t="s">
        <v>6235</v>
      </c>
      <c r="T188" s="268" t="s">
        <v>6327</v>
      </c>
      <c r="U188" s="268" t="s">
        <v>6328</v>
      </c>
      <c r="V188" s="268" t="s">
        <v>6236</v>
      </c>
      <c r="W188" s="268">
        <v>463384</v>
      </c>
      <c r="X188" s="268" t="s">
        <v>172</v>
      </c>
      <c r="Y188" s="268"/>
      <c r="Z188" s="268">
        <v>8</v>
      </c>
      <c r="AA188" s="269">
        <v>24</v>
      </c>
      <c r="AB188" s="270">
        <v>3</v>
      </c>
      <c r="AC188" s="268" t="s">
        <v>6262</v>
      </c>
      <c r="AD188" s="268">
        <v>14</v>
      </c>
      <c r="AE188" s="268">
        <v>13</v>
      </c>
      <c r="AF188" s="268">
        <v>1</v>
      </c>
      <c r="AG188" s="269">
        <v>14</v>
      </c>
      <c r="AH188" s="268" t="s">
        <v>6650</v>
      </c>
      <c r="AI188" s="269" t="s">
        <v>6330</v>
      </c>
      <c r="AJ188" s="271">
        <v>44994</v>
      </c>
      <c r="AK188" s="271">
        <v>44996</v>
      </c>
      <c r="AL188" s="268">
        <v>14</v>
      </c>
      <c r="AM188" s="269" t="s">
        <v>6651</v>
      </c>
      <c r="AN188" s="268">
        <v>14</v>
      </c>
      <c r="AO188" s="269" t="s">
        <v>6652</v>
      </c>
      <c r="AP188" s="269" t="s">
        <v>6242</v>
      </c>
      <c r="AQ188" s="269" t="s">
        <v>6242</v>
      </c>
      <c r="AR188" s="268" t="s">
        <v>6243</v>
      </c>
      <c r="AS188" s="268" t="s">
        <v>6244</v>
      </c>
      <c r="AT188" s="272" t="s">
        <v>6578</v>
      </c>
      <c r="AU188" s="268" t="s">
        <v>6246</v>
      </c>
      <c r="AV188" s="268" t="s">
        <v>6247</v>
      </c>
      <c r="AW188" s="268" t="s">
        <v>85</v>
      </c>
      <c r="AX188" s="268"/>
    </row>
    <row r="189" spans="1:50" x14ac:dyDescent="0.25">
      <c r="A189" s="266">
        <v>55676</v>
      </c>
      <c r="B189" s="267">
        <v>50655698</v>
      </c>
      <c r="C189" s="268" t="s">
        <v>6223</v>
      </c>
      <c r="D189" s="268" t="s">
        <v>197</v>
      </c>
      <c r="E189" s="268">
        <v>3003</v>
      </c>
      <c r="F189" s="268" t="s">
        <v>6325</v>
      </c>
      <c r="G189" s="268">
        <v>21300</v>
      </c>
      <c r="H189" s="268" t="s">
        <v>6326</v>
      </c>
      <c r="I189" s="268" t="s">
        <v>6226</v>
      </c>
      <c r="J189" s="268" t="s">
        <v>23</v>
      </c>
      <c r="K189" s="268" t="s">
        <v>23</v>
      </c>
      <c r="L189" s="268" t="s">
        <v>6228</v>
      </c>
      <c r="M189" s="268" t="s">
        <v>6229</v>
      </c>
      <c r="N189" s="268" t="s">
        <v>6230</v>
      </c>
      <c r="O189" s="268" t="s">
        <v>6231</v>
      </c>
      <c r="P189" s="268" t="s">
        <v>6232</v>
      </c>
      <c r="Q189" s="268" t="s">
        <v>6233</v>
      </c>
      <c r="R189" s="268" t="s">
        <v>6234</v>
      </c>
      <c r="S189" s="268" t="s">
        <v>6235</v>
      </c>
      <c r="T189" s="268" t="s">
        <v>1618</v>
      </c>
      <c r="U189" s="268" t="s">
        <v>1619</v>
      </c>
      <c r="V189" s="268" t="s">
        <v>6236</v>
      </c>
      <c r="W189" s="268">
        <v>441106</v>
      </c>
      <c r="X189" s="268" t="s">
        <v>178</v>
      </c>
      <c r="Y189" s="268"/>
      <c r="Z189" s="268">
        <v>16</v>
      </c>
      <c r="AA189" s="269">
        <v>16</v>
      </c>
      <c r="AB189" s="270">
        <v>2</v>
      </c>
      <c r="AC189" s="268" t="s">
        <v>6262</v>
      </c>
      <c r="AD189" s="268">
        <v>12</v>
      </c>
      <c r="AE189" s="268">
        <v>11</v>
      </c>
      <c r="AF189" s="268">
        <v>1</v>
      </c>
      <c r="AG189" s="269">
        <v>12</v>
      </c>
      <c r="AH189" s="268" t="s">
        <v>6565</v>
      </c>
      <c r="AI189" s="269" t="s">
        <v>6405</v>
      </c>
      <c r="AJ189" s="271">
        <v>45089</v>
      </c>
      <c r="AK189" s="271">
        <v>45090</v>
      </c>
      <c r="AL189" s="268">
        <v>12</v>
      </c>
      <c r="AM189" s="269" t="s">
        <v>6653</v>
      </c>
      <c r="AN189" s="268">
        <v>12</v>
      </c>
      <c r="AO189" s="269" t="s">
        <v>6649</v>
      </c>
      <c r="AP189" s="269" t="s">
        <v>6242</v>
      </c>
      <c r="AQ189" s="269" t="s">
        <v>6242</v>
      </c>
      <c r="AR189" s="268" t="s">
        <v>6243</v>
      </c>
      <c r="AS189" s="268" t="s">
        <v>6244</v>
      </c>
      <c r="AT189" s="272" t="s">
        <v>6293</v>
      </c>
      <c r="AU189" s="268" t="s">
        <v>6246</v>
      </c>
      <c r="AV189" s="268" t="s">
        <v>6247</v>
      </c>
      <c r="AW189" s="268" t="s">
        <v>85</v>
      </c>
      <c r="AX189" s="268"/>
    </row>
    <row r="190" spans="1:50" x14ac:dyDescent="0.25">
      <c r="A190" s="266">
        <v>55599</v>
      </c>
      <c r="B190" s="267">
        <v>50649845</v>
      </c>
      <c r="C190" s="268" t="s">
        <v>6223</v>
      </c>
      <c r="D190" s="268" t="s">
        <v>197</v>
      </c>
      <c r="E190" s="268">
        <v>3003</v>
      </c>
      <c r="F190" s="268" t="s">
        <v>6325</v>
      </c>
      <c r="G190" s="268">
        <v>21300</v>
      </c>
      <c r="H190" s="268" t="s">
        <v>6326</v>
      </c>
      <c r="I190" s="268" t="s">
        <v>6226</v>
      </c>
      <c r="J190" s="268" t="s">
        <v>78</v>
      </c>
      <c r="K190" s="268" t="s">
        <v>78</v>
      </c>
      <c r="L190" s="268" t="s">
        <v>6228</v>
      </c>
      <c r="M190" s="268" t="s">
        <v>6229</v>
      </c>
      <c r="N190" s="268" t="s">
        <v>6230</v>
      </c>
      <c r="O190" s="268" t="s">
        <v>6231</v>
      </c>
      <c r="P190" s="268" t="s">
        <v>6232</v>
      </c>
      <c r="Q190" s="268" t="s">
        <v>6233</v>
      </c>
      <c r="R190" s="268" t="s">
        <v>6234</v>
      </c>
      <c r="S190" s="268" t="s">
        <v>6235</v>
      </c>
      <c r="T190" s="268" t="s">
        <v>1034</v>
      </c>
      <c r="U190" s="268" t="s">
        <v>6284</v>
      </c>
      <c r="V190" s="268" t="s">
        <v>6236</v>
      </c>
      <c r="W190" s="268">
        <v>463384</v>
      </c>
      <c r="X190" s="268" t="s">
        <v>172</v>
      </c>
      <c r="Y190" s="268"/>
      <c r="Z190" s="268">
        <v>8</v>
      </c>
      <c r="AA190" s="269">
        <v>8</v>
      </c>
      <c r="AB190" s="270">
        <v>1</v>
      </c>
      <c r="AC190" s="268" t="s">
        <v>6262</v>
      </c>
      <c r="AD190" s="268">
        <v>13</v>
      </c>
      <c r="AE190" s="268">
        <v>12</v>
      </c>
      <c r="AF190" s="268">
        <v>1</v>
      </c>
      <c r="AG190" s="269">
        <v>13</v>
      </c>
      <c r="AH190" s="268" t="s">
        <v>6654</v>
      </c>
      <c r="AI190" s="269" t="s">
        <v>6376</v>
      </c>
      <c r="AJ190" s="271">
        <v>44993</v>
      </c>
      <c r="AK190" s="271">
        <v>44993</v>
      </c>
      <c r="AL190" s="268">
        <v>13</v>
      </c>
      <c r="AM190" s="269" t="s">
        <v>6655</v>
      </c>
      <c r="AN190" s="268">
        <v>13</v>
      </c>
      <c r="AO190" s="269" t="s">
        <v>6366</v>
      </c>
      <c r="AP190" s="269" t="s">
        <v>6242</v>
      </c>
      <c r="AQ190" s="269" t="s">
        <v>6242</v>
      </c>
      <c r="AR190" s="268" t="s">
        <v>6243</v>
      </c>
      <c r="AS190" s="268" t="s">
        <v>6244</v>
      </c>
      <c r="AT190" s="272" t="s">
        <v>6378</v>
      </c>
      <c r="AU190" s="268" t="s">
        <v>6246</v>
      </c>
      <c r="AV190" s="268" t="s">
        <v>6247</v>
      </c>
      <c r="AW190" s="268" t="s">
        <v>85</v>
      </c>
      <c r="AX190" s="268"/>
    </row>
    <row r="191" spans="1:50" x14ac:dyDescent="0.25">
      <c r="A191" s="266">
        <v>55542</v>
      </c>
      <c r="B191" s="267">
        <v>50655708</v>
      </c>
      <c r="C191" s="268" t="s">
        <v>6223</v>
      </c>
      <c r="D191" s="268" t="s">
        <v>197</v>
      </c>
      <c r="E191" s="268">
        <v>3003</v>
      </c>
      <c r="F191" s="268" t="s">
        <v>6325</v>
      </c>
      <c r="G191" s="268">
        <v>21300</v>
      </c>
      <c r="H191" s="268" t="s">
        <v>6326</v>
      </c>
      <c r="I191" s="268" t="s">
        <v>6226</v>
      </c>
      <c r="J191" s="268" t="s">
        <v>6248</v>
      </c>
      <c r="K191" s="268" t="s">
        <v>47</v>
      </c>
      <c r="L191" s="268" t="s">
        <v>6228</v>
      </c>
      <c r="M191" s="268" t="s">
        <v>6229</v>
      </c>
      <c r="N191" s="268" t="s">
        <v>6230</v>
      </c>
      <c r="O191" s="268" t="s">
        <v>6231</v>
      </c>
      <c r="P191" s="268" t="s">
        <v>6232</v>
      </c>
      <c r="Q191" s="268" t="s">
        <v>6233</v>
      </c>
      <c r="R191" s="268" t="s">
        <v>6234</v>
      </c>
      <c r="S191" s="268" t="s">
        <v>6235</v>
      </c>
      <c r="T191" s="268" t="s">
        <v>6327</v>
      </c>
      <c r="U191" s="268" t="s">
        <v>6328</v>
      </c>
      <c r="V191" s="268" t="s">
        <v>6236</v>
      </c>
      <c r="W191" s="268">
        <v>441106</v>
      </c>
      <c r="X191" s="268" t="s">
        <v>178</v>
      </c>
      <c r="Y191" s="268"/>
      <c r="Z191" s="268">
        <v>16</v>
      </c>
      <c r="AA191" s="269">
        <v>24</v>
      </c>
      <c r="AB191" s="270">
        <v>3</v>
      </c>
      <c r="AC191" s="268" t="s">
        <v>6262</v>
      </c>
      <c r="AD191" s="268">
        <v>14</v>
      </c>
      <c r="AE191" s="268">
        <v>11</v>
      </c>
      <c r="AF191" s="268">
        <v>3</v>
      </c>
      <c r="AG191" s="269">
        <v>14</v>
      </c>
      <c r="AH191" s="268" t="s">
        <v>6427</v>
      </c>
      <c r="AI191" s="269" t="s">
        <v>6386</v>
      </c>
      <c r="AJ191" s="271">
        <v>45106</v>
      </c>
      <c r="AK191" s="271">
        <v>45108</v>
      </c>
      <c r="AL191" s="268">
        <v>13</v>
      </c>
      <c r="AM191" s="269" t="s">
        <v>6656</v>
      </c>
      <c r="AN191" s="268">
        <v>14</v>
      </c>
      <c r="AO191" s="269" t="s">
        <v>6652</v>
      </c>
      <c r="AP191" s="269" t="s">
        <v>6242</v>
      </c>
      <c r="AQ191" s="269" t="s">
        <v>6242</v>
      </c>
      <c r="AR191" s="268" t="s">
        <v>6243</v>
      </c>
      <c r="AS191" s="268" t="s">
        <v>6244</v>
      </c>
      <c r="AT191" s="272" t="s">
        <v>6578</v>
      </c>
      <c r="AU191" s="268" t="s">
        <v>6246</v>
      </c>
      <c r="AV191" s="268" t="s">
        <v>6247</v>
      </c>
      <c r="AW191" s="268" t="s">
        <v>85</v>
      </c>
      <c r="AX191" s="268"/>
    </row>
    <row r="192" spans="1:50" x14ac:dyDescent="0.25">
      <c r="A192" s="266">
        <v>55672</v>
      </c>
      <c r="B192" s="267">
        <v>50655746</v>
      </c>
      <c r="C192" s="268" t="s">
        <v>6223</v>
      </c>
      <c r="D192" s="268" t="s">
        <v>197</v>
      </c>
      <c r="E192" s="268">
        <v>3003</v>
      </c>
      <c r="F192" s="268" t="s">
        <v>6325</v>
      </c>
      <c r="G192" s="268">
        <v>21300</v>
      </c>
      <c r="H192" s="268" t="s">
        <v>6326</v>
      </c>
      <c r="I192" s="268" t="s">
        <v>6226</v>
      </c>
      <c r="J192" s="268" t="s">
        <v>23</v>
      </c>
      <c r="K192" s="268" t="s">
        <v>23</v>
      </c>
      <c r="L192" s="268" t="s">
        <v>6228</v>
      </c>
      <c r="M192" s="268" t="s">
        <v>6229</v>
      </c>
      <c r="N192" s="268" t="s">
        <v>6230</v>
      </c>
      <c r="O192" s="268" t="s">
        <v>6231</v>
      </c>
      <c r="P192" s="268" t="s">
        <v>6232</v>
      </c>
      <c r="Q192" s="268" t="s">
        <v>6233</v>
      </c>
      <c r="R192" s="268" t="s">
        <v>6234</v>
      </c>
      <c r="S192" s="268" t="s">
        <v>6235</v>
      </c>
      <c r="T192" s="268" t="s">
        <v>6327</v>
      </c>
      <c r="U192" s="268" t="s">
        <v>6328</v>
      </c>
      <c r="V192" s="268" t="s">
        <v>6236</v>
      </c>
      <c r="W192" s="268">
        <v>463384</v>
      </c>
      <c r="X192" s="268" t="s">
        <v>172</v>
      </c>
      <c r="Y192" s="268"/>
      <c r="Z192" s="268">
        <v>8</v>
      </c>
      <c r="AA192" s="269">
        <v>16</v>
      </c>
      <c r="AB192" s="270">
        <v>2</v>
      </c>
      <c r="AC192" s="268" t="s">
        <v>6262</v>
      </c>
      <c r="AD192" s="268">
        <v>14</v>
      </c>
      <c r="AE192" s="268">
        <v>12</v>
      </c>
      <c r="AF192" s="268">
        <v>2</v>
      </c>
      <c r="AG192" s="269">
        <v>14</v>
      </c>
      <c r="AH192" s="268" t="s">
        <v>6515</v>
      </c>
      <c r="AI192" s="269" t="s">
        <v>6356</v>
      </c>
      <c r="AJ192" s="271">
        <v>45068</v>
      </c>
      <c r="AK192" s="271">
        <v>45069</v>
      </c>
      <c r="AL192" s="268">
        <v>14</v>
      </c>
      <c r="AM192" s="269" t="s">
        <v>6657</v>
      </c>
      <c r="AN192" s="268">
        <v>14</v>
      </c>
      <c r="AO192" s="269" t="s">
        <v>6631</v>
      </c>
      <c r="AP192" s="269" t="s">
        <v>6242</v>
      </c>
      <c r="AQ192" s="269" t="s">
        <v>6242</v>
      </c>
      <c r="AR192" s="268" t="s">
        <v>6243</v>
      </c>
      <c r="AS192" s="268" t="s">
        <v>6244</v>
      </c>
      <c r="AT192" s="272" t="s">
        <v>6293</v>
      </c>
      <c r="AU192" s="268" t="s">
        <v>6246</v>
      </c>
      <c r="AV192" s="268" t="s">
        <v>6247</v>
      </c>
      <c r="AW192" s="268" t="s">
        <v>85</v>
      </c>
      <c r="AX192" s="268"/>
    </row>
    <row r="193" spans="1:50" x14ac:dyDescent="0.25">
      <c r="A193" s="266">
        <v>50426</v>
      </c>
      <c r="B193" s="267">
        <v>50650013</v>
      </c>
      <c r="C193" s="268" t="s">
        <v>6223</v>
      </c>
      <c r="D193" s="268" t="s">
        <v>197</v>
      </c>
      <c r="E193" s="268">
        <v>3029</v>
      </c>
      <c r="F193" s="268" t="s">
        <v>6658</v>
      </c>
      <c r="G193" s="268">
        <v>21301</v>
      </c>
      <c r="H193" s="268" t="s">
        <v>6659</v>
      </c>
      <c r="I193" s="268" t="s">
        <v>6226</v>
      </c>
      <c r="J193" s="268" t="s">
        <v>6289</v>
      </c>
      <c r="K193" s="268" t="s">
        <v>76</v>
      </c>
      <c r="L193" s="268" t="s">
        <v>6228</v>
      </c>
      <c r="M193" s="268" t="s">
        <v>6229</v>
      </c>
      <c r="N193" s="268" t="s">
        <v>6230</v>
      </c>
      <c r="O193" s="268" t="s">
        <v>6231</v>
      </c>
      <c r="P193" s="268" t="s">
        <v>6232</v>
      </c>
      <c r="Q193" s="268" t="s">
        <v>6233</v>
      </c>
      <c r="R193" s="268" t="s">
        <v>6234</v>
      </c>
      <c r="S193" s="268" t="s">
        <v>6235</v>
      </c>
      <c r="T193" s="268" t="s">
        <v>907</v>
      </c>
      <c r="U193" s="268" t="s">
        <v>6249</v>
      </c>
      <c r="V193" s="268" t="s">
        <v>6236</v>
      </c>
      <c r="W193" s="268">
        <v>372624</v>
      </c>
      <c r="X193" s="268" t="s">
        <v>32</v>
      </c>
      <c r="Y193" s="268"/>
      <c r="Z193" s="268">
        <v>22</v>
      </c>
      <c r="AA193" s="269">
        <v>16</v>
      </c>
      <c r="AB193" s="270">
        <v>2</v>
      </c>
      <c r="AC193" s="268">
        <v>1</v>
      </c>
      <c r="AD193" s="268">
        <v>11</v>
      </c>
      <c r="AE193" s="268">
        <v>12</v>
      </c>
      <c r="AF193" s="268" t="s">
        <v>6237</v>
      </c>
      <c r="AG193" s="269">
        <v>12</v>
      </c>
      <c r="AH193" s="268" t="s">
        <v>6660</v>
      </c>
      <c r="AI193" s="269" t="s">
        <v>6311</v>
      </c>
      <c r="AJ193" s="271">
        <v>45000</v>
      </c>
      <c r="AK193" s="271">
        <v>45001</v>
      </c>
      <c r="AL193" s="268">
        <v>9</v>
      </c>
      <c r="AM193" s="269" t="s">
        <v>6661</v>
      </c>
      <c r="AN193" s="268" t="s">
        <v>6253</v>
      </c>
      <c r="AO193" s="269" t="s">
        <v>6242</v>
      </c>
      <c r="AP193" s="269" t="s">
        <v>6242</v>
      </c>
      <c r="AQ193" s="269" t="s">
        <v>6242</v>
      </c>
      <c r="AR193" s="268" t="s">
        <v>6243</v>
      </c>
      <c r="AS193" s="268" t="s">
        <v>6244</v>
      </c>
      <c r="AT193" s="272" t="s">
        <v>6422</v>
      </c>
      <c r="AU193" s="268" t="s">
        <v>6246</v>
      </c>
      <c r="AV193" s="268" t="s">
        <v>6247</v>
      </c>
      <c r="AW193" s="268" t="s">
        <v>33</v>
      </c>
      <c r="AX193" s="268"/>
    </row>
    <row r="194" spans="1:50" x14ac:dyDescent="0.25">
      <c r="A194" s="266">
        <v>49853</v>
      </c>
      <c r="B194" s="267">
        <v>50650048</v>
      </c>
      <c r="C194" s="268" t="s">
        <v>6223</v>
      </c>
      <c r="D194" s="268" t="s">
        <v>197</v>
      </c>
      <c r="E194" s="268">
        <v>3029</v>
      </c>
      <c r="F194" s="268" t="s">
        <v>6658</v>
      </c>
      <c r="G194" s="268">
        <v>21301</v>
      </c>
      <c r="H194" s="268" t="s">
        <v>6659</v>
      </c>
      <c r="I194" s="268" t="s">
        <v>6226</v>
      </c>
      <c r="J194" s="268" t="s">
        <v>23</v>
      </c>
      <c r="K194" s="268" t="s">
        <v>23</v>
      </c>
      <c r="L194" s="268" t="s">
        <v>6228</v>
      </c>
      <c r="M194" s="268" t="s">
        <v>6229</v>
      </c>
      <c r="N194" s="268" t="s">
        <v>6230</v>
      </c>
      <c r="O194" s="268" t="s">
        <v>6231</v>
      </c>
      <c r="P194" s="268" t="s">
        <v>6232</v>
      </c>
      <c r="Q194" s="268" t="s">
        <v>6233</v>
      </c>
      <c r="R194" s="268" t="s">
        <v>6234</v>
      </c>
      <c r="S194" s="268" t="s">
        <v>6235</v>
      </c>
      <c r="T194" s="268" t="s">
        <v>907</v>
      </c>
      <c r="U194" s="268" t="s">
        <v>6249</v>
      </c>
      <c r="V194" s="268" t="s">
        <v>6236</v>
      </c>
      <c r="W194" s="268">
        <v>372624</v>
      </c>
      <c r="X194" s="268" t="s">
        <v>32</v>
      </c>
      <c r="Y194" s="268"/>
      <c r="Z194" s="268">
        <v>22</v>
      </c>
      <c r="AA194" s="269">
        <v>16</v>
      </c>
      <c r="AB194" s="270">
        <v>2</v>
      </c>
      <c r="AC194" s="268" t="s">
        <v>6262</v>
      </c>
      <c r="AD194" s="268">
        <v>8</v>
      </c>
      <c r="AE194" s="268">
        <v>8</v>
      </c>
      <c r="AF194" s="268" t="s">
        <v>6237</v>
      </c>
      <c r="AG194" s="269">
        <v>8</v>
      </c>
      <c r="AH194" s="268" t="s">
        <v>6662</v>
      </c>
      <c r="AI194" s="269" t="s">
        <v>6311</v>
      </c>
      <c r="AJ194" s="271">
        <v>44998</v>
      </c>
      <c r="AK194" s="271">
        <v>44999</v>
      </c>
      <c r="AL194" s="268">
        <v>7</v>
      </c>
      <c r="AM194" s="269" t="s">
        <v>6663</v>
      </c>
      <c r="AN194" s="268" t="s">
        <v>6253</v>
      </c>
      <c r="AO194" s="269" t="s">
        <v>6242</v>
      </c>
      <c r="AP194" s="269" t="s">
        <v>6242</v>
      </c>
      <c r="AQ194" s="269" t="s">
        <v>6242</v>
      </c>
      <c r="AR194" s="268" t="s">
        <v>6243</v>
      </c>
      <c r="AS194" s="268" t="s">
        <v>6244</v>
      </c>
      <c r="AT194" s="272" t="s">
        <v>6293</v>
      </c>
      <c r="AU194" s="268" t="s">
        <v>6246</v>
      </c>
      <c r="AV194" s="268" t="s">
        <v>6247</v>
      </c>
      <c r="AW194" s="268" t="s">
        <v>33</v>
      </c>
      <c r="AX194" s="268"/>
    </row>
    <row r="195" spans="1:50" x14ac:dyDescent="0.25">
      <c r="A195" s="266">
        <v>53200</v>
      </c>
      <c r="B195" s="267">
        <v>50656047</v>
      </c>
      <c r="C195" s="268" t="s">
        <v>6223</v>
      </c>
      <c r="D195" s="268" t="s">
        <v>197</v>
      </c>
      <c r="E195" s="268">
        <v>3029</v>
      </c>
      <c r="F195" s="268" t="s">
        <v>6658</v>
      </c>
      <c r="G195" s="268">
        <v>21301</v>
      </c>
      <c r="H195" s="268" t="s">
        <v>6659</v>
      </c>
      <c r="I195" s="268" t="s">
        <v>6226</v>
      </c>
      <c r="J195" s="268" t="s">
        <v>6664</v>
      </c>
      <c r="K195" s="268" t="s">
        <v>6665</v>
      </c>
      <c r="L195" s="268" t="s">
        <v>6228</v>
      </c>
      <c r="M195" s="268" t="s">
        <v>6229</v>
      </c>
      <c r="N195" s="268" t="s">
        <v>6230</v>
      </c>
      <c r="O195" s="268" t="s">
        <v>6231</v>
      </c>
      <c r="P195" s="268" t="s">
        <v>6232</v>
      </c>
      <c r="Q195" s="268" t="s">
        <v>6260</v>
      </c>
      <c r="R195" s="268" t="s">
        <v>6234</v>
      </c>
      <c r="S195" s="268" t="s">
        <v>6235</v>
      </c>
      <c r="T195" s="268" t="s">
        <v>907</v>
      </c>
      <c r="U195" s="268" t="s">
        <v>6249</v>
      </c>
      <c r="V195" s="268" t="s">
        <v>6236</v>
      </c>
      <c r="W195" s="268">
        <v>372624</v>
      </c>
      <c r="X195" s="268" t="s">
        <v>32</v>
      </c>
      <c r="Y195" s="268"/>
      <c r="Z195" s="268">
        <v>22</v>
      </c>
      <c r="AA195" s="269">
        <v>24</v>
      </c>
      <c r="AB195" s="270">
        <v>3</v>
      </c>
      <c r="AC195" s="268" t="s">
        <v>6262</v>
      </c>
      <c r="AD195" s="268">
        <v>7</v>
      </c>
      <c r="AE195" s="268">
        <v>7</v>
      </c>
      <c r="AF195" s="268" t="s">
        <v>6237</v>
      </c>
      <c r="AG195" s="269">
        <v>7</v>
      </c>
      <c r="AH195" s="268" t="s">
        <v>6417</v>
      </c>
      <c r="AI195" s="269" t="s">
        <v>6363</v>
      </c>
      <c r="AJ195" s="271">
        <v>45243</v>
      </c>
      <c r="AK195" s="271">
        <v>45245</v>
      </c>
      <c r="AL195" s="268">
        <v>7</v>
      </c>
      <c r="AM195" s="269" t="s">
        <v>6666</v>
      </c>
      <c r="AN195" s="268" t="s">
        <v>6253</v>
      </c>
      <c r="AO195" s="269" t="s">
        <v>6242</v>
      </c>
      <c r="AP195" s="269" t="s">
        <v>6242</v>
      </c>
      <c r="AQ195" s="269" t="s">
        <v>6242</v>
      </c>
      <c r="AR195" s="268" t="s">
        <v>6243</v>
      </c>
      <c r="AS195" s="268" t="s">
        <v>6244</v>
      </c>
      <c r="AT195" s="272" t="s">
        <v>6306</v>
      </c>
      <c r="AU195" s="268" t="s">
        <v>6246</v>
      </c>
      <c r="AV195" s="268" t="s">
        <v>6247</v>
      </c>
      <c r="AW195" s="268" t="s">
        <v>33</v>
      </c>
      <c r="AX195" s="268"/>
    </row>
    <row r="196" spans="1:50" x14ac:dyDescent="0.25">
      <c r="A196" s="266">
        <v>52404</v>
      </c>
      <c r="B196" s="267">
        <v>50655742</v>
      </c>
      <c r="C196" s="268" t="s">
        <v>6223</v>
      </c>
      <c r="D196" s="268" t="s">
        <v>197</v>
      </c>
      <c r="E196" s="268">
        <v>3029</v>
      </c>
      <c r="F196" s="268" t="s">
        <v>6658</v>
      </c>
      <c r="G196" s="268">
        <v>21601</v>
      </c>
      <c r="H196" s="268" t="s">
        <v>6667</v>
      </c>
      <c r="I196" s="268" t="s">
        <v>6226</v>
      </c>
      <c r="J196" s="268" t="s">
        <v>6351</v>
      </c>
      <c r="K196" s="268" t="s">
        <v>17</v>
      </c>
      <c r="L196" s="268" t="s">
        <v>6228</v>
      </c>
      <c r="M196" s="268" t="s">
        <v>6229</v>
      </c>
      <c r="N196" s="268" t="s">
        <v>6230</v>
      </c>
      <c r="O196" s="268" t="s">
        <v>6231</v>
      </c>
      <c r="P196" s="268" t="s">
        <v>6232</v>
      </c>
      <c r="Q196" s="268" t="s">
        <v>6233</v>
      </c>
      <c r="R196" s="268" t="s">
        <v>6234</v>
      </c>
      <c r="S196" s="268" t="s">
        <v>6235</v>
      </c>
      <c r="T196" s="268" t="s">
        <v>907</v>
      </c>
      <c r="U196" s="268" t="s">
        <v>6249</v>
      </c>
      <c r="V196" s="268" t="s">
        <v>6236</v>
      </c>
      <c r="W196" s="268">
        <v>196853</v>
      </c>
      <c r="X196" s="268" t="s">
        <v>25</v>
      </c>
      <c r="Y196" s="268"/>
      <c r="Z196" s="268">
        <v>24</v>
      </c>
      <c r="AA196" s="269">
        <v>8</v>
      </c>
      <c r="AB196" s="270">
        <v>1</v>
      </c>
      <c r="AC196" s="268" t="s">
        <v>6262</v>
      </c>
      <c r="AD196" s="268">
        <v>7</v>
      </c>
      <c r="AE196" s="268">
        <v>7</v>
      </c>
      <c r="AF196" s="268" t="s">
        <v>6237</v>
      </c>
      <c r="AG196" s="269">
        <v>7</v>
      </c>
      <c r="AH196" s="268" t="s">
        <v>6668</v>
      </c>
      <c r="AI196" s="269" t="s">
        <v>6669</v>
      </c>
      <c r="AJ196" s="271">
        <v>45063</v>
      </c>
      <c r="AK196" s="271">
        <v>45063</v>
      </c>
      <c r="AL196" s="268">
        <v>5</v>
      </c>
      <c r="AM196" s="269" t="s">
        <v>6670</v>
      </c>
      <c r="AN196" s="268" t="s">
        <v>6253</v>
      </c>
      <c r="AO196" s="269" t="s">
        <v>6242</v>
      </c>
      <c r="AP196" s="269" t="s">
        <v>6242</v>
      </c>
      <c r="AQ196" s="269" t="s">
        <v>6242</v>
      </c>
      <c r="AR196" s="268" t="s">
        <v>6243</v>
      </c>
      <c r="AS196" s="268" t="s">
        <v>6244</v>
      </c>
      <c r="AT196" s="272" t="s">
        <v>6378</v>
      </c>
      <c r="AU196" s="268" t="s">
        <v>6246</v>
      </c>
      <c r="AV196" s="268" t="s">
        <v>6247</v>
      </c>
      <c r="AW196" s="268" t="s">
        <v>33</v>
      </c>
      <c r="AX196" s="268"/>
    </row>
    <row r="197" spans="1:50" x14ac:dyDescent="0.25">
      <c r="A197" s="266">
        <v>50022</v>
      </c>
      <c r="B197" s="267">
        <v>50649804</v>
      </c>
      <c r="C197" s="268" t="s">
        <v>6223</v>
      </c>
      <c r="D197" s="268" t="s">
        <v>197</v>
      </c>
      <c r="E197" s="268">
        <v>3029</v>
      </c>
      <c r="F197" s="268" t="s">
        <v>6658</v>
      </c>
      <c r="G197" s="268">
        <v>21301</v>
      </c>
      <c r="H197" s="268" t="s">
        <v>6659</v>
      </c>
      <c r="I197" s="268" t="s">
        <v>6226</v>
      </c>
      <c r="J197" s="268" t="s">
        <v>6362</v>
      </c>
      <c r="K197" s="268" t="s">
        <v>327</v>
      </c>
      <c r="L197" s="268" t="s">
        <v>6228</v>
      </c>
      <c r="M197" s="268" t="s">
        <v>6229</v>
      </c>
      <c r="N197" s="268" t="s">
        <v>6230</v>
      </c>
      <c r="O197" s="268" t="s">
        <v>6231</v>
      </c>
      <c r="P197" s="268" t="s">
        <v>6232</v>
      </c>
      <c r="Q197" s="268" t="s">
        <v>6260</v>
      </c>
      <c r="R197" s="268" t="s">
        <v>6234</v>
      </c>
      <c r="S197" s="268" t="s">
        <v>6235</v>
      </c>
      <c r="T197" s="268" t="s">
        <v>907</v>
      </c>
      <c r="U197" s="268" t="s">
        <v>6249</v>
      </c>
      <c r="V197" s="268" t="s">
        <v>6236</v>
      </c>
      <c r="W197" s="268">
        <v>372624</v>
      </c>
      <c r="X197" s="268" t="s">
        <v>32</v>
      </c>
      <c r="Y197" s="268"/>
      <c r="Z197" s="268">
        <v>22</v>
      </c>
      <c r="AA197" s="269">
        <v>40</v>
      </c>
      <c r="AB197" s="270">
        <v>5</v>
      </c>
      <c r="AC197" s="268" t="s">
        <v>6262</v>
      </c>
      <c r="AD197" s="268">
        <v>18</v>
      </c>
      <c r="AE197" s="268">
        <v>18</v>
      </c>
      <c r="AF197" s="268" t="s">
        <v>6237</v>
      </c>
      <c r="AG197" s="269">
        <v>18</v>
      </c>
      <c r="AH197" s="268" t="s">
        <v>6671</v>
      </c>
      <c r="AI197" s="269" t="s">
        <v>6264</v>
      </c>
      <c r="AJ197" s="271">
        <v>44991</v>
      </c>
      <c r="AK197" s="271">
        <v>44995</v>
      </c>
      <c r="AL197" s="268">
        <v>16</v>
      </c>
      <c r="AM197" s="269" t="s">
        <v>6672</v>
      </c>
      <c r="AN197" s="268" t="s">
        <v>6253</v>
      </c>
      <c r="AO197" s="269" t="s">
        <v>6242</v>
      </c>
      <c r="AP197" s="269" t="s">
        <v>6242</v>
      </c>
      <c r="AQ197" s="269" t="s">
        <v>6242</v>
      </c>
      <c r="AR197" s="268" t="s">
        <v>6243</v>
      </c>
      <c r="AS197" s="268" t="s">
        <v>6244</v>
      </c>
      <c r="AT197" s="272" t="s">
        <v>6267</v>
      </c>
      <c r="AU197" s="268" t="s">
        <v>6246</v>
      </c>
      <c r="AV197" s="268" t="s">
        <v>6247</v>
      </c>
      <c r="AW197" s="268" t="s">
        <v>33</v>
      </c>
      <c r="AX197" s="268"/>
    </row>
    <row r="198" spans="1:50" x14ac:dyDescent="0.25">
      <c r="A198" s="266">
        <v>55901</v>
      </c>
      <c r="B198" s="267">
        <v>50655738</v>
      </c>
      <c r="C198" s="268" t="s">
        <v>6223</v>
      </c>
      <c r="D198" s="268" t="s">
        <v>197</v>
      </c>
      <c r="E198" s="268">
        <v>3003</v>
      </c>
      <c r="F198" s="268" t="s">
        <v>6325</v>
      </c>
      <c r="G198" s="268">
        <v>21300</v>
      </c>
      <c r="H198" s="268" t="s">
        <v>6326</v>
      </c>
      <c r="I198" s="268" t="s">
        <v>6632</v>
      </c>
      <c r="J198" s="268" t="s">
        <v>78</v>
      </c>
      <c r="K198" s="268" t="s">
        <v>78</v>
      </c>
      <c r="L198" s="268" t="s">
        <v>6228</v>
      </c>
      <c r="M198" s="268" t="s">
        <v>6229</v>
      </c>
      <c r="N198" s="268" t="s">
        <v>6230</v>
      </c>
      <c r="O198" s="268" t="s">
        <v>6231</v>
      </c>
      <c r="P198" s="268" t="s">
        <v>6232</v>
      </c>
      <c r="Q198" s="268" t="s">
        <v>6233</v>
      </c>
      <c r="R198" s="268" t="s">
        <v>6234</v>
      </c>
      <c r="S198" s="268" t="s">
        <v>6235</v>
      </c>
      <c r="T198" s="268" t="s">
        <v>907</v>
      </c>
      <c r="U198" s="268" t="s">
        <v>6249</v>
      </c>
      <c r="V198" s="268" t="s">
        <v>6318</v>
      </c>
      <c r="W198" s="268"/>
      <c r="X198" s="268" t="s">
        <v>6319</v>
      </c>
      <c r="Y198" s="268"/>
      <c r="Z198" s="268" t="s">
        <v>6320</v>
      </c>
      <c r="AA198" s="269">
        <v>8</v>
      </c>
      <c r="AB198" s="270">
        <v>1</v>
      </c>
      <c r="AC198" s="268">
        <v>2</v>
      </c>
      <c r="AD198" s="268">
        <v>9</v>
      </c>
      <c r="AE198" s="268">
        <v>11</v>
      </c>
      <c r="AF198" s="268" t="s">
        <v>6237</v>
      </c>
      <c r="AG198" s="269">
        <v>11</v>
      </c>
      <c r="AH198" s="268" t="s">
        <v>6278</v>
      </c>
      <c r="AI198" s="269" t="s">
        <v>6279</v>
      </c>
      <c r="AJ198" s="271">
        <v>45055</v>
      </c>
      <c r="AK198" s="271">
        <v>45055</v>
      </c>
      <c r="AL198" s="268">
        <v>7</v>
      </c>
      <c r="AM198" s="269" t="s">
        <v>6673</v>
      </c>
      <c r="AN198" s="268" t="s">
        <v>6253</v>
      </c>
      <c r="AO198" s="269" t="s">
        <v>6242</v>
      </c>
      <c r="AP198" s="269" t="s">
        <v>6242</v>
      </c>
      <c r="AQ198" s="269" t="s">
        <v>6242</v>
      </c>
      <c r="AR198" s="268" t="s">
        <v>6323</v>
      </c>
      <c r="AS198" s="268" t="s">
        <v>6324</v>
      </c>
      <c r="AT198" s="272" t="s">
        <v>6288</v>
      </c>
      <c r="AU198" s="268" t="s">
        <v>6246</v>
      </c>
      <c r="AV198" s="268" t="s">
        <v>6247</v>
      </c>
      <c r="AW198" s="268" t="s">
        <v>33</v>
      </c>
      <c r="AX198" s="268"/>
    </row>
    <row r="199" spans="1:50" x14ac:dyDescent="0.25">
      <c r="A199" s="266">
        <v>51099</v>
      </c>
      <c r="B199" s="267">
        <v>50649817</v>
      </c>
      <c r="C199" s="268" t="s">
        <v>6223</v>
      </c>
      <c r="D199" s="268" t="s">
        <v>197</v>
      </c>
      <c r="E199" s="268">
        <v>3029</v>
      </c>
      <c r="F199" s="268" t="s">
        <v>6658</v>
      </c>
      <c r="G199" s="268">
        <v>21301</v>
      </c>
      <c r="H199" s="268" t="s">
        <v>6659</v>
      </c>
      <c r="I199" s="268" t="s">
        <v>6226</v>
      </c>
      <c r="J199" s="268" t="s">
        <v>6374</v>
      </c>
      <c r="K199" s="268" t="s">
        <v>24</v>
      </c>
      <c r="L199" s="268" t="s">
        <v>6228</v>
      </c>
      <c r="M199" s="268" t="s">
        <v>6229</v>
      </c>
      <c r="N199" s="268" t="s">
        <v>6230</v>
      </c>
      <c r="O199" s="268" t="s">
        <v>6231</v>
      </c>
      <c r="P199" s="268" t="s">
        <v>6232</v>
      </c>
      <c r="Q199" s="268" t="s">
        <v>6233</v>
      </c>
      <c r="R199" s="268" t="s">
        <v>6234</v>
      </c>
      <c r="S199" s="268" t="s">
        <v>6235</v>
      </c>
      <c r="T199" s="268" t="s">
        <v>764</v>
      </c>
      <c r="U199" s="268" t="s">
        <v>6450</v>
      </c>
      <c r="V199" s="268" t="s">
        <v>6236</v>
      </c>
      <c r="W199" s="268">
        <v>196853</v>
      </c>
      <c r="X199" s="268" t="s">
        <v>25</v>
      </c>
      <c r="Y199" s="268"/>
      <c r="Z199" s="268">
        <v>24</v>
      </c>
      <c r="AA199" s="269">
        <v>8</v>
      </c>
      <c r="AB199" s="270">
        <v>1</v>
      </c>
      <c r="AC199" s="268" t="s">
        <v>6262</v>
      </c>
      <c r="AD199" s="268">
        <v>12</v>
      </c>
      <c r="AE199" s="268">
        <v>12</v>
      </c>
      <c r="AF199" s="268" t="s">
        <v>6237</v>
      </c>
      <c r="AG199" s="269">
        <v>12</v>
      </c>
      <c r="AH199" s="268" t="s">
        <v>6674</v>
      </c>
      <c r="AI199" s="269" t="s">
        <v>6669</v>
      </c>
      <c r="AJ199" s="271">
        <v>44988</v>
      </c>
      <c r="AK199" s="271">
        <v>44988</v>
      </c>
      <c r="AL199" s="268">
        <v>10</v>
      </c>
      <c r="AM199" s="269" t="s">
        <v>6675</v>
      </c>
      <c r="AN199" s="268" t="s">
        <v>6253</v>
      </c>
      <c r="AO199" s="269" t="s">
        <v>6242</v>
      </c>
      <c r="AP199" s="269" t="s">
        <v>6242</v>
      </c>
      <c r="AQ199" s="269" t="s">
        <v>6242</v>
      </c>
      <c r="AR199" s="268" t="s">
        <v>6243</v>
      </c>
      <c r="AS199" s="268" t="s">
        <v>6244</v>
      </c>
      <c r="AT199" s="272" t="s">
        <v>6300</v>
      </c>
      <c r="AU199" s="268" t="s">
        <v>6246</v>
      </c>
      <c r="AV199" s="268" t="s">
        <v>6247</v>
      </c>
      <c r="AW199" s="268" t="s">
        <v>33</v>
      </c>
      <c r="AX199" s="268"/>
    </row>
    <row r="200" spans="1:50" x14ac:dyDescent="0.25">
      <c r="A200" s="266">
        <v>53085</v>
      </c>
      <c r="B200" s="267">
        <v>50656038</v>
      </c>
      <c r="C200" s="268" t="s">
        <v>6223</v>
      </c>
      <c r="D200" s="268" t="s">
        <v>197</v>
      </c>
      <c r="E200" s="268">
        <v>3029</v>
      </c>
      <c r="F200" s="268" t="s">
        <v>6658</v>
      </c>
      <c r="G200" s="268">
        <v>21301</v>
      </c>
      <c r="H200" s="268" t="s">
        <v>6659</v>
      </c>
      <c r="I200" s="268" t="s">
        <v>6226</v>
      </c>
      <c r="J200" s="268" t="s">
        <v>6338</v>
      </c>
      <c r="K200" s="268" t="s">
        <v>6338</v>
      </c>
      <c r="L200" s="268" t="s">
        <v>6228</v>
      </c>
      <c r="M200" s="268" t="s">
        <v>6229</v>
      </c>
      <c r="N200" s="268" t="s">
        <v>6230</v>
      </c>
      <c r="O200" s="268" t="s">
        <v>6231</v>
      </c>
      <c r="P200" s="268" t="s">
        <v>6232</v>
      </c>
      <c r="Q200" s="268" t="s">
        <v>6260</v>
      </c>
      <c r="R200" s="268" t="s">
        <v>6234</v>
      </c>
      <c r="S200" s="268" t="s">
        <v>6235</v>
      </c>
      <c r="T200" s="268" t="s">
        <v>764</v>
      </c>
      <c r="U200" s="268" t="s">
        <v>6450</v>
      </c>
      <c r="V200" s="268" t="s">
        <v>6236</v>
      </c>
      <c r="W200" s="268">
        <v>196853</v>
      </c>
      <c r="X200" s="268" t="s">
        <v>25</v>
      </c>
      <c r="Y200" s="268"/>
      <c r="Z200" s="268">
        <v>24</v>
      </c>
      <c r="AA200" s="269">
        <v>40</v>
      </c>
      <c r="AB200" s="270">
        <v>5</v>
      </c>
      <c r="AC200" s="268" t="s">
        <v>6262</v>
      </c>
      <c r="AD200" s="268">
        <v>8</v>
      </c>
      <c r="AE200" s="268">
        <v>8</v>
      </c>
      <c r="AF200" s="268" t="s">
        <v>6237</v>
      </c>
      <c r="AG200" s="269">
        <v>8</v>
      </c>
      <c r="AH200" s="268" t="s">
        <v>6488</v>
      </c>
      <c r="AI200" s="269" t="s">
        <v>6489</v>
      </c>
      <c r="AJ200" s="271">
        <v>45222</v>
      </c>
      <c r="AK200" s="271">
        <v>45226</v>
      </c>
      <c r="AL200" s="268">
        <v>6</v>
      </c>
      <c r="AM200" s="269" t="s">
        <v>6676</v>
      </c>
      <c r="AN200" s="268" t="s">
        <v>6253</v>
      </c>
      <c r="AO200" s="269" t="s">
        <v>6242</v>
      </c>
      <c r="AP200" s="269" t="s">
        <v>6242</v>
      </c>
      <c r="AQ200" s="269" t="s">
        <v>6242</v>
      </c>
      <c r="AR200" s="268" t="s">
        <v>6243</v>
      </c>
      <c r="AS200" s="268" t="s">
        <v>6244</v>
      </c>
      <c r="AT200" s="272" t="s">
        <v>6267</v>
      </c>
      <c r="AU200" s="268" t="s">
        <v>6246</v>
      </c>
      <c r="AV200" s="268" t="s">
        <v>6247</v>
      </c>
      <c r="AW200" s="268" t="s">
        <v>33</v>
      </c>
      <c r="AX200" s="268"/>
    </row>
    <row r="201" spans="1:50" x14ac:dyDescent="0.25">
      <c r="A201" s="266">
        <v>51742</v>
      </c>
      <c r="B201" s="267">
        <v>50650296</v>
      </c>
      <c r="C201" s="268" t="s">
        <v>6223</v>
      </c>
      <c r="D201" s="268" t="s">
        <v>197</v>
      </c>
      <c r="E201" s="268">
        <v>3029</v>
      </c>
      <c r="F201" s="268" t="s">
        <v>6658</v>
      </c>
      <c r="G201" s="268">
        <v>21301</v>
      </c>
      <c r="H201" s="268" t="s">
        <v>6659</v>
      </c>
      <c r="I201" s="268" t="s">
        <v>6226</v>
      </c>
      <c r="J201" s="268" t="s">
        <v>34</v>
      </c>
      <c r="K201" s="268" t="s">
        <v>34</v>
      </c>
      <c r="L201" s="268" t="s">
        <v>6228</v>
      </c>
      <c r="M201" s="268" t="s">
        <v>6229</v>
      </c>
      <c r="N201" s="268" t="s">
        <v>6230</v>
      </c>
      <c r="O201" s="268" t="s">
        <v>6231</v>
      </c>
      <c r="P201" s="268" t="s">
        <v>6232</v>
      </c>
      <c r="Q201" s="268" t="s">
        <v>6233</v>
      </c>
      <c r="R201" s="268" t="s">
        <v>6234</v>
      </c>
      <c r="S201" s="268" t="s">
        <v>6235</v>
      </c>
      <c r="T201" s="268" t="s">
        <v>764</v>
      </c>
      <c r="U201" s="268" t="s">
        <v>6450</v>
      </c>
      <c r="V201" s="268" t="s">
        <v>6236</v>
      </c>
      <c r="W201" s="268">
        <v>196853</v>
      </c>
      <c r="X201" s="268" t="s">
        <v>25</v>
      </c>
      <c r="Y201" s="268"/>
      <c r="Z201" s="268">
        <v>24</v>
      </c>
      <c r="AA201" s="269">
        <v>16</v>
      </c>
      <c r="AB201" s="270">
        <v>2</v>
      </c>
      <c r="AC201" s="268">
        <v>1</v>
      </c>
      <c r="AD201" s="268">
        <v>9</v>
      </c>
      <c r="AE201" s="268">
        <v>10</v>
      </c>
      <c r="AF201" s="268" t="s">
        <v>6237</v>
      </c>
      <c r="AG201" s="269">
        <v>10</v>
      </c>
      <c r="AH201" s="268" t="s">
        <v>6677</v>
      </c>
      <c r="AI201" s="269" t="s">
        <v>6592</v>
      </c>
      <c r="AJ201" s="271">
        <v>44973</v>
      </c>
      <c r="AK201" s="271">
        <v>44974</v>
      </c>
      <c r="AL201" s="268">
        <v>4</v>
      </c>
      <c r="AM201" s="269" t="s">
        <v>6678</v>
      </c>
      <c r="AN201" s="268" t="s">
        <v>6253</v>
      </c>
      <c r="AO201" s="269" t="s">
        <v>6242</v>
      </c>
      <c r="AP201" s="269" t="s">
        <v>6242</v>
      </c>
      <c r="AQ201" s="269" t="s">
        <v>6242</v>
      </c>
      <c r="AR201" s="268" t="s">
        <v>6243</v>
      </c>
      <c r="AS201" s="268" t="s">
        <v>6244</v>
      </c>
      <c r="AT201" s="272" t="s">
        <v>6245</v>
      </c>
      <c r="AU201" s="268" t="s">
        <v>6246</v>
      </c>
      <c r="AV201" s="268" t="s">
        <v>6247</v>
      </c>
      <c r="AW201" s="268" t="s">
        <v>33</v>
      </c>
      <c r="AX201" s="268"/>
    </row>
    <row r="202" spans="1:50" x14ac:dyDescent="0.25">
      <c r="A202" s="266">
        <v>51840</v>
      </c>
      <c r="B202" s="267">
        <v>50655691</v>
      </c>
      <c r="C202" s="268" t="s">
        <v>6223</v>
      </c>
      <c r="D202" s="268" t="s">
        <v>197</v>
      </c>
      <c r="E202" s="268">
        <v>3029</v>
      </c>
      <c r="F202" s="268" t="s">
        <v>6658</v>
      </c>
      <c r="G202" s="268">
        <v>21301</v>
      </c>
      <c r="H202" s="268" t="s">
        <v>6659</v>
      </c>
      <c r="I202" s="268" t="s">
        <v>6226</v>
      </c>
      <c r="J202" s="268" t="s">
        <v>619</v>
      </c>
      <c r="K202" s="268" t="s">
        <v>20</v>
      </c>
      <c r="L202" s="268" t="s">
        <v>6228</v>
      </c>
      <c r="M202" s="268" t="s">
        <v>6229</v>
      </c>
      <c r="N202" s="268" t="s">
        <v>6230</v>
      </c>
      <c r="O202" s="268" t="s">
        <v>6231</v>
      </c>
      <c r="P202" s="268" t="s">
        <v>6232</v>
      </c>
      <c r="Q202" s="268" t="s">
        <v>6233</v>
      </c>
      <c r="R202" s="268" t="s">
        <v>6234</v>
      </c>
      <c r="S202" s="268" t="s">
        <v>6235</v>
      </c>
      <c r="T202" s="268" t="s">
        <v>907</v>
      </c>
      <c r="U202" s="268" t="s">
        <v>6249</v>
      </c>
      <c r="V202" s="268" t="s">
        <v>6236</v>
      </c>
      <c r="W202" s="268">
        <v>372624</v>
      </c>
      <c r="X202" s="268" t="s">
        <v>32</v>
      </c>
      <c r="Y202" s="268"/>
      <c r="Z202" s="268">
        <v>22</v>
      </c>
      <c r="AA202" s="269">
        <v>16</v>
      </c>
      <c r="AB202" s="270">
        <v>2</v>
      </c>
      <c r="AC202" s="268">
        <v>2</v>
      </c>
      <c r="AD202" s="268">
        <v>10</v>
      </c>
      <c r="AE202" s="268">
        <v>12</v>
      </c>
      <c r="AF202" s="268" t="s">
        <v>6237</v>
      </c>
      <c r="AG202" s="269">
        <v>12</v>
      </c>
      <c r="AH202" s="268" t="s">
        <v>6660</v>
      </c>
      <c r="AI202" s="269" t="s">
        <v>6311</v>
      </c>
      <c r="AJ202" s="271">
        <v>45076</v>
      </c>
      <c r="AK202" s="271">
        <v>45077</v>
      </c>
      <c r="AL202" s="268">
        <v>8</v>
      </c>
      <c r="AM202" s="269" t="s">
        <v>6679</v>
      </c>
      <c r="AN202" s="268" t="s">
        <v>6253</v>
      </c>
      <c r="AO202" s="269" t="s">
        <v>6242</v>
      </c>
      <c r="AP202" s="269" t="s">
        <v>6242</v>
      </c>
      <c r="AQ202" s="269" t="s">
        <v>6242</v>
      </c>
      <c r="AR202" s="268" t="s">
        <v>6243</v>
      </c>
      <c r="AS202" s="268" t="s">
        <v>6244</v>
      </c>
      <c r="AT202" s="272" t="s">
        <v>6303</v>
      </c>
      <c r="AU202" s="268" t="s">
        <v>6246</v>
      </c>
      <c r="AV202" s="268" t="s">
        <v>6247</v>
      </c>
      <c r="AW202" s="268" t="s">
        <v>33</v>
      </c>
      <c r="AX202" s="268"/>
    </row>
  </sheetData>
  <autoFilter ref="A1:AX202" xr:uid="{969B761C-CCB2-4209-937C-05CA04367BC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8EB8-09D9-4EEB-95DA-2E958BEF17A3}">
  <sheetPr>
    <tabColor rgb="FFEF81A0"/>
  </sheetPr>
  <dimension ref="A1:I2266"/>
  <sheetViews>
    <sheetView workbookViewId="0">
      <selection activeCell="H19" sqref="H19"/>
    </sheetView>
  </sheetViews>
  <sheetFormatPr baseColWidth="10" defaultColWidth="9.140625" defaultRowHeight="15" x14ac:dyDescent="0.25"/>
  <cols>
    <col min="4" max="4" width="34.28515625" bestFit="1" customWidth="1"/>
    <col min="9" max="9" width="9.140625" bestFit="1" customWidth="1"/>
  </cols>
  <sheetData>
    <row r="1" spans="1:9" ht="30.75" x14ac:dyDescent="0.25">
      <c r="A1" s="264" t="s">
        <v>3</v>
      </c>
      <c r="B1" s="264" t="s">
        <v>6185</v>
      </c>
      <c r="C1" s="263" t="s">
        <v>6680</v>
      </c>
      <c r="D1" s="263" t="s">
        <v>6681</v>
      </c>
      <c r="E1" s="263" t="s">
        <v>6682</v>
      </c>
      <c r="F1" s="263" t="s">
        <v>6683</v>
      </c>
      <c r="G1" s="263" t="s">
        <v>6684</v>
      </c>
      <c r="H1" s="263" t="s">
        <v>6685</v>
      </c>
      <c r="I1" s="292" t="s">
        <v>6686</v>
      </c>
    </row>
    <row r="2" spans="1:9" x14ac:dyDescent="0.25">
      <c r="A2" s="273">
        <v>47024</v>
      </c>
      <c r="B2" s="273">
        <v>50650305</v>
      </c>
      <c r="C2" s="273">
        <v>372751</v>
      </c>
      <c r="D2" s="273" t="s">
        <v>6687</v>
      </c>
      <c r="E2" s="273" t="s">
        <v>741</v>
      </c>
      <c r="F2" s="273" t="s">
        <v>6688</v>
      </c>
      <c r="G2" s="273" t="s">
        <v>6689</v>
      </c>
      <c r="H2" s="273" t="s">
        <v>6689</v>
      </c>
      <c r="I2" s="291" t="e">
        <v>#N/A</v>
      </c>
    </row>
    <row r="3" spans="1:9" x14ac:dyDescent="0.25">
      <c r="A3" s="273">
        <v>47024</v>
      </c>
      <c r="B3" s="273">
        <v>50650305</v>
      </c>
      <c r="C3" s="273">
        <v>536181</v>
      </c>
      <c r="D3" s="273" t="s">
        <v>98</v>
      </c>
      <c r="E3" s="273" t="s">
        <v>640</v>
      </c>
      <c r="F3" s="273" t="s">
        <v>6688</v>
      </c>
      <c r="G3" s="273" t="s">
        <v>6689</v>
      </c>
      <c r="H3" s="273" t="s">
        <v>6689</v>
      </c>
      <c r="I3" s="291" t="s">
        <v>198</v>
      </c>
    </row>
    <row r="4" spans="1:9" x14ac:dyDescent="0.25">
      <c r="A4" s="273">
        <v>47024</v>
      </c>
      <c r="B4" s="273">
        <v>50650305</v>
      </c>
      <c r="C4" s="273">
        <v>331965</v>
      </c>
      <c r="D4" s="273" t="s">
        <v>6690</v>
      </c>
      <c r="E4" s="273" t="s">
        <v>741</v>
      </c>
      <c r="F4" s="273" t="s">
        <v>6688</v>
      </c>
      <c r="G4" s="273" t="s">
        <v>6689</v>
      </c>
      <c r="H4" s="273" t="s">
        <v>6689</v>
      </c>
      <c r="I4" s="291" t="s">
        <v>6691</v>
      </c>
    </row>
    <row r="5" spans="1:9" x14ac:dyDescent="0.25">
      <c r="A5" s="273">
        <v>47024</v>
      </c>
      <c r="B5" s="273">
        <v>50650305</v>
      </c>
      <c r="C5" s="273">
        <v>339713</v>
      </c>
      <c r="D5" s="273" t="s">
        <v>6692</v>
      </c>
      <c r="E5" s="273" t="s">
        <v>741</v>
      </c>
      <c r="F5" s="273" t="s">
        <v>6688</v>
      </c>
      <c r="G5" s="273" t="s">
        <v>6689</v>
      </c>
      <c r="H5" s="273" t="s">
        <v>6689</v>
      </c>
      <c r="I5" s="291" t="e">
        <v>#N/A</v>
      </c>
    </row>
    <row r="6" spans="1:9" x14ac:dyDescent="0.25">
      <c r="A6" s="273">
        <v>47024</v>
      </c>
      <c r="B6" s="273">
        <v>50650305</v>
      </c>
      <c r="C6" s="273">
        <v>354776</v>
      </c>
      <c r="D6" s="273" t="s">
        <v>6693</v>
      </c>
      <c r="E6" s="273" t="s">
        <v>741</v>
      </c>
      <c r="F6" s="273" t="s">
        <v>6688</v>
      </c>
      <c r="G6" s="273" t="s">
        <v>6689</v>
      </c>
      <c r="H6" s="273" t="s">
        <v>6689</v>
      </c>
      <c r="I6" s="291" t="e">
        <v>#N/A</v>
      </c>
    </row>
    <row r="7" spans="1:9" x14ac:dyDescent="0.25">
      <c r="A7" s="273">
        <v>47024</v>
      </c>
      <c r="B7" s="273">
        <v>50650305</v>
      </c>
      <c r="C7" s="273">
        <v>212499</v>
      </c>
      <c r="D7" s="273" t="s">
        <v>6694</v>
      </c>
      <c r="E7" s="273" t="s">
        <v>741</v>
      </c>
      <c r="F7" s="273" t="s">
        <v>6688</v>
      </c>
      <c r="G7" s="273" t="s">
        <v>6689</v>
      </c>
      <c r="H7" s="273" t="s">
        <v>6689</v>
      </c>
      <c r="I7" s="291" t="s">
        <v>6691</v>
      </c>
    </row>
    <row r="8" spans="1:9" x14ac:dyDescent="0.25">
      <c r="A8" s="273">
        <v>47024</v>
      </c>
      <c r="B8" s="273">
        <v>50650305</v>
      </c>
      <c r="C8" s="273">
        <v>541828</v>
      </c>
      <c r="D8" s="273" t="s">
        <v>6695</v>
      </c>
      <c r="E8" s="273" t="s">
        <v>741</v>
      </c>
      <c r="F8" s="273" t="s">
        <v>6688</v>
      </c>
      <c r="G8" s="273" t="s">
        <v>6689</v>
      </c>
      <c r="H8" s="273" t="s">
        <v>6689</v>
      </c>
      <c r="I8" s="291" t="s">
        <v>198</v>
      </c>
    </row>
    <row r="9" spans="1:9" x14ac:dyDescent="0.25">
      <c r="A9" s="273">
        <v>47024</v>
      </c>
      <c r="B9" s="273">
        <v>50650305</v>
      </c>
      <c r="C9" s="273">
        <v>374049</v>
      </c>
      <c r="D9" s="273" t="s">
        <v>6696</v>
      </c>
      <c r="E9" s="273" t="s">
        <v>741</v>
      </c>
      <c r="F9" s="273" t="s">
        <v>6688</v>
      </c>
      <c r="G9" s="273" t="s">
        <v>6689</v>
      </c>
      <c r="H9" s="273" t="s">
        <v>6689</v>
      </c>
      <c r="I9" s="291" t="s">
        <v>6697</v>
      </c>
    </row>
    <row r="10" spans="1:9" x14ac:dyDescent="0.25">
      <c r="A10" s="273">
        <v>47024</v>
      </c>
      <c r="B10" s="273">
        <v>50650305</v>
      </c>
      <c r="C10" s="273">
        <v>480049</v>
      </c>
      <c r="D10" s="273" t="s">
        <v>6698</v>
      </c>
      <c r="E10" s="273" t="s">
        <v>741</v>
      </c>
      <c r="F10" s="273" t="s">
        <v>6688</v>
      </c>
      <c r="G10" s="273" t="s">
        <v>6689</v>
      </c>
      <c r="H10" s="273" t="s">
        <v>6689</v>
      </c>
      <c r="I10" s="291" t="s">
        <v>198</v>
      </c>
    </row>
    <row r="11" spans="1:9" x14ac:dyDescent="0.25">
      <c r="A11" s="273">
        <v>47024</v>
      </c>
      <c r="B11" s="273">
        <v>50650305</v>
      </c>
      <c r="C11" s="273">
        <v>256696</v>
      </c>
      <c r="D11" s="273" t="s">
        <v>6699</v>
      </c>
      <c r="E11" s="273" t="s">
        <v>741</v>
      </c>
      <c r="F11" s="273" t="s">
        <v>6688</v>
      </c>
      <c r="G11" s="273" t="s">
        <v>6689</v>
      </c>
      <c r="H11" s="273" t="s">
        <v>6689</v>
      </c>
      <c r="I11" s="291" t="e">
        <v>#N/A</v>
      </c>
    </row>
    <row r="12" spans="1:9" x14ac:dyDescent="0.25">
      <c r="A12" s="273">
        <v>47024</v>
      </c>
      <c r="B12" s="273">
        <v>50650305</v>
      </c>
      <c r="C12" s="273">
        <v>572774</v>
      </c>
      <c r="D12" s="273" t="s">
        <v>6700</v>
      </c>
      <c r="E12" s="273" t="s">
        <v>741</v>
      </c>
      <c r="F12" s="273" t="s">
        <v>6688</v>
      </c>
      <c r="G12" s="273" t="s">
        <v>6689</v>
      </c>
      <c r="H12" s="273" t="s">
        <v>6689</v>
      </c>
      <c r="I12" s="291" t="s">
        <v>198</v>
      </c>
    </row>
    <row r="13" spans="1:9" x14ac:dyDescent="0.25">
      <c r="A13" s="273">
        <v>47024</v>
      </c>
      <c r="B13" s="273">
        <v>50650305</v>
      </c>
      <c r="C13" s="273">
        <v>268212</v>
      </c>
      <c r="D13" s="273" t="s">
        <v>6701</v>
      </c>
      <c r="E13" s="273" t="s">
        <v>741</v>
      </c>
      <c r="F13" s="273" t="s">
        <v>6688</v>
      </c>
      <c r="G13" s="273" t="s">
        <v>6689</v>
      </c>
      <c r="H13" s="273" t="s">
        <v>6689</v>
      </c>
      <c r="I13" s="291" t="s">
        <v>202</v>
      </c>
    </row>
    <row r="14" spans="1:9" x14ac:dyDescent="0.25">
      <c r="A14" s="273">
        <v>47024</v>
      </c>
      <c r="B14" s="273">
        <v>50650305</v>
      </c>
      <c r="C14" s="273">
        <v>558176</v>
      </c>
      <c r="D14" s="273" t="s">
        <v>6702</v>
      </c>
      <c r="E14" s="273" t="s">
        <v>741</v>
      </c>
      <c r="F14" s="273" t="s">
        <v>6703</v>
      </c>
      <c r="G14" s="273" t="s">
        <v>6689</v>
      </c>
      <c r="H14" s="273" t="s">
        <v>6689</v>
      </c>
      <c r="I14" s="291" t="e">
        <v>#N/A</v>
      </c>
    </row>
    <row r="15" spans="1:9" x14ac:dyDescent="0.25">
      <c r="A15" s="273">
        <v>47024</v>
      </c>
      <c r="B15" s="273">
        <v>50650305</v>
      </c>
      <c r="C15" s="273">
        <v>392917</v>
      </c>
      <c r="D15" s="273" t="s">
        <v>6704</v>
      </c>
      <c r="E15" s="273" t="s">
        <v>741</v>
      </c>
      <c r="F15" s="273" t="s">
        <v>6688</v>
      </c>
      <c r="G15" s="273" t="s">
        <v>6689</v>
      </c>
      <c r="H15" s="273" t="s">
        <v>6689</v>
      </c>
      <c r="I15" s="291" t="s">
        <v>6691</v>
      </c>
    </row>
    <row r="16" spans="1:9" x14ac:dyDescent="0.25">
      <c r="A16" s="273">
        <v>47024</v>
      </c>
      <c r="B16" s="273">
        <v>50650305</v>
      </c>
      <c r="C16" s="273">
        <v>596740</v>
      </c>
      <c r="D16" s="273" t="s">
        <v>6705</v>
      </c>
      <c r="E16" s="273" t="s">
        <v>741</v>
      </c>
      <c r="F16" s="273" t="s">
        <v>6688</v>
      </c>
      <c r="G16" s="273" t="s">
        <v>6689</v>
      </c>
      <c r="H16" s="273" t="s">
        <v>6689</v>
      </c>
      <c r="I16" s="291" t="e">
        <v>#N/A</v>
      </c>
    </row>
    <row r="17" spans="1:9" x14ac:dyDescent="0.25">
      <c r="A17" s="273">
        <v>47024</v>
      </c>
      <c r="B17" s="273">
        <v>50650305</v>
      </c>
      <c r="C17" s="273">
        <v>322188</v>
      </c>
      <c r="D17" s="273" t="s">
        <v>6706</v>
      </c>
      <c r="E17" s="273" t="s">
        <v>741</v>
      </c>
      <c r="F17" s="273" t="s">
        <v>6703</v>
      </c>
      <c r="G17" s="273" t="s">
        <v>6689</v>
      </c>
      <c r="H17" s="273" t="s">
        <v>6689</v>
      </c>
      <c r="I17" s="291" t="s">
        <v>198</v>
      </c>
    </row>
    <row r="18" spans="1:9" x14ac:dyDescent="0.25">
      <c r="A18" s="273">
        <v>47024</v>
      </c>
      <c r="B18" s="273">
        <v>50650305</v>
      </c>
      <c r="C18" s="273">
        <v>326454</v>
      </c>
      <c r="D18" s="273" t="s">
        <v>6707</v>
      </c>
      <c r="E18" s="273" t="s">
        <v>741</v>
      </c>
      <c r="F18" s="273" t="s">
        <v>6688</v>
      </c>
      <c r="G18" s="273" t="s">
        <v>6689</v>
      </c>
      <c r="H18" s="273" t="s">
        <v>6689</v>
      </c>
      <c r="I18" s="291" t="s">
        <v>198</v>
      </c>
    </row>
    <row r="19" spans="1:9" x14ac:dyDescent="0.25">
      <c r="A19" s="273">
        <v>47024</v>
      </c>
      <c r="B19" s="273">
        <v>50650305</v>
      </c>
      <c r="C19" s="273">
        <v>480758</v>
      </c>
      <c r="D19" s="273" t="s">
        <v>6708</v>
      </c>
      <c r="E19" s="273" t="s">
        <v>741</v>
      </c>
      <c r="F19" s="273" t="s">
        <v>6688</v>
      </c>
      <c r="G19" s="273" t="s">
        <v>6689</v>
      </c>
      <c r="H19" s="273" t="s">
        <v>6689</v>
      </c>
      <c r="I19" s="291" t="e">
        <v>#N/A</v>
      </c>
    </row>
    <row r="20" spans="1:9" x14ac:dyDescent="0.25">
      <c r="A20" s="273">
        <v>47024</v>
      </c>
      <c r="B20" s="273">
        <v>50650305</v>
      </c>
      <c r="C20" s="273">
        <v>173075</v>
      </c>
      <c r="D20" s="273" t="s">
        <v>6709</v>
      </c>
      <c r="E20" s="273" t="s">
        <v>741</v>
      </c>
      <c r="F20" s="273" t="s">
        <v>6703</v>
      </c>
      <c r="G20" s="273" t="s">
        <v>6689</v>
      </c>
      <c r="H20" s="273" t="s">
        <v>6689</v>
      </c>
      <c r="I20" s="291" t="s">
        <v>198</v>
      </c>
    </row>
    <row r="21" spans="1:9" x14ac:dyDescent="0.25">
      <c r="A21" s="273">
        <v>47024</v>
      </c>
      <c r="B21" s="273">
        <v>50650305</v>
      </c>
      <c r="C21" s="273">
        <v>500561</v>
      </c>
      <c r="D21" s="273" t="s">
        <v>6710</v>
      </c>
      <c r="E21" s="273" t="s">
        <v>6711</v>
      </c>
      <c r="F21" s="273" t="s">
        <v>6688</v>
      </c>
      <c r="G21" s="273" t="s">
        <v>6689</v>
      </c>
      <c r="H21" s="273" t="s">
        <v>6689</v>
      </c>
      <c r="I21" s="291" t="s">
        <v>198</v>
      </c>
    </row>
    <row r="22" spans="1:9" x14ac:dyDescent="0.25">
      <c r="A22" s="273">
        <v>47024</v>
      </c>
      <c r="B22" s="273">
        <v>50650305</v>
      </c>
      <c r="C22" s="273">
        <v>313178</v>
      </c>
      <c r="D22" s="273" t="s">
        <v>6712</v>
      </c>
      <c r="E22" s="273" t="s">
        <v>741</v>
      </c>
      <c r="F22" s="273" t="s">
        <v>6688</v>
      </c>
      <c r="G22" s="273" t="s">
        <v>6689</v>
      </c>
      <c r="H22" s="273" t="s">
        <v>6689</v>
      </c>
      <c r="I22" s="291" t="e">
        <v>#N/A</v>
      </c>
    </row>
    <row r="23" spans="1:9" x14ac:dyDescent="0.25">
      <c r="A23" s="273">
        <v>47024</v>
      </c>
      <c r="B23" s="273">
        <v>50650305</v>
      </c>
      <c r="C23" s="273">
        <v>447260</v>
      </c>
      <c r="D23" s="273" t="s">
        <v>6713</v>
      </c>
      <c r="E23" s="273" t="s">
        <v>741</v>
      </c>
      <c r="F23" s="273" t="s">
        <v>6688</v>
      </c>
      <c r="G23" s="273" t="s">
        <v>6689</v>
      </c>
      <c r="H23" s="273" t="s">
        <v>6689</v>
      </c>
      <c r="I23" s="291" t="e">
        <v>#N/A</v>
      </c>
    </row>
    <row r="24" spans="1:9" x14ac:dyDescent="0.25">
      <c r="A24" s="273">
        <v>47027</v>
      </c>
      <c r="B24" s="273">
        <v>50656016</v>
      </c>
      <c r="C24" s="273">
        <v>562501</v>
      </c>
      <c r="D24" s="273" t="s">
        <v>6714</v>
      </c>
      <c r="E24" s="273" t="s">
        <v>741</v>
      </c>
      <c r="F24" s="273" t="s">
        <v>6688</v>
      </c>
      <c r="G24" s="273" t="s">
        <v>6689</v>
      </c>
      <c r="H24" s="273" t="s">
        <v>6689</v>
      </c>
      <c r="I24" s="291" t="e">
        <v>#N/A</v>
      </c>
    </row>
    <row r="25" spans="1:9" x14ac:dyDescent="0.25">
      <c r="A25" s="273">
        <v>47027</v>
      </c>
      <c r="B25" s="273">
        <v>50656016</v>
      </c>
      <c r="C25" s="273">
        <v>579364</v>
      </c>
      <c r="D25" s="273" t="s">
        <v>6715</v>
      </c>
      <c r="E25" s="273" t="s">
        <v>6711</v>
      </c>
      <c r="F25" s="273" t="s">
        <v>6688</v>
      </c>
      <c r="G25" s="273" t="s">
        <v>6689</v>
      </c>
      <c r="H25" s="273" t="s">
        <v>6689</v>
      </c>
      <c r="I25" s="291" t="e">
        <v>#N/A</v>
      </c>
    </row>
    <row r="26" spans="1:9" x14ac:dyDescent="0.25">
      <c r="A26" s="273">
        <v>47027</v>
      </c>
      <c r="B26" s="273">
        <v>50656016</v>
      </c>
      <c r="C26" s="273">
        <v>510995</v>
      </c>
      <c r="D26" s="273" t="s">
        <v>6716</v>
      </c>
      <c r="E26" s="273" t="s">
        <v>741</v>
      </c>
      <c r="F26" s="273" t="s">
        <v>6688</v>
      </c>
      <c r="G26" s="273" t="s">
        <v>6689</v>
      </c>
      <c r="H26" s="273" t="s">
        <v>6689</v>
      </c>
      <c r="I26" s="291" t="e">
        <v>#N/A</v>
      </c>
    </row>
    <row r="27" spans="1:9" x14ac:dyDescent="0.25">
      <c r="A27" s="273">
        <v>47027</v>
      </c>
      <c r="B27" s="273">
        <v>50656016</v>
      </c>
      <c r="C27" s="273">
        <v>620585</v>
      </c>
      <c r="D27" s="273" t="s">
        <v>6717</v>
      </c>
      <c r="E27" s="273" t="s">
        <v>6711</v>
      </c>
      <c r="F27" s="273" t="s">
        <v>6688</v>
      </c>
      <c r="G27" s="273" t="s">
        <v>6689</v>
      </c>
      <c r="H27" s="273" t="s">
        <v>6689</v>
      </c>
      <c r="I27" s="291" t="e">
        <v>#N/A</v>
      </c>
    </row>
    <row r="28" spans="1:9" x14ac:dyDescent="0.25">
      <c r="A28" s="273">
        <v>47027</v>
      </c>
      <c r="B28" s="273">
        <v>50656016</v>
      </c>
      <c r="C28" s="273">
        <v>570530</v>
      </c>
      <c r="D28" s="273" t="s">
        <v>91</v>
      </c>
      <c r="E28" s="273" t="s">
        <v>741</v>
      </c>
      <c r="F28" s="273" t="s">
        <v>6703</v>
      </c>
      <c r="G28" s="273" t="s">
        <v>6689</v>
      </c>
      <c r="H28" s="273" t="s">
        <v>6689</v>
      </c>
      <c r="I28" s="291" t="s">
        <v>198</v>
      </c>
    </row>
    <row r="29" spans="1:9" x14ac:dyDescent="0.25">
      <c r="A29" s="273">
        <v>47027</v>
      </c>
      <c r="B29" s="273">
        <v>50656016</v>
      </c>
      <c r="C29" s="273">
        <v>583110</v>
      </c>
      <c r="D29" s="273" t="s">
        <v>6718</v>
      </c>
      <c r="E29" s="273" t="s">
        <v>741</v>
      </c>
      <c r="F29" s="273" t="s">
        <v>6688</v>
      </c>
      <c r="G29" s="273" t="s">
        <v>6689</v>
      </c>
      <c r="H29" s="273" t="s">
        <v>6689</v>
      </c>
      <c r="I29" s="291" t="e">
        <v>#N/A</v>
      </c>
    </row>
    <row r="30" spans="1:9" x14ac:dyDescent="0.25">
      <c r="A30" s="273">
        <v>47027</v>
      </c>
      <c r="B30" s="273">
        <v>50656016</v>
      </c>
      <c r="C30" s="273">
        <v>624120</v>
      </c>
      <c r="D30" s="273" t="s">
        <v>6719</v>
      </c>
      <c r="E30" s="273" t="s">
        <v>741</v>
      </c>
      <c r="F30" s="273" t="s">
        <v>6703</v>
      </c>
      <c r="G30" s="273" t="s">
        <v>6689</v>
      </c>
      <c r="H30" s="273" t="s">
        <v>6689</v>
      </c>
      <c r="I30" s="291" t="e">
        <v>#N/A</v>
      </c>
    </row>
    <row r="31" spans="1:9" x14ac:dyDescent="0.25">
      <c r="A31" s="273">
        <v>47027</v>
      </c>
      <c r="B31" s="273">
        <v>50656016</v>
      </c>
      <c r="C31" s="273">
        <v>451726</v>
      </c>
      <c r="D31" s="273" t="s">
        <v>6720</v>
      </c>
      <c r="E31" s="273" t="s">
        <v>741</v>
      </c>
      <c r="F31" s="273" t="s">
        <v>6688</v>
      </c>
      <c r="G31" s="273" t="s">
        <v>6689</v>
      </c>
      <c r="H31" s="273" t="s">
        <v>6689</v>
      </c>
      <c r="I31" s="291" t="e">
        <v>#N/A</v>
      </c>
    </row>
    <row r="32" spans="1:9" x14ac:dyDescent="0.25">
      <c r="A32" s="273">
        <v>47027</v>
      </c>
      <c r="B32" s="273">
        <v>50656016</v>
      </c>
      <c r="C32" s="273">
        <v>620693</v>
      </c>
      <c r="D32" s="273" t="s">
        <v>6721</v>
      </c>
      <c r="E32" s="273" t="s">
        <v>6711</v>
      </c>
      <c r="F32" s="273" t="s">
        <v>6688</v>
      </c>
      <c r="G32" s="273" t="s">
        <v>6689</v>
      </c>
      <c r="H32" s="273" t="s">
        <v>6689</v>
      </c>
      <c r="I32" s="291" t="e">
        <v>#N/A</v>
      </c>
    </row>
    <row r="33" spans="1:9" x14ac:dyDescent="0.25">
      <c r="A33" s="273">
        <v>47027</v>
      </c>
      <c r="B33" s="273">
        <v>50656016</v>
      </c>
      <c r="C33" s="273">
        <v>583688</v>
      </c>
      <c r="D33" s="273" t="s">
        <v>6722</v>
      </c>
      <c r="E33" s="273" t="s">
        <v>6711</v>
      </c>
      <c r="F33" s="273" t="s">
        <v>6688</v>
      </c>
      <c r="G33" s="273" t="s">
        <v>6689</v>
      </c>
      <c r="H33" s="273" t="s">
        <v>6689</v>
      </c>
      <c r="I33" s="291" t="e">
        <v>#N/A</v>
      </c>
    </row>
    <row r="34" spans="1:9" x14ac:dyDescent="0.25">
      <c r="A34" s="273">
        <v>47027</v>
      </c>
      <c r="B34" s="273">
        <v>50656016</v>
      </c>
      <c r="C34" s="273">
        <v>529585</v>
      </c>
      <c r="D34" s="273" t="s">
        <v>6723</v>
      </c>
      <c r="E34" s="273" t="s">
        <v>741</v>
      </c>
      <c r="F34" s="273" t="s">
        <v>6703</v>
      </c>
      <c r="G34" s="273" t="s">
        <v>6689</v>
      </c>
      <c r="H34" s="273" t="s">
        <v>6689</v>
      </c>
      <c r="I34" s="291" t="e">
        <v>#N/A</v>
      </c>
    </row>
    <row r="35" spans="1:9" x14ac:dyDescent="0.25">
      <c r="A35" s="273">
        <v>47027</v>
      </c>
      <c r="B35" s="273">
        <v>50656016</v>
      </c>
      <c r="C35" s="273">
        <v>346807</v>
      </c>
      <c r="D35" s="273" t="s">
        <v>6724</v>
      </c>
      <c r="E35" s="273" t="s">
        <v>741</v>
      </c>
      <c r="F35" s="273" t="s">
        <v>6688</v>
      </c>
      <c r="G35" s="273" t="s">
        <v>6689</v>
      </c>
      <c r="H35" s="273" t="s">
        <v>6689</v>
      </c>
      <c r="I35" s="291" t="e">
        <v>#N/A</v>
      </c>
    </row>
    <row r="36" spans="1:9" x14ac:dyDescent="0.25">
      <c r="A36" s="273">
        <v>47027</v>
      </c>
      <c r="B36" s="273">
        <v>50656016</v>
      </c>
      <c r="C36" s="273">
        <v>579406</v>
      </c>
      <c r="D36" s="273" t="s">
        <v>6725</v>
      </c>
      <c r="E36" s="273" t="s">
        <v>6711</v>
      </c>
      <c r="F36" s="273" t="s">
        <v>6688</v>
      </c>
      <c r="G36" s="273" t="s">
        <v>6689</v>
      </c>
      <c r="H36" s="273" t="s">
        <v>6689</v>
      </c>
      <c r="I36" s="291" t="e">
        <v>#N/A</v>
      </c>
    </row>
    <row r="37" spans="1:9" x14ac:dyDescent="0.25">
      <c r="A37" s="273">
        <v>47027</v>
      </c>
      <c r="B37" s="273">
        <v>50656016</v>
      </c>
      <c r="C37" s="273">
        <v>534015</v>
      </c>
      <c r="D37" s="273" t="s">
        <v>6726</v>
      </c>
      <c r="E37" s="273" t="s">
        <v>741</v>
      </c>
      <c r="F37" s="273" t="s">
        <v>6688</v>
      </c>
      <c r="G37" s="273" t="s">
        <v>6689</v>
      </c>
      <c r="H37" s="273" t="s">
        <v>6689</v>
      </c>
      <c r="I37" s="291" t="e">
        <v>#N/A</v>
      </c>
    </row>
    <row r="38" spans="1:9" x14ac:dyDescent="0.25">
      <c r="A38" s="273">
        <v>47027</v>
      </c>
      <c r="B38" s="273">
        <v>50656016</v>
      </c>
      <c r="C38" s="273">
        <v>324216</v>
      </c>
      <c r="D38" s="273" t="s">
        <v>6727</v>
      </c>
      <c r="E38" s="273" t="s">
        <v>741</v>
      </c>
      <c r="F38" s="273" t="s">
        <v>6688</v>
      </c>
      <c r="G38" s="273" t="s">
        <v>6689</v>
      </c>
      <c r="H38" s="273" t="s">
        <v>6689</v>
      </c>
      <c r="I38" s="291" t="e">
        <v>#N/A</v>
      </c>
    </row>
    <row r="39" spans="1:9" x14ac:dyDescent="0.25">
      <c r="A39" s="273">
        <v>47027</v>
      </c>
      <c r="B39" s="273">
        <v>50656016</v>
      </c>
      <c r="C39" s="273">
        <v>603929</v>
      </c>
      <c r="D39" s="273" t="s">
        <v>6728</v>
      </c>
      <c r="E39" s="273" t="s">
        <v>741</v>
      </c>
      <c r="F39" s="273" t="s">
        <v>6688</v>
      </c>
      <c r="G39" s="273" t="s">
        <v>6689</v>
      </c>
      <c r="H39" s="273" t="s">
        <v>6689</v>
      </c>
      <c r="I39" s="291" t="e">
        <v>#N/A</v>
      </c>
    </row>
    <row r="40" spans="1:9" x14ac:dyDescent="0.25">
      <c r="A40" s="273">
        <v>47027</v>
      </c>
      <c r="B40" s="273">
        <v>50656016</v>
      </c>
      <c r="C40" s="273">
        <v>447338</v>
      </c>
      <c r="D40" s="273" t="s">
        <v>6729</v>
      </c>
      <c r="E40" s="273" t="s">
        <v>741</v>
      </c>
      <c r="F40" s="273" t="s">
        <v>6688</v>
      </c>
      <c r="G40" s="273" t="s">
        <v>6689</v>
      </c>
      <c r="H40" s="273" t="s">
        <v>6689</v>
      </c>
      <c r="I40" s="291" t="e">
        <v>#N/A</v>
      </c>
    </row>
    <row r="41" spans="1:9" x14ac:dyDescent="0.25">
      <c r="A41" s="273">
        <v>47027</v>
      </c>
      <c r="B41" s="273">
        <v>50656016</v>
      </c>
      <c r="C41" s="273">
        <v>171172</v>
      </c>
      <c r="D41" s="273" t="s">
        <v>6730</v>
      </c>
      <c r="E41" s="273" t="s">
        <v>741</v>
      </c>
      <c r="F41" s="273" t="s">
        <v>6688</v>
      </c>
      <c r="G41" s="273" t="s">
        <v>6689</v>
      </c>
      <c r="H41" s="273" t="s">
        <v>6689</v>
      </c>
      <c r="I41" s="291" t="e">
        <v>#N/A</v>
      </c>
    </row>
    <row r="42" spans="1:9" x14ac:dyDescent="0.25">
      <c r="A42" s="273">
        <v>47027</v>
      </c>
      <c r="B42" s="273">
        <v>50656016</v>
      </c>
      <c r="C42" s="273">
        <v>415805</v>
      </c>
      <c r="D42" s="273" t="s">
        <v>6731</v>
      </c>
      <c r="E42" s="273" t="s">
        <v>741</v>
      </c>
      <c r="F42" s="273" t="s">
        <v>6703</v>
      </c>
      <c r="G42" s="273" t="s">
        <v>6689</v>
      </c>
      <c r="H42" s="273" t="s">
        <v>6689</v>
      </c>
      <c r="I42" s="291" t="e">
        <v>#N/A</v>
      </c>
    </row>
    <row r="43" spans="1:9" x14ac:dyDescent="0.25">
      <c r="A43" s="273">
        <v>47027</v>
      </c>
      <c r="B43" s="273">
        <v>50656016</v>
      </c>
      <c r="C43" s="273">
        <v>559121</v>
      </c>
      <c r="D43" s="273" t="s">
        <v>6732</v>
      </c>
      <c r="E43" s="273" t="s">
        <v>741</v>
      </c>
      <c r="F43" s="273" t="s">
        <v>6688</v>
      </c>
      <c r="G43" s="273" t="s">
        <v>6689</v>
      </c>
      <c r="H43" s="273" t="s">
        <v>6689</v>
      </c>
      <c r="I43" s="291" t="e">
        <v>#N/A</v>
      </c>
    </row>
    <row r="44" spans="1:9" x14ac:dyDescent="0.25">
      <c r="A44" s="273">
        <v>47027</v>
      </c>
      <c r="B44" s="273">
        <v>50656016</v>
      </c>
      <c r="C44" s="273">
        <v>497233</v>
      </c>
      <c r="D44" s="273" t="s">
        <v>6733</v>
      </c>
      <c r="E44" s="273" t="s">
        <v>741</v>
      </c>
      <c r="F44" s="273" t="s">
        <v>6703</v>
      </c>
      <c r="G44" s="273" t="s">
        <v>6689</v>
      </c>
      <c r="H44" s="273" t="s">
        <v>6689</v>
      </c>
      <c r="I44" s="291" t="e">
        <v>#N/A</v>
      </c>
    </row>
    <row r="45" spans="1:9" x14ac:dyDescent="0.25">
      <c r="A45" s="273">
        <v>47027</v>
      </c>
      <c r="B45" s="273">
        <v>50656016</v>
      </c>
      <c r="C45" s="273">
        <v>685416</v>
      </c>
      <c r="D45" s="273" t="s">
        <v>6734</v>
      </c>
      <c r="E45" s="273" t="s">
        <v>741</v>
      </c>
      <c r="F45" s="273" t="s">
        <v>6688</v>
      </c>
      <c r="G45" s="273" t="s">
        <v>6689</v>
      </c>
      <c r="H45" s="273" t="s">
        <v>6689</v>
      </c>
      <c r="I45" s="291" t="s">
        <v>198</v>
      </c>
    </row>
    <row r="46" spans="1:9" x14ac:dyDescent="0.25">
      <c r="A46" s="273">
        <v>47102</v>
      </c>
      <c r="B46" s="273">
        <v>50656023</v>
      </c>
      <c r="C46" s="273">
        <v>562501</v>
      </c>
      <c r="D46" s="273" t="s">
        <v>6714</v>
      </c>
      <c r="E46" s="273" t="s">
        <v>741</v>
      </c>
      <c r="F46" s="273" t="s">
        <v>6688</v>
      </c>
      <c r="G46" s="273" t="s">
        <v>6689</v>
      </c>
      <c r="H46" s="273" t="s">
        <v>6689</v>
      </c>
      <c r="I46" s="291" t="e">
        <v>#N/A</v>
      </c>
    </row>
    <row r="47" spans="1:9" x14ac:dyDescent="0.25">
      <c r="A47" s="273">
        <v>47102</v>
      </c>
      <c r="B47" s="273">
        <v>50656023</v>
      </c>
      <c r="C47" s="273">
        <v>180753</v>
      </c>
      <c r="D47" s="273" t="s">
        <v>6735</v>
      </c>
      <c r="E47" s="273" t="s">
        <v>741</v>
      </c>
      <c r="F47" s="273" t="s">
        <v>6688</v>
      </c>
      <c r="G47" s="273" t="s">
        <v>6689</v>
      </c>
      <c r="H47" s="273" t="s">
        <v>6689</v>
      </c>
      <c r="I47" s="291" t="e">
        <v>#N/A</v>
      </c>
    </row>
    <row r="48" spans="1:9" x14ac:dyDescent="0.25">
      <c r="A48" s="273">
        <v>47102</v>
      </c>
      <c r="B48" s="273">
        <v>50656023</v>
      </c>
      <c r="C48" s="273">
        <v>374549</v>
      </c>
      <c r="D48" s="273" t="s">
        <v>6736</v>
      </c>
      <c r="E48" s="273" t="s">
        <v>741</v>
      </c>
      <c r="F48" s="273" t="s">
        <v>6688</v>
      </c>
      <c r="G48" s="273" t="s">
        <v>6689</v>
      </c>
      <c r="H48" s="273" t="s">
        <v>6689</v>
      </c>
      <c r="I48" s="291" t="e">
        <v>#N/A</v>
      </c>
    </row>
    <row r="49" spans="1:9" x14ac:dyDescent="0.25">
      <c r="A49" s="273">
        <v>47102</v>
      </c>
      <c r="B49" s="273">
        <v>50656023</v>
      </c>
      <c r="C49" s="273">
        <v>560344</v>
      </c>
      <c r="D49" s="273" t="s">
        <v>6737</v>
      </c>
      <c r="E49" s="273" t="s">
        <v>741</v>
      </c>
      <c r="F49" s="273" t="s">
        <v>6688</v>
      </c>
      <c r="G49" s="273" t="s">
        <v>6689</v>
      </c>
      <c r="H49" s="273" t="s">
        <v>6689</v>
      </c>
      <c r="I49" s="291" t="e">
        <v>#N/A</v>
      </c>
    </row>
    <row r="50" spans="1:9" x14ac:dyDescent="0.25">
      <c r="A50" s="273">
        <v>47102</v>
      </c>
      <c r="B50" s="273">
        <v>50656023</v>
      </c>
      <c r="C50" s="273">
        <v>583688</v>
      </c>
      <c r="D50" s="273" t="s">
        <v>6722</v>
      </c>
      <c r="E50" s="273" t="s">
        <v>6711</v>
      </c>
      <c r="F50" s="273" t="s">
        <v>6688</v>
      </c>
      <c r="G50" s="273" t="s">
        <v>6689</v>
      </c>
      <c r="H50" s="273" t="s">
        <v>6689</v>
      </c>
      <c r="I50" s="291" t="e">
        <v>#N/A</v>
      </c>
    </row>
    <row r="51" spans="1:9" x14ac:dyDescent="0.25">
      <c r="A51" s="273">
        <v>47102</v>
      </c>
      <c r="B51" s="273">
        <v>50656023</v>
      </c>
      <c r="C51" s="273">
        <v>854190</v>
      </c>
      <c r="D51" s="273" t="s">
        <v>6738</v>
      </c>
      <c r="E51" s="273" t="s">
        <v>741</v>
      </c>
      <c r="F51" s="273" t="s">
        <v>6688</v>
      </c>
      <c r="G51" s="273" t="s">
        <v>6689</v>
      </c>
      <c r="H51" s="273" t="s">
        <v>6689</v>
      </c>
      <c r="I51" s="291" t="s">
        <v>201</v>
      </c>
    </row>
    <row r="52" spans="1:9" x14ac:dyDescent="0.25">
      <c r="A52" s="273">
        <v>47102</v>
      </c>
      <c r="B52" s="273">
        <v>50656023</v>
      </c>
      <c r="C52" s="273">
        <v>529585</v>
      </c>
      <c r="D52" s="273" t="s">
        <v>6723</v>
      </c>
      <c r="E52" s="273" t="s">
        <v>741</v>
      </c>
      <c r="F52" s="273" t="s">
        <v>6703</v>
      </c>
      <c r="G52" s="273" t="s">
        <v>6689</v>
      </c>
      <c r="H52" s="273" t="s">
        <v>6689</v>
      </c>
      <c r="I52" s="291" t="e">
        <v>#N/A</v>
      </c>
    </row>
    <row r="53" spans="1:9" x14ac:dyDescent="0.25">
      <c r="A53" s="273">
        <v>47102</v>
      </c>
      <c r="B53" s="273">
        <v>50656023</v>
      </c>
      <c r="C53" s="273">
        <v>370754</v>
      </c>
      <c r="D53" s="273" t="s">
        <v>6739</v>
      </c>
      <c r="E53" s="273" t="s">
        <v>741</v>
      </c>
      <c r="F53" s="273" t="s">
        <v>6688</v>
      </c>
      <c r="G53" s="273" t="s">
        <v>6689</v>
      </c>
      <c r="H53" s="273" t="s">
        <v>6689</v>
      </c>
      <c r="I53" s="291" t="e">
        <v>#N/A</v>
      </c>
    </row>
    <row r="54" spans="1:9" x14ac:dyDescent="0.25">
      <c r="A54" s="273">
        <v>47102</v>
      </c>
      <c r="B54" s="273">
        <v>50656023</v>
      </c>
      <c r="C54" s="273">
        <v>374176</v>
      </c>
      <c r="D54" s="273" t="s">
        <v>6740</v>
      </c>
      <c r="E54" s="273" t="s">
        <v>741</v>
      </c>
      <c r="F54" s="273" t="s">
        <v>6688</v>
      </c>
      <c r="G54" s="273" t="s">
        <v>6689</v>
      </c>
      <c r="H54" s="273" t="s">
        <v>6689</v>
      </c>
      <c r="I54" s="291" t="e">
        <v>#N/A</v>
      </c>
    </row>
    <row r="55" spans="1:9" x14ac:dyDescent="0.25">
      <c r="A55" s="273">
        <v>47102</v>
      </c>
      <c r="B55" s="273">
        <v>50656023</v>
      </c>
      <c r="C55" s="273">
        <v>365606</v>
      </c>
      <c r="D55" s="273" t="s">
        <v>6741</v>
      </c>
      <c r="E55" s="273" t="s">
        <v>741</v>
      </c>
      <c r="F55" s="273" t="s">
        <v>6688</v>
      </c>
      <c r="G55" s="273" t="s">
        <v>6689</v>
      </c>
      <c r="H55" s="273" t="s">
        <v>6689</v>
      </c>
      <c r="I55" s="291" t="e">
        <v>#N/A</v>
      </c>
    </row>
    <row r="56" spans="1:9" x14ac:dyDescent="0.25">
      <c r="A56" s="273">
        <v>47102</v>
      </c>
      <c r="B56" s="273">
        <v>50656023</v>
      </c>
      <c r="C56" s="273">
        <v>506277</v>
      </c>
      <c r="D56" s="273" t="s">
        <v>6742</v>
      </c>
      <c r="E56" s="273" t="s">
        <v>741</v>
      </c>
      <c r="F56" s="273" t="s">
        <v>6688</v>
      </c>
      <c r="G56" s="273" t="s">
        <v>6689</v>
      </c>
      <c r="H56" s="273" t="s">
        <v>6689</v>
      </c>
      <c r="I56" s="291" t="e">
        <v>#N/A</v>
      </c>
    </row>
    <row r="57" spans="1:9" x14ac:dyDescent="0.25">
      <c r="A57" s="273">
        <v>47102</v>
      </c>
      <c r="B57" s="273">
        <v>50656023</v>
      </c>
      <c r="C57" s="273">
        <v>627308</v>
      </c>
      <c r="D57" s="273" t="s">
        <v>6743</v>
      </c>
      <c r="E57" s="273" t="s">
        <v>741</v>
      </c>
      <c r="F57" s="273" t="s">
        <v>6688</v>
      </c>
      <c r="G57" s="273" t="s">
        <v>6689</v>
      </c>
      <c r="H57" s="273" t="s">
        <v>6689</v>
      </c>
      <c r="I57" s="291" t="e">
        <v>#N/A</v>
      </c>
    </row>
    <row r="58" spans="1:9" x14ac:dyDescent="0.25">
      <c r="A58" s="273">
        <v>47102</v>
      </c>
      <c r="B58" s="273">
        <v>50656023</v>
      </c>
      <c r="C58" s="273">
        <v>517922</v>
      </c>
      <c r="D58" s="273" t="s">
        <v>6744</v>
      </c>
      <c r="E58" s="273" t="s">
        <v>741</v>
      </c>
      <c r="F58" s="273" t="s">
        <v>6688</v>
      </c>
      <c r="G58" s="273" t="s">
        <v>6689</v>
      </c>
      <c r="H58" s="273" t="s">
        <v>6689</v>
      </c>
      <c r="I58" s="291" t="e">
        <v>#N/A</v>
      </c>
    </row>
    <row r="59" spans="1:9" x14ac:dyDescent="0.25">
      <c r="A59" s="273">
        <v>47102</v>
      </c>
      <c r="B59" s="273">
        <v>50656023</v>
      </c>
      <c r="C59" s="273">
        <v>513954</v>
      </c>
      <c r="D59" s="273" t="s">
        <v>6745</v>
      </c>
      <c r="E59" s="273" t="s">
        <v>741</v>
      </c>
      <c r="F59" s="273" t="s">
        <v>6688</v>
      </c>
      <c r="G59" s="273" t="s">
        <v>6689</v>
      </c>
      <c r="H59" s="273" t="s">
        <v>6689</v>
      </c>
      <c r="I59" s="291" t="e">
        <v>#N/A</v>
      </c>
    </row>
    <row r="60" spans="1:9" x14ac:dyDescent="0.25">
      <c r="A60" s="273">
        <v>47102</v>
      </c>
      <c r="B60" s="273">
        <v>50656023</v>
      </c>
      <c r="C60" s="273">
        <v>324216</v>
      </c>
      <c r="D60" s="273" t="s">
        <v>6727</v>
      </c>
      <c r="E60" s="273" t="s">
        <v>741</v>
      </c>
      <c r="F60" s="273" t="s">
        <v>6688</v>
      </c>
      <c r="G60" s="273" t="s">
        <v>6689</v>
      </c>
      <c r="H60" s="273" t="s">
        <v>6689</v>
      </c>
      <c r="I60" s="291" t="e">
        <v>#N/A</v>
      </c>
    </row>
    <row r="61" spans="1:9" x14ac:dyDescent="0.25">
      <c r="A61" s="273">
        <v>47102</v>
      </c>
      <c r="B61" s="273">
        <v>50656023</v>
      </c>
      <c r="C61" s="273">
        <v>385753</v>
      </c>
      <c r="D61" s="273" t="s">
        <v>6746</v>
      </c>
      <c r="E61" s="273" t="s">
        <v>741</v>
      </c>
      <c r="F61" s="273" t="s">
        <v>6688</v>
      </c>
      <c r="G61" s="273" t="s">
        <v>6689</v>
      </c>
      <c r="H61" s="273" t="s">
        <v>6689</v>
      </c>
      <c r="I61" s="291" t="e">
        <v>#N/A</v>
      </c>
    </row>
    <row r="62" spans="1:9" x14ac:dyDescent="0.25">
      <c r="A62" s="273">
        <v>47102</v>
      </c>
      <c r="B62" s="273">
        <v>50656023</v>
      </c>
      <c r="C62" s="273">
        <v>364176</v>
      </c>
      <c r="D62" s="273" t="s">
        <v>6747</v>
      </c>
      <c r="E62" s="273" t="s">
        <v>741</v>
      </c>
      <c r="F62" s="273" t="s">
        <v>6688</v>
      </c>
      <c r="G62" s="273" t="s">
        <v>6689</v>
      </c>
      <c r="H62" s="273" t="s">
        <v>6689</v>
      </c>
      <c r="I62" s="291" t="e">
        <v>#N/A</v>
      </c>
    </row>
    <row r="63" spans="1:9" x14ac:dyDescent="0.25">
      <c r="A63" s="273">
        <v>47102</v>
      </c>
      <c r="B63" s="273">
        <v>50656023</v>
      </c>
      <c r="C63" s="273">
        <v>336306</v>
      </c>
      <c r="D63" s="273" t="s">
        <v>6748</v>
      </c>
      <c r="E63" s="273" t="s">
        <v>741</v>
      </c>
      <c r="F63" s="273" t="s">
        <v>6688</v>
      </c>
      <c r="G63" s="273" t="s">
        <v>6689</v>
      </c>
      <c r="H63" s="273" t="s">
        <v>6689</v>
      </c>
      <c r="I63" s="291" t="e">
        <v>#N/A</v>
      </c>
    </row>
    <row r="64" spans="1:9" x14ac:dyDescent="0.25">
      <c r="A64" s="273">
        <v>47102</v>
      </c>
      <c r="B64" s="273">
        <v>50656023</v>
      </c>
      <c r="C64" s="273">
        <v>384888</v>
      </c>
      <c r="D64" s="273" t="s">
        <v>6749</v>
      </c>
      <c r="E64" s="273" t="s">
        <v>741</v>
      </c>
      <c r="F64" s="273" t="s">
        <v>6688</v>
      </c>
      <c r="G64" s="273" t="s">
        <v>6689</v>
      </c>
      <c r="H64" s="273" t="s">
        <v>6689</v>
      </c>
      <c r="I64" s="291" t="e">
        <v>#N/A</v>
      </c>
    </row>
    <row r="65" spans="1:9" x14ac:dyDescent="0.25">
      <c r="A65" s="273">
        <v>47102</v>
      </c>
      <c r="B65" s="273">
        <v>50656023</v>
      </c>
      <c r="C65" s="273">
        <v>340967</v>
      </c>
      <c r="D65" s="273" t="s">
        <v>6750</v>
      </c>
      <c r="E65" s="273" t="s">
        <v>741</v>
      </c>
      <c r="F65" s="273" t="s">
        <v>6688</v>
      </c>
      <c r="G65" s="273" t="s">
        <v>6689</v>
      </c>
      <c r="H65" s="273" t="s">
        <v>6689</v>
      </c>
      <c r="I65" s="291" t="e">
        <v>#N/A</v>
      </c>
    </row>
    <row r="66" spans="1:9" x14ac:dyDescent="0.25">
      <c r="A66" s="273">
        <v>47102</v>
      </c>
      <c r="B66" s="273">
        <v>50656023</v>
      </c>
      <c r="C66" s="273">
        <v>597223</v>
      </c>
      <c r="D66" s="273" t="s">
        <v>6751</v>
      </c>
      <c r="E66" s="273" t="s">
        <v>741</v>
      </c>
      <c r="F66" s="273" t="s">
        <v>6703</v>
      </c>
      <c r="G66" s="273" t="s">
        <v>6689</v>
      </c>
      <c r="H66" s="273" t="s">
        <v>6689</v>
      </c>
      <c r="I66" s="291" t="e">
        <v>#N/A</v>
      </c>
    </row>
    <row r="67" spans="1:9" x14ac:dyDescent="0.25">
      <c r="A67" s="273">
        <v>47109</v>
      </c>
      <c r="B67" s="273">
        <v>50650303</v>
      </c>
      <c r="C67" s="273">
        <v>586884</v>
      </c>
      <c r="D67" s="273" t="s">
        <v>6752</v>
      </c>
      <c r="E67" s="273" t="s">
        <v>6711</v>
      </c>
      <c r="F67" s="273" t="s">
        <v>6688</v>
      </c>
      <c r="G67" s="273" t="s">
        <v>6689</v>
      </c>
      <c r="H67" s="273" t="s">
        <v>6689</v>
      </c>
      <c r="I67" s="291" t="e">
        <v>#N/A</v>
      </c>
    </row>
    <row r="68" spans="1:9" x14ac:dyDescent="0.25">
      <c r="A68" s="273">
        <v>47109</v>
      </c>
      <c r="B68" s="273">
        <v>50650303</v>
      </c>
      <c r="C68" s="273">
        <v>499911</v>
      </c>
      <c r="D68" s="273" t="s">
        <v>6753</v>
      </c>
      <c r="E68" s="273" t="s">
        <v>6711</v>
      </c>
      <c r="F68" s="273" t="s">
        <v>6688</v>
      </c>
      <c r="G68" s="273" t="s">
        <v>6689</v>
      </c>
      <c r="H68" s="273" t="s">
        <v>6689</v>
      </c>
      <c r="I68" s="291" t="e">
        <v>#N/A</v>
      </c>
    </row>
    <row r="69" spans="1:9" x14ac:dyDescent="0.25">
      <c r="A69" s="273">
        <v>47109</v>
      </c>
      <c r="B69" s="273">
        <v>50650303</v>
      </c>
      <c r="C69" s="273">
        <v>624408</v>
      </c>
      <c r="D69" s="273" t="s">
        <v>6754</v>
      </c>
      <c r="E69" s="273" t="s">
        <v>6711</v>
      </c>
      <c r="F69" s="273" t="s">
        <v>6688</v>
      </c>
      <c r="G69" s="273" t="s">
        <v>6689</v>
      </c>
      <c r="H69" s="273" t="s">
        <v>6689</v>
      </c>
      <c r="I69" s="291" t="e">
        <v>#N/A</v>
      </c>
    </row>
    <row r="70" spans="1:9" x14ac:dyDescent="0.25">
      <c r="A70" s="273">
        <v>47109</v>
      </c>
      <c r="B70" s="273">
        <v>50650303</v>
      </c>
      <c r="C70" s="273">
        <v>554973</v>
      </c>
      <c r="D70" s="273" t="s">
        <v>6755</v>
      </c>
      <c r="E70" s="273" t="s">
        <v>741</v>
      </c>
      <c r="F70" s="273" t="s">
        <v>6688</v>
      </c>
      <c r="G70" s="273" t="s">
        <v>6689</v>
      </c>
      <c r="H70" s="273" t="s">
        <v>6689</v>
      </c>
      <c r="I70" s="291" t="e">
        <v>#N/A</v>
      </c>
    </row>
    <row r="71" spans="1:9" x14ac:dyDescent="0.25">
      <c r="A71" s="273">
        <v>47109</v>
      </c>
      <c r="B71" s="273">
        <v>50650303</v>
      </c>
      <c r="C71" s="273">
        <v>535330</v>
      </c>
      <c r="D71" s="273" t="s">
        <v>6756</v>
      </c>
      <c r="E71" s="273" t="s">
        <v>6711</v>
      </c>
      <c r="F71" s="273" t="s">
        <v>6688</v>
      </c>
      <c r="G71" s="273" t="s">
        <v>6689</v>
      </c>
      <c r="H71" s="273" t="s">
        <v>6689</v>
      </c>
      <c r="I71" s="291" t="e">
        <v>#N/A</v>
      </c>
    </row>
    <row r="72" spans="1:9" x14ac:dyDescent="0.25">
      <c r="A72" s="273">
        <v>47109</v>
      </c>
      <c r="B72" s="273">
        <v>50650303</v>
      </c>
      <c r="C72" s="273">
        <v>624459</v>
      </c>
      <c r="D72" s="273" t="s">
        <v>6757</v>
      </c>
      <c r="E72" s="273" t="s">
        <v>6711</v>
      </c>
      <c r="F72" s="273" t="s">
        <v>6688</v>
      </c>
      <c r="G72" s="273" t="s">
        <v>6689</v>
      </c>
      <c r="H72" s="273" t="s">
        <v>6689</v>
      </c>
      <c r="I72" s="291" t="e">
        <v>#N/A</v>
      </c>
    </row>
    <row r="73" spans="1:9" x14ac:dyDescent="0.25">
      <c r="A73" s="273">
        <v>47109</v>
      </c>
      <c r="B73" s="273">
        <v>50650303</v>
      </c>
      <c r="C73" s="273">
        <v>517268</v>
      </c>
      <c r="D73" s="273" t="s">
        <v>6758</v>
      </c>
      <c r="E73" s="273" t="s">
        <v>741</v>
      </c>
      <c r="F73" s="273" t="s">
        <v>6688</v>
      </c>
      <c r="G73" s="273" t="s">
        <v>6689</v>
      </c>
      <c r="H73" s="273" t="s">
        <v>6689</v>
      </c>
      <c r="I73" s="291" t="e">
        <v>#N/A</v>
      </c>
    </row>
    <row r="74" spans="1:9" x14ac:dyDescent="0.25">
      <c r="A74" s="273">
        <v>47109</v>
      </c>
      <c r="B74" s="273">
        <v>50650303</v>
      </c>
      <c r="C74" s="273">
        <v>555144</v>
      </c>
      <c r="D74" s="273" t="s">
        <v>6759</v>
      </c>
      <c r="E74" s="273" t="s">
        <v>6711</v>
      </c>
      <c r="F74" s="273" t="s">
        <v>6703</v>
      </c>
      <c r="G74" s="273" t="s">
        <v>6689</v>
      </c>
      <c r="H74" s="273" t="s">
        <v>6689</v>
      </c>
      <c r="I74" s="291" t="e">
        <v>#N/A</v>
      </c>
    </row>
    <row r="75" spans="1:9" x14ac:dyDescent="0.25">
      <c r="A75" s="273">
        <v>47109</v>
      </c>
      <c r="B75" s="273">
        <v>50650303</v>
      </c>
      <c r="C75" s="273">
        <v>691759</v>
      </c>
      <c r="D75" s="273" t="s">
        <v>6760</v>
      </c>
      <c r="E75" s="273" t="s">
        <v>741</v>
      </c>
      <c r="F75" s="273" t="s">
        <v>6703</v>
      </c>
      <c r="G75" s="273" t="s">
        <v>6689</v>
      </c>
      <c r="H75" s="273" t="s">
        <v>6689</v>
      </c>
      <c r="I75" s="291" t="e">
        <v>#N/A</v>
      </c>
    </row>
    <row r="76" spans="1:9" x14ac:dyDescent="0.25">
      <c r="A76" s="273">
        <v>47109</v>
      </c>
      <c r="B76" s="273">
        <v>50650303</v>
      </c>
      <c r="C76" s="273">
        <v>624419</v>
      </c>
      <c r="D76" s="273" t="s">
        <v>6761</v>
      </c>
      <c r="E76" s="273" t="s">
        <v>6711</v>
      </c>
      <c r="F76" s="273" t="s">
        <v>6688</v>
      </c>
      <c r="G76" s="273" t="s">
        <v>6689</v>
      </c>
      <c r="H76" s="273" t="s">
        <v>6689</v>
      </c>
      <c r="I76" s="291" t="e">
        <v>#N/A</v>
      </c>
    </row>
    <row r="77" spans="1:9" x14ac:dyDescent="0.25">
      <c r="A77" s="273">
        <v>47109</v>
      </c>
      <c r="B77" s="273">
        <v>50650303</v>
      </c>
      <c r="C77" s="273">
        <v>479616</v>
      </c>
      <c r="D77" s="273" t="s">
        <v>6762</v>
      </c>
      <c r="E77" s="273" t="s">
        <v>741</v>
      </c>
      <c r="F77" s="273" t="s">
        <v>6688</v>
      </c>
      <c r="G77" s="273" t="s">
        <v>6689</v>
      </c>
      <c r="H77" s="273" t="s">
        <v>6689</v>
      </c>
      <c r="I77" s="291" t="e">
        <v>#N/A</v>
      </c>
    </row>
    <row r="78" spans="1:9" x14ac:dyDescent="0.25">
      <c r="A78" s="273">
        <v>47109</v>
      </c>
      <c r="B78" s="273">
        <v>50650303</v>
      </c>
      <c r="C78" s="273">
        <v>510258</v>
      </c>
      <c r="D78" s="273" t="s">
        <v>6763</v>
      </c>
      <c r="E78" s="273" t="s">
        <v>741</v>
      </c>
      <c r="F78" s="273" t="s">
        <v>6688</v>
      </c>
      <c r="G78" s="273" t="s">
        <v>6689</v>
      </c>
      <c r="H78" s="273" t="s">
        <v>6689</v>
      </c>
      <c r="I78" s="291" t="e">
        <v>#N/A</v>
      </c>
    </row>
    <row r="79" spans="1:9" x14ac:dyDescent="0.25">
      <c r="A79" s="273">
        <v>47109</v>
      </c>
      <c r="B79" s="273">
        <v>50650303</v>
      </c>
      <c r="C79" s="273">
        <v>624421</v>
      </c>
      <c r="D79" s="273" t="s">
        <v>6764</v>
      </c>
      <c r="E79" s="273" t="s">
        <v>6711</v>
      </c>
      <c r="F79" s="273" t="s">
        <v>6688</v>
      </c>
      <c r="G79" s="273" t="s">
        <v>6689</v>
      </c>
      <c r="H79" s="273" t="s">
        <v>6689</v>
      </c>
      <c r="I79" s="291" t="e">
        <v>#N/A</v>
      </c>
    </row>
    <row r="80" spans="1:9" x14ac:dyDescent="0.25">
      <c r="A80" s="273">
        <v>47109</v>
      </c>
      <c r="B80" s="273">
        <v>50650303</v>
      </c>
      <c r="C80" s="273">
        <v>624446</v>
      </c>
      <c r="D80" s="273" t="s">
        <v>6765</v>
      </c>
      <c r="E80" s="273" t="s">
        <v>6711</v>
      </c>
      <c r="F80" s="273" t="s">
        <v>6688</v>
      </c>
      <c r="G80" s="273" t="s">
        <v>6689</v>
      </c>
      <c r="H80" s="273" t="s">
        <v>6689</v>
      </c>
      <c r="I80" s="291" t="e">
        <v>#N/A</v>
      </c>
    </row>
    <row r="81" spans="1:9" x14ac:dyDescent="0.25">
      <c r="A81" s="273">
        <v>47109</v>
      </c>
      <c r="B81" s="273">
        <v>50650303</v>
      </c>
      <c r="C81" s="273">
        <v>624165</v>
      </c>
      <c r="D81" s="273" t="s">
        <v>6766</v>
      </c>
      <c r="E81" s="273" t="s">
        <v>6711</v>
      </c>
      <c r="F81" s="273" t="s">
        <v>6688</v>
      </c>
      <c r="G81" s="273" t="s">
        <v>6689</v>
      </c>
      <c r="H81" s="273" t="s">
        <v>6689</v>
      </c>
      <c r="I81" s="291" t="e">
        <v>#N/A</v>
      </c>
    </row>
    <row r="82" spans="1:9" x14ac:dyDescent="0.25">
      <c r="A82" s="273">
        <v>47109</v>
      </c>
      <c r="B82" s="273">
        <v>50650303</v>
      </c>
      <c r="C82" s="273">
        <v>624410</v>
      </c>
      <c r="D82" s="273" t="s">
        <v>6767</v>
      </c>
      <c r="E82" s="273" t="s">
        <v>6711</v>
      </c>
      <c r="F82" s="273" t="s">
        <v>6688</v>
      </c>
      <c r="G82" s="273" t="s">
        <v>6689</v>
      </c>
      <c r="H82" s="273" t="s">
        <v>6689</v>
      </c>
      <c r="I82" s="291" t="e">
        <v>#N/A</v>
      </c>
    </row>
    <row r="83" spans="1:9" x14ac:dyDescent="0.25">
      <c r="A83" s="273">
        <v>47109</v>
      </c>
      <c r="B83" s="273">
        <v>50650303</v>
      </c>
      <c r="C83" s="273">
        <v>597005</v>
      </c>
      <c r="D83" s="273" t="s">
        <v>6768</v>
      </c>
      <c r="E83" s="273" t="s">
        <v>6711</v>
      </c>
      <c r="F83" s="273" t="s">
        <v>6688</v>
      </c>
      <c r="G83" s="273" t="s">
        <v>6689</v>
      </c>
      <c r="H83" s="273" t="s">
        <v>6689</v>
      </c>
      <c r="I83" s="291" t="e">
        <v>#N/A</v>
      </c>
    </row>
    <row r="84" spans="1:9" x14ac:dyDescent="0.25">
      <c r="A84" s="273">
        <v>47109</v>
      </c>
      <c r="B84" s="273">
        <v>50650303</v>
      </c>
      <c r="C84" s="273">
        <v>624413</v>
      </c>
      <c r="D84" s="273" t="s">
        <v>6769</v>
      </c>
      <c r="E84" s="273" t="s">
        <v>6711</v>
      </c>
      <c r="F84" s="273" t="s">
        <v>6688</v>
      </c>
      <c r="G84" s="273" t="s">
        <v>6689</v>
      </c>
      <c r="H84" s="273" t="s">
        <v>6689</v>
      </c>
      <c r="I84" s="291" t="e">
        <v>#N/A</v>
      </c>
    </row>
    <row r="85" spans="1:9" x14ac:dyDescent="0.25">
      <c r="A85" s="273">
        <v>47109</v>
      </c>
      <c r="B85" s="273">
        <v>50650303</v>
      </c>
      <c r="C85" s="273">
        <v>510317</v>
      </c>
      <c r="D85" s="273" t="s">
        <v>6770</v>
      </c>
      <c r="E85" s="273" t="s">
        <v>741</v>
      </c>
      <c r="F85" s="273" t="s">
        <v>6703</v>
      </c>
      <c r="G85" s="273" t="s">
        <v>6689</v>
      </c>
      <c r="H85" s="273" t="s">
        <v>6689</v>
      </c>
      <c r="I85" s="291" t="e">
        <v>#N/A</v>
      </c>
    </row>
    <row r="86" spans="1:9" x14ac:dyDescent="0.25">
      <c r="A86" s="273">
        <v>47109</v>
      </c>
      <c r="B86" s="273">
        <v>50650303</v>
      </c>
      <c r="C86" s="273">
        <v>624416</v>
      </c>
      <c r="D86" s="273" t="s">
        <v>6771</v>
      </c>
      <c r="E86" s="273" t="s">
        <v>6711</v>
      </c>
      <c r="F86" s="273" t="s">
        <v>6688</v>
      </c>
      <c r="G86" s="273" t="s">
        <v>6689</v>
      </c>
      <c r="H86" s="273" t="s">
        <v>6689</v>
      </c>
      <c r="I86" s="291" t="e">
        <v>#N/A</v>
      </c>
    </row>
    <row r="87" spans="1:9" x14ac:dyDescent="0.25">
      <c r="A87" s="273">
        <v>47109</v>
      </c>
      <c r="B87" s="273">
        <v>50650303</v>
      </c>
      <c r="C87" s="273">
        <v>624448</v>
      </c>
      <c r="D87" s="273" t="s">
        <v>6772</v>
      </c>
      <c r="E87" s="273" t="s">
        <v>6711</v>
      </c>
      <c r="F87" s="273" t="s">
        <v>6688</v>
      </c>
      <c r="G87" s="273" t="s">
        <v>6689</v>
      </c>
      <c r="H87" s="273" t="s">
        <v>6689</v>
      </c>
      <c r="I87" s="291" t="e">
        <v>#N/A</v>
      </c>
    </row>
    <row r="88" spans="1:9" x14ac:dyDescent="0.25">
      <c r="A88" s="273">
        <v>47114</v>
      </c>
      <c r="B88" s="273">
        <v>50649852</v>
      </c>
      <c r="C88" s="273">
        <v>438317</v>
      </c>
      <c r="D88" s="273" t="s">
        <v>6773</v>
      </c>
      <c r="E88" s="273" t="s">
        <v>741</v>
      </c>
      <c r="F88" s="273" t="s">
        <v>6688</v>
      </c>
      <c r="G88" s="273" t="s">
        <v>6689</v>
      </c>
      <c r="H88" s="273" t="s">
        <v>6689</v>
      </c>
      <c r="I88" s="291" t="e">
        <v>#N/A</v>
      </c>
    </row>
    <row r="89" spans="1:9" x14ac:dyDescent="0.25">
      <c r="A89" s="273">
        <v>47114</v>
      </c>
      <c r="B89" s="273">
        <v>50649852</v>
      </c>
      <c r="C89" s="273">
        <v>303710</v>
      </c>
      <c r="D89" s="273" t="s">
        <v>6774</v>
      </c>
      <c r="E89" s="273" t="s">
        <v>741</v>
      </c>
      <c r="F89" s="273" t="s">
        <v>6688</v>
      </c>
      <c r="G89" s="273" t="s">
        <v>6689</v>
      </c>
      <c r="H89" s="273" t="s">
        <v>6689</v>
      </c>
      <c r="I89" s="291" t="e">
        <v>#N/A</v>
      </c>
    </row>
    <row r="90" spans="1:9" x14ac:dyDescent="0.25">
      <c r="A90" s="273">
        <v>47114</v>
      </c>
      <c r="B90" s="273">
        <v>50649852</v>
      </c>
      <c r="C90" s="273">
        <v>328809</v>
      </c>
      <c r="D90" s="273" t="s">
        <v>6775</v>
      </c>
      <c r="E90" s="273" t="s">
        <v>741</v>
      </c>
      <c r="F90" s="273" t="s">
        <v>6688</v>
      </c>
      <c r="G90" s="273" t="s">
        <v>6689</v>
      </c>
      <c r="H90" s="273" t="s">
        <v>6689</v>
      </c>
      <c r="I90" s="291" t="e">
        <v>#N/A</v>
      </c>
    </row>
    <row r="91" spans="1:9" x14ac:dyDescent="0.25">
      <c r="A91" s="273">
        <v>47114</v>
      </c>
      <c r="B91" s="273">
        <v>50649852</v>
      </c>
      <c r="C91" s="273">
        <v>239214</v>
      </c>
      <c r="D91" s="273" t="s">
        <v>6776</v>
      </c>
      <c r="E91" s="273" t="s">
        <v>741</v>
      </c>
      <c r="F91" s="273" t="s">
        <v>6688</v>
      </c>
      <c r="G91" s="273" t="s">
        <v>6689</v>
      </c>
      <c r="H91" s="273" t="s">
        <v>6689</v>
      </c>
      <c r="I91" s="291" t="e">
        <v>#N/A</v>
      </c>
    </row>
    <row r="92" spans="1:9" x14ac:dyDescent="0.25">
      <c r="A92" s="273">
        <v>47114</v>
      </c>
      <c r="B92" s="273">
        <v>50649852</v>
      </c>
      <c r="C92" s="273">
        <v>203525</v>
      </c>
      <c r="D92" s="273" t="s">
        <v>6777</v>
      </c>
      <c r="E92" s="273" t="s">
        <v>741</v>
      </c>
      <c r="F92" s="273" t="s">
        <v>6688</v>
      </c>
      <c r="G92" s="273" t="s">
        <v>6689</v>
      </c>
      <c r="H92" s="273" t="s">
        <v>6689</v>
      </c>
      <c r="I92" s="291" t="e">
        <v>#N/A</v>
      </c>
    </row>
    <row r="93" spans="1:9" x14ac:dyDescent="0.25">
      <c r="A93" s="273">
        <v>47114</v>
      </c>
      <c r="B93" s="273">
        <v>50649852</v>
      </c>
      <c r="C93" s="273">
        <v>189544</v>
      </c>
      <c r="D93" s="273" t="s">
        <v>6778</v>
      </c>
      <c r="E93" s="273" t="s">
        <v>741</v>
      </c>
      <c r="F93" s="273" t="s">
        <v>6688</v>
      </c>
      <c r="G93" s="273" t="s">
        <v>6689</v>
      </c>
      <c r="H93" s="273" t="s">
        <v>6689</v>
      </c>
      <c r="I93" s="291" t="e">
        <v>#N/A</v>
      </c>
    </row>
    <row r="94" spans="1:9" x14ac:dyDescent="0.25">
      <c r="A94" s="273">
        <v>47114</v>
      </c>
      <c r="B94" s="273">
        <v>50649852</v>
      </c>
      <c r="C94" s="273">
        <v>327222</v>
      </c>
      <c r="D94" s="273" t="s">
        <v>6779</v>
      </c>
      <c r="E94" s="273" t="s">
        <v>741</v>
      </c>
      <c r="F94" s="273" t="s">
        <v>6688</v>
      </c>
      <c r="G94" s="273" t="s">
        <v>6689</v>
      </c>
      <c r="H94" s="273" t="s">
        <v>6689</v>
      </c>
      <c r="I94" s="291" t="e">
        <v>#N/A</v>
      </c>
    </row>
    <row r="95" spans="1:9" x14ac:dyDescent="0.25">
      <c r="A95" s="273">
        <v>47114</v>
      </c>
      <c r="B95" s="273">
        <v>50649852</v>
      </c>
      <c r="C95" s="273">
        <v>511729</v>
      </c>
      <c r="D95" s="273" t="s">
        <v>6780</v>
      </c>
      <c r="E95" s="273" t="s">
        <v>741</v>
      </c>
      <c r="F95" s="273" t="s">
        <v>6703</v>
      </c>
      <c r="G95" s="273" t="s">
        <v>6689</v>
      </c>
      <c r="H95" s="273" t="s">
        <v>6689</v>
      </c>
      <c r="I95" s="291" t="e">
        <v>#N/A</v>
      </c>
    </row>
    <row r="96" spans="1:9" x14ac:dyDescent="0.25">
      <c r="A96" s="273">
        <v>47114</v>
      </c>
      <c r="B96" s="273">
        <v>50649852</v>
      </c>
      <c r="C96" s="273">
        <v>204084</v>
      </c>
      <c r="D96" s="273" t="s">
        <v>6781</v>
      </c>
      <c r="E96" s="273" t="s">
        <v>741</v>
      </c>
      <c r="F96" s="273" t="s">
        <v>6703</v>
      </c>
      <c r="G96" s="273" t="s">
        <v>6689</v>
      </c>
      <c r="H96" s="273" t="s">
        <v>6689</v>
      </c>
      <c r="I96" s="291" t="e">
        <v>#N/A</v>
      </c>
    </row>
    <row r="97" spans="1:9" x14ac:dyDescent="0.25">
      <c r="A97" s="273">
        <v>47114</v>
      </c>
      <c r="B97" s="273">
        <v>50649852</v>
      </c>
      <c r="C97" s="273">
        <v>424358</v>
      </c>
      <c r="D97" s="273" t="s">
        <v>6782</v>
      </c>
      <c r="E97" s="273" t="s">
        <v>741</v>
      </c>
      <c r="F97" s="273" t="s">
        <v>6688</v>
      </c>
      <c r="G97" s="273" t="s">
        <v>6689</v>
      </c>
      <c r="H97" s="273" t="s">
        <v>6689</v>
      </c>
      <c r="I97" s="291" t="e">
        <v>#N/A</v>
      </c>
    </row>
    <row r="98" spans="1:9" x14ac:dyDescent="0.25">
      <c r="A98" s="273">
        <v>47114</v>
      </c>
      <c r="B98" s="273">
        <v>50649852</v>
      </c>
      <c r="C98" s="273">
        <v>591377</v>
      </c>
      <c r="D98" s="273" t="s">
        <v>6783</v>
      </c>
      <c r="E98" s="273" t="s">
        <v>741</v>
      </c>
      <c r="F98" s="273" t="s">
        <v>6688</v>
      </c>
      <c r="G98" s="273" t="s">
        <v>6689</v>
      </c>
      <c r="H98" s="273" t="s">
        <v>6689</v>
      </c>
      <c r="I98" s="291" t="e">
        <v>#N/A</v>
      </c>
    </row>
    <row r="99" spans="1:9" x14ac:dyDescent="0.25">
      <c r="A99" s="273">
        <v>47114</v>
      </c>
      <c r="B99" s="273">
        <v>50649852</v>
      </c>
      <c r="C99" s="273">
        <v>439037</v>
      </c>
      <c r="D99" s="273" t="s">
        <v>6784</v>
      </c>
      <c r="E99" s="273" t="s">
        <v>741</v>
      </c>
      <c r="F99" s="273" t="s">
        <v>6688</v>
      </c>
      <c r="G99" s="273" t="s">
        <v>6689</v>
      </c>
      <c r="H99" s="273" t="s">
        <v>6689</v>
      </c>
      <c r="I99" s="291" t="e">
        <v>#N/A</v>
      </c>
    </row>
    <row r="100" spans="1:9" x14ac:dyDescent="0.25">
      <c r="A100" s="273">
        <v>47114</v>
      </c>
      <c r="B100" s="273">
        <v>50649852</v>
      </c>
      <c r="C100" s="273">
        <v>579315</v>
      </c>
      <c r="D100" s="273" t="s">
        <v>6785</v>
      </c>
      <c r="E100" s="273" t="s">
        <v>741</v>
      </c>
      <c r="F100" s="273" t="s">
        <v>6688</v>
      </c>
      <c r="G100" s="273" t="s">
        <v>6689</v>
      </c>
      <c r="H100" s="273" t="s">
        <v>6689</v>
      </c>
      <c r="I100" s="291" t="s">
        <v>197</v>
      </c>
    </row>
    <row r="101" spans="1:9" x14ac:dyDescent="0.25">
      <c r="A101" s="273">
        <v>47114</v>
      </c>
      <c r="B101" s="273">
        <v>50649852</v>
      </c>
      <c r="C101" s="273">
        <v>196157</v>
      </c>
      <c r="D101" s="273" t="s">
        <v>128</v>
      </c>
      <c r="E101" s="273" t="s">
        <v>741</v>
      </c>
      <c r="F101" s="273" t="s">
        <v>6688</v>
      </c>
      <c r="G101" s="273" t="s">
        <v>6689</v>
      </c>
      <c r="H101" s="273" t="s">
        <v>6689</v>
      </c>
      <c r="I101" s="291" t="e">
        <v>#N/A</v>
      </c>
    </row>
    <row r="102" spans="1:9" x14ac:dyDescent="0.25">
      <c r="A102" s="273">
        <v>47114</v>
      </c>
      <c r="B102" s="273">
        <v>50649852</v>
      </c>
      <c r="C102" s="273">
        <v>243907</v>
      </c>
      <c r="D102" s="273" t="s">
        <v>6786</v>
      </c>
      <c r="E102" s="273" t="s">
        <v>741</v>
      </c>
      <c r="F102" s="273" t="s">
        <v>6688</v>
      </c>
      <c r="G102" s="273" t="s">
        <v>6689</v>
      </c>
      <c r="H102" s="273" t="s">
        <v>6689</v>
      </c>
      <c r="I102" s="291" t="e">
        <v>#N/A</v>
      </c>
    </row>
    <row r="103" spans="1:9" x14ac:dyDescent="0.25">
      <c r="A103" s="273">
        <v>47114</v>
      </c>
      <c r="B103" s="273">
        <v>50649852</v>
      </c>
      <c r="C103" s="273">
        <v>598809</v>
      </c>
      <c r="D103" s="273" t="s">
        <v>6787</v>
      </c>
      <c r="E103" s="273" t="s">
        <v>741</v>
      </c>
      <c r="F103" s="273" t="s">
        <v>6688</v>
      </c>
      <c r="G103" s="273" t="s">
        <v>6689</v>
      </c>
      <c r="H103" s="273" t="s">
        <v>6689</v>
      </c>
      <c r="I103" s="291" t="e">
        <v>#N/A</v>
      </c>
    </row>
    <row r="104" spans="1:9" x14ac:dyDescent="0.25">
      <c r="A104" s="273">
        <v>47114</v>
      </c>
      <c r="B104" s="273">
        <v>50649852</v>
      </c>
      <c r="C104" s="273">
        <v>339850</v>
      </c>
      <c r="D104" s="273" t="s">
        <v>6788</v>
      </c>
      <c r="E104" s="273" t="s">
        <v>741</v>
      </c>
      <c r="F104" s="273" t="s">
        <v>6688</v>
      </c>
      <c r="G104" s="273" t="s">
        <v>6689</v>
      </c>
      <c r="H104" s="273" t="s">
        <v>6689</v>
      </c>
      <c r="I104" s="291" t="s">
        <v>197</v>
      </c>
    </row>
    <row r="105" spans="1:9" x14ac:dyDescent="0.25">
      <c r="A105" s="273">
        <v>47114</v>
      </c>
      <c r="B105" s="273">
        <v>50649852</v>
      </c>
      <c r="C105" s="273">
        <v>447084</v>
      </c>
      <c r="D105" s="273" t="s">
        <v>6789</v>
      </c>
      <c r="E105" s="273" t="s">
        <v>741</v>
      </c>
      <c r="F105" s="273" t="s">
        <v>6688</v>
      </c>
      <c r="G105" s="273" t="s">
        <v>6689</v>
      </c>
      <c r="H105" s="273" t="s">
        <v>6689</v>
      </c>
      <c r="I105" s="291" t="e">
        <v>#N/A</v>
      </c>
    </row>
    <row r="106" spans="1:9" x14ac:dyDescent="0.25">
      <c r="A106" s="273">
        <v>47114</v>
      </c>
      <c r="B106" s="273">
        <v>50649852</v>
      </c>
      <c r="C106" s="273">
        <v>448521</v>
      </c>
      <c r="D106" s="273" t="s">
        <v>6790</v>
      </c>
      <c r="E106" s="273" t="s">
        <v>741</v>
      </c>
      <c r="F106" s="273" t="s">
        <v>6703</v>
      </c>
      <c r="G106" s="273" t="s">
        <v>6689</v>
      </c>
      <c r="H106" s="273" t="s">
        <v>6689</v>
      </c>
      <c r="I106" s="291" t="e">
        <v>#N/A</v>
      </c>
    </row>
    <row r="107" spans="1:9" x14ac:dyDescent="0.25">
      <c r="A107" s="273">
        <v>47118</v>
      </c>
      <c r="B107" s="273">
        <v>50656018</v>
      </c>
      <c r="C107" s="273">
        <v>852092</v>
      </c>
      <c r="D107" s="273" t="s">
        <v>6791</v>
      </c>
      <c r="E107" s="273" t="s">
        <v>741</v>
      </c>
      <c r="F107" s="273" t="s">
        <v>6688</v>
      </c>
      <c r="G107" s="273" t="s">
        <v>6689</v>
      </c>
      <c r="H107" s="273" t="s">
        <v>6689</v>
      </c>
      <c r="I107" s="291" t="e">
        <v>#N/A</v>
      </c>
    </row>
    <row r="108" spans="1:9" x14ac:dyDescent="0.25">
      <c r="A108" s="273">
        <v>47118</v>
      </c>
      <c r="B108" s="273">
        <v>50656018</v>
      </c>
      <c r="C108" s="273">
        <v>331965</v>
      </c>
      <c r="D108" s="273" t="s">
        <v>6690</v>
      </c>
      <c r="E108" s="273" t="s">
        <v>741</v>
      </c>
      <c r="F108" s="273" t="s">
        <v>6688</v>
      </c>
      <c r="G108" s="273" t="s">
        <v>6689</v>
      </c>
      <c r="H108" s="273" t="s">
        <v>6689</v>
      </c>
      <c r="I108" s="291" t="s">
        <v>6691</v>
      </c>
    </row>
    <row r="109" spans="1:9" x14ac:dyDescent="0.25">
      <c r="A109" s="273">
        <v>47118</v>
      </c>
      <c r="B109" s="273">
        <v>50656018</v>
      </c>
      <c r="C109" s="273">
        <v>433069</v>
      </c>
      <c r="D109" s="273" t="s">
        <v>200</v>
      </c>
      <c r="E109" s="273" t="s">
        <v>741</v>
      </c>
      <c r="F109" s="273" t="s">
        <v>6703</v>
      </c>
      <c r="G109" s="273" t="s">
        <v>6689</v>
      </c>
      <c r="H109" s="273" t="s">
        <v>6689</v>
      </c>
      <c r="I109" s="291" t="s">
        <v>198</v>
      </c>
    </row>
    <row r="110" spans="1:9" x14ac:dyDescent="0.25">
      <c r="A110" s="273">
        <v>47118</v>
      </c>
      <c r="B110" s="273">
        <v>50656018</v>
      </c>
      <c r="C110" s="273">
        <v>360811</v>
      </c>
      <c r="D110" s="273" t="s">
        <v>6792</v>
      </c>
      <c r="E110" s="273" t="s">
        <v>741</v>
      </c>
      <c r="F110" s="273" t="s">
        <v>6688</v>
      </c>
      <c r="G110" s="273" t="s">
        <v>6689</v>
      </c>
      <c r="H110" s="273" t="s">
        <v>6689</v>
      </c>
      <c r="I110" s="291" t="e">
        <v>#N/A</v>
      </c>
    </row>
    <row r="111" spans="1:9" x14ac:dyDescent="0.25">
      <c r="A111" s="273">
        <v>47118</v>
      </c>
      <c r="B111" s="273">
        <v>50656018</v>
      </c>
      <c r="C111" s="273">
        <v>374049</v>
      </c>
      <c r="D111" s="273" t="s">
        <v>6696</v>
      </c>
      <c r="E111" s="273" t="s">
        <v>741</v>
      </c>
      <c r="F111" s="273" t="s">
        <v>6688</v>
      </c>
      <c r="G111" s="273" t="s">
        <v>6689</v>
      </c>
      <c r="H111" s="273" t="s">
        <v>6689</v>
      </c>
      <c r="I111" s="291" t="s">
        <v>6697</v>
      </c>
    </row>
    <row r="112" spans="1:9" x14ac:dyDescent="0.25">
      <c r="A112" s="273">
        <v>47118</v>
      </c>
      <c r="B112" s="273">
        <v>50656018</v>
      </c>
      <c r="C112" s="273">
        <v>623516</v>
      </c>
      <c r="D112" s="273" t="s">
        <v>6793</v>
      </c>
      <c r="E112" s="273" t="s">
        <v>6711</v>
      </c>
      <c r="F112" s="273" t="s">
        <v>6688</v>
      </c>
      <c r="G112" s="273" t="s">
        <v>6689</v>
      </c>
      <c r="H112" s="273" t="s">
        <v>6689</v>
      </c>
      <c r="I112" s="291" t="e">
        <v>#N/A</v>
      </c>
    </row>
    <row r="113" spans="1:9" x14ac:dyDescent="0.25">
      <c r="A113" s="273">
        <v>47118</v>
      </c>
      <c r="B113" s="273">
        <v>50656018</v>
      </c>
      <c r="C113" s="273">
        <v>388467</v>
      </c>
      <c r="D113" s="273" t="s">
        <v>6794</v>
      </c>
      <c r="E113" s="273" t="s">
        <v>741</v>
      </c>
      <c r="F113" s="273" t="s">
        <v>6688</v>
      </c>
      <c r="G113" s="273" t="s">
        <v>6689</v>
      </c>
      <c r="H113" s="273" t="s">
        <v>6689</v>
      </c>
      <c r="I113" s="291" t="e">
        <v>#N/A</v>
      </c>
    </row>
    <row r="114" spans="1:9" x14ac:dyDescent="0.25">
      <c r="A114" s="273">
        <v>47118</v>
      </c>
      <c r="B114" s="273">
        <v>50656018</v>
      </c>
      <c r="C114" s="273">
        <v>324063</v>
      </c>
      <c r="D114" s="273" t="s">
        <v>6795</v>
      </c>
      <c r="E114" s="273" t="s">
        <v>741</v>
      </c>
      <c r="F114" s="273" t="s">
        <v>6703</v>
      </c>
      <c r="G114" s="273" t="s">
        <v>6689</v>
      </c>
      <c r="H114" s="273" t="s">
        <v>6689</v>
      </c>
      <c r="I114" s="291" t="s">
        <v>6691</v>
      </c>
    </row>
    <row r="115" spans="1:9" x14ac:dyDescent="0.25">
      <c r="A115" s="273">
        <v>47118</v>
      </c>
      <c r="B115" s="273">
        <v>50656018</v>
      </c>
      <c r="C115" s="273">
        <v>584735</v>
      </c>
      <c r="D115" s="273" t="s">
        <v>6796</v>
      </c>
      <c r="E115" s="273" t="s">
        <v>741</v>
      </c>
      <c r="F115" s="273" t="s">
        <v>6688</v>
      </c>
      <c r="G115" s="273" t="s">
        <v>6689</v>
      </c>
      <c r="H115" s="273" t="s">
        <v>6689</v>
      </c>
      <c r="I115" s="291" t="e">
        <v>#N/A</v>
      </c>
    </row>
    <row r="116" spans="1:9" x14ac:dyDescent="0.25">
      <c r="A116" s="273">
        <v>47118</v>
      </c>
      <c r="B116" s="273">
        <v>50656018</v>
      </c>
      <c r="C116" s="273">
        <v>596740</v>
      </c>
      <c r="D116" s="273" t="s">
        <v>6705</v>
      </c>
      <c r="E116" s="273" t="s">
        <v>741</v>
      </c>
      <c r="F116" s="273" t="s">
        <v>6688</v>
      </c>
      <c r="G116" s="273" t="s">
        <v>6689</v>
      </c>
      <c r="H116" s="273" t="s">
        <v>6689</v>
      </c>
      <c r="I116" s="291" t="e">
        <v>#N/A</v>
      </c>
    </row>
    <row r="117" spans="1:9" x14ac:dyDescent="0.25">
      <c r="A117" s="273">
        <v>47118</v>
      </c>
      <c r="B117" s="273">
        <v>50656018</v>
      </c>
      <c r="C117" s="273">
        <v>163802</v>
      </c>
      <c r="D117" s="273" t="s">
        <v>6797</v>
      </c>
      <c r="E117" s="273" t="s">
        <v>741</v>
      </c>
      <c r="F117" s="273" t="s">
        <v>6703</v>
      </c>
      <c r="G117" s="273" t="s">
        <v>6689</v>
      </c>
      <c r="H117" s="273" t="s">
        <v>6689</v>
      </c>
      <c r="I117" s="291" t="s">
        <v>202</v>
      </c>
    </row>
    <row r="118" spans="1:9" x14ac:dyDescent="0.25">
      <c r="A118" s="273">
        <v>47118</v>
      </c>
      <c r="B118" s="273">
        <v>50656018</v>
      </c>
      <c r="C118" s="273">
        <v>510766</v>
      </c>
      <c r="D118" s="273" t="s">
        <v>6798</v>
      </c>
      <c r="E118" s="273" t="s">
        <v>6711</v>
      </c>
      <c r="F118" s="273" t="s">
        <v>6703</v>
      </c>
      <c r="G118" s="273" t="s">
        <v>6689</v>
      </c>
      <c r="H118" s="273" t="s">
        <v>6689</v>
      </c>
      <c r="I118" s="291" t="e">
        <v>#N/A</v>
      </c>
    </row>
    <row r="119" spans="1:9" x14ac:dyDescent="0.25">
      <c r="A119" s="273">
        <v>47118</v>
      </c>
      <c r="B119" s="273">
        <v>50656018</v>
      </c>
      <c r="C119" s="273">
        <v>206062</v>
      </c>
      <c r="D119" s="273" t="s">
        <v>6799</v>
      </c>
      <c r="E119" s="273" t="s">
        <v>741</v>
      </c>
      <c r="F119" s="273" t="s">
        <v>6688</v>
      </c>
      <c r="G119" s="273" t="s">
        <v>6689</v>
      </c>
      <c r="H119" s="273" t="s">
        <v>6689</v>
      </c>
      <c r="I119" s="291" t="s">
        <v>6691</v>
      </c>
    </row>
    <row r="120" spans="1:9" x14ac:dyDescent="0.25">
      <c r="A120" s="273">
        <v>47118</v>
      </c>
      <c r="B120" s="273">
        <v>50656018</v>
      </c>
      <c r="C120" s="273">
        <v>335203</v>
      </c>
      <c r="D120" s="273" t="s">
        <v>6800</v>
      </c>
      <c r="E120" s="273" t="s">
        <v>741</v>
      </c>
      <c r="F120" s="273" t="s">
        <v>6688</v>
      </c>
      <c r="G120" s="273" t="s">
        <v>6689</v>
      </c>
      <c r="H120" s="273" t="s">
        <v>6689</v>
      </c>
      <c r="I120" s="291" t="s">
        <v>6691</v>
      </c>
    </row>
    <row r="121" spans="1:9" x14ac:dyDescent="0.25">
      <c r="A121" s="273">
        <v>47118</v>
      </c>
      <c r="B121" s="273">
        <v>50656018</v>
      </c>
      <c r="C121" s="273">
        <v>326454</v>
      </c>
      <c r="D121" s="273" t="s">
        <v>6707</v>
      </c>
      <c r="E121" s="273" t="s">
        <v>741</v>
      </c>
      <c r="F121" s="273" t="s">
        <v>6688</v>
      </c>
      <c r="G121" s="273" t="s">
        <v>6689</v>
      </c>
      <c r="H121" s="273" t="s">
        <v>6689</v>
      </c>
      <c r="I121" s="291" t="s">
        <v>198</v>
      </c>
    </row>
    <row r="122" spans="1:9" x14ac:dyDescent="0.25">
      <c r="A122" s="273">
        <v>47118</v>
      </c>
      <c r="B122" s="273">
        <v>50656018</v>
      </c>
      <c r="C122" s="273">
        <v>247219</v>
      </c>
      <c r="D122" s="273" t="s">
        <v>6801</v>
      </c>
      <c r="E122" s="273" t="s">
        <v>741</v>
      </c>
      <c r="F122" s="273" t="s">
        <v>6688</v>
      </c>
      <c r="G122" s="273" t="s">
        <v>6689</v>
      </c>
      <c r="H122" s="273" t="s">
        <v>6689</v>
      </c>
      <c r="I122" s="291" t="e">
        <v>#N/A</v>
      </c>
    </row>
    <row r="123" spans="1:9" x14ac:dyDescent="0.25">
      <c r="A123" s="273">
        <v>47118</v>
      </c>
      <c r="B123" s="273">
        <v>50656018</v>
      </c>
      <c r="C123" s="273">
        <v>463947</v>
      </c>
      <c r="D123" s="273" t="s">
        <v>6802</v>
      </c>
      <c r="E123" s="273" t="s">
        <v>741</v>
      </c>
      <c r="F123" s="273" t="s">
        <v>6703</v>
      </c>
      <c r="G123" s="273" t="s">
        <v>6689</v>
      </c>
      <c r="H123" s="273" t="s">
        <v>6689</v>
      </c>
      <c r="I123" s="291" t="e">
        <v>#N/A</v>
      </c>
    </row>
    <row r="124" spans="1:9" x14ac:dyDescent="0.25">
      <c r="A124" s="273">
        <v>47118</v>
      </c>
      <c r="B124" s="273">
        <v>50656018</v>
      </c>
      <c r="C124" s="273">
        <v>620817</v>
      </c>
      <c r="D124" s="273" t="s">
        <v>6803</v>
      </c>
      <c r="E124" s="273" t="s">
        <v>741</v>
      </c>
      <c r="F124" s="273" t="s">
        <v>6688</v>
      </c>
      <c r="G124" s="273" t="s">
        <v>6689</v>
      </c>
      <c r="H124" s="273" t="s">
        <v>6689</v>
      </c>
      <c r="I124" s="291" t="e">
        <v>#N/A</v>
      </c>
    </row>
    <row r="125" spans="1:9" x14ac:dyDescent="0.25">
      <c r="A125" s="273">
        <v>47118</v>
      </c>
      <c r="B125" s="273">
        <v>50656018</v>
      </c>
      <c r="C125" s="273">
        <v>460207</v>
      </c>
      <c r="D125" s="273" t="s">
        <v>6804</v>
      </c>
      <c r="E125" s="273" t="s">
        <v>741</v>
      </c>
      <c r="F125" s="273" t="s">
        <v>6703</v>
      </c>
      <c r="G125" s="273" t="s">
        <v>6689</v>
      </c>
      <c r="H125" s="273" t="s">
        <v>6689</v>
      </c>
      <c r="I125" s="291" t="e">
        <v>#N/A</v>
      </c>
    </row>
    <row r="126" spans="1:9" x14ac:dyDescent="0.25">
      <c r="A126" s="273">
        <v>47118</v>
      </c>
      <c r="B126" s="273">
        <v>50656018</v>
      </c>
      <c r="C126" s="273">
        <v>438647</v>
      </c>
      <c r="D126" s="273" t="s">
        <v>6805</v>
      </c>
      <c r="E126" s="273" t="s">
        <v>640</v>
      </c>
      <c r="F126" s="273" t="s">
        <v>6688</v>
      </c>
      <c r="G126" s="273" t="s">
        <v>6689</v>
      </c>
      <c r="H126" s="273" t="s">
        <v>6689</v>
      </c>
      <c r="I126" s="291" t="e">
        <v>#N/A</v>
      </c>
    </row>
    <row r="127" spans="1:9" x14ac:dyDescent="0.25">
      <c r="A127" s="273">
        <v>47118</v>
      </c>
      <c r="B127" s="273">
        <v>50656018</v>
      </c>
      <c r="C127" s="273">
        <v>150340</v>
      </c>
      <c r="D127" s="273" t="s">
        <v>6806</v>
      </c>
      <c r="E127" s="273" t="s">
        <v>741</v>
      </c>
      <c r="F127" s="273" t="s">
        <v>6688</v>
      </c>
      <c r="G127" s="273" t="s">
        <v>6689</v>
      </c>
      <c r="H127" s="273" t="s">
        <v>6689</v>
      </c>
      <c r="I127" s="291" t="e">
        <v>#N/A</v>
      </c>
    </row>
    <row r="128" spans="1:9" x14ac:dyDescent="0.25">
      <c r="A128" s="273">
        <v>47118</v>
      </c>
      <c r="B128" s="273">
        <v>50656018</v>
      </c>
      <c r="C128" s="273">
        <v>339744</v>
      </c>
      <c r="D128" s="273" t="s">
        <v>6807</v>
      </c>
      <c r="E128" s="273" t="s">
        <v>741</v>
      </c>
      <c r="F128" s="273" t="s">
        <v>6688</v>
      </c>
      <c r="G128" s="273" t="s">
        <v>6689</v>
      </c>
      <c r="H128" s="273" t="s">
        <v>6689</v>
      </c>
      <c r="I128" s="291" t="e">
        <v>#N/A</v>
      </c>
    </row>
    <row r="129" spans="1:9" x14ac:dyDescent="0.25">
      <c r="A129" s="273">
        <v>47121</v>
      </c>
      <c r="B129" s="273">
        <v>50656019</v>
      </c>
      <c r="C129" s="273">
        <v>438318</v>
      </c>
      <c r="D129" s="273" t="s">
        <v>6808</v>
      </c>
      <c r="E129" s="273" t="s">
        <v>640</v>
      </c>
      <c r="F129" s="273" t="s">
        <v>6688</v>
      </c>
      <c r="G129" s="273" t="s">
        <v>6689</v>
      </c>
      <c r="H129" s="273" t="s">
        <v>6689</v>
      </c>
      <c r="I129" s="291" t="e">
        <v>#N/A</v>
      </c>
    </row>
    <row r="130" spans="1:9" x14ac:dyDescent="0.25">
      <c r="A130" s="273">
        <v>47121</v>
      </c>
      <c r="B130" s="273">
        <v>50656019</v>
      </c>
      <c r="C130" s="273">
        <v>588025</v>
      </c>
      <c r="D130" s="273" t="s">
        <v>6809</v>
      </c>
      <c r="E130" s="273" t="s">
        <v>741</v>
      </c>
      <c r="F130" s="273" t="s">
        <v>6688</v>
      </c>
      <c r="G130" s="273" t="s">
        <v>6689</v>
      </c>
      <c r="H130" s="273" t="s">
        <v>6689</v>
      </c>
      <c r="I130" s="291" t="e">
        <v>#N/A</v>
      </c>
    </row>
    <row r="131" spans="1:9" x14ac:dyDescent="0.25">
      <c r="A131" s="273">
        <v>47121</v>
      </c>
      <c r="B131" s="273">
        <v>50656019</v>
      </c>
      <c r="C131" s="273">
        <v>324919</v>
      </c>
      <c r="D131" s="273" t="s">
        <v>6810</v>
      </c>
      <c r="E131" s="273" t="s">
        <v>741</v>
      </c>
      <c r="F131" s="273" t="s">
        <v>6688</v>
      </c>
      <c r="G131" s="273" t="s">
        <v>6689</v>
      </c>
      <c r="H131" s="273" t="s">
        <v>6689</v>
      </c>
      <c r="I131" s="291" t="e">
        <v>#N/A</v>
      </c>
    </row>
    <row r="132" spans="1:9" x14ac:dyDescent="0.25">
      <c r="A132" s="273">
        <v>47121</v>
      </c>
      <c r="B132" s="273">
        <v>50656019</v>
      </c>
      <c r="C132" s="273">
        <v>525304</v>
      </c>
      <c r="D132" s="273" t="s">
        <v>6811</v>
      </c>
      <c r="E132" s="273" t="s">
        <v>741</v>
      </c>
      <c r="F132" s="273" t="s">
        <v>6703</v>
      </c>
      <c r="G132" s="273" t="s">
        <v>6689</v>
      </c>
      <c r="H132" s="273" t="s">
        <v>6689</v>
      </c>
      <c r="I132" s="291" t="e">
        <v>#N/A</v>
      </c>
    </row>
    <row r="133" spans="1:9" x14ac:dyDescent="0.25">
      <c r="A133" s="273">
        <v>47121</v>
      </c>
      <c r="B133" s="273">
        <v>50656019</v>
      </c>
      <c r="C133" s="273">
        <v>214350</v>
      </c>
      <c r="D133" s="273" t="s">
        <v>61</v>
      </c>
      <c r="E133" s="273" t="s">
        <v>741</v>
      </c>
      <c r="F133" s="273" t="s">
        <v>6688</v>
      </c>
      <c r="G133" s="273" t="s">
        <v>6689</v>
      </c>
      <c r="H133" s="273" t="s">
        <v>6689</v>
      </c>
      <c r="I133" s="291" t="e">
        <v>#N/A</v>
      </c>
    </row>
    <row r="134" spans="1:9" x14ac:dyDescent="0.25">
      <c r="A134" s="273">
        <v>47121</v>
      </c>
      <c r="B134" s="273">
        <v>50656019</v>
      </c>
      <c r="C134" s="273">
        <v>203525</v>
      </c>
      <c r="D134" s="273" t="s">
        <v>6777</v>
      </c>
      <c r="E134" s="273" t="s">
        <v>741</v>
      </c>
      <c r="F134" s="273" t="s">
        <v>6688</v>
      </c>
      <c r="G134" s="273" t="s">
        <v>6689</v>
      </c>
      <c r="H134" s="273" t="s">
        <v>6689</v>
      </c>
      <c r="I134" s="291" t="e">
        <v>#N/A</v>
      </c>
    </row>
    <row r="135" spans="1:9" x14ac:dyDescent="0.25">
      <c r="A135" s="273">
        <v>47121</v>
      </c>
      <c r="B135" s="273">
        <v>50656019</v>
      </c>
      <c r="C135" s="273">
        <v>517589</v>
      </c>
      <c r="D135" s="273" t="s">
        <v>6812</v>
      </c>
      <c r="E135" s="273" t="s">
        <v>741</v>
      </c>
      <c r="F135" s="273" t="s">
        <v>6703</v>
      </c>
      <c r="G135" s="273" t="s">
        <v>6689</v>
      </c>
      <c r="H135" s="273" t="s">
        <v>6689</v>
      </c>
      <c r="I135" s="291" t="e">
        <v>#N/A</v>
      </c>
    </row>
    <row r="136" spans="1:9" x14ac:dyDescent="0.25">
      <c r="A136" s="273">
        <v>47121</v>
      </c>
      <c r="B136" s="273">
        <v>50656019</v>
      </c>
      <c r="C136" s="273">
        <v>327222</v>
      </c>
      <c r="D136" s="273" t="s">
        <v>6779</v>
      </c>
      <c r="E136" s="273" t="s">
        <v>741</v>
      </c>
      <c r="F136" s="273" t="s">
        <v>6688</v>
      </c>
      <c r="G136" s="273" t="s">
        <v>6689</v>
      </c>
      <c r="H136" s="273" t="s">
        <v>6689</v>
      </c>
      <c r="I136" s="291" t="e">
        <v>#N/A</v>
      </c>
    </row>
    <row r="137" spans="1:9" x14ac:dyDescent="0.25">
      <c r="A137" s="273">
        <v>47121</v>
      </c>
      <c r="B137" s="273">
        <v>50656019</v>
      </c>
      <c r="C137" s="273">
        <v>498129</v>
      </c>
      <c r="D137" s="273" t="s">
        <v>6813</v>
      </c>
      <c r="E137" s="273" t="s">
        <v>741</v>
      </c>
      <c r="F137" s="273" t="s">
        <v>6688</v>
      </c>
      <c r="G137" s="273" t="s">
        <v>6689</v>
      </c>
      <c r="H137" s="273" t="s">
        <v>6689</v>
      </c>
      <c r="I137" s="291" t="e">
        <v>#N/A</v>
      </c>
    </row>
    <row r="138" spans="1:9" x14ac:dyDescent="0.25">
      <c r="A138" s="273">
        <v>47121</v>
      </c>
      <c r="B138" s="273">
        <v>50656019</v>
      </c>
      <c r="C138" s="273">
        <v>618419</v>
      </c>
      <c r="D138" s="273" t="s">
        <v>6814</v>
      </c>
      <c r="E138" s="273" t="s">
        <v>741</v>
      </c>
      <c r="F138" s="273" t="s">
        <v>6703</v>
      </c>
      <c r="G138" s="273" t="s">
        <v>6689</v>
      </c>
      <c r="H138" s="273" t="s">
        <v>6689</v>
      </c>
      <c r="I138" s="291" t="e">
        <v>#N/A</v>
      </c>
    </row>
    <row r="139" spans="1:9" x14ac:dyDescent="0.25">
      <c r="A139" s="273">
        <v>47121</v>
      </c>
      <c r="B139" s="273">
        <v>50656019</v>
      </c>
      <c r="C139" s="273">
        <v>481510</v>
      </c>
      <c r="D139" s="273" t="s">
        <v>6815</v>
      </c>
      <c r="E139" s="273" t="s">
        <v>6711</v>
      </c>
      <c r="F139" s="273" t="s">
        <v>6688</v>
      </c>
      <c r="G139" s="273" t="s">
        <v>6689</v>
      </c>
      <c r="H139" s="273" t="s">
        <v>6689</v>
      </c>
      <c r="I139" s="291" t="e">
        <v>#N/A</v>
      </c>
    </row>
    <row r="140" spans="1:9" x14ac:dyDescent="0.25">
      <c r="A140" s="273">
        <v>47121</v>
      </c>
      <c r="B140" s="273">
        <v>50656019</v>
      </c>
      <c r="C140" s="273">
        <v>424358</v>
      </c>
      <c r="D140" s="273" t="s">
        <v>6782</v>
      </c>
      <c r="E140" s="273" t="s">
        <v>741</v>
      </c>
      <c r="F140" s="273" t="s">
        <v>6688</v>
      </c>
      <c r="G140" s="273" t="s">
        <v>6689</v>
      </c>
      <c r="H140" s="273" t="s">
        <v>6689</v>
      </c>
      <c r="I140" s="291" t="e">
        <v>#N/A</v>
      </c>
    </row>
    <row r="141" spans="1:9" x14ac:dyDescent="0.25">
      <c r="A141" s="273">
        <v>47121</v>
      </c>
      <c r="B141" s="273">
        <v>50656019</v>
      </c>
      <c r="C141" s="273">
        <v>365886</v>
      </c>
      <c r="D141" s="273" t="s">
        <v>6816</v>
      </c>
      <c r="E141" s="273" t="s">
        <v>741</v>
      </c>
      <c r="F141" s="273" t="s">
        <v>6688</v>
      </c>
      <c r="G141" s="273" t="s">
        <v>6689</v>
      </c>
      <c r="H141" s="273" t="s">
        <v>6689</v>
      </c>
      <c r="I141" s="291" t="e">
        <v>#N/A</v>
      </c>
    </row>
    <row r="142" spans="1:9" x14ac:dyDescent="0.25">
      <c r="A142" s="273">
        <v>47121</v>
      </c>
      <c r="B142" s="273">
        <v>50656019</v>
      </c>
      <c r="C142" s="273">
        <v>579315</v>
      </c>
      <c r="D142" s="273" t="s">
        <v>6785</v>
      </c>
      <c r="E142" s="273" t="s">
        <v>741</v>
      </c>
      <c r="F142" s="273" t="s">
        <v>6688</v>
      </c>
      <c r="G142" s="273" t="s">
        <v>6689</v>
      </c>
      <c r="H142" s="273" t="s">
        <v>6689</v>
      </c>
      <c r="I142" s="291" t="s">
        <v>197</v>
      </c>
    </row>
    <row r="143" spans="1:9" x14ac:dyDescent="0.25">
      <c r="A143" s="273">
        <v>47121</v>
      </c>
      <c r="B143" s="273">
        <v>50656019</v>
      </c>
      <c r="C143" s="273">
        <v>196157</v>
      </c>
      <c r="D143" s="273" t="s">
        <v>128</v>
      </c>
      <c r="E143" s="273" t="s">
        <v>741</v>
      </c>
      <c r="F143" s="273" t="s">
        <v>6688</v>
      </c>
      <c r="G143" s="273" t="s">
        <v>6689</v>
      </c>
      <c r="H143" s="273" t="s">
        <v>6689</v>
      </c>
      <c r="I143" s="291" t="e">
        <v>#N/A</v>
      </c>
    </row>
    <row r="144" spans="1:9" x14ac:dyDescent="0.25">
      <c r="A144" s="273">
        <v>47121</v>
      </c>
      <c r="B144" s="273">
        <v>50656019</v>
      </c>
      <c r="C144" s="273">
        <v>279316</v>
      </c>
      <c r="D144" s="273" t="s">
        <v>6817</v>
      </c>
      <c r="E144" s="273" t="s">
        <v>741</v>
      </c>
      <c r="F144" s="273" t="s">
        <v>6688</v>
      </c>
      <c r="G144" s="273" t="s">
        <v>6689</v>
      </c>
      <c r="H144" s="273" t="s">
        <v>6689</v>
      </c>
      <c r="I144" s="291" t="e">
        <v>#N/A</v>
      </c>
    </row>
    <row r="145" spans="1:9" x14ac:dyDescent="0.25">
      <c r="A145" s="273">
        <v>47121</v>
      </c>
      <c r="B145" s="273">
        <v>50656019</v>
      </c>
      <c r="C145" s="273">
        <v>598809</v>
      </c>
      <c r="D145" s="273" t="s">
        <v>6787</v>
      </c>
      <c r="E145" s="273" t="s">
        <v>741</v>
      </c>
      <c r="F145" s="273" t="s">
        <v>6688</v>
      </c>
      <c r="G145" s="273" t="s">
        <v>6689</v>
      </c>
      <c r="H145" s="273" t="s">
        <v>6689</v>
      </c>
      <c r="I145" s="291" t="e">
        <v>#N/A</v>
      </c>
    </row>
    <row r="146" spans="1:9" x14ac:dyDescent="0.25">
      <c r="A146" s="273">
        <v>47121</v>
      </c>
      <c r="B146" s="273">
        <v>50656019</v>
      </c>
      <c r="C146" s="273">
        <v>370334</v>
      </c>
      <c r="D146" s="273" t="s">
        <v>6818</v>
      </c>
      <c r="E146" s="273" t="s">
        <v>741</v>
      </c>
      <c r="F146" s="273" t="s">
        <v>6688</v>
      </c>
      <c r="G146" s="273" t="s">
        <v>6689</v>
      </c>
      <c r="H146" s="273" t="s">
        <v>6689</v>
      </c>
      <c r="I146" s="291" t="e">
        <v>#N/A</v>
      </c>
    </row>
    <row r="147" spans="1:9" x14ac:dyDescent="0.25">
      <c r="A147" s="273">
        <v>47121</v>
      </c>
      <c r="B147" s="273">
        <v>50656019</v>
      </c>
      <c r="C147" s="273">
        <v>688329</v>
      </c>
      <c r="D147" s="273" t="s">
        <v>6819</v>
      </c>
      <c r="E147" s="273" t="s">
        <v>741</v>
      </c>
      <c r="F147" s="273" t="s">
        <v>6688</v>
      </c>
      <c r="G147" s="273" t="s">
        <v>6689</v>
      </c>
      <c r="H147" s="273" t="s">
        <v>6689</v>
      </c>
      <c r="I147" s="291" t="e">
        <v>#N/A</v>
      </c>
    </row>
    <row r="148" spans="1:9" x14ac:dyDescent="0.25">
      <c r="A148" s="273">
        <v>47121</v>
      </c>
      <c r="B148" s="273">
        <v>50656019</v>
      </c>
      <c r="C148" s="273">
        <v>339850</v>
      </c>
      <c r="D148" s="273" t="s">
        <v>6788</v>
      </c>
      <c r="E148" s="273" t="s">
        <v>741</v>
      </c>
      <c r="F148" s="273" t="s">
        <v>6688</v>
      </c>
      <c r="G148" s="273" t="s">
        <v>6689</v>
      </c>
      <c r="H148" s="273" t="s">
        <v>6689</v>
      </c>
      <c r="I148" s="291" t="s">
        <v>197</v>
      </c>
    </row>
    <row r="149" spans="1:9" x14ac:dyDescent="0.25">
      <c r="A149" s="273">
        <v>47121</v>
      </c>
      <c r="B149" s="273">
        <v>50656019</v>
      </c>
      <c r="C149" s="273">
        <v>190707</v>
      </c>
      <c r="D149" s="273" t="s">
        <v>6820</v>
      </c>
      <c r="E149" s="273" t="s">
        <v>741</v>
      </c>
      <c r="F149" s="273" t="s">
        <v>6688</v>
      </c>
      <c r="G149" s="273" t="s">
        <v>6689</v>
      </c>
      <c r="H149" s="273" t="s">
        <v>6689</v>
      </c>
      <c r="I149" s="291" t="s">
        <v>197</v>
      </c>
    </row>
    <row r="150" spans="1:9" x14ac:dyDescent="0.25">
      <c r="A150" s="273">
        <v>47121</v>
      </c>
      <c r="B150" s="273">
        <v>50656019</v>
      </c>
      <c r="C150" s="273">
        <v>579536</v>
      </c>
      <c r="D150" s="273" t="s">
        <v>6821</v>
      </c>
      <c r="E150" s="273" t="s">
        <v>741</v>
      </c>
      <c r="F150" s="273" t="s">
        <v>6688</v>
      </c>
      <c r="G150" s="273" t="s">
        <v>6689</v>
      </c>
      <c r="H150" s="273" t="s">
        <v>6689</v>
      </c>
      <c r="I150" s="291" t="e">
        <v>#N/A</v>
      </c>
    </row>
    <row r="151" spans="1:9" x14ac:dyDescent="0.25">
      <c r="A151" s="273">
        <v>47125</v>
      </c>
      <c r="B151" s="273">
        <v>50655752</v>
      </c>
      <c r="C151" s="273">
        <v>329508</v>
      </c>
      <c r="D151" s="273" t="s">
        <v>6822</v>
      </c>
      <c r="E151" s="273" t="s">
        <v>640</v>
      </c>
      <c r="F151" s="273" t="s">
        <v>6688</v>
      </c>
      <c r="G151" s="273" t="s">
        <v>6823</v>
      </c>
      <c r="H151" s="273" t="s">
        <v>6689</v>
      </c>
      <c r="I151" s="291" t="s">
        <v>197</v>
      </c>
    </row>
    <row r="152" spans="1:9" x14ac:dyDescent="0.25">
      <c r="A152" s="273">
        <v>47125</v>
      </c>
      <c r="B152" s="273">
        <v>50655752</v>
      </c>
      <c r="C152" s="273">
        <v>592616</v>
      </c>
      <c r="D152" s="273" t="s">
        <v>6824</v>
      </c>
      <c r="E152" s="273" t="s">
        <v>640</v>
      </c>
      <c r="F152" s="273" t="s">
        <v>6688</v>
      </c>
      <c r="G152" s="273" t="s">
        <v>6823</v>
      </c>
      <c r="H152" s="273" t="s">
        <v>6689</v>
      </c>
      <c r="I152" s="291" t="s">
        <v>197</v>
      </c>
    </row>
    <row r="153" spans="1:9" x14ac:dyDescent="0.25">
      <c r="A153" s="273">
        <v>47125</v>
      </c>
      <c r="B153" s="273">
        <v>50655752</v>
      </c>
      <c r="C153" s="273">
        <v>367547</v>
      </c>
      <c r="D153" s="273" t="s">
        <v>6825</v>
      </c>
      <c r="E153" s="273" t="s">
        <v>640</v>
      </c>
      <c r="F153" s="273" t="s">
        <v>6688</v>
      </c>
      <c r="G153" s="273" t="s">
        <v>6823</v>
      </c>
      <c r="H153" s="273" t="s">
        <v>6689</v>
      </c>
      <c r="I153" s="291" t="s">
        <v>197</v>
      </c>
    </row>
    <row r="154" spans="1:9" x14ac:dyDescent="0.25">
      <c r="A154" s="273">
        <v>47125</v>
      </c>
      <c r="B154" s="273">
        <v>50655752</v>
      </c>
      <c r="C154" s="273">
        <v>340807</v>
      </c>
      <c r="D154" s="273" t="s">
        <v>6826</v>
      </c>
      <c r="E154" s="273" t="s">
        <v>640</v>
      </c>
      <c r="F154" s="273" t="s">
        <v>6688</v>
      </c>
      <c r="G154" s="273" t="s">
        <v>6689</v>
      </c>
      <c r="H154" s="273" t="s">
        <v>6689</v>
      </c>
      <c r="I154" s="291" t="s">
        <v>197</v>
      </c>
    </row>
    <row r="155" spans="1:9" x14ac:dyDescent="0.25">
      <c r="A155" s="273">
        <v>47125</v>
      </c>
      <c r="B155" s="273">
        <v>50655752</v>
      </c>
      <c r="C155" s="273">
        <v>621287</v>
      </c>
      <c r="D155" s="273" t="s">
        <v>6827</v>
      </c>
      <c r="E155" s="273" t="s">
        <v>640</v>
      </c>
      <c r="F155" s="273" t="s">
        <v>6688</v>
      </c>
      <c r="G155" s="273" t="s">
        <v>6689</v>
      </c>
      <c r="H155" s="273" t="s">
        <v>6689</v>
      </c>
      <c r="I155" s="291" t="s">
        <v>197</v>
      </c>
    </row>
    <row r="156" spans="1:9" x14ac:dyDescent="0.25">
      <c r="A156" s="273">
        <v>47125</v>
      </c>
      <c r="B156" s="273">
        <v>50655752</v>
      </c>
      <c r="C156" s="273">
        <v>888746</v>
      </c>
      <c r="D156" s="273" t="s">
        <v>6828</v>
      </c>
      <c r="E156" s="273" t="s">
        <v>640</v>
      </c>
      <c r="F156" s="273" t="s">
        <v>6688</v>
      </c>
      <c r="G156" s="273" t="s">
        <v>6823</v>
      </c>
      <c r="H156" s="273" t="s">
        <v>6689</v>
      </c>
      <c r="I156" s="291" t="s">
        <v>197</v>
      </c>
    </row>
    <row r="157" spans="1:9" x14ac:dyDescent="0.25">
      <c r="A157" s="273">
        <v>47128</v>
      </c>
      <c r="B157" s="273">
        <v>50656020</v>
      </c>
      <c r="C157" s="273">
        <v>523836</v>
      </c>
      <c r="D157" s="273" t="s">
        <v>6829</v>
      </c>
      <c r="E157" s="273" t="s">
        <v>741</v>
      </c>
      <c r="F157" s="273" t="s">
        <v>6688</v>
      </c>
      <c r="G157" s="273" t="s">
        <v>6689</v>
      </c>
      <c r="H157" s="273" t="s">
        <v>6689</v>
      </c>
      <c r="I157" s="291" t="e">
        <v>#N/A</v>
      </c>
    </row>
    <row r="158" spans="1:9" x14ac:dyDescent="0.25">
      <c r="A158" s="273">
        <v>47128</v>
      </c>
      <c r="B158" s="273">
        <v>50656020</v>
      </c>
      <c r="C158" s="273">
        <v>353019</v>
      </c>
      <c r="D158" s="273" t="s">
        <v>118</v>
      </c>
      <c r="E158" s="273" t="s">
        <v>741</v>
      </c>
      <c r="F158" s="273" t="s">
        <v>6703</v>
      </c>
      <c r="G158" s="273" t="s">
        <v>6689</v>
      </c>
      <c r="H158" s="273" t="s">
        <v>6689</v>
      </c>
      <c r="I158" s="291" t="s">
        <v>201</v>
      </c>
    </row>
    <row r="159" spans="1:9" x14ac:dyDescent="0.25">
      <c r="A159" s="273">
        <v>47128</v>
      </c>
      <c r="B159" s="273">
        <v>50656020</v>
      </c>
      <c r="C159" s="273">
        <v>492801</v>
      </c>
      <c r="D159" s="273" t="s">
        <v>6830</v>
      </c>
      <c r="E159" s="273" t="s">
        <v>741</v>
      </c>
      <c r="F159" s="273" t="s">
        <v>6703</v>
      </c>
      <c r="G159" s="273" t="s">
        <v>6689</v>
      </c>
      <c r="H159" s="273" t="s">
        <v>6689</v>
      </c>
      <c r="I159" s="291" t="e">
        <v>#N/A</v>
      </c>
    </row>
    <row r="160" spans="1:9" x14ac:dyDescent="0.25">
      <c r="A160" s="273">
        <v>47128</v>
      </c>
      <c r="B160" s="273">
        <v>50656020</v>
      </c>
      <c r="C160" s="273">
        <v>419636</v>
      </c>
      <c r="D160" s="273" t="s">
        <v>6831</v>
      </c>
      <c r="E160" s="273" t="s">
        <v>741</v>
      </c>
      <c r="F160" s="273" t="s">
        <v>6688</v>
      </c>
      <c r="G160" s="273" t="s">
        <v>6689</v>
      </c>
      <c r="H160" s="273" t="s">
        <v>6689</v>
      </c>
      <c r="I160" s="291" t="s">
        <v>198</v>
      </c>
    </row>
    <row r="161" spans="1:9" x14ac:dyDescent="0.25">
      <c r="A161" s="273">
        <v>47128</v>
      </c>
      <c r="B161" s="273">
        <v>50656020</v>
      </c>
      <c r="C161" s="273">
        <v>164543</v>
      </c>
      <c r="D161" s="273" t="s">
        <v>6832</v>
      </c>
      <c r="E161" s="273" t="s">
        <v>741</v>
      </c>
      <c r="F161" s="273" t="s">
        <v>6688</v>
      </c>
      <c r="G161" s="273" t="s">
        <v>6689</v>
      </c>
      <c r="H161" s="273" t="s">
        <v>6823</v>
      </c>
      <c r="I161" s="291" t="s">
        <v>198</v>
      </c>
    </row>
    <row r="162" spans="1:9" x14ac:dyDescent="0.25">
      <c r="A162" s="273">
        <v>47128</v>
      </c>
      <c r="B162" s="273">
        <v>50656020</v>
      </c>
      <c r="C162" s="273">
        <v>265570</v>
      </c>
      <c r="D162" s="273" t="s">
        <v>6833</v>
      </c>
      <c r="E162" s="273" t="s">
        <v>741</v>
      </c>
      <c r="F162" s="273" t="s">
        <v>6688</v>
      </c>
      <c r="G162" s="273" t="s">
        <v>6689</v>
      </c>
      <c r="H162" s="273" t="s">
        <v>6689</v>
      </c>
      <c r="I162" s="291" t="e">
        <v>#N/A</v>
      </c>
    </row>
    <row r="163" spans="1:9" x14ac:dyDescent="0.25">
      <c r="A163" s="273">
        <v>47128</v>
      </c>
      <c r="B163" s="273">
        <v>50656020</v>
      </c>
      <c r="C163" s="273">
        <v>334014</v>
      </c>
      <c r="D163" s="273" t="s">
        <v>6834</v>
      </c>
      <c r="E163" s="273" t="s">
        <v>741</v>
      </c>
      <c r="F163" s="273" t="s">
        <v>6688</v>
      </c>
      <c r="G163" s="273" t="s">
        <v>6689</v>
      </c>
      <c r="H163" s="273" t="s">
        <v>6689</v>
      </c>
      <c r="I163" s="291" t="s">
        <v>201</v>
      </c>
    </row>
    <row r="164" spans="1:9" x14ac:dyDescent="0.25">
      <c r="A164" s="273">
        <v>47128</v>
      </c>
      <c r="B164" s="273">
        <v>50656020</v>
      </c>
      <c r="C164" s="273">
        <v>601393</v>
      </c>
      <c r="D164" s="273" t="s">
        <v>6835</v>
      </c>
      <c r="E164" s="273" t="s">
        <v>741</v>
      </c>
      <c r="F164" s="273" t="s">
        <v>6688</v>
      </c>
      <c r="G164" s="273" t="s">
        <v>6689</v>
      </c>
      <c r="H164" s="273" t="s">
        <v>6689</v>
      </c>
      <c r="I164" s="291" t="s">
        <v>201</v>
      </c>
    </row>
    <row r="165" spans="1:9" x14ac:dyDescent="0.25">
      <c r="A165" s="273">
        <v>47128</v>
      </c>
      <c r="B165" s="273">
        <v>50656020</v>
      </c>
      <c r="C165" s="273">
        <v>354951</v>
      </c>
      <c r="D165" s="273" t="s">
        <v>39</v>
      </c>
      <c r="E165" s="273" t="s">
        <v>741</v>
      </c>
      <c r="F165" s="273" t="s">
        <v>6688</v>
      </c>
      <c r="G165" s="273" t="s">
        <v>6689</v>
      </c>
      <c r="H165" s="273" t="s">
        <v>6689</v>
      </c>
      <c r="I165" s="291" t="s">
        <v>201</v>
      </c>
    </row>
    <row r="166" spans="1:9" x14ac:dyDescent="0.25">
      <c r="A166" s="273">
        <v>47128</v>
      </c>
      <c r="B166" s="273">
        <v>50656020</v>
      </c>
      <c r="C166" s="273">
        <v>492443</v>
      </c>
      <c r="D166" s="273" t="s">
        <v>6836</v>
      </c>
      <c r="E166" s="273" t="s">
        <v>741</v>
      </c>
      <c r="F166" s="273" t="s">
        <v>6688</v>
      </c>
      <c r="G166" s="273" t="s">
        <v>6689</v>
      </c>
      <c r="H166" s="273" t="s">
        <v>6689</v>
      </c>
      <c r="I166" s="291" t="s">
        <v>201</v>
      </c>
    </row>
    <row r="167" spans="1:9" x14ac:dyDescent="0.25">
      <c r="A167" s="273">
        <v>47128</v>
      </c>
      <c r="B167" s="273">
        <v>50656020</v>
      </c>
      <c r="C167" s="273">
        <v>336477</v>
      </c>
      <c r="D167" s="273" t="s">
        <v>6837</v>
      </c>
      <c r="E167" s="273" t="s">
        <v>741</v>
      </c>
      <c r="F167" s="273" t="s">
        <v>6688</v>
      </c>
      <c r="G167" s="273" t="s">
        <v>6689</v>
      </c>
      <c r="H167" s="273" t="s">
        <v>6689</v>
      </c>
      <c r="I167" s="291" t="s">
        <v>201</v>
      </c>
    </row>
    <row r="168" spans="1:9" x14ac:dyDescent="0.25">
      <c r="A168" s="273">
        <v>47128</v>
      </c>
      <c r="B168" s="273">
        <v>50656020</v>
      </c>
      <c r="C168" s="273">
        <v>318342</v>
      </c>
      <c r="D168" s="273" t="s">
        <v>6838</v>
      </c>
      <c r="E168" s="273" t="s">
        <v>741</v>
      </c>
      <c r="F168" s="273" t="s">
        <v>6703</v>
      </c>
      <c r="G168" s="273" t="s">
        <v>6689</v>
      </c>
      <c r="H168" s="273" t="s">
        <v>6689</v>
      </c>
      <c r="I168" s="291" t="s">
        <v>201</v>
      </c>
    </row>
    <row r="169" spans="1:9" x14ac:dyDescent="0.25">
      <c r="A169" s="273">
        <v>47128</v>
      </c>
      <c r="B169" s="273">
        <v>50656020</v>
      </c>
      <c r="C169" s="273">
        <v>557837</v>
      </c>
      <c r="D169" s="273" t="s">
        <v>6839</v>
      </c>
      <c r="E169" s="273" t="s">
        <v>741</v>
      </c>
      <c r="F169" s="273" t="s">
        <v>6688</v>
      </c>
      <c r="G169" s="273" t="s">
        <v>6689</v>
      </c>
      <c r="H169" s="273" t="s">
        <v>6689</v>
      </c>
      <c r="I169" s="291" t="e">
        <v>#N/A</v>
      </c>
    </row>
    <row r="170" spans="1:9" x14ac:dyDescent="0.25">
      <c r="A170" s="273">
        <v>47128</v>
      </c>
      <c r="B170" s="273">
        <v>50656020</v>
      </c>
      <c r="C170" s="273">
        <v>418421</v>
      </c>
      <c r="D170" s="273" t="s">
        <v>166</v>
      </c>
      <c r="E170" s="273" t="s">
        <v>741</v>
      </c>
      <c r="F170" s="273" t="s">
        <v>6688</v>
      </c>
      <c r="G170" s="273" t="s">
        <v>6689</v>
      </c>
      <c r="H170" s="273" t="s">
        <v>6689</v>
      </c>
      <c r="I170" s="291" t="s">
        <v>201</v>
      </c>
    </row>
    <row r="171" spans="1:9" x14ac:dyDescent="0.25">
      <c r="A171" s="273">
        <v>47128</v>
      </c>
      <c r="B171" s="273">
        <v>50656020</v>
      </c>
      <c r="C171" s="273">
        <v>386928</v>
      </c>
      <c r="D171" s="273" t="s">
        <v>6840</v>
      </c>
      <c r="E171" s="273" t="s">
        <v>741</v>
      </c>
      <c r="F171" s="273" t="s">
        <v>6688</v>
      </c>
      <c r="G171" s="273" t="s">
        <v>6689</v>
      </c>
      <c r="H171" s="273" t="s">
        <v>6689</v>
      </c>
      <c r="I171" s="291" t="e">
        <v>#N/A</v>
      </c>
    </row>
    <row r="172" spans="1:9" x14ac:dyDescent="0.25">
      <c r="A172" s="273">
        <v>47128</v>
      </c>
      <c r="B172" s="273">
        <v>50656020</v>
      </c>
      <c r="C172" s="273">
        <v>660820</v>
      </c>
      <c r="D172" s="273" t="s">
        <v>6841</v>
      </c>
      <c r="E172" s="273" t="s">
        <v>741</v>
      </c>
      <c r="F172" s="273" t="s">
        <v>6688</v>
      </c>
      <c r="G172" s="273" t="s">
        <v>6689</v>
      </c>
      <c r="H172" s="273" t="s">
        <v>6689</v>
      </c>
      <c r="I172" s="291" t="s">
        <v>201</v>
      </c>
    </row>
    <row r="173" spans="1:9" x14ac:dyDescent="0.25">
      <c r="A173" s="273">
        <v>47128</v>
      </c>
      <c r="B173" s="273">
        <v>50656020</v>
      </c>
      <c r="C173" s="273">
        <v>561623</v>
      </c>
      <c r="D173" s="273" t="s">
        <v>6842</v>
      </c>
      <c r="E173" s="273" t="s">
        <v>741</v>
      </c>
      <c r="F173" s="273" t="s">
        <v>6688</v>
      </c>
      <c r="G173" s="273" t="s">
        <v>6689</v>
      </c>
      <c r="H173" s="273" t="s">
        <v>6689</v>
      </c>
      <c r="I173" s="291" t="s">
        <v>201</v>
      </c>
    </row>
    <row r="174" spans="1:9" x14ac:dyDescent="0.25">
      <c r="A174" s="273">
        <v>47128</v>
      </c>
      <c r="B174" s="273">
        <v>50656020</v>
      </c>
      <c r="C174" s="273">
        <v>554247</v>
      </c>
      <c r="D174" s="273" t="s">
        <v>6843</v>
      </c>
      <c r="E174" s="273" t="s">
        <v>741</v>
      </c>
      <c r="F174" s="273" t="s">
        <v>6688</v>
      </c>
      <c r="G174" s="273" t="s">
        <v>6689</v>
      </c>
      <c r="H174" s="273" t="s">
        <v>6689</v>
      </c>
      <c r="I174" s="291" t="s">
        <v>201</v>
      </c>
    </row>
    <row r="175" spans="1:9" x14ac:dyDescent="0.25">
      <c r="A175" s="273">
        <v>47128</v>
      </c>
      <c r="B175" s="273">
        <v>50656020</v>
      </c>
      <c r="C175" s="273">
        <v>365907</v>
      </c>
      <c r="D175" s="273" t="s">
        <v>6844</v>
      </c>
      <c r="E175" s="273" t="s">
        <v>741</v>
      </c>
      <c r="F175" s="273" t="s">
        <v>6688</v>
      </c>
      <c r="G175" s="273" t="s">
        <v>6689</v>
      </c>
      <c r="H175" s="273" t="s">
        <v>6689</v>
      </c>
      <c r="I175" s="291" t="s">
        <v>201</v>
      </c>
    </row>
    <row r="176" spans="1:9" x14ac:dyDescent="0.25">
      <c r="A176" s="273">
        <v>47128</v>
      </c>
      <c r="B176" s="273">
        <v>50656020</v>
      </c>
      <c r="C176" s="273">
        <v>496969</v>
      </c>
      <c r="D176" s="273" t="s">
        <v>162</v>
      </c>
      <c r="E176" s="273" t="s">
        <v>741</v>
      </c>
      <c r="F176" s="273" t="s">
        <v>6688</v>
      </c>
      <c r="G176" s="273" t="s">
        <v>6689</v>
      </c>
      <c r="H176" s="273" t="s">
        <v>6689</v>
      </c>
      <c r="I176" s="291" t="s">
        <v>201</v>
      </c>
    </row>
    <row r="177" spans="1:9" x14ac:dyDescent="0.25">
      <c r="A177" s="273">
        <v>47128</v>
      </c>
      <c r="B177" s="273">
        <v>50656020</v>
      </c>
      <c r="C177" s="273">
        <v>452294</v>
      </c>
      <c r="D177" s="273" t="s">
        <v>6845</v>
      </c>
      <c r="E177" s="273" t="s">
        <v>741</v>
      </c>
      <c r="F177" s="273" t="s">
        <v>6688</v>
      </c>
      <c r="G177" s="273" t="s">
        <v>6689</v>
      </c>
      <c r="H177" s="273" t="s">
        <v>6689</v>
      </c>
      <c r="I177" s="291" t="e">
        <v>#N/A</v>
      </c>
    </row>
    <row r="178" spans="1:9" x14ac:dyDescent="0.25">
      <c r="A178" s="273">
        <v>47130</v>
      </c>
      <c r="B178" s="273">
        <v>50656021</v>
      </c>
      <c r="C178" s="273">
        <v>562501</v>
      </c>
      <c r="D178" s="273" t="s">
        <v>6714</v>
      </c>
      <c r="E178" s="273" t="s">
        <v>741</v>
      </c>
      <c r="F178" s="273" t="s">
        <v>6688</v>
      </c>
      <c r="G178" s="273" t="s">
        <v>6689</v>
      </c>
      <c r="H178" s="273" t="s">
        <v>6689</v>
      </c>
      <c r="I178" s="291" t="e">
        <v>#N/A</v>
      </c>
    </row>
    <row r="179" spans="1:9" x14ac:dyDescent="0.25">
      <c r="A179" s="273">
        <v>47130</v>
      </c>
      <c r="B179" s="273">
        <v>50656021</v>
      </c>
      <c r="C179" s="273">
        <v>359381</v>
      </c>
      <c r="D179" s="273" t="s">
        <v>6846</v>
      </c>
      <c r="E179" s="273" t="s">
        <v>741</v>
      </c>
      <c r="F179" s="273" t="s">
        <v>6703</v>
      </c>
      <c r="G179" s="273" t="s">
        <v>6689</v>
      </c>
      <c r="H179" s="273" t="s">
        <v>6689</v>
      </c>
      <c r="I179" s="291" t="e">
        <v>#N/A</v>
      </c>
    </row>
    <row r="180" spans="1:9" x14ac:dyDescent="0.25">
      <c r="A180" s="273">
        <v>47130</v>
      </c>
      <c r="B180" s="273">
        <v>50656021</v>
      </c>
      <c r="C180" s="273">
        <v>419636</v>
      </c>
      <c r="D180" s="273" t="s">
        <v>6831</v>
      </c>
      <c r="E180" s="273" t="s">
        <v>741</v>
      </c>
      <c r="F180" s="273" t="s">
        <v>6688</v>
      </c>
      <c r="G180" s="273" t="s">
        <v>6689</v>
      </c>
      <c r="H180" s="273" t="s">
        <v>6689</v>
      </c>
      <c r="I180" s="291" t="s">
        <v>198</v>
      </c>
    </row>
    <row r="181" spans="1:9" x14ac:dyDescent="0.25">
      <c r="A181" s="273">
        <v>47130</v>
      </c>
      <c r="B181" s="273">
        <v>50656021</v>
      </c>
      <c r="C181" s="273">
        <v>374049</v>
      </c>
      <c r="D181" s="273" t="s">
        <v>6696</v>
      </c>
      <c r="E181" s="273" t="s">
        <v>741</v>
      </c>
      <c r="F181" s="273" t="s">
        <v>6688</v>
      </c>
      <c r="G181" s="273" t="s">
        <v>6689</v>
      </c>
      <c r="H181" s="273" t="s">
        <v>6689</v>
      </c>
      <c r="I181" s="291" t="s">
        <v>6697</v>
      </c>
    </row>
    <row r="182" spans="1:9" x14ac:dyDescent="0.25">
      <c r="A182" s="273">
        <v>47130</v>
      </c>
      <c r="B182" s="273">
        <v>50656021</v>
      </c>
      <c r="C182" s="273">
        <v>572774</v>
      </c>
      <c r="D182" s="273" t="s">
        <v>6700</v>
      </c>
      <c r="E182" s="273" t="s">
        <v>741</v>
      </c>
      <c r="F182" s="273" t="s">
        <v>6688</v>
      </c>
      <c r="G182" s="273" t="s">
        <v>6689</v>
      </c>
      <c r="H182" s="273" t="s">
        <v>6689</v>
      </c>
      <c r="I182" s="291" t="s">
        <v>198</v>
      </c>
    </row>
    <row r="183" spans="1:9" x14ac:dyDescent="0.25">
      <c r="A183" s="273">
        <v>47130</v>
      </c>
      <c r="B183" s="273">
        <v>50656021</v>
      </c>
      <c r="C183" s="273">
        <v>500304</v>
      </c>
      <c r="D183" s="273" t="s">
        <v>6847</v>
      </c>
      <c r="E183" s="273" t="s">
        <v>741</v>
      </c>
      <c r="F183" s="273" t="s">
        <v>6688</v>
      </c>
      <c r="G183" s="273" t="s">
        <v>6689</v>
      </c>
      <c r="H183" s="273" t="s">
        <v>6689</v>
      </c>
      <c r="I183" s="291" t="e">
        <v>#N/A</v>
      </c>
    </row>
    <row r="184" spans="1:9" x14ac:dyDescent="0.25">
      <c r="A184" s="273">
        <v>47130</v>
      </c>
      <c r="B184" s="273">
        <v>50656021</v>
      </c>
      <c r="C184" s="273">
        <v>346773</v>
      </c>
      <c r="D184" s="273" t="s">
        <v>6848</v>
      </c>
      <c r="E184" s="273" t="s">
        <v>741</v>
      </c>
      <c r="F184" s="273" t="s">
        <v>6703</v>
      </c>
      <c r="G184" s="273" t="s">
        <v>6689</v>
      </c>
      <c r="H184" s="273" t="s">
        <v>6689</v>
      </c>
      <c r="I184" s="291" t="s">
        <v>6691</v>
      </c>
    </row>
    <row r="185" spans="1:9" x14ac:dyDescent="0.25">
      <c r="A185" s="273">
        <v>47130</v>
      </c>
      <c r="B185" s="273">
        <v>50656021</v>
      </c>
      <c r="C185" s="273">
        <v>573540</v>
      </c>
      <c r="D185" s="273" t="s">
        <v>6849</v>
      </c>
      <c r="E185" s="273" t="s">
        <v>6711</v>
      </c>
      <c r="F185" s="273" t="s">
        <v>6703</v>
      </c>
      <c r="G185" s="273" t="s">
        <v>6689</v>
      </c>
      <c r="H185" s="273" t="s">
        <v>6689</v>
      </c>
      <c r="I185" s="291" t="e">
        <v>#N/A</v>
      </c>
    </row>
    <row r="186" spans="1:9" x14ac:dyDescent="0.25">
      <c r="A186" s="273">
        <v>47130</v>
      </c>
      <c r="B186" s="273">
        <v>50656021</v>
      </c>
      <c r="C186" s="273">
        <v>583688</v>
      </c>
      <c r="D186" s="273" t="s">
        <v>6722</v>
      </c>
      <c r="E186" s="273" t="s">
        <v>6711</v>
      </c>
      <c r="F186" s="273" t="s">
        <v>6688</v>
      </c>
      <c r="G186" s="273" t="s">
        <v>6689</v>
      </c>
      <c r="H186" s="273" t="s">
        <v>6689</v>
      </c>
      <c r="I186" s="291" t="e">
        <v>#N/A</v>
      </c>
    </row>
    <row r="187" spans="1:9" x14ac:dyDescent="0.25">
      <c r="A187" s="273">
        <v>47130</v>
      </c>
      <c r="B187" s="273">
        <v>50656021</v>
      </c>
      <c r="C187" s="273">
        <v>385079</v>
      </c>
      <c r="D187" s="273" t="s">
        <v>6850</v>
      </c>
      <c r="E187" s="273" t="s">
        <v>6711</v>
      </c>
      <c r="F187" s="273" t="s">
        <v>6703</v>
      </c>
      <c r="G187" s="273" t="s">
        <v>6689</v>
      </c>
      <c r="H187" s="273" t="s">
        <v>6689</v>
      </c>
      <c r="I187" s="291" t="e">
        <v>#N/A</v>
      </c>
    </row>
    <row r="188" spans="1:9" x14ac:dyDescent="0.25">
      <c r="A188" s="273">
        <v>47130</v>
      </c>
      <c r="B188" s="273">
        <v>50656021</v>
      </c>
      <c r="C188" s="273">
        <v>596740</v>
      </c>
      <c r="D188" s="273" t="s">
        <v>6705</v>
      </c>
      <c r="E188" s="273" t="s">
        <v>741</v>
      </c>
      <c r="F188" s="273" t="s">
        <v>6688</v>
      </c>
      <c r="G188" s="273" t="s">
        <v>6689</v>
      </c>
      <c r="H188" s="273" t="s">
        <v>6689</v>
      </c>
      <c r="I188" s="291" t="e">
        <v>#N/A</v>
      </c>
    </row>
    <row r="189" spans="1:9" x14ac:dyDescent="0.25">
      <c r="A189" s="273">
        <v>47130</v>
      </c>
      <c r="B189" s="273">
        <v>50656021</v>
      </c>
      <c r="C189" s="273">
        <v>529585</v>
      </c>
      <c r="D189" s="273" t="s">
        <v>6723</v>
      </c>
      <c r="E189" s="273" t="s">
        <v>741</v>
      </c>
      <c r="F189" s="273" t="s">
        <v>6703</v>
      </c>
      <c r="G189" s="273" t="s">
        <v>6689</v>
      </c>
      <c r="H189" s="273" t="s">
        <v>6689</v>
      </c>
      <c r="I189" s="291" t="e">
        <v>#N/A</v>
      </c>
    </row>
    <row r="190" spans="1:9" x14ac:dyDescent="0.25">
      <c r="A190" s="273">
        <v>47130</v>
      </c>
      <c r="B190" s="273">
        <v>50656021</v>
      </c>
      <c r="C190" s="273">
        <v>326454</v>
      </c>
      <c r="D190" s="273" t="s">
        <v>6707</v>
      </c>
      <c r="E190" s="273" t="s">
        <v>741</v>
      </c>
      <c r="F190" s="273" t="s">
        <v>6688</v>
      </c>
      <c r="G190" s="273" t="s">
        <v>6689</v>
      </c>
      <c r="H190" s="273" t="s">
        <v>6689</v>
      </c>
      <c r="I190" s="291" t="s">
        <v>198</v>
      </c>
    </row>
    <row r="191" spans="1:9" x14ac:dyDescent="0.25">
      <c r="A191" s="273">
        <v>47130</v>
      </c>
      <c r="B191" s="273">
        <v>50656021</v>
      </c>
      <c r="C191" s="273">
        <v>355058</v>
      </c>
      <c r="D191" s="273" t="s">
        <v>6851</v>
      </c>
      <c r="E191" s="273" t="s">
        <v>6711</v>
      </c>
      <c r="F191" s="273" t="s">
        <v>6688</v>
      </c>
      <c r="G191" s="273" t="s">
        <v>6689</v>
      </c>
      <c r="H191" s="273" t="s">
        <v>6689</v>
      </c>
      <c r="I191" s="291" t="e">
        <v>#N/A</v>
      </c>
    </row>
    <row r="192" spans="1:9" x14ac:dyDescent="0.25">
      <c r="A192" s="273">
        <v>47130</v>
      </c>
      <c r="B192" s="273">
        <v>50656021</v>
      </c>
      <c r="C192" s="273">
        <v>620584</v>
      </c>
      <c r="D192" s="273" t="s">
        <v>6852</v>
      </c>
      <c r="E192" s="273" t="s">
        <v>6711</v>
      </c>
      <c r="F192" s="273" t="s">
        <v>6688</v>
      </c>
      <c r="G192" s="273" t="s">
        <v>6689</v>
      </c>
      <c r="H192" s="273" t="s">
        <v>6689</v>
      </c>
      <c r="I192" s="291" t="e">
        <v>#N/A</v>
      </c>
    </row>
    <row r="193" spans="1:9" x14ac:dyDescent="0.25">
      <c r="A193" s="273">
        <v>47130</v>
      </c>
      <c r="B193" s="273">
        <v>50656021</v>
      </c>
      <c r="C193" s="273">
        <v>318829</v>
      </c>
      <c r="D193" s="273" t="s">
        <v>6853</v>
      </c>
      <c r="E193" s="273" t="s">
        <v>741</v>
      </c>
      <c r="F193" s="273" t="s">
        <v>6688</v>
      </c>
      <c r="G193" s="273" t="s">
        <v>6689</v>
      </c>
      <c r="H193" s="273" t="s">
        <v>6689</v>
      </c>
      <c r="I193" s="291" t="e">
        <v>#N/A</v>
      </c>
    </row>
    <row r="194" spans="1:9" x14ac:dyDescent="0.25">
      <c r="A194" s="273">
        <v>47130</v>
      </c>
      <c r="B194" s="273">
        <v>50656021</v>
      </c>
      <c r="C194" s="273">
        <v>318747</v>
      </c>
      <c r="D194" s="273" t="s">
        <v>6854</v>
      </c>
      <c r="E194" s="273" t="s">
        <v>741</v>
      </c>
      <c r="F194" s="273" t="s">
        <v>6688</v>
      </c>
      <c r="G194" s="273" t="s">
        <v>6689</v>
      </c>
      <c r="H194" s="273" t="s">
        <v>6689</v>
      </c>
      <c r="I194" s="291" t="s">
        <v>198</v>
      </c>
    </row>
    <row r="195" spans="1:9" x14ac:dyDescent="0.25">
      <c r="A195" s="273">
        <v>47130</v>
      </c>
      <c r="B195" s="273">
        <v>50656021</v>
      </c>
      <c r="C195" s="273">
        <v>324216</v>
      </c>
      <c r="D195" s="273" t="s">
        <v>6727</v>
      </c>
      <c r="E195" s="273" t="s">
        <v>741</v>
      </c>
      <c r="F195" s="273" t="s">
        <v>6688</v>
      </c>
      <c r="G195" s="273" t="s">
        <v>6689</v>
      </c>
      <c r="H195" s="273" t="s">
        <v>6689</v>
      </c>
      <c r="I195" s="291" t="e">
        <v>#N/A</v>
      </c>
    </row>
    <row r="196" spans="1:9" x14ac:dyDescent="0.25">
      <c r="A196" s="273">
        <v>47130</v>
      </c>
      <c r="B196" s="273">
        <v>50656021</v>
      </c>
      <c r="C196" s="273">
        <v>502353</v>
      </c>
      <c r="D196" s="273" t="s">
        <v>6855</v>
      </c>
      <c r="E196" s="273" t="s">
        <v>6711</v>
      </c>
      <c r="F196" s="273" t="s">
        <v>6688</v>
      </c>
      <c r="G196" s="273" t="s">
        <v>6689</v>
      </c>
      <c r="H196" s="273" t="s">
        <v>6689</v>
      </c>
      <c r="I196" s="291" t="e">
        <v>#N/A</v>
      </c>
    </row>
    <row r="197" spans="1:9" x14ac:dyDescent="0.25">
      <c r="A197" s="273">
        <v>47130</v>
      </c>
      <c r="B197" s="273">
        <v>50656021</v>
      </c>
      <c r="C197" s="273">
        <v>204026</v>
      </c>
      <c r="D197" s="273" t="s">
        <v>6856</v>
      </c>
      <c r="E197" s="273" t="s">
        <v>741</v>
      </c>
      <c r="F197" s="273" t="s">
        <v>6688</v>
      </c>
      <c r="G197" s="273" t="s">
        <v>6689</v>
      </c>
      <c r="H197" s="273" t="s">
        <v>6689</v>
      </c>
      <c r="I197" s="291" t="s">
        <v>202</v>
      </c>
    </row>
    <row r="198" spans="1:9" x14ac:dyDescent="0.25">
      <c r="A198" s="273">
        <v>47130</v>
      </c>
      <c r="B198" s="273">
        <v>50656021</v>
      </c>
      <c r="C198" s="273">
        <v>511209</v>
      </c>
      <c r="D198" s="273" t="s">
        <v>6857</v>
      </c>
      <c r="E198" s="273" t="s">
        <v>741</v>
      </c>
      <c r="F198" s="273" t="s">
        <v>6703</v>
      </c>
      <c r="G198" s="273" t="s">
        <v>6689</v>
      </c>
      <c r="H198" s="273" t="s">
        <v>6689</v>
      </c>
      <c r="I198" s="291" t="s">
        <v>198</v>
      </c>
    </row>
    <row r="199" spans="1:9" x14ac:dyDescent="0.25">
      <c r="A199" s="273">
        <v>47131</v>
      </c>
      <c r="B199" s="273">
        <v>50656022</v>
      </c>
      <c r="C199" s="273">
        <v>438318</v>
      </c>
      <c r="D199" s="273" t="s">
        <v>6808</v>
      </c>
      <c r="E199" s="273" t="s">
        <v>640</v>
      </c>
      <c r="F199" s="273" t="s">
        <v>6688</v>
      </c>
      <c r="G199" s="273" t="s">
        <v>6689</v>
      </c>
      <c r="H199" s="273" t="s">
        <v>6689</v>
      </c>
      <c r="I199" s="291" t="e">
        <v>#N/A</v>
      </c>
    </row>
    <row r="200" spans="1:9" x14ac:dyDescent="0.25">
      <c r="A200" s="273">
        <v>47131</v>
      </c>
      <c r="B200" s="273">
        <v>50656022</v>
      </c>
      <c r="C200" s="273">
        <v>584650</v>
      </c>
      <c r="D200" s="273" t="s">
        <v>6858</v>
      </c>
      <c r="E200" s="273" t="s">
        <v>741</v>
      </c>
      <c r="F200" s="273" t="s">
        <v>6688</v>
      </c>
      <c r="G200" s="273" t="s">
        <v>6689</v>
      </c>
      <c r="H200" s="273" t="s">
        <v>6689</v>
      </c>
      <c r="I200" s="291" t="e">
        <v>#N/A</v>
      </c>
    </row>
    <row r="201" spans="1:9" x14ac:dyDescent="0.25">
      <c r="A201" s="273">
        <v>47131</v>
      </c>
      <c r="B201" s="273">
        <v>50656022</v>
      </c>
      <c r="C201" s="273">
        <v>341254</v>
      </c>
      <c r="D201" s="273" t="s">
        <v>6859</v>
      </c>
      <c r="E201" s="273" t="s">
        <v>741</v>
      </c>
      <c r="F201" s="273" t="s">
        <v>6703</v>
      </c>
      <c r="G201" s="273" t="s">
        <v>6689</v>
      </c>
      <c r="H201" s="273" t="s">
        <v>6689</v>
      </c>
      <c r="I201" s="291" t="e">
        <v>#N/A</v>
      </c>
    </row>
    <row r="202" spans="1:9" x14ac:dyDescent="0.25">
      <c r="A202" s="273">
        <v>47131</v>
      </c>
      <c r="B202" s="273">
        <v>50656022</v>
      </c>
      <c r="C202" s="273">
        <v>327222</v>
      </c>
      <c r="D202" s="273" t="s">
        <v>6779</v>
      </c>
      <c r="E202" s="273" t="s">
        <v>741</v>
      </c>
      <c r="F202" s="273" t="s">
        <v>6688</v>
      </c>
      <c r="G202" s="273" t="s">
        <v>6689</v>
      </c>
      <c r="H202" s="273" t="s">
        <v>6689</v>
      </c>
      <c r="I202" s="291" t="e">
        <v>#N/A</v>
      </c>
    </row>
    <row r="203" spans="1:9" x14ac:dyDescent="0.25">
      <c r="A203" s="273">
        <v>47131</v>
      </c>
      <c r="B203" s="273">
        <v>50656022</v>
      </c>
      <c r="C203" s="273">
        <v>519566</v>
      </c>
      <c r="D203" s="273" t="s">
        <v>6860</v>
      </c>
      <c r="E203" s="273" t="s">
        <v>741</v>
      </c>
      <c r="F203" s="273" t="s">
        <v>6703</v>
      </c>
      <c r="G203" s="273" t="s">
        <v>6689</v>
      </c>
      <c r="H203" s="273" t="s">
        <v>6689</v>
      </c>
      <c r="I203" s="291" t="e">
        <v>#N/A</v>
      </c>
    </row>
    <row r="204" spans="1:9" x14ac:dyDescent="0.25">
      <c r="A204" s="273">
        <v>47131</v>
      </c>
      <c r="B204" s="273">
        <v>50656022</v>
      </c>
      <c r="C204" s="273">
        <v>424358</v>
      </c>
      <c r="D204" s="273" t="s">
        <v>6782</v>
      </c>
      <c r="E204" s="273" t="s">
        <v>741</v>
      </c>
      <c r="F204" s="273" t="s">
        <v>6688</v>
      </c>
      <c r="G204" s="273" t="s">
        <v>6689</v>
      </c>
      <c r="H204" s="273" t="s">
        <v>6689</v>
      </c>
      <c r="I204" s="291" t="e">
        <v>#N/A</v>
      </c>
    </row>
    <row r="205" spans="1:9" x14ac:dyDescent="0.25">
      <c r="A205" s="273">
        <v>47131</v>
      </c>
      <c r="B205" s="273">
        <v>50656022</v>
      </c>
      <c r="C205" s="273">
        <v>365886</v>
      </c>
      <c r="D205" s="273" t="s">
        <v>6816</v>
      </c>
      <c r="E205" s="273" t="s">
        <v>741</v>
      </c>
      <c r="F205" s="273" t="s">
        <v>6688</v>
      </c>
      <c r="G205" s="273" t="s">
        <v>6689</v>
      </c>
      <c r="H205" s="273" t="s">
        <v>6689</v>
      </c>
      <c r="I205" s="291" t="e">
        <v>#N/A</v>
      </c>
    </row>
    <row r="206" spans="1:9" x14ac:dyDescent="0.25">
      <c r="A206" s="273">
        <v>47131</v>
      </c>
      <c r="B206" s="273">
        <v>50656022</v>
      </c>
      <c r="C206" s="273">
        <v>387742</v>
      </c>
      <c r="D206" s="273" t="s">
        <v>6861</v>
      </c>
      <c r="E206" s="273" t="s">
        <v>741</v>
      </c>
      <c r="F206" s="273" t="s">
        <v>6688</v>
      </c>
      <c r="G206" s="273" t="s">
        <v>6689</v>
      </c>
      <c r="H206" s="273" t="s">
        <v>6689</v>
      </c>
      <c r="I206" s="291" t="e">
        <v>#N/A</v>
      </c>
    </row>
    <row r="207" spans="1:9" x14ac:dyDescent="0.25">
      <c r="A207" s="273">
        <v>47131</v>
      </c>
      <c r="B207" s="273">
        <v>50656022</v>
      </c>
      <c r="C207" s="273">
        <v>525420</v>
      </c>
      <c r="D207" s="273" t="s">
        <v>6862</v>
      </c>
      <c r="E207" s="273" t="s">
        <v>741</v>
      </c>
      <c r="F207" s="273" t="s">
        <v>6688</v>
      </c>
      <c r="G207" s="273" t="s">
        <v>6689</v>
      </c>
      <c r="H207" s="273" t="s">
        <v>6689</v>
      </c>
      <c r="I207" s="291" t="e">
        <v>#N/A</v>
      </c>
    </row>
    <row r="208" spans="1:9" x14ac:dyDescent="0.25">
      <c r="A208" s="273">
        <v>47131</v>
      </c>
      <c r="B208" s="273">
        <v>50656022</v>
      </c>
      <c r="C208" s="273">
        <v>570827</v>
      </c>
      <c r="D208" s="273" t="s">
        <v>6863</v>
      </c>
      <c r="E208" s="273" t="s">
        <v>741</v>
      </c>
      <c r="F208" s="273" t="s">
        <v>6688</v>
      </c>
      <c r="G208" s="273" t="s">
        <v>6689</v>
      </c>
      <c r="H208" s="273" t="s">
        <v>6689</v>
      </c>
      <c r="I208" s="291" t="e">
        <v>#N/A</v>
      </c>
    </row>
    <row r="209" spans="1:9" x14ac:dyDescent="0.25">
      <c r="A209" s="273">
        <v>47131</v>
      </c>
      <c r="B209" s="273">
        <v>50656022</v>
      </c>
      <c r="C209" s="273">
        <v>501409</v>
      </c>
      <c r="D209" s="273" t="s">
        <v>6864</v>
      </c>
      <c r="E209" s="273" t="s">
        <v>741</v>
      </c>
      <c r="F209" s="273" t="s">
        <v>6688</v>
      </c>
      <c r="G209" s="273" t="s">
        <v>6689</v>
      </c>
      <c r="H209" s="273" t="s">
        <v>6689</v>
      </c>
      <c r="I209" s="291" t="e">
        <v>#N/A</v>
      </c>
    </row>
    <row r="210" spans="1:9" x14ac:dyDescent="0.25">
      <c r="A210" s="273">
        <v>47131</v>
      </c>
      <c r="B210" s="273">
        <v>50656022</v>
      </c>
      <c r="C210" s="273">
        <v>567189</v>
      </c>
      <c r="D210" s="273" t="s">
        <v>6865</v>
      </c>
      <c r="E210" s="273" t="s">
        <v>741</v>
      </c>
      <c r="F210" s="273" t="s">
        <v>6688</v>
      </c>
      <c r="G210" s="273" t="s">
        <v>6689</v>
      </c>
      <c r="H210" s="273" t="s">
        <v>6689</v>
      </c>
      <c r="I210" s="291" t="e">
        <v>#N/A</v>
      </c>
    </row>
    <row r="211" spans="1:9" x14ac:dyDescent="0.25">
      <c r="A211" s="273">
        <v>47131</v>
      </c>
      <c r="B211" s="273">
        <v>50656022</v>
      </c>
      <c r="C211" s="273">
        <v>642156</v>
      </c>
      <c r="D211" s="273" t="s">
        <v>6866</v>
      </c>
      <c r="E211" s="273" t="s">
        <v>741</v>
      </c>
      <c r="F211" s="273" t="s">
        <v>6688</v>
      </c>
      <c r="G211" s="273" t="s">
        <v>6689</v>
      </c>
      <c r="H211" s="273" t="s">
        <v>6689</v>
      </c>
      <c r="I211" s="291" t="e">
        <v>#N/A</v>
      </c>
    </row>
    <row r="212" spans="1:9" x14ac:dyDescent="0.25">
      <c r="A212" s="273">
        <v>47131</v>
      </c>
      <c r="B212" s="273">
        <v>50656022</v>
      </c>
      <c r="C212" s="273">
        <v>202918</v>
      </c>
      <c r="D212" s="273" t="s">
        <v>6867</v>
      </c>
      <c r="E212" s="273" t="s">
        <v>741</v>
      </c>
      <c r="F212" s="273" t="s">
        <v>6688</v>
      </c>
      <c r="G212" s="273" t="s">
        <v>6689</v>
      </c>
      <c r="H212" s="273" t="s">
        <v>6689</v>
      </c>
      <c r="I212" s="291" t="s">
        <v>197</v>
      </c>
    </row>
    <row r="213" spans="1:9" x14ac:dyDescent="0.25">
      <c r="A213" s="273">
        <v>47131</v>
      </c>
      <c r="B213" s="273">
        <v>50656022</v>
      </c>
      <c r="C213" s="273">
        <v>190707</v>
      </c>
      <c r="D213" s="273" t="s">
        <v>6820</v>
      </c>
      <c r="E213" s="273" t="s">
        <v>741</v>
      </c>
      <c r="F213" s="273" t="s">
        <v>6688</v>
      </c>
      <c r="G213" s="273" t="s">
        <v>6689</v>
      </c>
      <c r="H213" s="273" t="s">
        <v>6689</v>
      </c>
      <c r="I213" s="291" t="s">
        <v>197</v>
      </c>
    </row>
    <row r="214" spans="1:9" x14ac:dyDescent="0.25">
      <c r="A214" s="273">
        <v>47133</v>
      </c>
      <c r="B214" s="273">
        <v>50656025</v>
      </c>
      <c r="C214" s="273">
        <v>353019</v>
      </c>
      <c r="D214" s="273" t="s">
        <v>118</v>
      </c>
      <c r="E214" s="273" t="s">
        <v>741</v>
      </c>
      <c r="F214" s="273" t="s">
        <v>6703</v>
      </c>
      <c r="G214" s="273" t="s">
        <v>6689</v>
      </c>
      <c r="H214" s="273" t="s">
        <v>6689</v>
      </c>
      <c r="I214" s="291" t="s">
        <v>201</v>
      </c>
    </row>
    <row r="215" spans="1:9" x14ac:dyDescent="0.25">
      <c r="A215" s="273">
        <v>47133</v>
      </c>
      <c r="B215" s="273">
        <v>50656025</v>
      </c>
      <c r="C215" s="273">
        <v>374494</v>
      </c>
      <c r="D215" s="273" t="s">
        <v>6868</v>
      </c>
      <c r="E215" s="273" t="s">
        <v>741</v>
      </c>
      <c r="F215" s="273" t="s">
        <v>6688</v>
      </c>
      <c r="G215" s="273" t="s">
        <v>6689</v>
      </c>
      <c r="H215" s="273" t="s">
        <v>6689</v>
      </c>
      <c r="I215" s="291" t="e">
        <v>#N/A</v>
      </c>
    </row>
    <row r="216" spans="1:9" x14ac:dyDescent="0.25">
      <c r="A216" s="273">
        <v>47133</v>
      </c>
      <c r="B216" s="273">
        <v>50656025</v>
      </c>
      <c r="C216" s="273">
        <v>445709</v>
      </c>
      <c r="D216" s="273" t="s">
        <v>6869</v>
      </c>
      <c r="E216" s="273" t="s">
        <v>741</v>
      </c>
      <c r="F216" s="273" t="s">
        <v>6688</v>
      </c>
      <c r="G216" s="273" t="s">
        <v>6689</v>
      </c>
      <c r="H216" s="273" t="s">
        <v>6689</v>
      </c>
      <c r="I216" s="291" t="s">
        <v>201</v>
      </c>
    </row>
    <row r="217" spans="1:9" x14ac:dyDescent="0.25">
      <c r="A217" s="273">
        <v>47133</v>
      </c>
      <c r="B217" s="273">
        <v>50656025</v>
      </c>
      <c r="C217" s="273">
        <v>324626</v>
      </c>
      <c r="D217" s="273" t="s">
        <v>6870</v>
      </c>
      <c r="E217" s="273" t="s">
        <v>741</v>
      </c>
      <c r="F217" s="273" t="s">
        <v>6688</v>
      </c>
      <c r="G217" s="273" t="s">
        <v>6689</v>
      </c>
      <c r="H217" s="273" t="s">
        <v>6689</v>
      </c>
      <c r="I217" s="291" t="s">
        <v>6697</v>
      </c>
    </row>
    <row r="218" spans="1:9" x14ac:dyDescent="0.25">
      <c r="A218" s="273">
        <v>47133</v>
      </c>
      <c r="B218" s="273">
        <v>50656025</v>
      </c>
      <c r="C218" s="273">
        <v>405175</v>
      </c>
      <c r="D218" s="273" t="s">
        <v>146</v>
      </c>
      <c r="E218" s="273" t="s">
        <v>741</v>
      </c>
      <c r="F218" s="273" t="s">
        <v>6688</v>
      </c>
      <c r="G218" s="273" t="s">
        <v>6689</v>
      </c>
      <c r="H218" s="273" t="s">
        <v>6689</v>
      </c>
      <c r="I218" s="291" t="s">
        <v>201</v>
      </c>
    </row>
    <row r="219" spans="1:9" x14ac:dyDescent="0.25">
      <c r="A219" s="273">
        <v>47133</v>
      </c>
      <c r="B219" s="273">
        <v>50656025</v>
      </c>
      <c r="C219" s="273">
        <v>597818</v>
      </c>
      <c r="D219" s="273" t="s">
        <v>6871</v>
      </c>
      <c r="E219" s="273" t="s">
        <v>741</v>
      </c>
      <c r="F219" s="273" t="s">
        <v>6703</v>
      </c>
      <c r="G219" s="273" t="s">
        <v>6689</v>
      </c>
      <c r="H219" s="273" t="s">
        <v>6689</v>
      </c>
      <c r="I219" s="291" t="s">
        <v>6697</v>
      </c>
    </row>
    <row r="220" spans="1:9" x14ac:dyDescent="0.25">
      <c r="A220" s="273">
        <v>47133</v>
      </c>
      <c r="B220" s="273">
        <v>50656025</v>
      </c>
      <c r="C220" s="273">
        <v>365914</v>
      </c>
      <c r="D220" s="273" t="s">
        <v>208</v>
      </c>
      <c r="E220" s="273" t="s">
        <v>741</v>
      </c>
      <c r="F220" s="273" t="s">
        <v>6688</v>
      </c>
      <c r="G220" s="273" t="s">
        <v>6689</v>
      </c>
      <c r="H220" s="273" t="s">
        <v>6689</v>
      </c>
      <c r="I220" s="291" t="s">
        <v>201</v>
      </c>
    </row>
    <row r="221" spans="1:9" x14ac:dyDescent="0.25">
      <c r="A221" s="273">
        <v>47133</v>
      </c>
      <c r="B221" s="273">
        <v>50656025</v>
      </c>
      <c r="C221" s="273">
        <v>623885</v>
      </c>
      <c r="D221" s="273" t="s">
        <v>6872</v>
      </c>
      <c r="E221" s="273" t="s">
        <v>6711</v>
      </c>
      <c r="F221" s="273" t="s">
        <v>6703</v>
      </c>
      <c r="G221" s="273" t="s">
        <v>6689</v>
      </c>
      <c r="H221" s="273" t="s">
        <v>6689</v>
      </c>
      <c r="I221" s="291" t="e">
        <v>#N/A</v>
      </c>
    </row>
    <row r="222" spans="1:9" x14ac:dyDescent="0.25">
      <c r="A222" s="273">
        <v>47133</v>
      </c>
      <c r="B222" s="273">
        <v>50656025</v>
      </c>
      <c r="C222" s="273">
        <v>557837</v>
      </c>
      <c r="D222" s="273" t="s">
        <v>6839</v>
      </c>
      <c r="E222" s="273" t="s">
        <v>741</v>
      </c>
      <c r="F222" s="273" t="s">
        <v>6688</v>
      </c>
      <c r="G222" s="273" t="s">
        <v>6689</v>
      </c>
      <c r="H222" s="273" t="s">
        <v>6689</v>
      </c>
      <c r="I222" s="291" t="e">
        <v>#N/A</v>
      </c>
    </row>
    <row r="223" spans="1:9" x14ac:dyDescent="0.25">
      <c r="A223" s="273">
        <v>47133</v>
      </c>
      <c r="B223" s="273">
        <v>50656025</v>
      </c>
      <c r="C223" s="273">
        <v>268219</v>
      </c>
      <c r="D223" s="273" t="s">
        <v>6873</v>
      </c>
      <c r="E223" s="273" t="s">
        <v>741</v>
      </c>
      <c r="F223" s="273" t="s">
        <v>6688</v>
      </c>
      <c r="G223" s="273" t="s">
        <v>6689</v>
      </c>
      <c r="H223" s="273" t="s">
        <v>6823</v>
      </c>
      <c r="I223" s="291" t="s">
        <v>202</v>
      </c>
    </row>
    <row r="224" spans="1:9" x14ac:dyDescent="0.25">
      <c r="A224" s="273">
        <v>47133</v>
      </c>
      <c r="B224" s="273">
        <v>50656025</v>
      </c>
      <c r="C224" s="273">
        <v>550817</v>
      </c>
      <c r="D224" s="273" t="s">
        <v>6874</v>
      </c>
      <c r="E224" s="273" t="s">
        <v>741</v>
      </c>
      <c r="F224" s="273" t="s">
        <v>6703</v>
      </c>
      <c r="G224" s="273" t="s">
        <v>6689</v>
      </c>
      <c r="H224" s="273" t="s">
        <v>6689</v>
      </c>
      <c r="I224" s="291" t="s">
        <v>6697</v>
      </c>
    </row>
    <row r="225" spans="1:9" x14ac:dyDescent="0.25">
      <c r="A225" s="273">
        <v>47133</v>
      </c>
      <c r="B225" s="273">
        <v>50656025</v>
      </c>
      <c r="C225" s="273">
        <v>365907</v>
      </c>
      <c r="D225" s="273" t="s">
        <v>6844</v>
      </c>
      <c r="E225" s="273" t="s">
        <v>741</v>
      </c>
      <c r="F225" s="273" t="s">
        <v>6688</v>
      </c>
      <c r="G225" s="273" t="s">
        <v>6689</v>
      </c>
      <c r="H225" s="273" t="s">
        <v>6689</v>
      </c>
      <c r="I225" s="291" t="s">
        <v>201</v>
      </c>
    </row>
    <row r="226" spans="1:9" x14ac:dyDescent="0.25">
      <c r="A226" s="273">
        <v>47133</v>
      </c>
      <c r="B226" s="273">
        <v>50656025</v>
      </c>
      <c r="C226" s="273">
        <v>332519</v>
      </c>
      <c r="D226" s="273" t="s">
        <v>6875</v>
      </c>
      <c r="E226" s="273" t="s">
        <v>741</v>
      </c>
      <c r="F226" s="273" t="s">
        <v>6688</v>
      </c>
      <c r="G226" s="273" t="s">
        <v>6689</v>
      </c>
      <c r="H226" s="273" t="s">
        <v>6689</v>
      </c>
      <c r="I226" s="291" t="s">
        <v>201</v>
      </c>
    </row>
    <row r="227" spans="1:9" x14ac:dyDescent="0.25">
      <c r="A227" s="273">
        <v>47133</v>
      </c>
      <c r="B227" s="273">
        <v>50656025</v>
      </c>
      <c r="C227" s="273">
        <v>338690</v>
      </c>
      <c r="D227" s="273" t="s">
        <v>6876</v>
      </c>
      <c r="E227" s="273" t="s">
        <v>741</v>
      </c>
      <c r="F227" s="273" t="s">
        <v>6688</v>
      </c>
      <c r="G227" s="273" t="s">
        <v>6689</v>
      </c>
      <c r="H227" s="273" t="s">
        <v>6689</v>
      </c>
      <c r="I227" s="291" t="e">
        <v>#N/A</v>
      </c>
    </row>
    <row r="228" spans="1:9" x14ac:dyDescent="0.25">
      <c r="A228" s="273">
        <v>47133</v>
      </c>
      <c r="B228" s="273">
        <v>50656025</v>
      </c>
      <c r="C228" s="273">
        <v>412060</v>
      </c>
      <c r="D228" s="273" t="s">
        <v>6877</v>
      </c>
      <c r="E228" s="273" t="s">
        <v>741</v>
      </c>
      <c r="F228" s="273" t="s">
        <v>6688</v>
      </c>
      <c r="G228" s="273" t="s">
        <v>6689</v>
      </c>
      <c r="H228" s="273" t="s">
        <v>6689</v>
      </c>
      <c r="I228" s="291" t="s">
        <v>201</v>
      </c>
    </row>
    <row r="229" spans="1:9" x14ac:dyDescent="0.25">
      <c r="A229" s="273">
        <v>47139</v>
      </c>
      <c r="B229" s="273">
        <v>50656026</v>
      </c>
      <c r="C229" s="273">
        <v>455666</v>
      </c>
      <c r="D229" s="273" t="s">
        <v>6878</v>
      </c>
      <c r="E229" s="273" t="s">
        <v>741</v>
      </c>
      <c r="F229" s="273" t="s">
        <v>6703</v>
      </c>
      <c r="G229" s="273" t="s">
        <v>6689</v>
      </c>
      <c r="H229" s="273" t="s">
        <v>6689</v>
      </c>
      <c r="I229" s="291" t="s">
        <v>6697</v>
      </c>
    </row>
    <row r="230" spans="1:9" x14ac:dyDescent="0.25">
      <c r="A230" s="273">
        <v>47139</v>
      </c>
      <c r="B230" s="273">
        <v>50656026</v>
      </c>
      <c r="C230" s="273">
        <v>338174</v>
      </c>
      <c r="D230" s="273" t="s">
        <v>6879</v>
      </c>
      <c r="E230" s="273" t="s">
        <v>741</v>
      </c>
      <c r="F230" s="273" t="s">
        <v>6688</v>
      </c>
      <c r="G230" s="273" t="s">
        <v>6689</v>
      </c>
      <c r="H230" s="273" t="s">
        <v>6689</v>
      </c>
      <c r="I230" s="291" t="s">
        <v>6691</v>
      </c>
    </row>
    <row r="231" spans="1:9" x14ac:dyDescent="0.25">
      <c r="A231" s="273">
        <v>47139</v>
      </c>
      <c r="B231" s="273">
        <v>50656026</v>
      </c>
      <c r="C231" s="273">
        <v>433069</v>
      </c>
      <c r="D231" s="273" t="s">
        <v>200</v>
      </c>
      <c r="E231" s="273" t="s">
        <v>741</v>
      </c>
      <c r="F231" s="273" t="s">
        <v>6703</v>
      </c>
      <c r="G231" s="273" t="s">
        <v>6689</v>
      </c>
      <c r="H231" s="273" t="s">
        <v>6689</v>
      </c>
      <c r="I231" s="291" t="s">
        <v>198</v>
      </c>
    </row>
    <row r="232" spans="1:9" x14ac:dyDescent="0.25">
      <c r="A232" s="273">
        <v>47139</v>
      </c>
      <c r="B232" s="273">
        <v>50656026</v>
      </c>
      <c r="C232" s="273">
        <v>206479</v>
      </c>
      <c r="D232" s="273" t="s">
        <v>6880</v>
      </c>
      <c r="E232" s="273" t="s">
        <v>741</v>
      </c>
      <c r="F232" s="273" t="s">
        <v>6688</v>
      </c>
      <c r="G232" s="273" t="s">
        <v>6689</v>
      </c>
      <c r="H232" s="273" t="s">
        <v>6689</v>
      </c>
      <c r="I232" s="291" t="s">
        <v>202</v>
      </c>
    </row>
    <row r="233" spans="1:9" x14ac:dyDescent="0.25">
      <c r="A233" s="273">
        <v>47139</v>
      </c>
      <c r="B233" s="273">
        <v>50656026</v>
      </c>
      <c r="C233" s="273">
        <v>623516</v>
      </c>
      <c r="D233" s="273" t="s">
        <v>6793</v>
      </c>
      <c r="E233" s="273" t="s">
        <v>6711</v>
      </c>
      <c r="F233" s="273" t="s">
        <v>6688</v>
      </c>
      <c r="G233" s="273" t="s">
        <v>6689</v>
      </c>
      <c r="H233" s="273" t="s">
        <v>6689</v>
      </c>
      <c r="I233" s="291" t="e">
        <v>#N/A</v>
      </c>
    </row>
    <row r="234" spans="1:9" x14ac:dyDescent="0.25">
      <c r="A234" s="273">
        <v>47139</v>
      </c>
      <c r="B234" s="273">
        <v>50656026</v>
      </c>
      <c r="C234" s="273">
        <v>579352</v>
      </c>
      <c r="D234" s="273" t="s">
        <v>6881</v>
      </c>
      <c r="E234" s="273" t="s">
        <v>6711</v>
      </c>
      <c r="F234" s="273" t="s">
        <v>6703</v>
      </c>
      <c r="G234" s="273" t="s">
        <v>6689</v>
      </c>
      <c r="H234" s="273" t="s">
        <v>6689</v>
      </c>
      <c r="I234" s="291" t="e">
        <v>#N/A</v>
      </c>
    </row>
    <row r="235" spans="1:9" x14ac:dyDescent="0.25">
      <c r="A235" s="273">
        <v>47139</v>
      </c>
      <c r="B235" s="273">
        <v>50656026</v>
      </c>
      <c r="C235" s="273">
        <v>498453</v>
      </c>
      <c r="D235" s="273" t="s">
        <v>6882</v>
      </c>
      <c r="E235" s="273" t="s">
        <v>741</v>
      </c>
      <c r="F235" s="273" t="s">
        <v>6688</v>
      </c>
      <c r="G235" s="273" t="s">
        <v>6689</v>
      </c>
      <c r="H235" s="273" t="s">
        <v>6689</v>
      </c>
      <c r="I235" s="291" t="s">
        <v>198</v>
      </c>
    </row>
    <row r="236" spans="1:9" x14ac:dyDescent="0.25">
      <c r="A236" s="273">
        <v>47139</v>
      </c>
      <c r="B236" s="273">
        <v>50656026</v>
      </c>
      <c r="C236" s="273">
        <v>346773</v>
      </c>
      <c r="D236" s="273" t="s">
        <v>6848</v>
      </c>
      <c r="E236" s="273" t="s">
        <v>741</v>
      </c>
      <c r="F236" s="273" t="s">
        <v>6703</v>
      </c>
      <c r="G236" s="273" t="s">
        <v>6689</v>
      </c>
      <c r="H236" s="273" t="s">
        <v>6689</v>
      </c>
      <c r="I236" s="291" t="s">
        <v>6691</v>
      </c>
    </row>
    <row r="237" spans="1:9" x14ac:dyDescent="0.25">
      <c r="A237" s="273">
        <v>47139</v>
      </c>
      <c r="B237" s="273">
        <v>50656026</v>
      </c>
      <c r="C237" s="273">
        <v>573540</v>
      </c>
      <c r="D237" s="273" t="s">
        <v>6849</v>
      </c>
      <c r="E237" s="273" t="s">
        <v>6711</v>
      </c>
      <c r="F237" s="273" t="s">
        <v>6703</v>
      </c>
      <c r="G237" s="273" t="s">
        <v>6689</v>
      </c>
      <c r="H237" s="273" t="s">
        <v>6689</v>
      </c>
      <c r="I237" s="291" t="e">
        <v>#N/A</v>
      </c>
    </row>
    <row r="238" spans="1:9" x14ac:dyDescent="0.25">
      <c r="A238" s="273">
        <v>47139</v>
      </c>
      <c r="B238" s="273">
        <v>50656026</v>
      </c>
      <c r="C238" s="273">
        <v>392917</v>
      </c>
      <c r="D238" s="273" t="s">
        <v>6704</v>
      </c>
      <c r="E238" s="273" t="s">
        <v>741</v>
      </c>
      <c r="F238" s="273" t="s">
        <v>6688</v>
      </c>
      <c r="G238" s="273" t="s">
        <v>6689</v>
      </c>
      <c r="H238" s="273" t="s">
        <v>6689</v>
      </c>
      <c r="I238" s="291" t="s">
        <v>6691</v>
      </c>
    </row>
    <row r="239" spans="1:9" x14ac:dyDescent="0.25">
      <c r="A239" s="273">
        <v>47139</v>
      </c>
      <c r="B239" s="273">
        <v>50656026</v>
      </c>
      <c r="C239" s="273">
        <v>598519</v>
      </c>
      <c r="D239" s="273" t="s">
        <v>181</v>
      </c>
      <c r="E239" s="273" t="s">
        <v>741</v>
      </c>
      <c r="F239" s="273" t="s">
        <v>6703</v>
      </c>
      <c r="G239" s="273" t="s">
        <v>6689</v>
      </c>
      <c r="H239" s="273" t="s">
        <v>6689</v>
      </c>
      <c r="I239" s="291" t="s">
        <v>6697</v>
      </c>
    </row>
    <row r="240" spans="1:9" x14ac:dyDescent="0.25">
      <c r="A240" s="273">
        <v>47139</v>
      </c>
      <c r="B240" s="273">
        <v>50656026</v>
      </c>
      <c r="C240" s="273">
        <v>519566</v>
      </c>
      <c r="D240" s="273" t="s">
        <v>6860</v>
      </c>
      <c r="E240" s="273" t="s">
        <v>741</v>
      </c>
      <c r="F240" s="273" t="s">
        <v>6703</v>
      </c>
      <c r="G240" s="273" t="s">
        <v>6689</v>
      </c>
      <c r="H240" s="273" t="s">
        <v>6689</v>
      </c>
      <c r="I240" s="291" t="e">
        <v>#N/A</v>
      </c>
    </row>
    <row r="241" spans="1:9" x14ac:dyDescent="0.25">
      <c r="A241" s="273">
        <v>47139</v>
      </c>
      <c r="B241" s="273">
        <v>50656026</v>
      </c>
      <c r="C241" s="273">
        <v>268219</v>
      </c>
      <c r="D241" s="273" t="s">
        <v>6873</v>
      </c>
      <c r="E241" s="273" t="s">
        <v>741</v>
      </c>
      <c r="F241" s="273" t="s">
        <v>6688</v>
      </c>
      <c r="G241" s="273" t="s">
        <v>6689</v>
      </c>
      <c r="H241" s="273" t="s">
        <v>6689</v>
      </c>
      <c r="I241" s="291" t="s">
        <v>202</v>
      </c>
    </row>
    <row r="242" spans="1:9" x14ac:dyDescent="0.25">
      <c r="A242" s="273">
        <v>47139</v>
      </c>
      <c r="B242" s="273">
        <v>50656026</v>
      </c>
      <c r="C242" s="273">
        <v>201275</v>
      </c>
      <c r="D242" s="273" t="s">
        <v>137</v>
      </c>
      <c r="E242" s="273" t="s">
        <v>741</v>
      </c>
      <c r="F242" s="273" t="s">
        <v>6688</v>
      </c>
      <c r="G242" s="273" t="s">
        <v>6689</v>
      </c>
      <c r="H242" s="273" t="s">
        <v>6689</v>
      </c>
      <c r="I242" s="291" t="s">
        <v>198</v>
      </c>
    </row>
    <row r="243" spans="1:9" x14ac:dyDescent="0.25">
      <c r="A243" s="273">
        <v>47139</v>
      </c>
      <c r="B243" s="273">
        <v>50656026</v>
      </c>
      <c r="C243" s="273">
        <v>318747</v>
      </c>
      <c r="D243" s="273" t="s">
        <v>6854</v>
      </c>
      <c r="E243" s="273" t="s">
        <v>741</v>
      </c>
      <c r="F243" s="273" t="s">
        <v>6688</v>
      </c>
      <c r="G243" s="273" t="s">
        <v>6689</v>
      </c>
      <c r="H243" s="273" t="s">
        <v>6689</v>
      </c>
      <c r="I243" s="291" t="s">
        <v>198</v>
      </c>
    </row>
    <row r="244" spans="1:9" x14ac:dyDescent="0.25">
      <c r="A244" s="273">
        <v>47139</v>
      </c>
      <c r="B244" s="273">
        <v>50656026</v>
      </c>
      <c r="C244" s="273">
        <v>368115</v>
      </c>
      <c r="D244" s="273" t="s">
        <v>6883</v>
      </c>
      <c r="E244" s="273" t="s">
        <v>741</v>
      </c>
      <c r="F244" s="273" t="s">
        <v>6688</v>
      </c>
      <c r="G244" s="273" t="s">
        <v>6689</v>
      </c>
      <c r="H244" s="273" t="s">
        <v>6689</v>
      </c>
      <c r="I244" s="291" t="s">
        <v>202</v>
      </c>
    </row>
    <row r="245" spans="1:9" x14ac:dyDescent="0.25">
      <c r="A245" s="273">
        <v>47139</v>
      </c>
      <c r="B245" s="273">
        <v>50656026</v>
      </c>
      <c r="C245" s="273">
        <v>395929</v>
      </c>
      <c r="D245" s="273" t="s">
        <v>6884</v>
      </c>
      <c r="E245" s="273" t="s">
        <v>741</v>
      </c>
      <c r="F245" s="273" t="s">
        <v>6703</v>
      </c>
      <c r="G245" s="273" t="s">
        <v>6689</v>
      </c>
      <c r="H245" s="273" t="s">
        <v>6689</v>
      </c>
      <c r="I245" s="291" t="s">
        <v>197</v>
      </c>
    </row>
    <row r="246" spans="1:9" x14ac:dyDescent="0.25">
      <c r="A246" s="273">
        <v>47139</v>
      </c>
      <c r="B246" s="273">
        <v>50656026</v>
      </c>
      <c r="C246" s="273">
        <v>577878</v>
      </c>
      <c r="D246" s="273" t="s">
        <v>6885</v>
      </c>
      <c r="E246" s="273" t="s">
        <v>741</v>
      </c>
      <c r="F246" s="273" t="s">
        <v>6688</v>
      </c>
      <c r="G246" s="273" t="s">
        <v>6689</v>
      </c>
      <c r="H246" s="273" t="s">
        <v>6689</v>
      </c>
      <c r="I246" s="291" t="e">
        <v>#N/A</v>
      </c>
    </row>
    <row r="247" spans="1:9" x14ac:dyDescent="0.25">
      <c r="A247" s="273">
        <v>47139</v>
      </c>
      <c r="B247" s="273">
        <v>50656026</v>
      </c>
      <c r="C247" s="273">
        <v>412872</v>
      </c>
      <c r="D247" s="273" t="s">
        <v>6886</v>
      </c>
      <c r="E247" s="273" t="s">
        <v>741</v>
      </c>
      <c r="F247" s="273" t="s">
        <v>6688</v>
      </c>
      <c r="G247" s="273" t="s">
        <v>6689</v>
      </c>
      <c r="H247" s="273" t="s">
        <v>6689</v>
      </c>
      <c r="I247" s="291" t="s">
        <v>6691</v>
      </c>
    </row>
    <row r="248" spans="1:9" x14ac:dyDescent="0.25">
      <c r="A248" s="273">
        <v>47139</v>
      </c>
      <c r="B248" s="273">
        <v>50656026</v>
      </c>
      <c r="C248" s="273">
        <v>511209</v>
      </c>
      <c r="D248" s="273" t="s">
        <v>6857</v>
      </c>
      <c r="E248" s="273" t="s">
        <v>741</v>
      </c>
      <c r="F248" s="273" t="s">
        <v>6703</v>
      </c>
      <c r="G248" s="273" t="s">
        <v>6689</v>
      </c>
      <c r="H248" s="273" t="s">
        <v>6689</v>
      </c>
      <c r="I248" s="291" t="s">
        <v>198</v>
      </c>
    </row>
    <row r="249" spans="1:9" x14ac:dyDescent="0.25">
      <c r="A249" s="273">
        <v>47139</v>
      </c>
      <c r="B249" s="273">
        <v>50656026</v>
      </c>
      <c r="C249" s="273">
        <v>315109</v>
      </c>
      <c r="D249" s="273" t="s">
        <v>6887</v>
      </c>
      <c r="E249" s="273" t="s">
        <v>741</v>
      </c>
      <c r="F249" s="273" t="s">
        <v>6688</v>
      </c>
      <c r="G249" s="273" t="s">
        <v>6689</v>
      </c>
      <c r="H249" s="273" t="s">
        <v>6689</v>
      </c>
      <c r="I249" s="291" t="s">
        <v>198</v>
      </c>
    </row>
    <row r="250" spans="1:9" x14ac:dyDescent="0.25">
      <c r="A250" s="273">
        <v>47140</v>
      </c>
      <c r="B250" s="273">
        <v>50649912</v>
      </c>
      <c r="C250" s="273">
        <v>491302</v>
      </c>
      <c r="D250" s="273" t="s">
        <v>6888</v>
      </c>
      <c r="E250" s="273" t="s">
        <v>741</v>
      </c>
      <c r="F250" s="273" t="s">
        <v>6688</v>
      </c>
      <c r="G250" s="273" t="s">
        <v>6689</v>
      </c>
      <c r="H250" s="273" t="s">
        <v>6689</v>
      </c>
      <c r="I250" s="291" t="s">
        <v>201</v>
      </c>
    </row>
    <row r="251" spans="1:9" x14ac:dyDescent="0.25">
      <c r="A251" s="273">
        <v>47140</v>
      </c>
      <c r="B251" s="273">
        <v>50649912</v>
      </c>
      <c r="C251" s="273">
        <v>428523</v>
      </c>
      <c r="D251" s="273" t="s">
        <v>6889</v>
      </c>
      <c r="E251" s="273" t="s">
        <v>741</v>
      </c>
      <c r="F251" s="273" t="s">
        <v>6688</v>
      </c>
      <c r="G251" s="273" t="s">
        <v>6689</v>
      </c>
      <c r="H251" s="273" t="s">
        <v>6823</v>
      </c>
      <c r="I251" s="291" t="s">
        <v>6691</v>
      </c>
    </row>
    <row r="252" spans="1:9" x14ac:dyDescent="0.25">
      <c r="A252" s="273">
        <v>47140</v>
      </c>
      <c r="B252" s="273">
        <v>50649912</v>
      </c>
      <c r="C252" s="273">
        <v>324626</v>
      </c>
      <c r="D252" s="273" t="s">
        <v>6870</v>
      </c>
      <c r="E252" s="273" t="s">
        <v>741</v>
      </c>
      <c r="F252" s="273" t="s">
        <v>6688</v>
      </c>
      <c r="G252" s="273" t="s">
        <v>6689</v>
      </c>
      <c r="H252" s="273" t="s">
        <v>6689</v>
      </c>
      <c r="I252" s="291" t="s">
        <v>6697</v>
      </c>
    </row>
    <row r="253" spans="1:9" x14ac:dyDescent="0.25">
      <c r="A253" s="273">
        <v>47140</v>
      </c>
      <c r="B253" s="273">
        <v>50649912</v>
      </c>
      <c r="C253" s="273">
        <v>429757</v>
      </c>
      <c r="D253" s="273" t="s">
        <v>6890</v>
      </c>
      <c r="E253" s="273" t="s">
        <v>741</v>
      </c>
      <c r="F253" s="273" t="s">
        <v>6688</v>
      </c>
      <c r="G253" s="273" t="s">
        <v>6689</v>
      </c>
      <c r="H253" s="273" t="s">
        <v>6689</v>
      </c>
      <c r="I253" s="291" t="s">
        <v>201</v>
      </c>
    </row>
    <row r="254" spans="1:9" x14ac:dyDescent="0.25">
      <c r="A254" s="273">
        <v>47140</v>
      </c>
      <c r="B254" s="273">
        <v>50649912</v>
      </c>
      <c r="C254" s="273">
        <v>586442</v>
      </c>
      <c r="D254" s="273" t="s">
        <v>6891</v>
      </c>
      <c r="E254" s="273" t="s">
        <v>741</v>
      </c>
      <c r="F254" s="273" t="s">
        <v>6703</v>
      </c>
      <c r="G254" s="273" t="s">
        <v>6689</v>
      </c>
      <c r="H254" s="273" t="s">
        <v>6689</v>
      </c>
      <c r="I254" s="291" t="s">
        <v>6697</v>
      </c>
    </row>
    <row r="255" spans="1:9" x14ac:dyDescent="0.25">
      <c r="A255" s="273">
        <v>47140</v>
      </c>
      <c r="B255" s="273">
        <v>50649912</v>
      </c>
      <c r="C255" s="273">
        <v>971841</v>
      </c>
      <c r="D255" s="273" t="s">
        <v>151</v>
      </c>
      <c r="E255" s="273" t="s">
        <v>741</v>
      </c>
      <c r="F255" s="273" t="s">
        <v>6688</v>
      </c>
      <c r="G255" s="273" t="s">
        <v>6689</v>
      </c>
      <c r="H255" s="273" t="s">
        <v>6689</v>
      </c>
      <c r="I255" s="291" t="s">
        <v>201</v>
      </c>
    </row>
    <row r="256" spans="1:9" x14ac:dyDescent="0.25">
      <c r="A256" s="273">
        <v>47140</v>
      </c>
      <c r="B256" s="273">
        <v>50649912</v>
      </c>
      <c r="C256" s="273">
        <v>483839</v>
      </c>
      <c r="D256" s="273" t="s">
        <v>6892</v>
      </c>
      <c r="E256" s="273" t="s">
        <v>741</v>
      </c>
      <c r="F256" s="273" t="s">
        <v>6688</v>
      </c>
      <c r="G256" s="273" t="s">
        <v>6689</v>
      </c>
      <c r="H256" s="273" t="s">
        <v>6689</v>
      </c>
      <c r="I256" s="291" t="s">
        <v>6697</v>
      </c>
    </row>
    <row r="257" spans="1:9" x14ac:dyDescent="0.25">
      <c r="A257" s="273">
        <v>47140</v>
      </c>
      <c r="B257" s="273">
        <v>50649912</v>
      </c>
      <c r="C257" s="273">
        <v>455186</v>
      </c>
      <c r="D257" s="273" t="s">
        <v>6893</v>
      </c>
      <c r="E257" s="273" t="s">
        <v>741</v>
      </c>
      <c r="F257" s="273" t="s">
        <v>6688</v>
      </c>
      <c r="G257" s="273" t="s">
        <v>6689</v>
      </c>
      <c r="H257" s="273" t="s">
        <v>6689</v>
      </c>
      <c r="I257" s="291" t="s">
        <v>6697</v>
      </c>
    </row>
    <row r="258" spans="1:9" x14ac:dyDescent="0.25">
      <c r="A258" s="273">
        <v>47140</v>
      </c>
      <c r="B258" s="273">
        <v>50649912</v>
      </c>
      <c r="C258" s="273">
        <v>565835</v>
      </c>
      <c r="D258" s="273" t="s">
        <v>6894</v>
      </c>
      <c r="E258" s="273" t="s">
        <v>741</v>
      </c>
      <c r="F258" s="273" t="s">
        <v>6703</v>
      </c>
      <c r="G258" s="273" t="s">
        <v>6689</v>
      </c>
      <c r="H258" s="273" t="s">
        <v>6689</v>
      </c>
      <c r="I258" s="291" t="s">
        <v>201</v>
      </c>
    </row>
    <row r="259" spans="1:9" x14ac:dyDescent="0.25">
      <c r="A259" s="273">
        <v>47140</v>
      </c>
      <c r="B259" s="273">
        <v>50649912</v>
      </c>
      <c r="C259" s="273">
        <v>324620</v>
      </c>
      <c r="D259" s="273" t="s">
        <v>100</v>
      </c>
      <c r="E259" s="273" t="s">
        <v>741</v>
      </c>
      <c r="F259" s="273" t="s">
        <v>6688</v>
      </c>
      <c r="G259" s="273" t="s">
        <v>6689</v>
      </c>
      <c r="H259" s="273" t="s">
        <v>6689</v>
      </c>
      <c r="I259" s="291" t="s">
        <v>6697</v>
      </c>
    </row>
    <row r="260" spans="1:9" x14ac:dyDescent="0.25">
      <c r="A260" s="273">
        <v>47140</v>
      </c>
      <c r="B260" s="273">
        <v>50649912</v>
      </c>
      <c r="C260" s="273">
        <v>316771</v>
      </c>
      <c r="D260" s="273" t="s">
        <v>6895</v>
      </c>
      <c r="E260" s="273" t="s">
        <v>741</v>
      </c>
      <c r="F260" s="273" t="s">
        <v>6688</v>
      </c>
      <c r="G260" s="273" t="s">
        <v>6689</v>
      </c>
      <c r="H260" s="273" t="s">
        <v>6689</v>
      </c>
      <c r="I260" s="291" t="s">
        <v>201</v>
      </c>
    </row>
    <row r="261" spans="1:9" x14ac:dyDescent="0.25">
      <c r="A261" s="273">
        <v>47140</v>
      </c>
      <c r="B261" s="273">
        <v>50649912</v>
      </c>
      <c r="C261" s="273">
        <v>603400</v>
      </c>
      <c r="D261" s="273" t="s">
        <v>6896</v>
      </c>
      <c r="E261" s="273" t="s">
        <v>741</v>
      </c>
      <c r="F261" s="273" t="s">
        <v>6688</v>
      </c>
      <c r="G261" s="273" t="s">
        <v>6689</v>
      </c>
      <c r="H261" s="273" t="s">
        <v>6689</v>
      </c>
      <c r="I261" s="291" t="s">
        <v>6697</v>
      </c>
    </row>
    <row r="262" spans="1:9" x14ac:dyDescent="0.25">
      <c r="A262" s="273">
        <v>47140</v>
      </c>
      <c r="B262" s="273">
        <v>50649912</v>
      </c>
      <c r="C262" s="273">
        <v>385296</v>
      </c>
      <c r="D262" s="273" t="s">
        <v>6897</v>
      </c>
      <c r="E262" s="273" t="s">
        <v>741</v>
      </c>
      <c r="F262" s="273" t="s">
        <v>6688</v>
      </c>
      <c r="G262" s="273" t="s">
        <v>6689</v>
      </c>
      <c r="H262" s="273" t="s">
        <v>6689</v>
      </c>
      <c r="I262" s="291" t="s">
        <v>201</v>
      </c>
    </row>
    <row r="263" spans="1:9" x14ac:dyDescent="0.25">
      <c r="A263" s="273">
        <v>47140</v>
      </c>
      <c r="B263" s="273">
        <v>50649912</v>
      </c>
      <c r="C263" s="273">
        <v>316211</v>
      </c>
      <c r="D263" s="273" t="s">
        <v>190</v>
      </c>
      <c r="E263" s="273" t="s">
        <v>741</v>
      </c>
      <c r="F263" s="273" t="s">
        <v>6703</v>
      </c>
      <c r="G263" s="273" t="s">
        <v>6689</v>
      </c>
      <c r="H263" s="273" t="s">
        <v>6823</v>
      </c>
      <c r="I263" s="291" t="s">
        <v>202</v>
      </c>
    </row>
    <row r="264" spans="1:9" x14ac:dyDescent="0.25">
      <c r="A264" s="273">
        <v>47140</v>
      </c>
      <c r="B264" s="273">
        <v>50649912</v>
      </c>
      <c r="C264" s="273">
        <v>332519</v>
      </c>
      <c r="D264" s="273" t="s">
        <v>6875</v>
      </c>
      <c r="E264" s="273" t="s">
        <v>741</v>
      </c>
      <c r="F264" s="273" t="s">
        <v>6688</v>
      </c>
      <c r="G264" s="273" t="s">
        <v>6689</v>
      </c>
      <c r="H264" s="273" t="s">
        <v>6689</v>
      </c>
      <c r="I264" s="291" t="s">
        <v>201</v>
      </c>
    </row>
    <row r="265" spans="1:9" x14ac:dyDescent="0.25">
      <c r="A265" s="273">
        <v>47140</v>
      </c>
      <c r="B265" s="273">
        <v>50649912</v>
      </c>
      <c r="C265" s="273">
        <v>412060</v>
      </c>
      <c r="D265" s="273" t="s">
        <v>6877</v>
      </c>
      <c r="E265" s="273" t="s">
        <v>741</v>
      </c>
      <c r="F265" s="273" t="s">
        <v>6688</v>
      </c>
      <c r="G265" s="273" t="s">
        <v>6689</v>
      </c>
      <c r="H265" s="273" t="s">
        <v>6689</v>
      </c>
      <c r="I265" s="291" t="s">
        <v>201</v>
      </c>
    </row>
    <row r="266" spans="1:9" x14ac:dyDescent="0.25">
      <c r="A266" s="273">
        <v>47141</v>
      </c>
      <c r="B266" s="273">
        <v>50656024</v>
      </c>
      <c r="C266" s="273">
        <v>560514</v>
      </c>
      <c r="D266" s="273" t="s">
        <v>6898</v>
      </c>
      <c r="E266" s="273" t="s">
        <v>741</v>
      </c>
      <c r="F266" s="273" t="s">
        <v>6703</v>
      </c>
      <c r="G266" s="273" t="s">
        <v>6689</v>
      </c>
      <c r="H266" s="273" t="s">
        <v>6689</v>
      </c>
      <c r="I266" s="291" t="s">
        <v>198</v>
      </c>
    </row>
    <row r="267" spans="1:9" x14ac:dyDescent="0.25">
      <c r="A267" s="273">
        <v>47141</v>
      </c>
      <c r="B267" s="273">
        <v>50656024</v>
      </c>
      <c r="C267" s="273">
        <v>204198</v>
      </c>
      <c r="D267" s="273" t="s">
        <v>6899</v>
      </c>
      <c r="E267" s="273" t="s">
        <v>741</v>
      </c>
      <c r="F267" s="273" t="s">
        <v>6688</v>
      </c>
      <c r="G267" s="273" t="s">
        <v>6689</v>
      </c>
      <c r="H267" s="273" t="s">
        <v>6689</v>
      </c>
      <c r="I267" s="291" t="s">
        <v>198</v>
      </c>
    </row>
    <row r="268" spans="1:9" x14ac:dyDescent="0.25">
      <c r="A268" s="273">
        <v>47141</v>
      </c>
      <c r="B268" s="273">
        <v>50656024</v>
      </c>
      <c r="C268" s="273">
        <v>243355</v>
      </c>
      <c r="D268" s="273" t="s">
        <v>6900</v>
      </c>
      <c r="E268" s="273" t="s">
        <v>741</v>
      </c>
      <c r="F268" s="273" t="s">
        <v>6688</v>
      </c>
      <c r="G268" s="273" t="s">
        <v>6689</v>
      </c>
      <c r="H268" s="273" t="s">
        <v>6823</v>
      </c>
      <c r="I268" s="291" t="s">
        <v>197</v>
      </c>
    </row>
    <row r="269" spans="1:9" x14ac:dyDescent="0.25">
      <c r="A269" s="273">
        <v>47141</v>
      </c>
      <c r="B269" s="273">
        <v>50656024</v>
      </c>
      <c r="C269" s="273">
        <v>569444</v>
      </c>
      <c r="D269" s="273" t="s">
        <v>6901</v>
      </c>
      <c r="E269" s="273" t="s">
        <v>741</v>
      </c>
      <c r="F269" s="273" t="s">
        <v>6688</v>
      </c>
      <c r="G269" s="273" t="s">
        <v>6689</v>
      </c>
      <c r="H269" s="273" t="s">
        <v>6689</v>
      </c>
      <c r="I269" s="291" t="s">
        <v>6697</v>
      </c>
    </row>
    <row r="270" spans="1:9" x14ac:dyDescent="0.25">
      <c r="A270" s="273">
        <v>47141</v>
      </c>
      <c r="B270" s="273">
        <v>50656024</v>
      </c>
      <c r="C270" s="273">
        <v>205783</v>
      </c>
      <c r="D270" s="273" t="s">
        <v>6902</v>
      </c>
      <c r="E270" s="273" t="s">
        <v>741</v>
      </c>
      <c r="F270" s="273" t="s">
        <v>6688</v>
      </c>
      <c r="G270" s="273" t="s">
        <v>6689</v>
      </c>
      <c r="H270" s="273" t="s">
        <v>6823</v>
      </c>
      <c r="I270" s="291" t="s">
        <v>197</v>
      </c>
    </row>
    <row r="271" spans="1:9" x14ac:dyDescent="0.25">
      <c r="A271" s="273">
        <v>47141</v>
      </c>
      <c r="B271" s="273">
        <v>50656024</v>
      </c>
      <c r="C271" s="273">
        <v>323517</v>
      </c>
      <c r="D271" s="273" t="s">
        <v>6903</v>
      </c>
      <c r="E271" s="273" t="s">
        <v>741</v>
      </c>
      <c r="F271" s="273" t="s">
        <v>6688</v>
      </c>
      <c r="G271" s="273" t="s">
        <v>6689</v>
      </c>
      <c r="H271" s="273" t="s">
        <v>6823</v>
      </c>
      <c r="I271" s="291" t="s">
        <v>197</v>
      </c>
    </row>
    <row r="272" spans="1:9" x14ac:dyDescent="0.25">
      <c r="A272" s="273">
        <v>47141</v>
      </c>
      <c r="B272" s="273">
        <v>50656024</v>
      </c>
      <c r="C272" s="273">
        <v>368132</v>
      </c>
      <c r="D272" s="273" t="s">
        <v>6904</v>
      </c>
      <c r="E272" s="273" t="s">
        <v>741</v>
      </c>
      <c r="F272" s="273" t="s">
        <v>6688</v>
      </c>
      <c r="G272" s="273" t="s">
        <v>6689</v>
      </c>
      <c r="H272" s="273" t="s">
        <v>6689</v>
      </c>
      <c r="I272" s="291" t="s">
        <v>202</v>
      </c>
    </row>
    <row r="273" spans="1:9" x14ac:dyDescent="0.25">
      <c r="A273" s="273">
        <v>47141</v>
      </c>
      <c r="B273" s="273">
        <v>50656024</v>
      </c>
      <c r="C273" s="273">
        <v>633173</v>
      </c>
      <c r="D273" s="273" t="s">
        <v>6905</v>
      </c>
      <c r="E273" s="273" t="s">
        <v>741</v>
      </c>
      <c r="F273" s="273" t="s">
        <v>6688</v>
      </c>
      <c r="G273" s="273" t="s">
        <v>6689</v>
      </c>
      <c r="H273" s="273" t="s">
        <v>6823</v>
      </c>
      <c r="I273" s="291" t="s">
        <v>197</v>
      </c>
    </row>
    <row r="274" spans="1:9" x14ac:dyDescent="0.25">
      <c r="A274" s="273">
        <v>47141</v>
      </c>
      <c r="B274" s="273">
        <v>50656024</v>
      </c>
      <c r="C274" s="273">
        <v>447608</v>
      </c>
      <c r="D274" s="273" t="s">
        <v>6906</v>
      </c>
      <c r="E274" s="273" t="s">
        <v>741</v>
      </c>
      <c r="F274" s="273" t="s">
        <v>6688</v>
      </c>
      <c r="G274" s="273" t="s">
        <v>6689</v>
      </c>
      <c r="H274" s="273" t="s">
        <v>6689</v>
      </c>
      <c r="I274" s="291" t="s">
        <v>201</v>
      </c>
    </row>
    <row r="275" spans="1:9" x14ac:dyDescent="0.25">
      <c r="A275" s="273">
        <v>47141</v>
      </c>
      <c r="B275" s="273">
        <v>50656024</v>
      </c>
      <c r="C275" s="273">
        <v>812346</v>
      </c>
      <c r="D275" s="273" t="s">
        <v>193</v>
      </c>
      <c r="E275" s="273" t="s">
        <v>741</v>
      </c>
      <c r="F275" s="273" t="s">
        <v>6688</v>
      </c>
      <c r="G275" s="273" t="s">
        <v>6689</v>
      </c>
      <c r="H275" s="273" t="s">
        <v>6689</v>
      </c>
      <c r="I275" s="291" t="s">
        <v>197</v>
      </c>
    </row>
    <row r="276" spans="1:9" x14ac:dyDescent="0.25">
      <c r="A276" s="273">
        <v>47141</v>
      </c>
      <c r="B276" s="273">
        <v>50656024</v>
      </c>
      <c r="C276" s="273">
        <v>681954</v>
      </c>
      <c r="D276" s="273" t="s">
        <v>6907</v>
      </c>
      <c r="E276" s="273" t="s">
        <v>741</v>
      </c>
      <c r="F276" s="273" t="s">
        <v>6688</v>
      </c>
      <c r="G276" s="273" t="s">
        <v>6689</v>
      </c>
      <c r="H276" s="273" t="s">
        <v>6823</v>
      </c>
      <c r="I276" s="291" t="s">
        <v>197</v>
      </c>
    </row>
    <row r="277" spans="1:9" x14ac:dyDescent="0.25">
      <c r="A277" s="273">
        <v>47141</v>
      </c>
      <c r="B277" s="273">
        <v>50656024</v>
      </c>
      <c r="C277" s="273">
        <v>458778</v>
      </c>
      <c r="D277" s="273" t="s">
        <v>6908</v>
      </c>
      <c r="E277" s="273" t="s">
        <v>741</v>
      </c>
      <c r="F277" s="273" t="s">
        <v>6703</v>
      </c>
      <c r="G277" s="273" t="s">
        <v>6689</v>
      </c>
      <c r="H277" s="273" t="s">
        <v>6689</v>
      </c>
      <c r="I277" s="291" t="s">
        <v>202</v>
      </c>
    </row>
    <row r="278" spans="1:9" x14ac:dyDescent="0.25">
      <c r="A278" s="273">
        <v>47141</v>
      </c>
      <c r="B278" s="273">
        <v>50656024</v>
      </c>
      <c r="C278" s="273">
        <v>397441</v>
      </c>
      <c r="D278" s="273" t="s">
        <v>6909</v>
      </c>
      <c r="E278" s="273" t="s">
        <v>741</v>
      </c>
      <c r="F278" s="273" t="s">
        <v>6688</v>
      </c>
      <c r="G278" s="273" t="s">
        <v>6689</v>
      </c>
      <c r="H278" s="273" t="s">
        <v>6689</v>
      </c>
      <c r="I278" s="291" t="s">
        <v>201</v>
      </c>
    </row>
    <row r="279" spans="1:9" x14ac:dyDescent="0.25">
      <c r="A279" s="273">
        <v>47141</v>
      </c>
      <c r="B279" s="273">
        <v>50656024</v>
      </c>
      <c r="C279" s="273">
        <v>587355</v>
      </c>
      <c r="D279" s="273" t="s">
        <v>6910</v>
      </c>
      <c r="E279" s="273" t="s">
        <v>741</v>
      </c>
      <c r="F279" s="273" t="s">
        <v>6688</v>
      </c>
      <c r="G279" s="273" t="s">
        <v>6689</v>
      </c>
      <c r="H279" s="273" t="s">
        <v>6689</v>
      </c>
      <c r="I279" s="291" t="s">
        <v>198</v>
      </c>
    </row>
    <row r="280" spans="1:9" x14ac:dyDescent="0.25">
      <c r="A280" s="273">
        <v>47141</v>
      </c>
      <c r="B280" s="273">
        <v>50656024</v>
      </c>
      <c r="C280" s="273">
        <v>370490</v>
      </c>
      <c r="D280" s="273" t="s">
        <v>6911</v>
      </c>
      <c r="E280" s="273" t="s">
        <v>741</v>
      </c>
      <c r="F280" s="273" t="s">
        <v>6703</v>
      </c>
      <c r="G280" s="273" t="s">
        <v>6689</v>
      </c>
      <c r="H280" s="273" t="s">
        <v>6823</v>
      </c>
      <c r="I280" s="291" t="s">
        <v>197</v>
      </c>
    </row>
    <row r="281" spans="1:9" x14ac:dyDescent="0.25">
      <c r="A281" s="273">
        <v>47142</v>
      </c>
      <c r="B281" s="273">
        <v>50656015</v>
      </c>
      <c r="C281" s="273">
        <v>341293</v>
      </c>
      <c r="D281" s="273" t="s">
        <v>6912</v>
      </c>
      <c r="E281" s="273" t="s">
        <v>741</v>
      </c>
      <c r="F281" s="273" t="s">
        <v>6688</v>
      </c>
      <c r="G281" s="273" t="s">
        <v>6689</v>
      </c>
      <c r="H281" s="273" t="s">
        <v>6689</v>
      </c>
      <c r="I281" s="291" t="e">
        <v>#N/A</v>
      </c>
    </row>
    <row r="282" spans="1:9" x14ac:dyDescent="0.25">
      <c r="A282" s="273">
        <v>47142</v>
      </c>
      <c r="B282" s="273">
        <v>50656015</v>
      </c>
      <c r="C282" s="273">
        <v>164543</v>
      </c>
      <c r="D282" s="273" t="s">
        <v>6832</v>
      </c>
      <c r="E282" s="273" t="s">
        <v>741</v>
      </c>
      <c r="F282" s="273" t="s">
        <v>6688</v>
      </c>
      <c r="G282" s="273" t="s">
        <v>6689</v>
      </c>
      <c r="H282" s="273" t="s">
        <v>6689</v>
      </c>
      <c r="I282" s="291" t="s">
        <v>198</v>
      </c>
    </row>
    <row r="283" spans="1:9" x14ac:dyDescent="0.25">
      <c r="A283" s="273">
        <v>47142</v>
      </c>
      <c r="B283" s="273">
        <v>50656015</v>
      </c>
      <c r="C283" s="273">
        <v>510745</v>
      </c>
      <c r="D283" s="273" t="s">
        <v>56</v>
      </c>
      <c r="E283" s="273" t="s">
        <v>741</v>
      </c>
      <c r="F283" s="273" t="s">
        <v>6688</v>
      </c>
      <c r="G283" s="273" t="s">
        <v>6689</v>
      </c>
      <c r="H283" s="273" t="s">
        <v>6689</v>
      </c>
      <c r="I283" s="291" t="s">
        <v>201</v>
      </c>
    </row>
    <row r="284" spans="1:9" x14ac:dyDescent="0.25">
      <c r="A284" s="273">
        <v>47142</v>
      </c>
      <c r="B284" s="273">
        <v>50656015</v>
      </c>
      <c r="C284" s="273">
        <v>428523</v>
      </c>
      <c r="D284" s="273" t="s">
        <v>6889</v>
      </c>
      <c r="E284" s="273" t="s">
        <v>741</v>
      </c>
      <c r="F284" s="273" t="s">
        <v>6688</v>
      </c>
      <c r="G284" s="273" t="s">
        <v>6689</v>
      </c>
      <c r="H284" s="273" t="s">
        <v>6689</v>
      </c>
      <c r="I284" s="291" t="s">
        <v>6691</v>
      </c>
    </row>
    <row r="285" spans="1:9" x14ac:dyDescent="0.25">
      <c r="A285" s="273">
        <v>47142</v>
      </c>
      <c r="B285" s="273">
        <v>50656015</v>
      </c>
      <c r="C285" s="273">
        <v>337781</v>
      </c>
      <c r="D285" s="273" t="s">
        <v>6913</v>
      </c>
      <c r="E285" s="273" t="s">
        <v>741</v>
      </c>
      <c r="F285" s="273" t="s">
        <v>6688</v>
      </c>
      <c r="G285" s="273" t="s">
        <v>6689</v>
      </c>
      <c r="H285" s="273" t="s">
        <v>6823</v>
      </c>
      <c r="I285" s="291" t="s">
        <v>201</v>
      </c>
    </row>
    <row r="286" spans="1:9" x14ac:dyDescent="0.25">
      <c r="A286" s="273">
        <v>47142</v>
      </c>
      <c r="B286" s="273">
        <v>50656015</v>
      </c>
      <c r="C286" s="273">
        <v>419848</v>
      </c>
      <c r="D286" s="273" t="s">
        <v>6914</v>
      </c>
      <c r="E286" s="273" t="s">
        <v>741</v>
      </c>
      <c r="F286" s="273" t="s">
        <v>6688</v>
      </c>
      <c r="G286" s="273" t="s">
        <v>6689</v>
      </c>
      <c r="H286" s="273" t="s">
        <v>6823</v>
      </c>
      <c r="I286" s="291" t="s">
        <v>201</v>
      </c>
    </row>
    <row r="287" spans="1:9" x14ac:dyDescent="0.25">
      <c r="A287" s="273">
        <v>47142</v>
      </c>
      <c r="B287" s="273">
        <v>50656015</v>
      </c>
      <c r="C287" s="273">
        <v>579352</v>
      </c>
      <c r="D287" s="273" t="s">
        <v>6881</v>
      </c>
      <c r="E287" s="273" t="s">
        <v>6711</v>
      </c>
      <c r="F287" s="273" t="s">
        <v>6703</v>
      </c>
      <c r="G287" s="273" t="s">
        <v>6689</v>
      </c>
      <c r="H287" s="273" t="s">
        <v>6689</v>
      </c>
      <c r="I287" s="291" t="e">
        <v>#N/A</v>
      </c>
    </row>
    <row r="288" spans="1:9" x14ac:dyDescent="0.25">
      <c r="A288" s="273">
        <v>47142</v>
      </c>
      <c r="B288" s="273">
        <v>50656015</v>
      </c>
      <c r="C288" s="273">
        <v>374253</v>
      </c>
      <c r="D288" s="273" t="s">
        <v>130</v>
      </c>
      <c r="E288" s="273" t="s">
        <v>741</v>
      </c>
      <c r="F288" s="273" t="s">
        <v>6688</v>
      </c>
      <c r="G288" s="273" t="s">
        <v>6689</v>
      </c>
      <c r="H288" s="273" t="s">
        <v>6689</v>
      </c>
      <c r="I288" s="291" t="s">
        <v>201</v>
      </c>
    </row>
    <row r="289" spans="1:9" x14ac:dyDescent="0.25">
      <c r="A289" s="273">
        <v>47142</v>
      </c>
      <c r="B289" s="273">
        <v>50656015</v>
      </c>
      <c r="C289" s="273">
        <v>386534</v>
      </c>
      <c r="D289" s="273" t="s">
        <v>112</v>
      </c>
      <c r="E289" s="273" t="s">
        <v>741</v>
      </c>
      <c r="F289" s="273" t="s">
        <v>6688</v>
      </c>
      <c r="G289" s="273" t="s">
        <v>6689</v>
      </c>
      <c r="H289" s="273" t="s">
        <v>6689</v>
      </c>
      <c r="I289" s="291" t="e">
        <v>#N/A</v>
      </c>
    </row>
    <row r="290" spans="1:9" x14ac:dyDescent="0.25">
      <c r="A290" s="273">
        <v>47142</v>
      </c>
      <c r="B290" s="273">
        <v>50656015</v>
      </c>
      <c r="C290" s="273">
        <v>336327</v>
      </c>
      <c r="D290" s="273" t="s">
        <v>204</v>
      </c>
      <c r="E290" s="273" t="s">
        <v>741</v>
      </c>
      <c r="F290" s="273" t="s">
        <v>6688</v>
      </c>
      <c r="G290" s="273" t="s">
        <v>6689</v>
      </c>
      <c r="H290" s="273" t="s">
        <v>6689</v>
      </c>
      <c r="I290" s="291" t="s">
        <v>202</v>
      </c>
    </row>
    <row r="291" spans="1:9" x14ac:dyDescent="0.25">
      <c r="A291" s="273">
        <v>47142</v>
      </c>
      <c r="B291" s="273">
        <v>50656015</v>
      </c>
      <c r="C291" s="273">
        <v>661575</v>
      </c>
      <c r="D291" s="273" t="s">
        <v>6915</v>
      </c>
      <c r="E291" s="273" t="s">
        <v>741</v>
      </c>
      <c r="F291" s="273" t="s">
        <v>6688</v>
      </c>
      <c r="G291" s="273" t="s">
        <v>6689</v>
      </c>
      <c r="H291" s="273" t="s">
        <v>6689</v>
      </c>
      <c r="I291" s="291" t="s">
        <v>6697</v>
      </c>
    </row>
    <row r="292" spans="1:9" x14ac:dyDescent="0.25">
      <c r="A292" s="273">
        <v>47142</v>
      </c>
      <c r="B292" s="273">
        <v>50656015</v>
      </c>
      <c r="C292" s="273">
        <v>455186</v>
      </c>
      <c r="D292" s="273" t="s">
        <v>6893</v>
      </c>
      <c r="E292" s="273" t="s">
        <v>741</v>
      </c>
      <c r="F292" s="273" t="s">
        <v>6688</v>
      </c>
      <c r="G292" s="273" t="s">
        <v>6689</v>
      </c>
      <c r="H292" s="273" t="s">
        <v>6689</v>
      </c>
      <c r="I292" s="291" t="s">
        <v>6697</v>
      </c>
    </row>
    <row r="293" spans="1:9" x14ac:dyDescent="0.25">
      <c r="A293" s="273">
        <v>47142</v>
      </c>
      <c r="B293" s="273">
        <v>50656015</v>
      </c>
      <c r="C293" s="273">
        <v>201275</v>
      </c>
      <c r="D293" s="273" t="s">
        <v>137</v>
      </c>
      <c r="E293" s="273" t="s">
        <v>741</v>
      </c>
      <c r="F293" s="273" t="s">
        <v>6688</v>
      </c>
      <c r="G293" s="273" t="s">
        <v>6689</v>
      </c>
      <c r="H293" s="273" t="s">
        <v>6689</v>
      </c>
      <c r="I293" s="291" t="s">
        <v>198</v>
      </c>
    </row>
    <row r="294" spans="1:9" x14ac:dyDescent="0.25">
      <c r="A294" s="273">
        <v>47142</v>
      </c>
      <c r="B294" s="273">
        <v>50656015</v>
      </c>
      <c r="C294" s="273">
        <v>407545</v>
      </c>
      <c r="D294" s="273" t="s">
        <v>6916</v>
      </c>
      <c r="E294" s="273" t="s">
        <v>741</v>
      </c>
      <c r="F294" s="273" t="s">
        <v>6688</v>
      </c>
      <c r="G294" s="273" t="s">
        <v>6689</v>
      </c>
      <c r="H294" s="273" t="s">
        <v>6689</v>
      </c>
      <c r="I294" s="291" t="e">
        <v>#N/A</v>
      </c>
    </row>
    <row r="295" spans="1:9" x14ac:dyDescent="0.25">
      <c r="A295" s="273">
        <v>47142</v>
      </c>
      <c r="B295" s="273">
        <v>50656015</v>
      </c>
      <c r="C295" s="273">
        <v>315109</v>
      </c>
      <c r="D295" s="273" t="s">
        <v>6887</v>
      </c>
      <c r="E295" s="273" t="s">
        <v>741</v>
      </c>
      <c r="F295" s="273" t="s">
        <v>6688</v>
      </c>
      <c r="G295" s="273" t="s">
        <v>6689</v>
      </c>
      <c r="H295" s="273" t="s">
        <v>6689</v>
      </c>
      <c r="I295" s="291" t="s">
        <v>198</v>
      </c>
    </row>
    <row r="296" spans="1:9" x14ac:dyDescent="0.25">
      <c r="A296" s="273">
        <v>47142</v>
      </c>
      <c r="B296" s="273">
        <v>50656015</v>
      </c>
      <c r="C296" s="273">
        <v>350060</v>
      </c>
      <c r="D296" s="273" t="s">
        <v>169</v>
      </c>
      <c r="E296" s="273" t="s">
        <v>741</v>
      </c>
      <c r="F296" s="273" t="s">
        <v>6688</v>
      </c>
      <c r="G296" s="273" t="s">
        <v>6689</v>
      </c>
      <c r="H296" s="273" t="s">
        <v>6823</v>
      </c>
      <c r="I296" s="291" t="s">
        <v>201</v>
      </c>
    </row>
    <row r="297" spans="1:9" x14ac:dyDescent="0.25">
      <c r="A297" s="273">
        <v>47154</v>
      </c>
      <c r="B297" s="273">
        <v>50649861</v>
      </c>
      <c r="C297" s="273">
        <v>333805</v>
      </c>
      <c r="D297" s="273" t="s">
        <v>6917</v>
      </c>
      <c r="E297" s="273" t="s">
        <v>741</v>
      </c>
      <c r="F297" s="273" t="s">
        <v>6703</v>
      </c>
      <c r="G297" s="273" t="s">
        <v>6689</v>
      </c>
      <c r="H297" s="273" t="s">
        <v>6689</v>
      </c>
      <c r="I297" s="291" t="s">
        <v>202</v>
      </c>
    </row>
    <row r="298" spans="1:9" x14ac:dyDescent="0.25">
      <c r="A298" s="273">
        <v>47154</v>
      </c>
      <c r="B298" s="273">
        <v>50649861</v>
      </c>
      <c r="C298" s="273">
        <v>374581</v>
      </c>
      <c r="D298" s="273" t="s">
        <v>6918</v>
      </c>
      <c r="E298" s="273" t="s">
        <v>741</v>
      </c>
      <c r="F298" s="273" t="s">
        <v>6688</v>
      </c>
      <c r="G298" s="273" t="s">
        <v>6689</v>
      </c>
      <c r="H298" s="273" t="s">
        <v>6689</v>
      </c>
      <c r="I298" s="291" t="e">
        <v>#N/A</v>
      </c>
    </row>
    <row r="299" spans="1:9" x14ac:dyDescent="0.25">
      <c r="A299" s="273">
        <v>47154</v>
      </c>
      <c r="B299" s="273">
        <v>50649861</v>
      </c>
      <c r="C299" s="273">
        <v>365897</v>
      </c>
      <c r="D299" s="273" t="s">
        <v>6919</v>
      </c>
      <c r="E299" s="273" t="s">
        <v>741</v>
      </c>
      <c r="F299" s="273" t="s">
        <v>6688</v>
      </c>
      <c r="G299" s="273" t="s">
        <v>6689</v>
      </c>
      <c r="H299" s="273" t="s">
        <v>6689</v>
      </c>
      <c r="I299" s="291" t="s">
        <v>6691</v>
      </c>
    </row>
    <row r="300" spans="1:9" x14ac:dyDescent="0.25">
      <c r="A300" s="273">
        <v>47154</v>
      </c>
      <c r="B300" s="273">
        <v>50649861</v>
      </c>
      <c r="C300" s="273">
        <v>311848</v>
      </c>
      <c r="D300" s="273" t="s">
        <v>185</v>
      </c>
      <c r="E300" s="273" t="s">
        <v>741</v>
      </c>
      <c r="F300" s="273" t="s">
        <v>6688</v>
      </c>
      <c r="G300" s="273" t="s">
        <v>6689</v>
      </c>
      <c r="H300" s="273" t="s">
        <v>6689</v>
      </c>
      <c r="I300" s="291" t="e">
        <v>#N/A</v>
      </c>
    </row>
    <row r="301" spans="1:9" x14ac:dyDescent="0.25">
      <c r="A301" s="273">
        <v>47154</v>
      </c>
      <c r="B301" s="273">
        <v>50649861</v>
      </c>
      <c r="C301" s="273">
        <v>332755</v>
      </c>
      <c r="D301" s="273" t="s">
        <v>199</v>
      </c>
      <c r="E301" s="273" t="s">
        <v>741</v>
      </c>
      <c r="F301" s="273" t="s">
        <v>6688</v>
      </c>
      <c r="G301" s="273" t="s">
        <v>6689</v>
      </c>
      <c r="H301" s="273" t="s">
        <v>6689</v>
      </c>
      <c r="I301" s="291" t="s">
        <v>198</v>
      </c>
    </row>
    <row r="302" spans="1:9" x14ac:dyDescent="0.25">
      <c r="A302" s="273">
        <v>47154</v>
      </c>
      <c r="B302" s="273">
        <v>50649861</v>
      </c>
      <c r="C302" s="273">
        <v>301200</v>
      </c>
      <c r="D302" s="273" t="s">
        <v>6920</v>
      </c>
      <c r="E302" s="273" t="s">
        <v>741</v>
      </c>
      <c r="F302" s="273" t="s">
        <v>6688</v>
      </c>
      <c r="G302" s="273" t="s">
        <v>6689</v>
      </c>
      <c r="H302" s="273" t="s">
        <v>6689</v>
      </c>
      <c r="I302" s="291" t="s">
        <v>6691</v>
      </c>
    </row>
    <row r="303" spans="1:9" x14ac:dyDescent="0.25">
      <c r="A303" s="273">
        <v>47154</v>
      </c>
      <c r="B303" s="273">
        <v>50649861</v>
      </c>
      <c r="C303" s="273">
        <v>372136</v>
      </c>
      <c r="D303" s="273" t="s">
        <v>6921</v>
      </c>
      <c r="E303" s="273" t="s">
        <v>741</v>
      </c>
      <c r="F303" s="273" t="s">
        <v>6688</v>
      </c>
      <c r="G303" s="273" t="s">
        <v>6689</v>
      </c>
      <c r="H303" s="273" t="s">
        <v>6689</v>
      </c>
      <c r="I303" s="291" t="s">
        <v>198</v>
      </c>
    </row>
    <row r="304" spans="1:9" x14ac:dyDescent="0.25">
      <c r="A304" s="273">
        <v>47154</v>
      </c>
      <c r="B304" s="273">
        <v>50649861</v>
      </c>
      <c r="C304" s="273">
        <v>200742</v>
      </c>
      <c r="D304" s="273" t="s">
        <v>6922</v>
      </c>
      <c r="E304" s="273" t="s">
        <v>741</v>
      </c>
      <c r="F304" s="273" t="s">
        <v>6688</v>
      </c>
      <c r="G304" s="273" t="s">
        <v>6689</v>
      </c>
      <c r="H304" s="273" t="s">
        <v>6689</v>
      </c>
      <c r="I304" s="291" t="e">
        <v>#N/A</v>
      </c>
    </row>
    <row r="305" spans="1:9" x14ac:dyDescent="0.25">
      <c r="A305" s="273">
        <v>47154</v>
      </c>
      <c r="B305" s="273">
        <v>50649861</v>
      </c>
      <c r="C305" s="273">
        <v>598519</v>
      </c>
      <c r="D305" s="273" t="s">
        <v>181</v>
      </c>
      <c r="E305" s="273" t="s">
        <v>741</v>
      </c>
      <c r="F305" s="273" t="s">
        <v>6703</v>
      </c>
      <c r="G305" s="273" t="s">
        <v>6689</v>
      </c>
      <c r="H305" s="273" t="s">
        <v>6689</v>
      </c>
      <c r="I305" s="291" t="s">
        <v>6697</v>
      </c>
    </row>
    <row r="306" spans="1:9" x14ac:dyDescent="0.25">
      <c r="A306" s="273">
        <v>47154</v>
      </c>
      <c r="B306" s="273">
        <v>50649861</v>
      </c>
      <c r="C306" s="273">
        <v>335203</v>
      </c>
      <c r="D306" s="273" t="s">
        <v>6800</v>
      </c>
      <c r="E306" s="273" t="s">
        <v>741</v>
      </c>
      <c r="F306" s="273" t="s">
        <v>6688</v>
      </c>
      <c r="G306" s="273" t="s">
        <v>6689</v>
      </c>
      <c r="H306" s="273" t="s">
        <v>6689</v>
      </c>
      <c r="I306" s="291" t="s">
        <v>6691</v>
      </c>
    </row>
    <row r="307" spans="1:9" x14ac:dyDescent="0.25">
      <c r="A307" s="273">
        <v>47154</v>
      </c>
      <c r="B307" s="273">
        <v>50649861</v>
      </c>
      <c r="C307" s="273">
        <v>415111</v>
      </c>
      <c r="D307" s="273" t="s">
        <v>6923</v>
      </c>
      <c r="E307" s="273" t="s">
        <v>741</v>
      </c>
      <c r="F307" s="273" t="s">
        <v>6688</v>
      </c>
      <c r="G307" s="273" t="s">
        <v>6689</v>
      </c>
      <c r="H307" s="273" t="s">
        <v>6689</v>
      </c>
      <c r="I307" s="291" t="e">
        <v>#N/A</v>
      </c>
    </row>
    <row r="308" spans="1:9" x14ac:dyDescent="0.25">
      <c r="A308" s="273">
        <v>47154</v>
      </c>
      <c r="B308" s="273">
        <v>50649861</v>
      </c>
      <c r="C308" s="273">
        <v>268219</v>
      </c>
      <c r="D308" s="273" t="s">
        <v>6873</v>
      </c>
      <c r="E308" s="273" t="s">
        <v>741</v>
      </c>
      <c r="F308" s="273" t="s">
        <v>6688</v>
      </c>
      <c r="G308" s="273" t="s">
        <v>6689</v>
      </c>
      <c r="H308" s="273" t="s">
        <v>6689</v>
      </c>
      <c r="I308" s="291" t="s">
        <v>202</v>
      </c>
    </row>
    <row r="309" spans="1:9" x14ac:dyDescent="0.25">
      <c r="A309" s="273">
        <v>47154</v>
      </c>
      <c r="B309" s="273">
        <v>50649861</v>
      </c>
      <c r="C309" s="273">
        <v>368115</v>
      </c>
      <c r="D309" s="273" t="s">
        <v>6883</v>
      </c>
      <c r="E309" s="273" t="s">
        <v>741</v>
      </c>
      <c r="F309" s="273" t="s">
        <v>6688</v>
      </c>
      <c r="G309" s="273" t="s">
        <v>6689</v>
      </c>
      <c r="H309" s="273" t="s">
        <v>6689</v>
      </c>
      <c r="I309" s="291" t="s">
        <v>202</v>
      </c>
    </row>
    <row r="310" spans="1:9" x14ac:dyDescent="0.25">
      <c r="A310" s="273">
        <v>47154</v>
      </c>
      <c r="B310" s="273">
        <v>50649861</v>
      </c>
      <c r="C310" s="273">
        <v>515859</v>
      </c>
      <c r="D310" s="273" t="s">
        <v>6924</v>
      </c>
      <c r="E310" s="273" t="s">
        <v>741</v>
      </c>
      <c r="F310" s="273" t="s">
        <v>6688</v>
      </c>
      <c r="G310" s="273" t="s">
        <v>6689</v>
      </c>
      <c r="H310" s="273" t="s">
        <v>6689</v>
      </c>
      <c r="I310" s="291" t="e">
        <v>#N/A</v>
      </c>
    </row>
    <row r="311" spans="1:9" x14ac:dyDescent="0.25">
      <c r="A311" s="273">
        <v>47154</v>
      </c>
      <c r="B311" s="273">
        <v>50649861</v>
      </c>
      <c r="C311" s="273">
        <v>458778</v>
      </c>
      <c r="D311" s="273" t="s">
        <v>6908</v>
      </c>
      <c r="E311" s="273" t="s">
        <v>741</v>
      </c>
      <c r="F311" s="273" t="s">
        <v>6703</v>
      </c>
      <c r="G311" s="273" t="s">
        <v>6689</v>
      </c>
      <c r="H311" s="273" t="s">
        <v>6689</v>
      </c>
      <c r="I311" s="291" t="s">
        <v>202</v>
      </c>
    </row>
    <row r="312" spans="1:9" x14ac:dyDescent="0.25">
      <c r="A312" s="273">
        <v>47154</v>
      </c>
      <c r="B312" s="273">
        <v>50649861</v>
      </c>
      <c r="C312" s="273">
        <v>395929</v>
      </c>
      <c r="D312" s="273" t="s">
        <v>6884</v>
      </c>
      <c r="E312" s="273" t="s">
        <v>741</v>
      </c>
      <c r="F312" s="273" t="s">
        <v>6703</v>
      </c>
      <c r="G312" s="273" t="s">
        <v>6689</v>
      </c>
      <c r="H312" s="273" t="s">
        <v>6689</v>
      </c>
      <c r="I312" s="291" t="s">
        <v>197</v>
      </c>
    </row>
    <row r="313" spans="1:9" x14ac:dyDescent="0.25">
      <c r="A313" s="273">
        <v>47154</v>
      </c>
      <c r="B313" s="273">
        <v>50649861</v>
      </c>
      <c r="C313" s="273">
        <v>580310</v>
      </c>
      <c r="D313" s="273" t="s">
        <v>6925</v>
      </c>
      <c r="E313" s="273" t="s">
        <v>741</v>
      </c>
      <c r="F313" s="273" t="s">
        <v>6703</v>
      </c>
      <c r="G313" s="273" t="s">
        <v>6689</v>
      </c>
      <c r="H313" s="273" t="s">
        <v>6689</v>
      </c>
      <c r="I313" s="291" t="s">
        <v>198</v>
      </c>
    </row>
    <row r="314" spans="1:9" x14ac:dyDescent="0.25">
      <c r="A314" s="273">
        <v>47154</v>
      </c>
      <c r="B314" s="273">
        <v>50649861</v>
      </c>
      <c r="C314" s="273">
        <v>577878</v>
      </c>
      <c r="D314" s="273" t="s">
        <v>6885</v>
      </c>
      <c r="E314" s="273" t="s">
        <v>741</v>
      </c>
      <c r="F314" s="273" t="s">
        <v>6688</v>
      </c>
      <c r="G314" s="273" t="s">
        <v>6689</v>
      </c>
      <c r="H314" s="273" t="s">
        <v>6689</v>
      </c>
      <c r="I314" s="291" t="e">
        <v>#N/A</v>
      </c>
    </row>
    <row r="315" spans="1:9" x14ac:dyDescent="0.25">
      <c r="A315" s="273">
        <v>47154</v>
      </c>
      <c r="B315" s="273">
        <v>50649861</v>
      </c>
      <c r="C315" s="273">
        <v>652428</v>
      </c>
      <c r="D315" s="273" t="s">
        <v>6926</v>
      </c>
      <c r="E315" s="273" t="s">
        <v>741</v>
      </c>
      <c r="F315" s="273" t="s">
        <v>6688</v>
      </c>
      <c r="G315" s="273" t="s">
        <v>6689</v>
      </c>
      <c r="H315" s="273" t="s">
        <v>6689</v>
      </c>
      <c r="I315" s="291" t="e">
        <v>#N/A</v>
      </c>
    </row>
    <row r="316" spans="1:9" x14ac:dyDescent="0.25">
      <c r="A316" s="273">
        <v>47154</v>
      </c>
      <c r="B316" s="273">
        <v>50649861</v>
      </c>
      <c r="C316" s="273">
        <v>203750</v>
      </c>
      <c r="D316" s="273" t="s">
        <v>6927</v>
      </c>
      <c r="E316" s="273" t="s">
        <v>741</v>
      </c>
      <c r="F316" s="273" t="s">
        <v>6688</v>
      </c>
      <c r="G316" s="273" t="s">
        <v>6689</v>
      </c>
      <c r="H316" s="273" t="s">
        <v>6689</v>
      </c>
      <c r="I316" s="291" t="e">
        <v>#N/A</v>
      </c>
    </row>
    <row r="317" spans="1:9" x14ac:dyDescent="0.25">
      <c r="A317" s="273">
        <v>47154</v>
      </c>
      <c r="B317" s="273">
        <v>50649861</v>
      </c>
      <c r="C317" s="273">
        <v>552003</v>
      </c>
      <c r="D317" s="273" t="s">
        <v>6928</v>
      </c>
      <c r="E317" s="273" t="s">
        <v>6711</v>
      </c>
      <c r="F317" s="273" t="s">
        <v>6688</v>
      </c>
      <c r="G317" s="273" t="s">
        <v>6689</v>
      </c>
      <c r="H317" s="273" t="s">
        <v>6689</v>
      </c>
      <c r="I317" s="291" t="e">
        <v>#N/A</v>
      </c>
    </row>
    <row r="318" spans="1:9" x14ac:dyDescent="0.25">
      <c r="A318" s="273">
        <v>47160</v>
      </c>
      <c r="B318" s="273">
        <v>50649950</v>
      </c>
      <c r="C318" s="273">
        <v>365897</v>
      </c>
      <c r="D318" s="273" t="s">
        <v>6919</v>
      </c>
      <c r="E318" s="273" t="s">
        <v>741</v>
      </c>
      <c r="F318" s="273" t="s">
        <v>6688</v>
      </c>
      <c r="G318" s="273" t="s">
        <v>6689</v>
      </c>
      <c r="H318" s="273" t="s">
        <v>6689</v>
      </c>
      <c r="I318" s="291" t="s">
        <v>6691</v>
      </c>
    </row>
    <row r="319" spans="1:9" x14ac:dyDescent="0.25">
      <c r="A319" s="273">
        <v>47160</v>
      </c>
      <c r="B319" s="273">
        <v>50649950</v>
      </c>
      <c r="C319" s="273">
        <v>445709</v>
      </c>
      <c r="D319" s="273" t="s">
        <v>6869</v>
      </c>
      <c r="E319" s="273" t="s">
        <v>741</v>
      </c>
      <c r="F319" s="273" t="s">
        <v>6688</v>
      </c>
      <c r="G319" s="273" t="s">
        <v>6689</v>
      </c>
      <c r="H319" s="273" t="s">
        <v>6689</v>
      </c>
      <c r="I319" s="291" t="s">
        <v>201</v>
      </c>
    </row>
    <row r="320" spans="1:9" x14ac:dyDescent="0.25">
      <c r="A320" s="273">
        <v>47160</v>
      </c>
      <c r="B320" s="273">
        <v>50649950</v>
      </c>
      <c r="C320" s="273">
        <v>317222</v>
      </c>
      <c r="D320" s="273" t="s">
        <v>6929</v>
      </c>
      <c r="E320" s="273" t="s">
        <v>741</v>
      </c>
      <c r="F320" s="273" t="s">
        <v>6688</v>
      </c>
      <c r="G320" s="273" t="s">
        <v>6689</v>
      </c>
      <c r="H320" s="273" t="s">
        <v>6689</v>
      </c>
      <c r="I320" s="291" t="s">
        <v>201</v>
      </c>
    </row>
    <row r="321" spans="1:9" x14ac:dyDescent="0.25">
      <c r="A321" s="273">
        <v>47160</v>
      </c>
      <c r="B321" s="273">
        <v>50649950</v>
      </c>
      <c r="C321" s="273">
        <v>405175</v>
      </c>
      <c r="D321" s="273" t="s">
        <v>146</v>
      </c>
      <c r="E321" s="273" t="s">
        <v>741</v>
      </c>
      <c r="F321" s="273" t="s">
        <v>6688</v>
      </c>
      <c r="G321" s="273" t="s">
        <v>6689</v>
      </c>
      <c r="H321" s="273" t="s">
        <v>6689</v>
      </c>
      <c r="I321" s="291" t="s">
        <v>201</v>
      </c>
    </row>
    <row r="322" spans="1:9" x14ac:dyDescent="0.25">
      <c r="A322" s="273">
        <v>47160</v>
      </c>
      <c r="B322" s="273">
        <v>50649950</v>
      </c>
      <c r="C322" s="273">
        <v>557410</v>
      </c>
      <c r="D322" s="273" t="s">
        <v>6930</v>
      </c>
      <c r="E322" s="273" t="s">
        <v>741</v>
      </c>
      <c r="F322" s="273" t="s">
        <v>6688</v>
      </c>
      <c r="G322" s="273" t="s">
        <v>6689</v>
      </c>
      <c r="H322" s="273" t="s">
        <v>6689</v>
      </c>
      <c r="I322" s="291" t="s">
        <v>6697</v>
      </c>
    </row>
    <row r="323" spans="1:9" x14ac:dyDescent="0.25">
      <c r="A323" s="273">
        <v>47160</v>
      </c>
      <c r="B323" s="273">
        <v>50649950</v>
      </c>
      <c r="C323" s="273">
        <v>980391</v>
      </c>
      <c r="D323" s="273" t="s">
        <v>6931</v>
      </c>
      <c r="E323" s="273" t="s">
        <v>741</v>
      </c>
      <c r="F323" s="273" t="s">
        <v>6688</v>
      </c>
      <c r="G323" s="273" t="s">
        <v>6689</v>
      </c>
      <c r="H323" s="273" t="s">
        <v>6689</v>
      </c>
      <c r="I323" s="291" t="e">
        <v>#N/A</v>
      </c>
    </row>
    <row r="324" spans="1:9" x14ac:dyDescent="0.25">
      <c r="A324" s="273">
        <v>47160</v>
      </c>
      <c r="B324" s="273">
        <v>50649950</v>
      </c>
      <c r="C324" s="273">
        <v>429757</v>
      </c>
      <c r="D324" s="273" t="s">
        <v>6890</v>
      </c>
      <c r="E324" s="273" t="s">
        <v>741</v>
      </c>
      <c r="F324" s="273" t="s">
        <v>6688</v>
      </c>
      <c r="G324" s="273" t="s">
        <v>6689</v>
      </c>
      <c r="H324" s="273" t="s">
        <v>6689</v>
      </c>
      <c r="I324" s="291" t="s">
        <v>201</v>
      </c>
    </row>
    <row r="325" spans="1:9" x14ac:dyDescent="0.25">
      <c r="A325" s="273">
        <v>47160</v>
      </c>
      <c r="B325" s="273">
        <v>50649950</v>
      </c>
      <c r="C325" s="273">
        <v>586442</v>
      </c>
      <c r="D325" s="273" t="s">
        <v>6891</v>
      </c>
      <c r="E325" s="273" t="s">
        <v>741</v>
      </c>
      <c r="F325" s="273" t="s">
        <v>6703</v>
      </c>
      <c r="G325" s="273" t="s">
        <v>6689</v>
      </c>
      <c r="H325" s="273" t="s">
        <v>6689</v>
      </c>
      <c r="I325" s="291" t="s">
        <v>6697</v>
      </c>
    </row>
    <row r="326" spans="1:9" x14ac:dyDescent="0.25">
      <c r="A326" s="273">
        <v>47160</v>
      </c>
      <c r="B326" s="273">
        <v>50649950</v>
      </c>
      <c r="C326" s="273">
        <v>365787</v>
      </c>
      <c r="D326" s="273" t="s">
        <v>6932</v>
      </c>
      <c r="E326" s="273" t="s">
        <v>741</v>
      </c>
      <c r="F326" s="273" t="s">
        <v>6703</v>
      </c>
      <c r="G326" s="273" t="s">
        <v>6689</v>
      </c>
      <c r="H326" s="273" t="s">
        <v>6689</v>
      </c>
      <c r="I326" s="291" t="s">
        <v>201</v>
      </c>
    </row>
    <row r="327" spans="1:9" x14ac:dyDescent="0.25">
      <c r="A327" s="273">
        <v>47160</v>
      </c>
      <c r="B327" s="273">
        <v>50649950</v>
      </c>
      <c r="C327" s="273">
        <v>483839</v>
      </c>
      <c r="D327" s="273" t="s">
        <v>6892</v>
      </c>
      <c r="E327" s="273" t="s">
        <v>741</v>
      </c>
      <c r="F327" s="273" t="s">
        <v>6688</v>
      </c>
      <c r="G327" s="273" t="s">
        <v>6689</v>
      </c>
      <c r="H327" s="273" t="s">
        <v>6689</v>
      </c>
      <c r="I327" s="291" t="s">
        <v>6697</v>
      </c>
    </row>
    <row r="328" spans="1:9" x14ac:dyDescent="0.25">
      <c r="A328" s="273">
        <v>47160</v>
      </c>
      <c r="B328" s="273">
        <v>50649950</v>
      </c>
      <c r="C328" s="273">
        <v>550817</v>
      </c>
      <c r="D328" s="273" t="s">
        <v>6874</v>
      </c>
      <c r="E328" s="273" t="s">
        <v>741</v>
      </c>
      <c r="F328" s="273" t="s">
        <v>6703</v>
      </c>
      <c r="G328" s="273" t="s">
        <v>6689</v>
      </c>
      <c r="H328" s="273" t="s">
        <v>6689</v>
      </c>
      <c r="I328" s="291" t="s">
        <v>6697</v>
      </c>
    </row>
    <row r="329" spans="1:9" x14ac:dyDescent="0.25">
      <c r="A329" s="273">
        <v>47160</v>
      </c>
      <c r="B329" s="273">
        <v>50649950</v>
      </c>
      <c r="C329" s="273">
        <v>324620</v>
      </c>
      <c r="D329" s="273" t="s">
        <v>100</v>
      </c>
      <c r="E329" s="273" t="s">
        <v>741</v>
      </c>
      <c r="F329" s="273" t="s">
        <v>6688</v>
      </c>
      <c r="G329" s="273" t="s">
        <v>6689</v>
      </c>
      <c r="H329" s="273" t="s">
        <v>6689</v>
      </c>
      <c r="I329" s="291" t="s">
        <v>6697</v>
      </c>
    </row>
    <row r="330" spans="1:9" x14ac:dyDescent="0.25">
      <c r="A330" s="273">
        <v>47160</v>
      </c>
      <c r="B330" s="273">
        <v>50649950</v>
      </c>
      <c r="C330" s="273">
        <v>421032</v>
      </c>
      <c r="D330" s="273" t="s">
        <v>6933</v>
      </c>
      <c r="E330" s="273" t="s">
        <v>741</v>
      </c>
      <c r="F330" s="273" t="s">
        <v>6688</v>
      </c>
      <c r="G330" s="273" t="s">
        <v>6689</v>
      </c>
      <c r="H330" s="273" t="s">
        <v>6689</v>
      </c>
      <c r="I330" s="291" t="s">
        <v>201</v>
      </c>
    </row>
    <row r="331" spans="1:9" x14ac:dyDescent="0.25">
      <c r="A331" s="273">
        <v>47160</v>
      </c>
      <c r="B331" s="273">
        <v>50649950</v>
      </c>
      <c r="C331" s="273">
        <v>603400</v>
      </c>
      <c r="D331" s="273" t="s">
        <v>6896</v>
      </c>
      <c r="E331" s="273" t="s">
        <v>741</v>
      </c>
      <c r="F331" s="273" t="s">
        <v>6688</v>
      </c>
      <c r="G331" s="273" t="s">
        <v>6689</v>
      </c>
      <c r="H331" s="273" t="s">
        <v>6689</v>
      </c>
      <c r="I331" s="291" t="s">
        <v>6697</v>
      </c>
    </row>
    <row r="332" spans="1:9" x14ac:dyDescent="0.25">
      <c r="A332" s="273">
        <v>47160</v>
      </c>
      <c r="B332" s="273">
        <v>50649950</v>
      </c>
      <c r="C332" s="273">
        <v>586708</v>
      </c>
      <c r="D332" s="273" t="s">
        <v>6934</v>
      </c>
      <c r="E332" s="273" t="s">
        <v>741</v>
      </c>
      <c r="F332" s="273" t="s">
        <v>6688</v>
      </c>
      <c r="G332" s="273" t="s">
        <v>6689</v>
      </c>
      <c r="H332" s="273" t="s">
        <v>6689</v>
      </c>
      <c r="I332" s="291" t="s">
        <v>201</v>
      </c>
    </row>
    <row r="333" spans="1:9" x14ac:dyDescent="0.25">
      <c r="A333" s="273">
        <v>47160</v>
      </c>
      <c r="B333" s="273">
        <v>50649950</v>
      </c>
      <c r="C333" s="273">
        <v>515108</v>
      </c>
      <c r="D333" s="273" t="s">
        <v>6935</v>
      </c>
      <c r="E333" s="273" t="s">
        <v>741</v>
      </c>
      <c r="F333" s="273" t="s">
        <v>6688</v>
      </c>
      <c r="G333" s="273" t="s">
        <v>6689</v>
      </c>
      <c r="H333" s="273" t="s">
        <v>6689</v>
      </c>
      <c r="I333" s="291" t="s">
        <v>201</v>
      </c>
    </row>
    <row r="334" spans="1:9" x14ac:dyDescent="0.25">
      <c r="A334" s="273">
        <v>47350</v>
      </c>
      <c r="B334" s="273">
        <v>50656014</v>
      </c>
      <c r="C334" s="273">
        <v>374494</v>
      </c>
      <c r="D334" s="273" t="s">
        <v>6868</v>
      </c>
      <c r="E334" s="273" t="s">
        <v>741</v>
      </c>
      <c r="F334" s="273" t="s">
        <v>6688</v>
      </c>
      <c r="G334" s="273" t="s">
        <v>6689</v>
      </c>
      <c r="H334" s="273" t="s">
        <v>6689</v>
      </c>
      <c r="I334" s="291" t="e">
        <v>#N/A</v>
      </c>
    </row>
    <row r="335" spans="1:9" x14ac:dyDescent="0.25">
      <c r="A335" s="273">
        <v>47350</v>
      </c>
      <c r="B335" s="273">
        <v>50656014</v>
      </c>
      <c r="C335" s="273">
        <v>502879</v>
      </c>
      <c r="D335" s="273" t="s">
        <v>6936</v>
      </c>
      <c r="E335" s="273" t="s">
        <v>741</v>
      </c>
      <c r="F335" s="273" t="s">
        <v>6688</v>
      </c>
      <c r="G335" s="273" t="s">
        <v>6689</v>
      </c>
      <c r="H335" s="273" t="s">
        <v>6689</v>
      </c>
      <c r="I335" s="291" t="s">
        <v>201</v>
      </c>
    </row>
    <row r="336" spans="1:9" x14ac:dyDescent="0.25">
      <c r="A336" s="273">
        <v>47350</v>
      </c>
      <c r="B336" s="273">
        <v>50656014</v>
      </c>
      <c r="C336" s="273">
        <v>334014</v>
      </c>
      <c r="D336" s="273" t="s">
        <v>6834</v>
      </c>
      <c r="E336" s="273" t="s">
        <v>741</v>
      </c>
      <c r="F336" s="273" t="s">
        <v>6688</v>
      </c>
      <c r="G336" s="273" t="s">
        <v>6689</v>
      </c>
      <c r="H336" s="273" t="s">
        <v>6689</v>
      </c>
      <c r="I336" s="291" t="s">
        <v>201</v>
      </c>
    </row>
    <row r="337" spans="1:9" x14ac:dyDescent="0.25">
      <c r="A337" s="273">
        <v>47350</v>
      </c>
      <c r="B337" s="273">
        <v>50656014</v>
      </c>
      <c r="C337" s="273">
        <v>596960</v>
      </c>
      <c r="D337" s="273" t="s">
        <v>6937</v>
      </c>
      <c r="E337" s="273" t="s">
        <v>6711</v>
      </c>
      <c r="F337" s="273" t="s">
        <v>6703</v>
      </c>
      <c r="G337" s="273" t="s">
        <v>6689</v>
      </c>
      <c r="H337" s="273" t="s">
        <v>6689</v>
      </c>
      <c r="I337" s="291" t="e">
        <v>#N/A</v>
      </c>
    </row>
    <row r="338" spans="1:9" x14ac:dyDescent="0.25">
      <c r="A338" s="273">
        <v>47350</v>
      </c>
      <c r="B338" s="273">
        <v>50656014</v>
      </c>
      <c r="C338" s="273">
        <v>536392</v>
      </c>
      <c r="D338" s="273" t="s">
        <v>6938</v>
      </c>
      <c r="E338" s="273" t="s">
        <v>741</v>
      </c>
      <c r="F338" s="273" t="s">
        <v>6688</v>
      </c>
      <c r="G338" s="273" t="s">
        <v>6689</v>
      </c>
      <c r="H338" s="273" t="s">
        <v>6689</v>
      </c>
      <c r="I338" s="291" t="e">
        <v>#N/A</v>
      </c>
    </row>
    <row r="339" spans="1:9" x14ac:dyDescent="0.25">
      <c r="A339" s="273">
        <v>47350</v>
      </c>
      <c r="B339" s="273">
        <v>50656014</v>
      </c>
      <c r="C339" s="273">
        <v>318342</v>
      </c>
      <c r="D339" s="273" t="s">
        <v>6838</v>
      </c>
      <c r="E339" s="273" t="s">
        <v>741</v>
      </c>
      <c r="F339" s="273" t="s">
        <v>6703</v>
      </c>
      <c r="G339" s="273" t="s">
        <v>6689</v>
      </c>
      <c r="H339" s="273" t="s">
        <v>6689</v>
      </c>
      <c r="I339" s="291" t="s">
        <v>201</v>
      </c>
    </row>
    <row r="340" spans="1:9" x14ac:dyDescent="0.25">
      <c r="A340" s="273">
        <v>47350</v>
      </c>
      <c r="B340" s="273">
        <v>50656014</v>
      </c>
      <c r="C340" s="273">
        <v>557837</v>
      </c>
      <c r="D340" s="273" t="s">
        <v>6839</v>
      </c>
      <c r="E340" s="273" t="s">
        <v>741</v>
      </c>
      <c r="F340" s="273" t="s">
        <v>6688</v>
      </c>
      <c r="G340" s="273" t="s">
        <v>6689</v>
      </c>
      <c r="H340" s="273" t="s">
        <v>6689</v>
      </c>
      <c r="I340" s="291" t="e">
        <v>#N/A</v>
      </c>
    </row>
    <row r="341" spans="1:9" x14ac:dyDescent="0.25">
      <c r="A341" s="273">
        <v>47350</v>
      </c>
      <c r="B341" s="273">
        <v>50656014</v>
      </c>
      <c r="C341" s="273">
        <v>314201</v>
      </c>
      <c r="D341" s="273" t="s">
        <v>6939</v>
      </c>
      <c r="E341" s="273" t="s">
        <v>741</v>
      </c>
      <c r="F341" s="273" t="s">
        <v>6688</v>
      </c>
      <c r="G341" s="273" t="s">
        <v>6689</v>
      </c>
      <c r="H341" s="273" t="s">
        <v>6689</v>
      </c>
      <c r="I341" s="291" t="e">
        <v>#N/A</v>
      </c>
    </row>
    <row r="342" spans="1:9" x14ac:dyDescent="0.25">
      <c r="A342" s="273">
        <v>47350</v>
      </c>
      <c r="B342" s="273">
        <v>50656014</v>
      </c>
      <c r="C342" s="273">
        <v>230554</v>
      </c>
      <c r="D342" s="273" t="s">
        <v>6940</v>
      </c>
      <c r="E342" s="273" t="s">
        <v>741</v>
      </c>
      <c r="F342" s="273" t="s">
        <v>6688</v>
      </c>
      <c r="G342" s="273" t="s">
        <v>6689</v>
      </c>
      <c r="H342" s="273" t="s">
        <v>6823</v>
      </c>
      <c r="I342" s="291" t="s">
        <v>6697</v>
      </c>
    </row>
    <row r="343" spans="1:9" x14ac:dyDescent="0.25">
      <c r="A343" s="273">
        <v>47350</v>
      </c>
      <c r="B343" s="273">
        <v>50656014</v>
      </c>
      <c r="C343" s="273">
        <v>660820</v>
      </c>
      <c r="D343" s="273" t="s">
        <v>6841</v>
      </c>
      <c r="E343" s="273" t="s">
        <v>741</v>
      </c>
      <c r="F343" s="273" t="s">
        <v>6688</v>
      </c>
      <c r="G343" s="273" t="s">
        <v>6689</v>
      </c>
      <c r="H343" s="273" t="s">
        <v>6689</v>
      </c>
      <c r="I343" s="291" t="s">
        <v>201</v>
      </c>
    </row>
    <row r="344" spans="1:9" x14ac:dyDescent="0.25">
      <c r="A344" s="273">
        <v>47350</v>
      </c>
      <c r="B344" s="273">
        <v>50656014</v>
      </c>
      <c r="C344" s="273">
        <v>365907</v>
      </c>
      <c r="D344" s="273" t="s">
        <v>6844</v>
      </c>
      <c r="E344" s="273" t="s">
        <v>741</v>
      </c>
      <c r="F344" s="273" t="s">
        <v>6688</v>
      </c>
      <c r="G344" s="273" t="s">
        <v>6689</v>
      </c>
      <c r="H344" s="273" t="s">
        <v>6689</v>
      </c>
      <c r="I344" s="291" t="s">
        <v>201</v>
      </c>
    </row>
    <row r="345" spans="1:9" x14ac:dyDescent="0.25">
      <c r="A345" s="273">
        <v>47350</v>
      </c>
      <c r="B345" s="273">
        <v>50656014</v>
      </c>
      <c r="C345" s="273">
        <v>584774</v>
      </c>
      <c r="D345" s="273" t="s">
        <v>6941</v>
      </c>
      <c r="E345" s="273" t="s">
        <v>741</v>
      </c>
      <c r="F345" s="273" t="s">
        <v>6703</v>
      </c>
      <c r="G345" s="273" t="s">
        <v>6689</v>
      </c>
      <c r="H345" s="273" t="s">
        <v>6689</v>
      </c>
      <c r="I345" s="291" t="s">
        <v>201</v>
      </c>
    </row>
    <row r="346" spans="1:9" x14ac:dyDescent="0.25">
      <c r="A346" s="273">
        <v>47350</v>
      </c>
      <c r="B346" s="273">
        <v>50656014</v>
      </c>
      <c r="C346" s="273">
        <v>338690</v>
      </c>
      <c r="D346" s="273" t="s">
        <v>6876</v>
      </c>
      <c r="E346" s="273" t="s">
        <v>741</v>
      </c>
      <c r="F346" s="273" t="s">
        <v>6688</v>
      </c>
      <c r="G346" s="273" t="s">
        <v>6689</v>
      </c>
      <c r="H346" s="273" t="s">
        <v>6689</v>
      </c>
      <c r="I346" s="291" t="e">
        <v>#N/A</v>
      </c>
    </row>
    <row r="347" spans="1:9" x14ac:dyDescent="0.25">
      <c r="A347" s="273">
        <v>47666</v>
      </c>
      <c r="B347" s="273">
        <v>50655743</v>
      </c>
      <c r="C347" s="273">
        <v>210218</v>
      </c>
      <c r="D347" s="273" t="s">
        <v>6942</v>
      </c>
      <c r="E347" s="273" t="s">
        <v>640</v>
      </c>
      <c r="F347" s="273" t="s">
        <v>6688</v>
      </c>
      <c r="G347" s="273" t="s">
        <v>6689</v>
      </c>
      <c r="H347" s="273" t="s">
        <v>6689</v>
      </c>
      <c r="I347" s="291" t="s">
        <v>197</v>
      </c>
    </row>
    <row r="348" spans="1:9" x14ac:dyDescent="0.25">
      <c r="A348" s="273">
        <v>47666</v>
      </c>
      <c r="B348" s="273">
        <v>50655743</v>
      </c>
      <c r="C348" s="273">
        <v>526102</v>
      </c>
      <c r="D348" s="273" t="s">
        <v>6943</v>
      </c>
      <c r="E348" s="273" t="s">
        <v>6944</v>
      </c>
      <c r="F348" s="273" t="s">
        <v>6688</v>
      </c>
      <c r="G348" s="273" t="s">
        <v>6823</v>
      </c>
      <c r="H348" s="273" t="s">
        <v>6689</v>
      </c>
      <c r="I348" s="291" t="s">
        <v>197</v>
      </c>
    </row>
    <row r="349" spans="1:9" x14ac:dyDescent="0.25">
      <c r="A349" s="273">
        <v>47666</v>
      </c>
      <c r="B349" s="273">
        <v>50655743</v>
      </c>
      <c r="C349" s="273">
        <v>345102</v>
      </c>
      <c r="D349" s="273" t="s">
        <v>6945</v>
      </c>
      <c r="E349" s="273" t="s">
        <v>640</v>
      </c>
      <c r="F349" s="273" t="s">
        <v>6688</v>
      </c>
      <c r="G349" s="273" t="s">
        <v>6823</v>
      </c>
      <c r="H349" s="273" t="s">
        <v>6823</v>
      </c>
      <c r="I349" s="291" t="s">
        <v>197</v>
      </c>
    </row>
    <row r="350" spans="1:9" x14ac:dyDescent="0.25">
      <c r="A350" s="273">
        <v>47666</v>
      </c>
      <c r="B350" s="273">
        <v>50655743</v>
      </c>
      <c r="C350" s="273">
        <v>178205</v>
      </c>
      <c r="D350" s="273" t="s">
        <v>6946</v>
      </c>
      <c r="E350" s="273" t="s">
        <v>640</v>
      </c>
      <c r="F350" s="273" t="s">
        <v>6688</v>
      </c>
      <c r="G350" s="273" t="s">
        <v>6823</v>
      </c>
      <c r="H350" s="273" t="s">
        <v>6689</v>
      </c>
      <c r="I350" s="291" t="s">
        <v>197</v>
      </c>
    </row>
    <row r="351" spans="1:9" x14ac:dyDescent="0.25">
      <c r="A351" s="273">
        <v>47666</v>
      </c>
      <c r="B351" s="273">
        <v>50655743</v>
      </c>
      <c r="C351" s="273">
        <v>373086</v>
      </c>
      <c r="D351" s="273" t="s">
        <v>6947</v>
      </c>
      <c r="E351" s="273" t="s">
        <v>640</v>
      </c>
      <c r="F351" s="273" t="s">
        <v>6688</v>
      </c>
      <c r="G351" s="273" t="s">
        <v>6823</v>
      </c>
      <c r="H351" s="273" t="s">
        <v>6689</v>
      </c>
      <c r="I351" s="291" t="s">
        <v>197</v>
      </c>
    </row>
    <row r="352" spans="1:9" x14ac:dyDescent="0.25">
      <c r="A352" s="273">
        <v>47666</v>
      </c>
      <c r="B352" s="273">
        <v>50655743</v>
      </c>
      <c r="C352" s="273">
        <v>372172</v>
      </c>
      <c r="D352" s="273" t="s">
        <v>6948</v>
      </c>
      <c r="E352" s="273" t="s">
        <v>640</v>
      </c>
      <c r="F352" s="273" t="s">
        <v>6688</v>
      </c>
      <c r="G352" s="273" t="s">
        <v>6823</v>
      </c>
      <c r="H352" s="273" t="s">
        <v>6823</v>
      </c>
      <c r="I352" s="291" t="s">
        <v>197</v>
      </c>
    </row>
    <row r="353" spans="1:9" x14ac:dyDescent="0.25">
      <c r="A353" s="273">
        <v>47666</v>
      </c>
      <c r="B353" s="273">
        <v>50655743</v>
      </c>
      <c r="C353" s="273">
        <v>583356</v>
      </c>
      <c r="D353" s="273" t="s">
        <v>6949</v>
      </c>
      <c r="E353" s="273" t="s">
        <v>6944</v>
      </c>
      <c r="F353" s="273" t="s">
        <v>6688</v>
      </c>
      <c r="G353" s="273" t="s">
        <v>6823</v>
      </c>
      <c r="H353" s="273" t="s">
        <v>6689</v>
      </c>
      <c r="I353" s="291" t="e">
        <v>#N/A</v>
      </c>
    </row>
    <row r="354" spans="1:9" x14ac:dyDescent="0.25">
      <c r="A354" s="273">
        <v>47666</v>
      </c>
      <c r="B354" s="273">
        <v>50655743</v>
      </c>
      <c r="C354" s="273">
        <v>583358</v>
      </c>
      <c r="D354" s="273" t="s">
        <v>6950</v>
      </c>
      <c r="E354" s="273" t="s">
        <v>741</v>
      </c>
      <c r="F354" s="273" t="s">
        <v>6688</v>
      </c>
      <c r="G354" s="273" t="s">
        <v>6689</v>
      </c>
      <c r="H354" s="273" t="s">
        <v>6689</v>
      </c>
      <c r="I354" s="291" t="s">
        <v>197</v>
      </c>
    </row>
    <row r="355" spans="1:9" x14ac:dyDescent="0.25">
      <c r="A355" s="273">
        <v>47666</v>
      </c>
      <c r="B355" s="273">
        <v>50655743</v>
      </c>
      <c r="C355" s="273">
        <v>315773</v>
      </c>
      <c r="D355" s="273" t="s">
        <v>6951</v>
      </c>
      <c r="E355" s="273" t="s">
        <v>640</v>
      </c>
      <c r="F355" s="273" t="s">
        <v>6688</v>
      </c>
      <c r="G355" s="273" t="s">
        <v>6823</v>
      </c>
      <c r="H355" s="273" t="s">
        <v>6689</v>
      </c>
      <c r="I355" s="291" t="s">
        <v>197</v>
      </c>
    </row>
    <row r="356" spans="1:9" x14ac:dyDescent="0.25">
      <c r="A356" s="273">
        <v>47666</v>
      </c>
      <c r="B356" s="273">
        <v>50655743</v>
      </c>
      <c r="C356" s="273">
        <v>520751</v>
      </c>
      <c r="D356" s="273" t="s">
        <v>6952</v>
      </c>
      <c r="E356" s="273" t="s">
        <v>640</v>
      </c>
      <c r="F356" s="273" t="s">
        <v>6688</v>
      </c>
      <c r="G356" s="273" t="s">
        <v>6823</v>
      </c>
      <c r="H356" s="273" t="s">
        <v>6689</v>
      </c>
      <c r="I356" s="291" t="s">
        <v>197</v>
      </c>
    </row>
    <row r="357" spans="1:9" x14ac:dyDescent="0.25">
      <c r="A357" s="273">
        <v>47842</v>
      </c>
      <c r="B357" s="273">
        <v>50650150</v>
      </c>
      <c r="C357" s="273">
        <v>449409</v>
      </c>
      <c r="D357" s="273" t="s">
        <v>6953</v>
      </c>
      <c r="E357" s="273" t="s">
        <v>640</v>
      </c>
      <c r="F357" s="273" t="s">
        <v>6688</v>
      </c>
      <c r="G357" s="273" t="s">
        <v>6689</v>
      </c>
      <c r="H357" s="273" t="s">
        <v>6689</v>
      </c>
      <c r="I357" s="291" t="s">
        <v>201</v>
      </c>
    </row>
    <row r="358" spans="1:9" x14ac:dyDescent="0.25">
      <c r="A358" s="273">
        <v>47842</v>
      </c>
      <c r="B358" s="273">
        <v>50650150</v>
      </c>
      <c r="C358" s="273">
        <v>362929</v>
      </c>
      <c r="D358" s="273" t="s">
        <v>6954</v>
      </c>
      <c r="E358" s="273" t="s">
        <v>640</v>
      </c>
      <c r="F358" s="273" t="s">
        <v>6688</v>
      </c>
      <c r="G358" s="273" t="s">
        <v>6689</v>
      </c>
      <c r="H358" s="273" t="s">
        <v>6689</v>
      </c>
      <c r="I358" s="291" t="s">
        <v>201</v>
      </c>
    </row>
    <row r="359" spans="1:9" x14ac:dyDescent="0.25">
      <c r="A359" s="273">
        <v>47842</v>
      </c>
      <c r="B359" s="273">
        <v>50650150</v>
      </c>
      <c r="C359" s="273">
        <v>268107</v>
      </c>
      <c r="D359" s="273" t="s">
        <v>6955</v>
      </c>
      <c r="E359" s="273" t="s">
        <v>640</v>
      </c>
      <c r="F359" s="273" t="s">
        <v>6703</v>
      </c>
      <c r="G359" s="273" t="s">
        <v>6689</v>
      </c>
      <c r="H359" s="273" t="s">
        <v>6689</v>
      </c>
      <c r="I359" s="291" t="s">
        <v>201</v>
      </c>
    </row>
    <row r="360" spans="1:9" x14ac:dyDescent="0.25">
      <c r="A360" s="273">
        <v>47842</v>
      </c>
      <c r="B360" s="273">
        <v>50650150</v>
      </c>
      <c r="C360" s="273">
        <v>502879</v>
      </c>
      <c r="D360" s="273" t="s">
        <v>6936</v>
      </c>
      <c r="E360" s="273" t="s">
        <v>741</v>
      </c>
      <c r="F360" s="273" t="s">
        <v>6688</v>
      </c>
      <c r="G360" s="273" t="s">
        <v>6689</v>
      </c>
      <c r="H360" s="273" t="s">
        <v>6689</v>
      </c>
      <c r="I360" s="291" t="s">
        <v>201</v>
      </c>
    </row>
    <row r="361" spans="1:9" x14ac:dyDescent="0.25">
      <c r="A361" s="273">
        <v>47842</v>
      </c>
      <c r="B361" s="273">
        <v>50650150</v>
      </c>
      <c r="C361" s="273">
        <v>451199</v>
      </c>
      <c r="D361" s="273" t="s">
        <v>6956</v>
      </c>
      <c r="E361" s="273" t="s">
        <v>640</v>
      </c>
      <c r="F361" s="273" t="s">
        <v>6688</v>
      </c>
      <c r="G361" s="273" t="s">
        <v>6689</v>
      </c>
      <c r="H361" s="273" t="s">
        <v>6689</v>
      </c>
      <c r="I361" s="291" t="s">
        <v>201</v>
      </c>
    </row>
    <row r="362" spans="1:9" x14ac:dyDescent="0.25">
      <c r="A362" s="273">
        <v>47842</v>
      </c>
      <c r="B362" s="273">
        <v>50650150</v>
      </c>
      <c r="C362" s="273">
        <v>424119</v>
      </c>
      <c r="D362" s="273" t="s">
        <v>6957</v>
      </c>
      <c r="E362" s="273" t="s">
        <v>640</v>
      </c>
      <c r="F362" s="273" t="s">
        <v>6688</v>
      </c>
      <c r="G362" s="273" t="s">
        <v>6689</v>
      </c>
      <c r="H362" s="273" t="s">
        <v>6689</v>
      </c>
      <c r="I362" s="291" t="s">
        <v>201</v>
      </c>
    </row>
    <row r="363" spans="1:9" x14ac:dyDescent="0.25">
      <c r="A363" s="273">
        <v>47842</v>
      </c>
      <c r="B363" s="273">
        <v>50650150</v>
      </c>
      <c r="C363" s="273">
        <v>374253</v>
      </c>
      <c r="D363" s="273" t="s">
        <v>130</v>
      </c>
      <c r="E363" s="273" t="s">
        <v>741</v>
      </c>
      <c r="F363" s="273" t="s">
        <v>6688</v>
      </c>
      <c r="G363" s="273" t="s">
        <v>6689</v>
      </c>
      <c r="H363" s="273" t="s">
        <v>6689</v>
      </c>
      <c r="I363" s="291" t="s">
        <v>201</v>
      </c>
    </row>
    <row r="364" spans="1:9" x14ac:dyDescent="0.25">
      <c r="A364" s="273">
        <v>47842</v>
      </c>
      <c r="B364" s="273">
        <v>50650150</v>
      </c>
      <c r="C364" s="273">
        <v>480429</v>
      </c>
      <c r="D364" s="273" t="s">
        <v>6958</v>
      </c>
      <c r="E364" s="273" t="s">
        <v>640</v>
      </c>
      <c r="F364" s="273" t="s">
        <v>6688</v>
      </c>
      <c r="G364" s="273" t="s">
        <v>6689</v>
      </c>
      <c r="H364" s="273" t="s">
        <v>6689</v>
      </c>
      <c r="I364" s="291" t="s">
        <v>201</v>
      </c>
    </row>
    <row r="365" spans="1:9" x14ac:dyDescent="0.25">
      <c r="A365" s="273">
        <v>47842</v>
      </c>
      <c r="B365" s="273">
        <v>50650150</v>
      </c>
      <c r="C365" s="273">
        <v>726514</v>
      </c>
      <c r="D365" s="273" t="s">
        <v>6959</v>
      </c>
      <c r="E365" s="273" t="s">
        <v>640</v>
      </c>
      <c r="F365" s="273" t="s">
        <v>6688</v>
      </c>
      <c r="G365" s="273" t="s">
        <v>6689</v>
      </c>
      <c r="H365" s="273" t="s">
        <v>6689</v>
      </c>
      <c r="I365" s="291" t="s">
        <v>201</v>
      </c>
    </row>
    <row r="366" spans="1:9" x14ac:dyDescent="0.25">
      <c r="A366" s="273">
        <v>47842</v>
      </c>
      <c r="B366" s="273">
        <v>50650150</v>
      </c>
      <c r="C366" s="273">
        <v>449604</v>
      </c>
      <c r="D366" s="273" t="s">
        <v>6960</v>
      </c>
      <c r="E366" s="273" t="s">
        <v>640</v>
      </c>
      <c r="F366" s="273" t="s">
        <v>6688</v>
      </c>
      <c r="G366" s="273" t="s">
        <v>6689</v>
      </c>
      <c r="H366" s="273" t="s">
        <v>6689</v>
      </c>
      <c r="I366" s="291" t="e">
        <v>#N/A</v>
      </c>
    </row>
    <row r="367" spans="1:9" x14ac:dyDescent="0.25">
      <c r="A367" s="273">
        <v>47842</v>
      </c>
      <c r="B367" s="273">
        <v>50650150</v>
      </c>
      <c r="C367" s="273">
        <v>404383</v>
      </c>
      <c r="D367" s="273" t="s">
        <v>6961</v>
      </c>
      <c r="E367" s="273" t="s">
        <v>640</v>
      </c>
      <c r="F367" s="273" t="s">
        <v>6688</v>
      </c>
      <c r="G367" s="273" t="s">
        <v>6689</v>
      </c>
      <c r="H367" s="273" t="s">
        <v>6689</v>
      </c>
      <c r="I367" s="291" t="s">
        <v>201</v>
      </c>
    </row>
    <row r="368" spans="1:9" x14ac:dyDescent="0.25">
      <c r="A368" s="273">
        <v>47842</v>
      </c>
      <c r="B368" s="273">
        <v>50650150</v>
      </c>
      <c r="C368" s="273">
        <v>427865</v>
      </c>
      <c r="D368" s="273" t="s">
        <v>6962</v>
      </c>
      <c r="E368" s="273" t="s">
        <v>640</v>
      </c>
      <c r="F368" s="273" t="s">
        <v>6688</v>
      </c>
      <c r="G368" s="273" t="s">
        <v>6689</v>
      </c>
      <c r="H368" s="273" t="s">
        <v>6689</v>
      </c>
      <c r="I368" s="291" t="s">
        <v>201</v>
      </c>
    </row>
    <row r="369" spans="1:9" x14ac:dyDescent="0.25">
      <c r="A369" s="273">
        <v>47842</v>
      </c>
      <c r="B369" s="273">
        <v>50650150</v>
      </c>
      <c r="C369" s="273">
        <v>319577</v>
      </c>
      <c r="D369" s="273" t="s">
        <v>6963</v>
      </c>
      <c r="E369" s="273" t="s">
        <v>640</v>
      </c>
      <c r="F369" s="273" t="s">
        <v>6688</v>
      </c>
      <c r="G369" s="273" t="s">
        <v>6689</v>
      </c>
      <c r="H369" s="273" t="s">
        <v>6689</v>
      </c>
      <c r="I369" s="291" t="s">
        <v>201</v>
      </c>
    </row>
    <row r="370" spans="1:9" x14ac:dyDescent="0.25">
      <c r="A370" s="273">
        <v>47843</v>
      </c>
      <c r="B370" s="273">
        <v>50656017</v>
      </c>
      <c r="C370" s="273">
        <v>545695</v>
      </c>
      <c r="D370" s="273" t="s">
        <v>6964</v>
      </c>
      <c r="E370" s="273" t="s">
        <v>741</v>
      </c>
      <c r="F370" s="273" t="s">
        <v>6688</v>
      </c>
      <c r="G370" s="273" t="s">
        <v>6689</v>
      </c>
      <c r="H370" s="273" t="s">
        <v>6689</v>
      </c>
      <c r="I370" s="291" t="e">
        <v>#N/A</v>
      </c>
    </row>
    <row r="371" spans="1:9" x14ac:dyDescent="0.25">
      <c r="A371" s="273">
        <v>47843</v>
      </c>
      <c r="B371" s="273">
        <v>50656017</v>
      </c>
      <c r="C371" s="273">
        <v>359204</v>
      </c>
      <c r="D371" s="273" t="s">
        <v>6965</v>
      </c>
      <c r="E371" s="273" t="s">
        <v>741</v>
      </c>
      <c r="F371" s="273" t="s">
        <v>6688</v>
      </c>
      <c r="G371" s="273" t="s">
        <v>6689</v>
      </c>
      <c r="H371" s="273" t="s">
        <v>6689</v>
      </c>
      <c r="I371" s="291" t="e">
        <v>#N/A</v>
      </c>
    </row>
    <row r="372" spans="1:9" x14ac:dyDescent="0.25">
      <c r="A372" s="273">
        <v>47843</v>
      </c>
      <c r="B372" s="273">
        <v>50656017</v>
      </c>
      <c r="C372" s="273">
        <v>212499</v>
      </c>
      <c r="D372" s="273" t="s">
        <v>6694</v>
      </c>
      <c r="E372" s="273" t="s">
        <v>741</v>
      </c>
      <c r="F372" s="273" t="s">
        <v>6688</v>
      </c>
      <c r="G372" s="273" t="s">
        <v>6689</v>
      </c>
      <c r="H372" s="273" t="s">
        <v>6689</v>
      </c>
      <c r="I372" s="291" t="s">
        <v>6691</v>
      </c>
    </row>
    <row r="373" spans="1:9" x14ac:dyDescent="0.25">
      <c r="A373" s="273">
        <v>47843</v>
      </c>
      <c r="B373" s="273">
        <v>50656017</v>
      </c>
      <c r="C373" s="273">
        <v>375580</v>
      </c>
      <c r="D373" s="273" t="s">
        <v>6966</v>
      </c>
      <c r="E373" s="273" t="s">
        <v>741</v>
      </c>
      <c r="F373" s="273" t="s">
        <v>6688</v>
      </c>
      <c r="G373" s="273" t="s">
        <v>6689</v>
      </c>
      <c r="H373" s="273" t="s">
        <v>6689</v>
      </c>
      <c r="I373" s="291" t="e">
        <v>#N/A</v>
      </c>
    </row>
    <row r="374" spans="1:9" x14ac:dyDescent="0.25">
      <c r="A374" s="273">
        <v>47843</v>
      </c>
      <c r="B374" s="273">
        <v>50656017</v>
      </c>
      <c r="C374" s="273">
        <v>202681</v>
      </c>
      <c r="D374" s="273" t="s">
        <v>6967</v>
      </c>
      <c r="E374" s="273" t="s">
        <v>741</v>
      </c>
      <c r="F374" s="273" t="s">
        <v>6688</v>
      </c>
      <c r="G374" s="273" t="s">
        <v>6689</v>
      </c>
      <c r="H374" s="273" t="s">
        <v>6689</v>
      </c>
      <c r="I374" s="291" t="e">
        <v>#N/A</v>
      </c>
    </row>
    <row r="375" spans="1:9" x14ac:dyDescent="0.25">
      <c r="A375" s="273">
        <v>47843</v>
      </c>
      <c r="B375" s="273">
        <v>50656017</v>
      </c>
      <c r="C375" s="273">
        <v>323723</v>
      </c>
      <c r="D375" s="273" t="s">
        <v>6968</v>
      </c>
      <c r="E375" s="273" t="s">
        <v>741</v>
      </c>
      <c r="F375" s="273" t="s">
        <v>6688</v>
      </c>
      <c r="G375" s="273" t="s">
        <v>6689</v>
      </c>
      <c r="H375" s="273" t="s">
        <v>6689</v>
      </c>
      <c r="I375" s="291" t="e">
        <v>#N/A</v>
      </c>
    </row>
    <row r="376" spans="1:9" x14ac:dyDescent="0.25">
      <c r="A376" s="273">
        <v>47843</v>
      </c>
      <c r="B376" s="273">
        <v>50656017</v>
      </c>
      <c r="C376" s="273">
        <v>480049</v>
      </c>
      <c r="D376" s="273" t="s">
        <v>6698</v>
      </c>
      <c r="E376" s="273" t="s">
        <v>741</v>
      </c>
      <c r="F376" s="273" t="s">
        <v>6688</v>
      </c>
      <c r="G376" s="273" t="s">
        <v>6689</v>
      </c>
      <c r="H376" s="273" t="s">
        <v>6689</v>
      </c>
      <c r="I376" s="291" t="s">
        <v>198</v>
      </c>
    </row>
    <row r="377" spans="1:9" x14ac:dyDescent="0.25">
      <c r="A377" s="273">
        <v>47843</v>
      </c>
      <c r="B377" s="273">
        <v>50656017</v>
      </c>
      <c r="C377" s="273">
        <v>318770</v>
      </c>
      <c r="D377" s="273" t="s">
        <v>111</v>
      </c>
      <c r="E377" s="273" t="s">
        <v>741</v>
      </c>
      <c r="F377" s="273" t="s">
        <v>6688</v>
      </c>
      <c r="G377" s="273" t="s">
        <v>6689</v>
      </c>
      <c r="H377" s="273" t="s">
        <v>6689</v>
      </c>
      <c r="I377" s="291" t="e">
        <v>#N/A</v>
      </c>
    </row>
    <row r="378" spans="1:9" x14ac:dyDescent="0.25">
      <c r="A378" s="273">
        <v>47843</v>
      </c>
      <c r="B378" s="273">
        <v>50656017</v>
      </c>
      <c r="C378" s="273">
        <v>440419</v>
      </c>
      <c r="D378" s="273" t="s">
        <v>6969</v>
      </c>
      <c r="E378" s="273" t="s">
        <v>741</v>
      </c>
      <c r="F378" s="273" t="s">
        <v>6688</v>
      </c>
      <c r="G378" s="273" t="s">
        <v>6689</v>
      </c>
      <c r="H378" s="273" t="s">
        <v>6689</v>
      </c>
      <c r="I378" s="291" t="e">
        <v>#N/A</v>
      </c>
    </row>
    <row r="379" spans="1:9" x14ac:dyDescent="0.25">
      <c r="A379" s="273">
        <v>47843</v>
      </c>
      <c r="B379" s="273">
        <v>50656017</v>
      </c>
      <c r="C379" s="273">
        <v>407237</v>
      </c>
      <c r="D379" s="273" t="s">
        <v>6970</v>
      </c>
      <c r="E379" s="273" t="s">
        <v>741</v>
      </c>
      <c r="F379" s="273" t="s">
        <v>6688</v>
      </c>
      <c r="G379" s="273" t="s">
        <v>6689</v>
      </c>
      <c r="H379" s="273" t="s">
        <v>6689</v>
      </c>
      <c r="I379" s="291" t="e">
        <v>#N/A</v>
      </c>
    </row>
    <row r="380" spans="1:9" x14ac:dyDescent="0.25">
      <c r="A380" s="273">
        <v>47843</v>
      </c>
      <c r="B380" s="273">
        <v>50656017</v>
      </c>
      <c r="C380" s="273">
        <v>374646</v>
      </c>
      <c r="D380" s="273" t="s">
        <v>6971</v>
      </c>
      <c r="E380" s="273" t="s">
        <v>741</v>
      </c>
      <c r="F380" s="273" t="s">
        <v>6688</v>
      </c>
      <c r="G380" s="273" t="s">
        <v>6689</v>
      </c>
      <c r="H380" s="273" t="s">
        <v>6689</v>
      </c>
      <c r="I380" s="291" t="e">
        <v>#N/A</v>
      </c>
    </row>
    <row r="381" spans="1:9" x14ac:dyDescent="0.25">
      <c r="A381" s="273">
        <v>47843</v>
      </c>
      <c r="B381" s="273">
        <v>50656017</v>
      </c>
      <c r="C381" s="273">
        <v>436905</v>
      </c>
      <c r="D381" s="273" t="s">
        <v>6972</v>
      </c>
      <c r="E381" s="273" t="s">
        <v>741</v>
      </c>
      <c r="F381" s="273" t="s">
        <v>6688</v>
      </c>
      <c r="G381" s="273" t="s">
        <v>6689</v>
      </c>
      <c r="H381" s="273" t="s">
        <v>6689</v>
      </c>
      <c r="I381" s="291" t="e">
        <v>#N/A</v>
      </c>
    </row>
    <row r="382" spans="1:9" x14ac:dyDescent="0.25">
      <c r="A382" s="273">
        <v>47843</v>
      </c>
      <c r="B382" s="273">
        <v>50656017</v>
      </c>
      <c r="C382" s="273">
        <v>446724</v>
      </c>
      <c r="D382" s="273" t="s">
        <v>6973</v>
      </c>
      <c r="E382" s="273" t="s">
        <v>741</v>
      </c>
      <c r="F382" s="273" t="s">
        <v>6688</v>
      </c>
      <c r="G382" s="273" t="s">
        <v>6689</v>
      </c>
      <c r="H382" s="273" t="s">
        <v>6689</v>
      </c>
      <c r="I382" s="291" t="e">
        <v>#N/A</v>
      </c>
    </row>
    <row r="383" spans="1:9" x14ac:dyDescent="0.25">
      <c r="A383" s="273">
        <v>47843</v>
      </c>
      <c r="B383" s="273">
        <v>50656017</v>
      </c>
      <c r="C383" s="273">
        <v>620584</v>
      </c>
      <c r="D383" s="273" t="s">
        <v>6852</v>
      </c>
      <c r="E383" s="273" t="s">
        <v>6711</v>
      </c>
      <c r="F383" s="273" t="s">
        <v>6688</v>
      </c>
      <c r="G383" s="273" t="s">
        <v>6689</v>
      </c>
      <c r="H383" s="273" t="s">
        <v>6689</v>
      </c>
      <c r="I383" s="291" t="e">
        <v>#N/A</v>
      </c>
    </row>
    <row r="384" spans="1:9" x14ac:dyDescent="0.25">
      <c r="A384" s="273">
        <v>47843</v>
      </c>
      <c r="B384" s="273">
        <v>50656017</v>
      </c>
      <c r="C384" s="273">
        <v>532803</v>
      </c>
      <c r="D384" s="273" t="s">
        <v>6974</v>
      </c>
      <c r="E384" s="273" t="s">
        <v>6711</v>
      </c>
      <c r="F384" s="273" t="s">
        <v>6688</v>
      </c>
      <c r="G384" s="273" t="s">
        <v>6689</v>
      </c>
      <c r="H384" s="273" t="s">
        <v>6689</v>
      </c>
      <c r="I384" s="291" t="e">
        <v>#N/A</v>
      </c>
    </row>
    <row r="385" spans="1:9" x14ac:dyDescent="0.25">
      <c r="A385" s="273">
        <v>47843</v>
      </c>
      <c r="B385" s="273">
        <v>50656017</v>
      </c>
      <c r="C385" s="273">
        <v>429899</v>
      </c>
      <c r="D385" s="273" t="s">
        <v>6975</v>
      </c>
      <c r="E385" s="273" t="s">
        <v>741</v>
      </c>
      <c r="F385" s="273" t="s">
        <v>6688</v>
      </c>
      <c r="G385" s="273" t="s">
        <v>6689</v>
      </c>
      <c r="H385" s="273" t="s">
        <v>6689</v>
      </c>
      <c r="I385" s="291" t="e">
        <v>#N/A</v>
      </c>
    </row>
    <row r="386" spans="1:9" x14ac:dyDescent="0.25">
      <c r="A386" s="273">
        <v>47843</v>
      </c>
      <c r="B386" s="273">
        <v>50656017</v>
      </c>
      <c r="C386" s="273">
        <v>319809</v>
      </c>
      <c r="D386" s="273" t="s">
        <v>6976</v>
      </c>
      <c r="E386" s="273" t="s">
        <v>741</v>
      </c>
      <c r="F386" s="273" t="s">
        <v>6688</v>
      </c>
      <c r="G386" s="273" t="s">
        <v>6689</v>
      </c>
      <c r="H386" s="273" t="s">
        <v>6689</v>
      </c>
      <c r="I386" s="291" t="e">
        <v>#N/A</v>
      </c>
    </row>
    <row r="387" spans="1:9" x14ac:dyDescent="0.25">
      <c r="A387" s="273">
        <v>47843</v>
      </c>
      <c r="B387" s="273">
        <v>50656017</v>
      </c>
      <c r="C387" s="273">
        <v>418657</v>
      </c>
      <c r="D387" s="273" t="s">
        <v>6977</v>
      </c>
      <c r="E387" s="273" t="s">
        <v>6711</v>
      </c>
      <c r="F387" s="273" t="s">
        <v>6703</v>
      </c>
      <c r="G387" s="273" t="s">
        <v>6689</v>
      </c>
      <c r="H387" s="273" t="s">
        <v>6689</v>
      </c>
      <c r="I387" s="291" t="e">
        <v>#N/A</v>
      </c>
    </row>
    <row r="388" spans="1:9" x14ac:dyDescent="0.25">
      <c r="A388" s="273">
        <v>47843</v>
      </c>
      <c r="B388" s="273">
        <v>50656017</v>
      </c>
      <c r="C388" s="273">
        <v>417390</v>
      </c>
      <c r="D388" s="273" t="s">
        <v>6978</v>
      </c>
      <c r="E388" s="273" t="s">
        <v>6711</v>
      </c>
      <c r="F388" s="273" t="s">
        <v>6688</v>
      </c>
      <c r="G388" s="273" t="s">
        <v>6689</v>
      </c>
      <c r="H388" s="273" t="s">
        <v>6689</v>
      </c>
      <c r="I388" s="291" t="e">
        <v>#N/A</v>
      </c>
    </row>
    <row r="389" spans="1:9" x14ac:dyDescent="0.25">
      <c r="A389" s="273">
        <v>47843</v>
      </c>
      <c r="B389" s="273">
        <v>50656017</v>
      </c>
      <c r="C389" s="273">
        <v>443839</v>
      </c>
      <c r="D389" s="273" t="s">
        <v>6979</v>
      </c>
      <c r="E389" s="273" t="s">
        <v>741</v>
      </c>
      <c r="F389" s="273" t="s">
        <v>6688</v>
      </c>
      <c r="G389" s="273" t="s">
        <v>6689</v>
      </c>
      <c r="H389" s="273" t="s">
        <v>6689</v>
      </c>
      <c r="I389" s="291" t="e">
        <v>#N/A</v>
      </c>
    </row>
    <row r="390" spans="1:9" x14ac:dyDescent="0.25">
      <c r="A390" s="273">
        <v>47845</v>
      </c>
      <c r="B390" s="273">
        <v>50650299</v>
      </c>
      <c r="C390" s="273">
        <v>491334</v>
      </c>
      <c r="D390" s="273" t="s">
        <v>6980</v>
      </c>
      <c r="E390" s="273" t="s">
        <v>6944</v>
      </c>
      <c r="F390" s="273" t="s">
        <v>6703</v>
      </c>
      <c r="G390" s="273" t="s">
        <v>6689</v>
      </c>
      <c r="H390" s="273" t="s">
        <v>6689</v>
      </c>
      <c r="I390" s="291" t="e">
        <v>#N/A</v>
      </c>
    </row>
    <row r="391" spans="1:9" x14ac:dyDescent="0.25">
      <c r="A391" s="273">
        <v>47845</v>
      </c>
      <c r="B391" s="273">
        <v>50650299</v>
      </c>
      <c r="C391" s="273">
        <v>352768</v>
      </c>
      <c r="D391" s="273" t="s">
        <v>6981</v>
      </c>
      <c r="E391" s="273" t="s">
        <v>741</v>
      </c>
      <c r="F391" s="273" t="s">
        <v>6703</v>
      </c>
      <c r="G391" s="273" t="s">
        <v>6689</v>
      </c>
      <c r="H391" s="273" t="s">
        <v>6689</v>
      </c>
      <c r="I391" s="291" t="s">
        <v>201</v>
      </c>
    </row>
    <row r="392" spans="1:9" x14ac:dyDescent="0.25">
      <c r="A392" s="273">
        <v>47845</v>
      </c>
      <c r="B392" s="273">
        <v>50650299</v>
      </c>
      <c r="C392" s="273">
        <v>385676</v>
      </c>
      <c r="D392" s="273" t="s">
        <v>6982</v>
      </c>
      <c r="E392" s="273" t="s">
        <v>741</v>
      </c>
      <c r="F392" s="273" t="s">
        <v>6688</v>
      </c>
      <c r="G392" s="273" t="s">
        <v>6689</v>
      </c>
      <c r="H392" s="273" t="s">
        <v>6689</v>
      </c>
      <c r="I392" s="291" t="s">
        <v>201</v>
      </c>
    </row>
    <row r="393" spans="1:9" x14ac:dyDescent="0.25">
      <c r="A393" s="273">
        <v>47845</v>
      </c>
      <c r="B393" s="273">
        <v>50650299</v>
      </c>
      <c r="C393" s="273">
        <v>602900</v>
      </c>
      <c r="D393" s="273" t="s">
        <v>6983</v>
      </c>
      <c r="E393" s="273" t="s">
        <v>6944</v>
      </c>
      <c r="F393" s="273" t="s">
        <v>6688</v>
      </c>
      <c r="G393" s="273" t="s">
        <v>6689</v>
      </c>
      <c r="H393" s="273" t="s">
        <v>6689</v>
      </c>
      <c r="I393" s="291" t="s">
        <v>201</v>
      </c>
    </row>
    <row r="394" spans="1:9" x14ac:dyDescent="0.25">
      <c r="A394" s="273">
        <v>47845</v>
      </c>
      <c r="B394" s="273">
        <v>50650299</v>
      </c>
      <c r="C394" s="273">
        <v>321061</v>
      </c>
      <c r="D394" s="273" t="s">
        <v>6984</v>
      </c>
      <c r="E394" s="273" t="s">
        <v>741</v>
      </c>
      <c r="F394" s="273" t="s">
        <v>6688</v>
      </c>
      <c r="G394" s="273" t="s">
        <v>6689</v>
      </c>
      <c r="H394" s="273" t="s">
        <v>6689</v>
      </c>
      <c r="I394" s="291" t="s">
        <v>201</v>
      </c>
    </row>
    <row r="395" spans="1:9" x14ac:dyDescent="0.25">
      <c r="A395" s="273">
        <v>47845</v>
      </c>
      <c r="B395" s="273">
        <v>50650299</v>
      </c>
      <c r="C395" s="273">
        <v>659499</v>
      </c>
      <c r="D395" s="273" t="s">
        <v>164</v>
      </c>
      <c r="E395" s="273" t="s">
        <v>741</v>
      </c>
      <c r="F395" s="273" t="s">
        <v>6688</v>
      </c>
      <c r="G395" s="273" t="s">
        <v>6689</v>
      </c>
      <c r="H395" s="273" t="s">
        <v>6689</v>
      </c>
      <c r="I395" s="291" t="s">
        <v>201</v>
      </c>
    </row>
    <row r="396" spans="1:9" x14ac:dyDescent="0.25">
      <c r="A396" s="273">
        <v>47845</v>
      </c>
      <c r="B396" s="273">
        <v>50650299</v>
      </c>
      <c r="C396" s="273">
        <v>435521</v>
      </c>
      <c r="D396" s="273" t="s">
        <v>6985</v>
      </c>
      <c r="E396" s="273" t="s">
        <v>741</v>
      </c>
      <c r="F396" s="273" t="s">
        <v>6688</v>
      </c>
      <c r="G396" s="273" t="s">
        <v>6689</v>
      </c>
      <c r="H396" s="273" t="s">
        <v>6689</v>
      </c>
      <c r="I396" s="291" t="s">
        <v>201</v>
      </c>
    </row>
    <row r="397" spans="1:9" x14ac:dyDescent="0.25">
      <c r="A397" s="273">
        <v>47845</v>
      </c>
      <c r="B397" s="273">
        <v>50650299</v>
      </c>
      <c r="C397" s="273">
        <v>354845</v>
      </c>
      <c r="D397" s="273" t="s">
        <v>6986</v>
      </c>
      <c r="E397" s="273" t="s">
        <v>741</v>
      </c>
      <c r="F397" s="273" t="s">
        <v>6688</v>
      </c>
      <c r="G397" s="273" t="s">
        <v>6689</v>
      </c>
      <c r="H397" s="273" t="s">
        <v>6689</v>
      </c>
      <c r="I397" s="291" t="s">
        <v>201</v>
      </c>
    </row>
    <row r="398" spans="1:9" x14ac:dyDescent="0.25">
      <c r="A398" s="273">
        <v>47845</v>
      </c>
      <c r="B398" s="273">
        <v>50650299</v>
      </c>
      <c r="C398" s="273">
        <v>335381</v>
      </c>
      <c r="D398" s="273" t="s">
        <v>6987</v>
      </c>
      <c r="E398" s="273" t="s">
        <v>741</v>
      </c>
      <c r="F398" s="273" t="s">
        <v>6688</v>
      </c>
      <c r="G398" s="273" t="s">
        <v>6689</v>
      </c>
      <c r="H398" s="273" t="s">
        <v>6689</v>
      </c>
      <c r="I398" s="291" t="s">
        <v>201</v>
      </c>
    </row>
    <row r="399" spans="1:9" x14ac:dyDescent="0.25">
      <c r="A399" s="273">
        <v>47845</v>
      </c>
      <c r="B399" s="273">
        <v>50650299</v>
      </c>
      <c r="C399" s="273">
        <v>308360</v>
      </c>
      <c r="D399" s="273" t="s">
        <v>6988</v>
      </c>
      <c r="E399" s="273" t="s">
        <v>741</v>
      </c>
      <c r="F399" s="273" t="s">
        <v>6688</v>
      </c>
      <c r="G399" s="273" t="s">
        <v>6689</v>
      </c>
      <c r="H399" s="273" t="s">
        <v>6689</v>
      </c>
      <c r="I399" s="291" t="s">
        <v>201</v>
      </c>
    </row>
    <row r="400" spans="1:9" x14ac:dyDescent="0.25">
      <c r="A400" s="273">
        <v>47845</v>
      </c>
      <c r="B400" s="273">
        <v>50650299</v>
      </c>
      <c r="C400" s="273">
        <v>383445</v>
      </c>
      <c r="D400" s="273" t="s">
        <v>6989</v>
      </c>
      <c r="E400" s="273" t="s">
        <v>741</v>
      </c>
      <c r="F400" s="273" t="s">
        <v>6688</v>
      </c>
      <c r="G400" s="273" t="s">
        <v>6689</v>
      </c>
      <c r="H400" s="273" t="s">
        <v>6689</v>
      </c>
      <c r="I400" s="291" t="s">
        <v>201</v>
      </c>
    </row>
    <row r="401" spans="1:9" x14ac:dyDescent="0.25">
      <c r="A401" s="273">
        <v>47845</v>
      </c>
      <c r="B401" s="273">
        <v>50650299</v>
      </c>
      <c r="C401" s="273">
        <v>584774</v>
      </c>
      <c r="D401" s="273" t="s">
        <v>6941</v>
      </c>
      <c r="E401" s="273" t="s">
        <v>741</v>
      </c>
      <c r="F401" s="273" t="s">
        <v>6703</v>
      </c>
      <c r="G401" s="273" t="s">
        <v>6689</v>
      </c>
      <c r="H401" s="273" t="s">
        <v>6689</v>
      </c>
      <c r="I401" s="291" t="s">
        <v>201</v>
      </c>
    </row>
    <row r="402" spans="1:9" x14ac:dyDescent="0.25">
      <c r="A402" s="273">
        <v>47845</v>
      </c>
      <c r="B402" s="273">
        <v>50650299</v>
      </c>
      <c r="C402" s="273">
        <v>385296</v>
      </c>
      <c r="D402" s="273" t="s">
        <v>6897</v>
      </c>
      <c r="E402" s="273" t="s">
        <v>741</v>
      </c>
      <c r="F402" s="273" t="s">
        <v>6688</v>
      </c>
      <c r="G402" s="273" t="s">
        <v>6689</v>
      </c>
      <c r="H402" s="273" t="s">
        <v>6689</v>
      </c>
      <c r="I402" s="291" t="s">
        <v>201</v>
      </c>
    </row>
    <row r="403" spans="1:9" x14ac:dyDescent="0.25">
      <c r="A403" s="273">
        <v>47847</v>
      </c>
      <c r="B403" s="273">
        <v>50655632</v>
      </c>
      <c r="C403" s="273">
        <v>374361</v>
      </c>
      <c r="D403" s="273" t="s">
        <v>136</v>
      </c>
      <c r="E403" s="273" t="s">
        <v>741</v>
      </c>
      <c r="F403" s="273" t="s">
        <v>6688</v>
      </c>
      <c r="G403" s="273" t="s">
        <v>6689</v>
      </c>
      <c r="H403" s="273" t="s">
        <v>6689</v>
      </c>
      <c r="I403" s="291" t="s">
        <v>201</v>
      </c>
    </row>
    <row r="404" spans="1:9" x14ac:dyDescent="0.25">
      <c r="A404" s="273">
        <v>47847</v>
      </c>
      <c r="B404" s="273">
        <v>50655632</v>
      </c>
      <c r="C404" s="273">
        <v>252242</v>
      </c>
      <c r="D404" s="273" t="s">
        <v>6990</v>
      </c>
      <c r="E404" s="273" t="s">
        <v>741</v>
      </c>
      <c r="F404" s="273" t="s">
        <v>6688</v>
      </c>
      <c r="G404" s="273" t="s">
        <v>6689</v>
      </c>
      <c r="H404" s="273" t="s">
        <v>6689</v>
      </c>
      <c r="I404" s="291" t="s">
        <v>201</v>
      </c>
    </row>
    <row r="405" spans="1:9" x14ac:dyDescent="0.25">
      <c r="A405" s="273">
        <v>47847</v>
      </c>
      <c r="B405" s="273">
        <v>50655632</v>
      </c>
      <c r="C405" s="273">
        <v>242941</v>
      </c>
      <c r="D405" s="273" t="s">
        <v>6991</v>
      </c>
      <c r="E405" s="273" t="s">
        <v>741</v>
      </c>
      <c r="F405" s="273" t="s">
        <v>6688</v>
      </c>
      <c r="G405" s="273" t="s">
        <v>6689</v>
      </c>
      <c r="H405" s="273" t="s">
        <v>6689</v>
      </c>
      <c r="I405" s="291" t="s">
        <v>201</v>
      </c>
    </row>
    <row r="406" spans="1:9" x14ac:dyDescent="0.25">
      <c r="A406" s="273">
        <v>47847</v>
      </c>
      <c r="B406" s="273">
        <v>50655632</v>
      </c>
      <c r="C406" s="273">
        <v>334014</v>
      </c>
      <c r="D406" s="273" t="s">
        <v>6834</v>
      </c>
      <c r="E406" s="273" t="s">
        <v>741</v>
      </c>
      <c r="F406" s="273" t="s">
        <v>6688</v>
      </c>
      <c r="G406" s="273" t="s">
        <v>6689</v>
      </c>
      <c r="H406" s="273" t="s">
        <v>6689</v>
      </c>
      <c r="I406" s="291" t="s">
        <v>201</v>
      </c>
    </row>
    <row r="407" spans="1:9" x14ac:dyDescent="0.25">
      <c r="A407" s="273">
        <v>47847</v>
      </c>
      <c r="B407" s="273">
        <v>50655632</v>
      </c>
      <c r="C407" s="273">
        <v>321920</v>
      </c>
      <c r="D407" s="273" t="s">
        <v>6992</v>
      </c>
      <c r="E407" s="273" t="s">
        <v>741</v>
      </c>
      <c r="F407" s="273" t="s">
        <v>6688</v>
      </c>
      <c r="G407" s="273" t="s">
        <v>6689</v>
      </c>
      <c r="H407" s="273" t="s">
        <v>6689</v>
      </c>
      <c r="I407" s="291" t="s">
        <v>201</v>
      </c>
    </row>
    <row r="408" spans="1:9" x14ac:dyDescent="0.25">
      <c r="A408" s="273">
        <v>47847</v>
      </c>
      <c r="B408" s="273">
        <v>50655632</v>
      </c>
      <c r="C408" s="273">
        <v>365787</v>
      </c>
      <c r="D408" s="273" t="s">
        <v>6932</v>
      </c>
      <c r="E408" s="273" t="s">
        <v>741</v>
      </c>
      <c r="F408" s="273" t="s">
        <v>6703</v>
      </c>
      <c r="G408" s="273" t="s">
        <v>6689</v>
      </c>
      <c r="H408" s="273" t="s">
        <v>6689</v>
      </c>
      <c r="I408" s="291" t="s">
        <v>201</v>
      </c>
    </row>
    <row r="409" spans="1:9" x14ac:dyDescent="0.25">
      <c r="A409" s="273">
        <v>47847</v>
      </c>
      <c r="B409" s="273">
        <v>50655632</v>
      </c>
      <c r="C409" s="273">
        <v>447608</v>
      </c>
      <c r="D409" s="273" t="s">
        <v>6906</v>
      </c>
      <c r="E409" s="273" t="s">
        <v>741</v>
      </c>
      <c r="F409" s="273" t="s">
        <v>6688</v>
      </c>
      <c r="G409" s="273" t="s">
        <v>6689</v>
      </c>
      <c r="H409" s="273" t="s">
        <v>6689</v>
      </c>
      <c r="I409" s="291" t="s">
        <v>201</v>
      </c>
    </row>
    <row r="410" spans="1:9" x14ac:dyDescent="0.25">
      <c r="A410" s="273">
        <v>47847</v>
      </c>
      <c r="B410" s="273">
        <v>50655632</v>
      </c>
      <c r="C410" s="273">
        <v>308992</v>
      </c>
      <c r="D410" s="273" t="s">
        <v>6993</v>
      </c>
      <c r="E410" s="273" t="s">
        <v>741</v>
      </c>
      <c r="F410" s="273" t="s">
        <v>6688</v>
      </c>
      <c r="G410" s="273" t="s">
        <v>6689</v>
      </c>
      <c r="H410" s="273" t="s">
        <v>6689</v>
      </c>
      <c r="I410" s="291" t="s">
        <v>201</v>
      </c>
    </row>
    <row r="411" spans="1:9" x14ac:dyDescent="0.25">
      <c r="A411" s="273">
        <v>47847</v>
      </c>
      <c r="B411" s="273">
        <v>50655632</v>
      </c>
      <c r="C411" s="273">
        <v>338148</v>
      </c>
      <c r="D411" s="273" t="s">
        <v>6994</v>
      </c>
      <c r="E411" s="273" t="s">
        <v>741</v>
      </c>
      <c r="F411" s="273" t="s">
        <v>6688</v>
      </c>
      <c r="G411" s="273" t="s">
        <v>6689</v>
      </c>
      <c r="H411" s="273" t="s">
        <v>6689</v>
      </c>
      <c r="I411" s="291" t="s">
        <v>201</v>
      </c>
    </row>
    <row r="412" spans="1:9" x14ac:dyDescent="0.25">
      <c r="A412" s="273">
        <v>47847</v>
      </c>
      <c r="B412" s="273">
        <v>50655632</v>
      </c>
      <c r="C412" s="273">
        <v>327055</v>
      </c>
      <c r="D412" s="273" t="s">
        <v>6995</v>
      </c>
      <c r="E412" s="273" t="s">
        <v>741</v>
      </c>
      <c r="F412" s="273" t="s">
        <v>6688</v>
      </c>
      <c r="G412" s="273" t="s">
        <v>6689</v>
      </c>
      <c r="H412" s="273" t="s">
        <v>6689</v>
      </c>
      <c r="I412" s="291" t="s">
        <v>201</v>
      </c>
    </row>
    <row r="413" spans="1:9" x14ac:dyDescent="0.25">
      <c r="A413" s="273">
        <v>47847</v>
      </c>
      <c r="B413" s="273">
        <v>50655632</v>
      </c>
      <c r="C413" s="273">
        <v>597891</v>
      </c>
      <c r="D413" s="273" t="s">
        <v>6996</v>
      </c>
      <c r="E413" s="273" t="s">
        <v>741</v>
      </c>
      <c r="F413" s="273" t="s">
        <v>6688</v>
      </c>
      <c r="G413" s="273" t="s">
        <v>6689</v>
      </c>
      <c r="H413" s="273" t="s">
        <v>6689</v>
      </c>
      <c r="I413" s="291" t="s">
        <v>201</v>
      </c>
    </row>
    <row r="414" spans="1:9" x14ac:dyDescent="0.25">
      <c r="A414" s="273">
        <v>47847</v>
      </c>
      <c r="B414" s="273">
        <v>50655632</v>
      </c>
      <c r="C414" s="273">
        <v>332519</v>
      </c>
      <c r="D414" s="273" t="s">
        <v>6875</v>
      </c>
      <c r="E414" s="273" t="s">
        <v>741</v>
      </c>
      <c r="F414" s="273" t="s">
        <v>6688</v>
      </c>
      <c r="G414" s="273" t="s">
        <v>6689</v>
      </c>
      <c r="H414" s="273" t="s">
        <v>6689</v>
      </c>
      <c r="I414" s="291" t="s">
        <v>201</v>
      </c>
    </row>
    <row r="415" spans="1:9" x14ac:dyDescent="0.25">
      <c r="A415" s="273">
        <v>47848</v>
      </c>
      <c r="B415" s="273">
        <v>50650125</v>
      </c>
      <c r="C415" s="273">
        <v>353019</v>
      </c>
      <c r="D415" s="273" t="s">
        <v>118</v>
      </c>
      <c r="E415" s="273" t="s">
        <v>741</v>
      </c>
      <c r="F415" s="273" t="s">
        <v>6703</v>
      </c>
      <c r="G415" s="273" t="s">
        <v>6689</v>
      </c>
      <c r="H415" s="273" t="s">
        <v>6689</v>
      </c>
      <c r="I415" s="291" t="s">
        <v>201</v>
      </c>
    </row>
    <row r="416" spans="1:9" x14ac:dyDescent="0.25">
      <c r="A416" s="273">
        <v>47848</v>
      </c>
      <c r="B416" s="273">
        <v>50650125</v>
      </c>
      <c r="C416" s="273">
        <v>795909</v>
      </c>
      <c r="D416" s="273" t="s">
        <v>6997</v>
      </c>
      <c r="E416" s="273" t="s">
        <v>6944</v>
      </c>
      <c r="F416" s="273" t="s">
        <v>6688</v>
      </c>
      <c r="G416" s="273" t="s">
        <v>6689</v>
      </c>
      <c r="H416" s="273" t="s">
        <v>6689</v>
      </c>
      <c r="I416" s="291" t="s">
        <v>201</v>
      </c>
    </row>
    <row r="417" spans="1:9" x14ac:dyDescent="0.25">
      <c r="A417" s="273">
        <v>47848</v>
      </c>
      <c r="B417" s="273">
        <v>50650125</v>
      </c>
      <c r="C417" s="273">
        <v>649461</v>
      </c>
      <c r="D417" s="273" t="s">
        <v>6998</v>
      </c>
      <c r="E417" s="273" t="s">
        <v>741</v>
      </c>
      <c r="F417" s="273" t="s">
        <v>6688</v>
      </c>
      <c r="G417" s="273" t="s">
        <v>6689</v>
      </c>
      <c r="H417" s="273" t="s">
        <v>6689</v>
      </c>
      <c r="I417" s="291" t="s">
        <v>201</v>
      </c>
    </row>
    <row r="418" spans="1:9" x14ac:dyDescent="0.25">
      <c r="A418" s="273">
        <v>47848</v>
      </c>
      <c r="B418" s="273">
        <v>50650125</v>
      </c>
      <c r="C418" s="273">
        <v>491334</v>
      </c>
      <c r="D418" s="273" t="s">
        <v>6980</v>
      </c>
      <c r="E418" s="273" t="s">
        <v>6944</v>
      </c>
      <c r="F418" s="273" t="s">
        <v>6703</v>
      </c>
      <c r="G418" s="273" t="s">
        <v>6689</v>
      </c>
      <c r="H418" s="273" t="s">
        <v>6689</v>
      </c>
      <c r="I418" s="291" t="e">
        <v>#N/A</v>
      </c>
    </row>
    <row r="419" spans="1:9" x14ac:dyDescent="0.25">
      <c r="A419" s="273">
        <v>47848</v>
      </c>
      <c r="B419" s="273">
        <v>50650125</v>
      </c>
      <c r="C419" s="273">
        <v>510745</v>
      </c>
      <c r="D419" s="273" t="s">
        <v>56</v>
      </c>
      <c r="E419" s="273" t="s">
        <v>741</v>
      </c>
      <c r="F419" s="273" t="s">
        <v>6688</v>
      </c>
      <c r="G419" s="273" t="s">
        <v>6689</v>
      </c>
      <c r="H419" s="273" t="s">
        <v>6689</v>
      </c>
      <c r="I419" s="291" t="s">
        <v>201</v>
      </c>
    </row>
    <row r="420" spans="1:9" x14ac:dyDescent="0.25">
      <c r="A420" s="273">
        <v>47848</v>
      </c>
      <c r="B420" s="273">
        <v>50650125</v>
      </c>
      <c r="C420" s="273">
        <v>144388</v>
      </c>
      <c r="D420" s="273" t="s">
        <v>6999</v>
      </c>
      <c r="E420" s="273" t="s">
        <v>741</v>
      </c>
      <c r="F420" s="273" t="s">
        <v>6703</v>
      </c>
      <c r="G420" s="273" t="s">
        <v>6689</v>
      </c>
      <c r="H420" s="273" t="s">
        <v>6689</v>
      </c>
      <c r="I420" s="291" t="s">
        <v>202</v>
      </c>
    </row>
    <row r="421" spans="1:9" x14ac:dyDescent="0.25">
      <c r="A421" s="273">
        <v>47848</v>
      </c>
      <c r="B421" s="273">
        <v>50650125</v>
      </c>
      <c r="C421" s="273">
        <v>445709</v>
      </c>
      <c r="D421" s="273" t="s">
        <v>6869</v>
      </c>
      <c r="E421" s="273" t="s">
        <v>741</v>
      </c>
      <c r="F421" s="273" t="s">
        <v>6688</v>
      </c>
      <c r="G421" s="273" t="s">
        <v>6689</v>
      </c>
      <c r="H421" s="273" t="s">
        <v>6689</v>
      </c>
      <c r="I421" s="291" t="s">
        <v>201</v>
      </c>
    </row>
    <row r="422" spans="1:9" x14ac:dyDescent="0.25">
      <c r="A422" s="273">
        <v>47848</v>
      </c>
      <c r="B422" s="273">
        <v>50650125</v>
      </c>
      <c r="C422" s="273">
        <v>582178</v>
      </c>
      <c r="D422" s="273" t="s">
        <v>7000</v>
      </c>
      <c r="E422" s="273" t="s">
        <v>6944</v>
      </c>
      <c r="F422" s="273" t="s">
        <v>6688</v>
      </c>
      <c r="G422" s="273" t="s">
        <v>6689</v>
      </c>
      <c r="H422" s="273" t="s">
        <v>6689</v>
      </c>
      <c r="I422" s="291" t="s">
        <v>201</v>
      </c>
    </row>
    <row r="423" spans="1:9" x14ac:dyDescent="0.25">
      <c r="A423" s="273">
        <v>47848</v>
      </c>
      <c r="B423" s="273">
        <v>50650125</v>
      </c>
      <c r="C423" s="273">
        <v>504211</v>
      </c>
      <c r="D423" s="273" t="s">
        <v>7001</v>
      </c>
      <c r="E423" s="273" t="s">
        <v>6944</v>
      </c>
      <c r="F423" s="273" t="s">
        <v>6688</v>
      </c>
      <c r="G423" s="273" t="s">
        <v>6689</v>
      </c>
      <c r="H423" s="273" t="s">
        <v>6689</v>
      </c>
      <c r="I423" s="291" t="e">
        <v>#N/A</v>
      </c>
    </row>
    <row r="424" spans="1:9" x14ac:dyDescent="0.25">
      <c r="A424" s="273">
        <v>47848</v>
      </c>
      <c r="B424" s="273">
        <v>50650125</v>
      </c>
      <c r="C424" s="273">
        <v>447608</v>
      </c>
      <c r="D424" s="273" t="s">
        <v>6906</v>
      </c>
      <c r="E424" s="273" t="s">
        <v>741</v>
      </c>
      <c r="F424" s="273" t="s">
        <v>6688</v>
      </c>
      <c r="G424" s="273" t="s">
        <v>6689</v>
      </c>
      <c r="H424" s="273" t="s">
        <v>6689</v>
      </c>
      <c r="I424" s="291" t="s">
        <v>201</v>
      </c>
    </row>
    <row r="425" spans="1:9" x14ac:dyDescent="0.25">
      <c r="A425" s="273">
        <v>47848</v>
      </c>
      <c r="B425" s="273">
        <v>50650125</v>
      </c>
      <c r="C425" s="273">
        <v>201445</v>
      </c>
      <c r="D425" s="273" t="s">
        <v>7002</v>
      </c>
      <c r="E425" s="273" t="s">
        <v>741</v>
      </c>
      <c r="F425" s="273" t="s">
        <v>6688</v>
      </c>
      <c r="G425" s="273" t="s">
        <v>6689</v>
      </c>
      <c r="H425" s="273" t="s">
        <v>6689</v>
      </c>
      <c r="I425" s="291" t="s">
        <v>201</v>
      </c>
    </row>
    <row r="426" spans="1:9" x14ac:dyDescent="0.25">
      <c r="A426" s="273">
        <v>47848</v>
      </c>
      <c r="B426" s="273">
        <v>50650125</v>
      </c>
      <c r="C426" s="273">
        <v>332748</v>
      </c>
      <c r="D426" s="273" t="s">
        <v>7003</v>
      </c>
      <c r="E426" s="273" t="s">
        <v>741</v>
      </c>
      <c r="F426" s="273" t="s">
        <v>6703</v>
      </c>
      <c r="G426" s="273" t="s">
        <v>6689</v>
      </c>
      <c r="H426" s="273" t="s">
        <v>6689</v>
      </c>
      <c r="I426" s="291" t="s">
        <v>201</v>
      </c>
    </row>
    <row r="427" spans="1:9" x14ac:dyDescent="0.25">
      <c r="A427" s="273">
        <v>47848</v>
      </c>
      <c r="B427" s="273">
        <v>50650125</v>
      </c>
      <c r="C427" s="273">
        <v>561623</v>
      </c>
      <c r="D427" s="273" t="s">
        <v>6842</v>
      </c>
      <c r="E427" s="273" t="s">
        <v>741</v>
      </c>
      <c r="F427" s="273" t="s">
        <v>6688</v>
      </c>
      <c r="G427" s="273" t="s">
        <v>6689</v>
      </c>
      <c r="H427" s="273" t="s">
        <v>6689</v>
      </c>
      <c r="I427" s="291" t="s">
        <v>201</v>
      </c>
    </row>
    <row r="428" spans="1:9" x14ac:dyDescent="0.25">
      <c r="A428" s="273">
        <v>47848</v>
      </c>
      <c r="B428" s="273">
        <v>50650125</v>
      </c>
      <c r="C428" s="273">
        <v>565835</v>
      </c>
      <c r="D428" s="273" t="s">
        <v>6894</v>
      </c>
      <c r="E428" s="273" t="s">
        <v>741</v>
      </c>
      <c r="F428" s="273" t="s">
        <v>6703</v>
      </c>
      <c r="G428" s="273" t="s">
        <v>6689</v>
      </c>
      <c r="H428" s="273" t="s">
        <v>6689</v>
      </c>
      <c r="I428" s="291" t="s">
        <v>201</v>
      </c>
    </row>
    <row r="429" spans="1:9" x14ac:dyDescent="0.25">
      <c r="A429" s="273">
        <v>47848</v>
      </c>
      <c r="B429" s="273">
        <v>50650125</v>
      </c>
      <c r="C429" s="273">
        <v>523366</v>
      </c>
      <c r="D429" s="273" t="s">
        <v>7004</v>
      </c>
      <c r="E429" s="273" t="s">
        <v>640</v>
      </c>
      <c r="F429" s="273" t="s">
        <v>6688</v>
      </c>
      <c r="G429" s="273" t="s">
        <v>6689</v>
      </c>
      <c r="H429" s="273" t="s">
        <v>6689</v>
      </c>
      <c r="I429" s="291" t="s">
        <v>201</v>
      </c>
    </row>
    <row r="430" spans="1:9" x14ac:dyDescent="0.25">
      <c r="A430" s="273">
        <v>47848</v>
      </c>
      <c r="B430" s="273">
        <v>50650125</v>
      </c>
      <c r="C430" s="273">
        <v>539995</v>
      </c>
      <c r="D430" s="273" t="s">
        <v>7005</v>
      </c>
      <c r="E430" s="273" t="s">
        <v>640</v>
      </c>
      <c r="F430" s="273" t="s">
        <v>6688</v>
      </c>
      <c r="G430" s="273" t="s">
        <v>6689</v>
      </c>
      <c r="H430" s="273" t="s">
        <v>6689</v>
      </c>
      <c r="I430" s="291" t="s">
        <v>201</v>
      </c>
    </row>
    <row r="431" spans="1:9" x14ac:dyDescent="0.25">
      <c r="A431" s="273">
        <v>47848</v>
      </c>
      <c r="B431" s="273">
        <v>50650125</v>
      </c>
      <c r="C431" s="273">
        <v>267526</v>
      </c>
      <c r="D431" s="273" t="s">
        <v>7006</v>
      </c>
      <c r="E431" s="273" t="s">
        <v>741</v>
      </c>
      <c r="F431" s="273" t="s">
        <v>6703</v>
      </c>
      <c r="G431" s="273" t="s">
        <v>6689</v>
      </c>
      <c r="H431" s="273" t="s">
        <v>6689</v>
      </c>
      <c r="I431" s="291" t="s">
        <v>201</v>
      </c>
    </row>
    <row r="432" spans="1:9" x14ac:dyDescent="0.25">
      <c r="A432" s="273">
        <v>47853</v>
      </c>
      <c r="B432" s="273">
        <v>50655657</v>
      </c>
      <c r="C432" s="273">
        <v>242941</v>
      </c>
      <c r="D432" s="273" t="s">
        <v>6991</v>
      </c>
      <c r="E432" s="273" t="s">
        <v>741</v>
      </c>
      <c r="F432" s="273" t="s">
        <v>6688</v>
      </c>
      <c r="G432" s="273" t="s">
        <v>6689</v>
      </c>
      <c r="H432" s="273" t="s">
        <v>6689</v>
      </c>
      <c r="I432" s="291" t="s">
        <v>201</v>
      </c>
    </row>
    <row r="433" spans="1:9" x14ac:dyDescent="0.25">
      <c r="A433" s="273">
        <v>47853</v>
      </c>
      <c r="B433" s="273">
        <v>50655657</v>
      </c>
      <c r="C433" s="273">
        <v>352768</v>
      </c>
      <c r="D433" s="273" t="s">
        <v>6981</v>
      </c>
      <c r="E433" s="273" t="s">
        <v>741</v>
      </c>
      <c r="F433" s="273" t="s">
        <v>6703</v>
      </c>
      <c r="G433" s="273" t="s">
        <v>6689</v>
      </c>
      <c r="H433" s="273" t="s">
        <v>6689</v>
      </c>
      <c r="I433" s="291" t="s">
        <v>201</v>
      </c>
    </row>
    <row r="434" spans="1:9" x14ac:dyDescent="0.25">
      <c r="A434" s="273">
        <v>47853</v>
      </c>
      <c r="B434" s="273">
        <v>50655657</v>
      </c>
      <c r="C434" s="273">
        <v>337781</v>
      </c>
      <c r="D434" s="273" t="s">
        <v>6913</v>
      </c>
      <c r="E434" s="273" t="s">
        <v>741</v>
      </c>
      <c r="F434" s="273" t="s">
        <v>6688</v>
      </c>
      <c r="G434" s="273" t="s">
        <v>6689</v>
      </c>
      <c r="H434" s="273" t="s">
        <v>6689</v>
      </c>
      <c r="I434" s="291" t="s">
        <v>201</v>
      </c>
    </row>
    <row r="435" spans="1:9" x14ac:dyDescent="0.25">
      <c r="A435" s="273">
        <v>47853</v>
      </c>
      <c r="B435" s="273">
        <v>50655657</v>
      </c>
      <c r="C435" s="273">
        <v>321920</v>
      </c>
      <c r="D435" s="273" t="s">
        <v>6992</v>
      </c>
      <c r="E435" s="273" t="s">
        <v>741</v>
      </c>
      <c r="F435" s="273" t="s">
        <v>6688</v>
      </c>
      <c r="G435" s="273" t="s">
        <v>6689</v>
      </c>
      <c r="H435" s="273" t="s">
        <v>6689</v>
      </c>
      <c r="I435" s="291" t="s">
        <v>201</v>
      </c>
    </row>
    <row r="436" spans="1:9" x14ac:dyDescent="0.25">
      <c r="A436" s="273">
        <v>47853</v>
      </c>
      <c r="B436" s="273">
        <v>50655657</v>
      </c>
      <c r="C436" s="273">
        <v>355484</v>
      </c>
      <c r="D436" s="273" t="s">
        <v>7007</v>
      </c>
      <c r="E436" s="273" t="s">
        <v>741</v>
      </c>
      <c r="F436" s="273" t="s">
        <v>6688</v>
      </c>
      <c r="G436" s="273" t="s">
        <v>6689</v>
      </c>
      <c r="H436" s="273" t="s">
        <v>6689</v>
      </c>
      <c r="I436" s="291" t="s">
        <v>201</v>
      </c>
    </row>
    <row r="437" spans="1:9" x14ac:dyDescent="0.25">
      <c r="A437" s="273">
        <v>47853</v>
      </c>
      <c r="B437" s="273">
        <v>50655657</v>
      </c>
      <c r="C437" s="273">
        <v>361756</v>
      </c>
      <c r="D437" s="273" t="s">
        <v>116</v>
      </c>
      <c r="E437" s="273" t="s">
        <v>741</v>
      </c>
      <c r="F437" s="273" t="s">
        <v>6688</v>
      </c>
      <c r="G437" s="273" t="s">
        <v>6689</v>
      </c>
      <c r="H437" s="273" t="s">
        <v>6689</v>
      </c>
      <c r="I437" s="291" t="s">
        <v>201</v>
      </c>
    </row>
    <row r="438" spans="1:9" x14ac:dyDescent="0.25">
      <c r="A438" s="273">
        <v>47853</v>
      </c>
      <c r="B438" s="273">
        <v>50655657</v>
      </c>
      <c r="C438" s="273">
        <v>318997</v>
      </c>
      <c r="D438" s="273" t="s">
        <v>7008</v>
      </c>
      <c r="E438" s="273" t="s">
        <v>741</v>
      </c>
      <c r="F438" s="273" t="s">
        <v>6688</v>
      </c>
      <c r="G438" s="273" t="s">
        <v>6689</v>
      </c>
      <c r="H438" s="273" t="s">
        <v>6689</v>
      </c>
      <c r="I438" s="291" t="s">
        <v>201</v>
      </c>
    </row>
    <row r="439" spans="1:9" x14ac:dyDescent="0.25">
      <c r="A439" s="273">
        <v>47853</v>
      </c>
      <c r="B439" s="273">
        <v>50655657</v>
      </c>
      <c r="C439" s="273">
        <v>336329</v>
      </c>
      <c r="D439" s="273" t="s">
        <v>7009</v>
      </c>
      <c r="E439" s="273" t="s">
        <v>741</v>
      </c>
      <c r="F439" s="273" t="s">
        <v>6688</v>
      </c>
      <c r="G439" s="273" t="s">
        <v>6689</v>
      </c>
      <c r="H439" s="273" t="s">
        <v>6689</v>
      </c>
      <c r="I439" s="291" t="s">
        <v>201</v>
      </c>
    </row>
    <row r="440" spans="1:9" x14ac:dyDescent="0.25">
      <c r="A440" s="273">
        <v>47853</v>
      </c>
      <c r="B440" s="273">
        <v>50655657</v>
      </c>
      <c r="C440" s="273">
        <v>201445</v>
      </c>
      <c r="D440" s="273" t="s">
        <v>7002</v>
      </c>
      <c r="E440" s="273" t="s">
        <v>741</v>
      </c>
      <c r="F440" s="273" t="s">
        <v>6688</v>
      </c>
      <c r="G440" s="273" t="s">
        <v>6689</v>
      </c>
      <c r="H440" s="273" t="s">
        <v>6689</v>
      </c>
      <c r="I440" s="291" t="s">
        <v>201</v>
      </c>
    </row>
    <row r="441" spans="1:9" x14ac:dyDescent="0.25">
      <c r="A441" s="273">
        <v>47853</v>
      </c>
      <c r="B441" s="273">
        <v>50655657</v>
      </c>
      <c r="C441" s="273">
        <v>497025</v>
      </c>
      <c r="D441" s="273" t="s">
        <v>7010</v>
      </c>
      <c r="E441" s="273" t="s">
        <v>741</v>
      </c>
      <c r="F441" s="273" t="s">
        <v>6688</v>
      </c>
      <c r="G441" s="273" t="s">
        <v>6689</v>
      </c>
      <c r="H441" s="273" t="s">
        <v>6689</v>
      </c>
      <c r="I441" s="291" t="s">
        <v>201</v>
      </c>
    </row>
    <row r="442" spans="1:9" x14ac:dyDescent="0.25">
      <c r="A442" s="273">
        <v>47853</v>
      </c>
      <c r="B442" s="273">
        <v>50655657</v>
      </c>
      <c r="C442" s="273">
        <v>561623</v>
      </c>
      <c r="D442" s="273" t="s">
        <v>6842</v>
      </c>
      <c r="E442" s="273" t="s">
        <v>741</v>
      </c>
      <c r="F442" s="273" t="s">
        <v>6688</v>
      </c>
      <c r="G442" s="273" t="s">
        <v>6689</v>
      </c>
      <c r="H442" s="273" t="s">
        <v>6689</v>
      </c>
      <c r="I442" s="291" t="s">
        <v>201</v>
      </c>
    </row>
    <row r="443" spans="1:9" x14ac:dyDescent="0.25">
      <c r="A443" s="273">
        <v>47853</v>
      </c>
      <c r="B443" s="273">
        <v>50655657</v>
      </c>
      <c r="C443" s="273">
        <v>383445</v>
      </c>
      <c r="D443" s="273" t="s">
        <v>6989</v>
      </c>
      <c r="E443" s="273" t="s">
        <v>741</v>
      </c>
      <c r="F443" s="273" t="s">
        <v>6688</v>
      </c>
      <c r="G443" s="273" t="s">
        <v>6689</v>
      </c>
      <c r="H443" s="273" t="s">
        <v>6689</v>
      </c>
      <c r="I443" s="291" t="s">
        <v>201</v>
      </c>
    </row>
    <row r="444" spans="1:9" x14ac:dyDescent="0.25">
      <c r="A444" s="273">
        <v>47853</v>
      </c>
      <c r="B444" s="273">
        <v>50655657</v>
      </c>
      <c r="C444" s="273">
        <v>359423</v>
      </c>
      <c r="D444" s="273" t="s">
        <v>7011</v>
      </c>
      <c r="E444" s="273" t="s">
        <v>741</v>
      </c>
      <c r="F444" s="273" t="s">
        <v>6688</v>
      </c>
      <c r="G444" s="273" t="s">
        <v>6689</v>
      </c>
      <c r="H444" s="273" t="s">
        <v>6689</v>
      </c>
      <c r="I444" s="291" t="s">
        <v>201</v>
      </c>
    </row>
    <row r="445" spans="1:9" x14ac:dyDescent="0.25">
      <c r="A445" s="273">
        <v>47853</v>
      </c>
      <c r="B445" s="273">
        <v>50655657</v>
      </c>
      <c r="C445" s="273">
        <v>371605</v>
      </c>
      <c r="D445" s="273" t="s">
        <v>7012</v>
      </c>
      <c r="E445" s="273" t="s">
        <v>741</v>
      </c>
      <c r="F445" s="273" t="s">
        <v>6688</v>
      </c>
      <c r="G445" s="273" t="s">
        <v>6689</v>
      </c>
      <c r="H445" s="273" t="s">
        <v>6689</v>
      </c>
      <c r="I445" s="291" t="s">
        <v>201</v>
      </c>
    </row>
    <row r="446" spans="1:9" x14ac:dyDescent="0.25">
      <c r="A446" s="273">
        <v>47853</v>
      </c>
      <c r="B446" s="273">
        <v>50655657</v>
      </c>
      <c r="C446" s="273">
        <v>366118</v>
      </c>
      <c r="D446" s="273" t="s">
        <v>7013</v>
      </c>
      <c r="E446" s="273" t="s">
        <v>741</v>
      </c>
      <c r="F446" s="273" t="s">
        <v>6688</v>
      </c>
      <c r="G446" s="273" t="s">
        <v>6689</v>
      </c>
      <c r="H446" s="273" t="s">
        <v>6689</v>
      </c>
      <c r="I446" s="291" t="s">
        <v>201</v>
      </c>
    </row>
    <row r="447" spans="1:9" x14ac:dyDescent="0.25">
      <c r="A447" s="273">
        <v>47855</v>
      </c>
      <c r="B447" s="273">
        <v>50655630</v>
      </c>
      <c r="C447" s="273">
        <v>502879</v>
      </c>
      <c r="D447" s="273" t="s">
        <v>6936</v>
      </c>
      <c r="E447" s="273" t="s">
        <v>741</v>
      </c>
      <c r="F447" s="273" t="s">
        <v>6688</v>
      </c>
      <c r="G447" s="273" t="s">
        <v>6689</v>
      </c>
      <c r="H447" s="273" t="s">
        <v>6689</v>
      </c>
      <c r="I447" s="291" t="s">
        <v>201</v>
      </c>
    </row>
    <row r="448" spans="1:9" x14ac:dyDescent="0.25">
      <c r="A448" s="273">
        <v>47855</v>
      </c>
      <c r="B448" s="273">
        <v>50655630</v>
      </c>
      <c r="C448" s="273">
        <v>317222</v>
      </c>
      <c r="D448" s="273" t="s">
        <v>6929</v>
      </c>
      <c r="E448" s="273" t="s">
        <v>741</v>
      </c>
      <c r="F448" s="273" t="s">
        <v>6688</v>
      </c>
      <c r="G448" s="273" t="s">
        <v>6689</v>
      </c>
      <c r="H448" s="273" t="s">
        <v>6689</v>
      </c>
      <c r="I448" s="291" t="s">
        <v>201</v>
      </c>
    </row>
    <row r="449" spans="1:9" x14ac:dyDescent="0.25">
      <c r="A449" s="273">
        <v>47855</v>
      </c>
      <c r="B449" s="273">
        <v>50655630</v>
      </c>
      <c r="C449" s="273">
        <v>405175</v>
      </c>
      <c r="D449" s="273" t="s">
        <v>146</v>
      </c>
      <c r="E449" s="273" t="s">
        <v>741</v>
      </c>
      <c r="F449" s="273" t="s">
        <v>6688</v>
      </c>
      <c r="G449" s="273" t="s">
        <v>6689</v>
      </c>
      <c r="H449" s="273" t="s">
        <v>6689</v>
      </c>
      <c r="I449" s="291" t="s">
        <v>201</v>
      </c>
    </row>
    <row r="450" spans="1:9" x14ac:dyDescent="0.25">
      <c r="A450" s="273">
        <v>47855</v>
      </c>
      <c r="B450" s="273">
        <v>50655630</v>
      </c>
      <c r="C450" s="273">
        <v>361756</v>
      </c>
      <c r="D450" s="273" t="s">
        <v>116</v>
      </c>
      <c r="E450" s="273" t="s">
        <v>741</v>
      </c>
      <c r="F450" s="273" t="s">
        <v>6688</v>
      </c>
      <c r="G450" s="273" t="s">
        <v>6689</v>
      </c>
      <c r="H450" s="273" t="s">
        <v>6689</v>
      </c>
      <c r="I450" s="291" t="s">
        <v>201</v>
      </c>
    </row>
    <row r="451" spans="1:9" x14ac:dyDescent="0.25">
      <c r="A451" s="273">
        <v>47855</v>
      </c>
      <c r="B451" s="273">
        <v>50655630</v>
      </c>
      <c r="C451" s="273">
        <v>359423</v>
      </c>
      <c r="D451" s="273" t="s">
        <v>7011</v>
      </c>
      <c r="E451" s="273" t="s">
        <v>741</v>
      </c>
      <c r="F451" s="273" t="s">
        <v>6688</v>
      </c>
      <c r="G451" s="273" t="s">
        <v>6689</v>
      </c>
      <c r="H451" s="273" t="s">
        <v>6689</v>
      </c>
      <c r="I451" s="291" t="s">
        <v>201</v>
      </c>
    </row>
    <row r="452" spans="1:9" x14ac:dyDescent="0.25">
      <c r="A452" s="273">
        <v>47855</v>
      </c>
      <c r="B452" s="273">
        <v>50655630</v>
      </c>
      <c r="C452" s="273">
        <v>316771</v>
      </c>
      <c r="D452" s="273" t="s">
        <v>6895</v>
      </c>
      <c r="E452" s="273" t="s">
        <v>741</v>
      </c>
      <c r="F452" s="273" t="s">
        <v>6688</v>
      </c>
      <c r="G452" s="273" t="s">
        <v>6689</v>
      </c>
      <c r="H452" s="273" t="s">
        <v>6689</v>
      </c>
      <c r="I452" s="291" t="s">
        <v>201</v>
      </c>
    </row>
    <row r="453" spans="1:9" x14ac:dyDescent="0.25">
      <c r="A453" s="273">
        <v>47855</v>
      </c>
      <c r="B453" s="273">
        <v>50655630</v>
      </c>
      <c r="C453" s="273">
        <v>884931</v>
      </c>
      <c r="D453" s="273" t="s">
        <v>7014</v>
      </c>
      <c r="E453" s="273" t="s">
        <v>741</v>
      </c>
      <c r="F453" s="273" t="s">
        <v>6688</v>
      </c>
      <c r="G453" s="273" t="s">
        <v>6689</v>
      </c>
      <c r="H453" s="273" t="s">
        <v>6689</v>
      </c>
      <c r="I453" s="291" t="s">
        <v>201</v>
      </c>
    </row>
    <row r="454" spans="1:9" x14ac:dyDescent="0.25">
      <c r="A454" s="273">
        <v>47855</v>
      </c>
      <c r="B454" s="273">
        <v>50655630</v>
      </c>
      <c r="C454" s="273">
        <v>412060</v>
      </c>
      <c r="D454" s="273" t="s">
        <v>6877</v>
      </c>
      <c r="E454" s="273" t="s">
        <v>741</v>
      </c>
      <c r="F454" s="273" t="s">
        <v>6688</v>
      </c>
      <c r="G454" s="273" t="s">
        <v>6689</v>
      </c>
      <c r="H454" s="273" t="s">
        <v>6689</v>
      </c>
      <c r="I454" s="291" t="s">
        <v>201</v>
      </c>
    </row>
    <row r="455" spans="1:9" x14ac:dyDescent="0.25">
      <c r="A455" s="273">
        <v>47861</v>
      </c>
      <c r="B455" s="273">
        <v>50650103</v>
      </c>
      <c r="C455" s="273">
        <v>337781</v>
      </c>
      <c r="D455" s="273" t="s">
        <v>6913</v>
      </c>
      <c r="E455" s="273" t="s">
        <v>741</v>
      </c>
      <c r="F455" s="273" t="s">
        <v>6688</v>
      </c>
      <c r="G455" s="273" t="s">
        <v>6689</v>
      </c>
      <c r="H455" s="273" t="s">
        <v>6689</v>
      </c>
      <c r="I455" s="291" t="s">
        <v>201</v>
      </c>
    </row>
    <row r="456" spans="1:9" x14ac:dyDescent="0.25">
      <c r="A456" s="273">
        <v>47861</v>
      </c>
      <c r="B456" s="273">
        <v>50650103</v>
      </c>
      <c r="C456" s="273">
        <v>374253</v>
      </c>
      <c r="D456" s="273" t="s">
        <v>130</v>
      </c>
      <c r="E456" s="273" t="s">
        <v>741</v>
      </c>
      <c r="F456" s="273" t="s">
        <v>6688</v>
      </c>
      <c r="G456" s="273" t="s">
        <v>6689</v>
      </c>
      <c r="H456" s="273" t="s">
        <v>6689</v>
      </c>
      <c r="I456" s="291" t="s">
        <v>201</v>
      </c>
    </row>
    <row r="457" spans="1:9" x14ac:dyDescent="0.25">
      <c r="A457" s="273">
        <v>47861</v>
      </c>
      <c r="B457" s="273">
        <v>50650103</v>
      </c>
      <c r="C457" s="273">
        <v>355484</v>
      </c>
      <c r="D457" s="273" t="s">
        <v>7007</v>
      </c>
      <c r="E457" s="273" t="s">
        <v>741</v>
      </c>
      <c r="F457" s="273" t="s">
        <v>6688</v>
      </c>
      <c r="G457" s="273" t="s">
        <v>6689</v>
      </c>
      <c r="H457" s="273" t="s">
        <v>6689</v>
      </c>
      <c r="I457" s="291" t="s">
        <v>201</v>
      </c>
    </row>
    <row r="458" spans="1:9" x14ac:dyDescent="0.25">
      <c r="A458" s="273">
        <v>47861</v>
      </c>
      <c r="B458" s="273">
        <v>50650103</v>
      </c>
      <c r="C458" s="273">
        <v>365786</v>
      </c>
      <c r="D458" s="273" t="s">
        <v>7015</v>
      </c>
      <c r="E458" s="273" t="s">
        <v>640</v>
      </c>
      <c r="F458" s="273" t="s">
        <v>6688</v>
      </c>
      <c r="G458" s="273" t="s">
        <v>6689</v>
      </c>
      <c r="H458" s="273" t="s">
        <v>6689</v>
      </c>
      <c r="I458" s="291" t="s">
        <v>201</v>
      </c>
    </row>
    <row r="459" spans="1:9" x14ac:dyDescent="0.25">
      <c r="A459" s="273">
        <v>47861</v>
      </c>
      <c r="B459" s="273">
        <v>50650103</v>
      </c>
      <c r="C459" s="273">
        <v>539995</v>
      </c>
      <c r="D459" s="273" t="s">
        <v>7005</v>
      </c>
      <c r="E459" s="273" t="s">
        <v>640</v>
      </c>
      <c r="F459" s="273" t="s">
        <v>6688</v>
      </c>
      <c r="G459" s="273" t="s">
        <v>6689</v>
      </c>
      <c r="H459" s="273" t="s">
        <v>6689</v>
      </c>
      <c r="I459" s="291" t="s">
        <v>201</v>
      </c>
    </row>
    <row r="460" spans="1:9" x14ac:dyDescent="0.25">
      <c r="A460" s="273">
        <v>47861</v>
      </c>
      <c r="B460" s="273">
        <v>50650103</v>
      </c>
      <c r="C460" s="273">
        <v>884931</v>
      </c>
      <c r="D460" s="273" t="s">
        <v>7014</v>
      </c>
      <c r="E460" s="273" t="s">
        <v>741</v>
      </c>
      <c r="F460" s="273" t="s">
        <v>6688</v>
      </c>
      <c r="G460" s="273" t="s">
        <v>6689</v>
      </c>
      <c r="H460" s="273" t="s">
        <v>6689</v>
      </c>
      <c r="I460" s="291" t="s">
        <v>201</v>
      </c>
    </row>
    <row r="461" spans="1:9" x14ac:dyDescent="0.25">
      <c r="A461" s="273">
        <v>47861</v>
      </c>
      <c r="B461" s="273">
        <v>50650103</v>
      </c>
      <c r="C461" s="273">
        <v>597891</v>
      </c>
      <c r="D461" s="273" t="s">
        <v>6996</v>
      </c>
      <c r="E461" s="273" t="s">
        <v>741</v>
      </c>
      <c r="F461" s="273" t="s">
        <v>6688</v>
      </c>
      <c r="G461" s="273" t="s">
        <v>6689</v>
      </c>
      <c r="H461" s="273" t="s">
        <v>6689</v>
      </c>
      <c r="I461" s="291" t="s">
        <v>201</v>
      </c>
    </row>
    <row r="462" spans="1:9" x14ac:dyDescent="0.25">
      <c r="A462" s="273">
        <v>47879</v>
      </c>
      <c r="B462" s="273">
        <v>50655649</v>
      </c>
      <c r="C462" s="273">
        <v>378025</v>
      </c>
      <c r="D462" s="273" t="s">
        <v>7016</v>
      </c>
      <c r="E462" s="273" t="s">
        <v>741</v>
      </c>
      <c r="F462" s="273" t="s">
        <v>6688</v>
      </c>
      <c r="G462" s="273" t="s">
        <v>6689</v>
      </c>
      <c r="H462" s="273" t="s">
        <v>6689</v>
      </c>
      <c r="I462" s="291" t="s">
        <v>201</v>
      </c>
    </row>
    <row r="463" spans="1:9" x14ac:dyDescent="0.25">
      <c r="A463" s="273">
        <v>47879</v>
      </c>
      <c r="B463" s="273">
        <v>50655649</v>
      </c>
      <c r="C463" s="273">
        <v>649461</v>
      </c>
      <c r="D463" s="273" t="s">
        <v>6998</v>
      </c>
      <c r="E463" s="273" t="s">
        <v>741</v>
      </c>
      <c r="F463" s="273" t="s">
        <v>6688</v>
      </c>
      <c r="G463" s="273" t="s">
        <v>6689</v>
      </c>
      <c r="H463" s="273" t="s">
        <v>6689</v>
      </c>
      <c r="I463" s="291" t="s">
        <v>201</v>
      </c>
    </row>
    <row r="464" spans="1:9" x14ac:dyDescent="0.25">
      <c r="A464" s="273">
        <v>47879</v>
      </c>
      <c r="B464" s="273">
        <v>50655649</v>
      </c>
      <c r="C464" s="273">
        <v>317222</v>
      </c>
      <c r="D464" s="273" t="s">
        <v>6929</v>
      </c>
      <c r="E464" s="273" t="s">
        <v>741</v>
      </c>
      <c r="F464" s="273" t="s">
        <v>6688</v>
      </c>
      <c r="G464" s="273" t="s">
        <v>6689</v>
      </c>
      <c r="H464" s="273" t="s">
        <v>6689</v>
      </c>
      <c r="I464" s="291" t="s">
        <v>201</v>
      </c>
    </row>
    <row r="465" spans="1:9" x14ac:dyDescent="0.25">
      <c r="A465" s="273">
        <v>47879</v>
      </c>
      <c r="B465" s="273">
        <v>50655649</v>
      </c>
      <c r="C465" s="273">
        <v>321061</v>
      </c>
      <c r="D465" s="273" t="s">
        <v>6984</v>
      </c>
      <c r="E465" s="273" t="s">
        <v>741</v>
      </c>
      <c r="F465" s="273" t="s">
        <v>6688</v>
      </c>
      <c r="G465" s="273" t="s">
        <v>6689</v>
      </c>
      <c r="H465" s="273" t="s">
        <v>6689</v>
      </c>
      <c r="I465" s="291" t="s">
        <v>201</v>
      </c>
    </row>
    <row r="466" spans="1:9" x14ac:dyDescent="0.25">
      <c r="A466" s="273">
        <v>47879</v>
      </c>
      <c r="B466" s="273">
        <v>50655649</v>
      </c>
      <c r="C466" s="273">
        <v>435521</v>
      </c>
      <c r="D466" s="273" t="s">
        <v>6985</v>
      </c>
      <c r="E466" s="273" t="s">
        <v>741</v>
      </c>
      <c r="F466" s="273" t="s">
        <v>6688</v>
      </c>
      <c r="G466" s="273" t="s">
        <v>6689</v>
      </c>
      <c r="H466" s="273" t="s">
        <v>6689</v>
      </c>
      <c r="I466" s="291" t="s">
        <v>201</v>
      </c>
    </row>
    <row r="467" spans="1:9" x14ac:dyDescent="0.25">
      <c r="A467" s="273">
        <v>47879</v>
      </c>
      <c r="B467" s="273">
        <v>50655649</v>
      </c>
      <c r="C467" s="273">
        <v>463751</v>
      </c>
      <c r="D467" s="273" t="s">
        <v>7017</v>
      </c>
      <c r="E467" s="273" t="s">
        <v>741</v>
      </c>
      <c r="F467" s="273" t="s">
        <v>6688</v>
      </c>
      <c r="G467" s="273" t="s">
        <v>6689</v>
      </c>
      <c r="H467" s="273" t="s">
        <v>6689</v>
      </c>
      <c r="I467" s="291" t="s">
        <v>201</v>
      </c>
    </row>
    <row r="468" spans="1:9" x14ac:dyDescent="0.25">
      <c r="A468" s="273">
        <v>47879</v>
      </c>
      <c r="B468" s="273">
        <v>50655649</v>
      </c>
      <c r="C468" s="273">
        <v>355484</v>
      </c>
      <c r="D468" s="273" t="s">
        <v>7007</v>
      </c>
      <c r="E468" s="273" t="s">
        <v>741</v>
      </c>
      <c r="F468" s="273" t="s">
        <v>6688</v>
      </c>
      <c r="G468" s="273" t="s">
        <v>6689</v>
      </c>
      <c r="H468" s="273" t="s">
        <v>6689</v>
      </c>
      <c r="I468" s="291" t="s">
        <v>201</v>
      </c>
    </row>
    <row r="469" spans="1:9" x14ac:dyDescent="0.25">
      <c r="A469" s="273">
        <v>47879</v>
      </c>
      <c r="B469" s="273">
        <v>50655649</v>
      </c>
      <c r="C469" s="273">
        <v>892602</v>
      </c>
      <c r="D469" s="273" t="s">
        <v>7018</v>
      </c>
      <c r="E469" s="273" t="s">
        <v>741</v>
      </c>
      <c r="F469" s="273" t="s">
        <v>6688</v>
      </c>
      <c r="G469" s="273" t="s">
        <v>6689</v>
      </c>
      <c r="H469" s="273" t="s">
        <v>6689</v>
      </c>
      <c r="I469" s="291" t="s">
        <v>201</v>
      </c>
    </row>
    <row r="470" spans="1:9" x14ac:dyDescent="0.25">
      <c r="A470" s="273">
        <v>47879</v>
      </c>
      <c r="B470" s="273">
        <v>50655649</v>
      </c>
      <c r="C470" s="273">
        <v>318997</v>
      </c>
      <c r="D470" s="273" t="s">
        <v>7008</v>
      </c>
      <c r="E470" s="273" t="s">
        <v>741</v>
      </c>
      <c r="F470" s="273" t="s">
        <v>6688</v>
      </c>
      <c r="G470" s="273" t="s">
        <v>6689</v>
      </c>
      <c r="H470" s="273" t="s">
        <v>6689</v>
      </c>
      <c r="I470" s="291" t="s">
        <v>201</v>
      </c>
    </row>
    <row r="471" spans="1:9" x14ac:dyDescent="0.25">
      <c r="A471" s="273">
        <v>47879</v>
      </c>
      <c r="B471" s="273">
        <v>50655649</v>
      </c>
      <c r="C471" s="273">
        <v>336329</v>
      </c>
      <c r="D471" s="273" t="s">
        <v>7009</v>
      </c>
      <c r="E471" s="273" t="s">
        <v>741</v>
      </c>
      <c r="F471" s="273" t="s">
        <v>6688</v>
      </c>
      <c r="G471" s="273" t="s">
        <v>6689</v>
      </c>
      <c r="H471" s="273" t="s">
        <v>6689</v>
      </c>
      <c r="I471" s="291" t="s">
        <v>201</v>
      </c>
    </row>
    <row r="472" spans="1:9" x14ac:dyDescent="0.25">
      <c r="A472" s="273">
        <v>47879</v>
      </c>
      <c r="B472" s="273">
        <v>50655649</v>
      </c>
      <c r="C472" s="273">
        <v>497025</v>
      </c>
      <c r="D472" s="273" t="s">
        <v>7010</v>
      </c>
      <c r="E472" s="273" t="s">
        <v>741</v>
      </c>
      <c r="F472" s="273" t="s">
        <v>6688</v>
      </c>
      <c r="G472" s="273" t="s">
        <v>6689</v>
      </c>
      <c r="H472" s="273" t="s">
        <v>6689</v>
      </c>
      <c r="I472" s="291" t="s">
        <v>201</v>
      </c>
    </row>
    <row r="473" spans="1:9" x14ac:dyDescent="0.25">
      <c r="A473" s="273">
        <v>47879</v>
      </c>
      <c r="B473" s="273">
        <v>50655649</v>
      </c>
      <c r="C473" s="273">
        <v>308992</v>
      </c>
      <c r="D473" s="273" t="s">
        <v>6993</v>
      </c>
      <c r="E473" s="273" t="s">
        <v>741</v>
      </c>
      <c r="F473" s="273" t="s">
        <v>6688</v>
      </c>
      <c r="G473" s="273" t="s">
        <v>6689</v>
      </c>
      <c r="H473" s="273" t="s">
        <v>6689</v>
      </c>
      <c r="I473" s="291" t="s">
        <v>201</v>
      </c>
    </row>
    <row r="474" spans="1:9" x14ac:dyDescent="0.25">
      <c r="A474" s="273">
        <v>47879</v>
      </c>
      <c r="B474" s="273">
        <v>50655649</v>
      </c>
      <c r="C474" s="273">
        <v>338148</v>
      </c>
      <c r="D474" s="273" t="s">
        <v>6994</v>
      </c>
      <c r="E474" s="273" t="s">
        <v>741</v>
      </c>
      <c r="F474" s="273" t="s">
        <v>6688</v>
      </c>
      <c r="G474" s="273" t="s">
        <v>6689</v>
      </c>
      <c r="H474" s="273" t="s">
        <v>6689</v>
      </c>
      <c r="I474" s="291" t="s">
        <v>201</v>
      </c>
    </row>
    <row r="475" spans="1:9" x14ac:dyDescent="0.25">
      <c r="A475" s="273">
        <v>47879</v>
      </c>
      <c r="B475" s="273">
        <v>50655649</v>
      </c>
      <c r="C475" s="273">
        <v>661623</v>
      </c>
      <c r="D475" s="273" t="s">
        <v>7019</v>
      </c>
      <c r="E475" s="273" t="s">
        <v>6711</v>
      </c>
      <c r="F475" s="273" t="s">
        <v>6688</v>
      </c>
      <c r="G475" s="273" t="s">
        <v>6689</v>
      </c>
      <c r="H475" s="273" t="s">
        <v>6689</v>
      </c>
      <c r="I475" s="291" t="s">
        <v>201</v>
      </c>
    </row>
    <row r="476" spans="1:9" x14ac:dyDescent="0.25">
      <c r="A476" s="273">
        <v>47879</v>
      </c>
      <c r="B476" s="273">
        <v>50655649</v>
      </c>
      <c r="C476" s="273">
        <v>584774</v>
      </c>
      <c r="D476" s="273" t="s">
        <v>6941</v>
      </c>
      <c r="E476" s="273" t="s">
        <v>741</v>
      </c>
      <c r="F476" s="273" t="s">
        <v>6703</v>
      </c>
      <c r="G476" s="273" t="s">
        <v>6689</v>
      </c>
      <c r="H476" s="273" t="s">
        <v>6689</v>
      </c>
      <c r="I476" s="291" t="s">
        <v>201</v>
      </c>
    </row>
    <row r="477" spans="1:9" x14ac:dyDescent="0.25">
      <c r="A477" s="273">
        <v>47879</v>
      </c>
      <c r="B477" s="273">
        <v>50655649</v>
      </c>
      <c r="C477" s="273">
        <v>322219</v>
      </c>
      <c r="D477" s="273" t="s">
        <v>7020</v>
      </c>
      <c r="E477" s="273" t="s">
        <v>741</v>
      </c>
      <c r="F477" s="273" t="s">
        <v>6688</v>
      </c>
      <c r="G477" s="273" t="s">
        <v>6689</v>
      </c>
      <c r="H477" s="273" t="s">
        <v>6689</v>
      </c>
      <c r="I477" s="291" t="s">
        <v>201</v>
      </c>
    </row>
    <row r="478" spans="1:9" x14ac:dyDescent="0.25">
      <c r="A478" s="273">
        <v>47879</v>
      </c>
      <c r="B478" s="273">
        <v>50655649</v>
      </c>
      <c r="C478" s="273">
        <v>366118</v>
      </c>
      <c r="D478" s="273" t="s">
        <v>7013</v>
      </c>
      <c r="E478" s="273" t="s">
        <v>741</v>
      </c>
      <c r="F478" s="273" t="s">
        <v>6688</v>
      </c>
      <c r="G478" s="273" t="s">
        <v>6689</v>
      </c>
      <c r="H478" s="273" t="s">
        <v>6689</v>
      </c>
      <c r="I478" s="291" t="s">
        <v>201</v>
      </c>
    </row>
    <row r="479" spans="1:9" x14ac:dyDescent="0.25">
      <c r="A479" s="273">
        <v>47922</v>
      </c>
      <c r="B479" s="273">
        <v>50649843</v>
      </c>
      <c r="C479" s="273">
        <v>362929</v>
      </c>
      <c r="D479" s="273" t="s">
        <v>6954</v>
      </c>
      <c r="E479" s="273" t="s">
        <v>640</v>
      </c>
      <c r="F479" s="273" t="s">
        <v>6688</v>
      </c>
      <c r="G479" s="273" t="s">
        <v>6689</v>
      </c>
      <c r="H479" s="273" t="s">
        <v>6689</v>
      </c>
      <c r="I479" s="291" t="s">
        <v>201</v>
      </c>
    </row>
    <row r="480" spans="1:9" x14ac:dyDescent="0.25">
      <c r="A480" s="273">
        <v>47922</v>
      </c>
      <c r="B480" s="273">
        <v>50649843</v>
      </c>
      <c r="C480" s="273">
        <v>345042</v>
      </c>
      <c r="D480" s="273" t="s">
        <v>7021</v>
      </c>
      <c r="E480" s="273" t="s">
        <v>640</v>
      </c>
      <c r="F480" s="273" t="s">
        <v>6688</v>
      </c>
      <c r="G480" s="273" t="s">
        <v>6689</v>
      </c>
      <c r="H480" s="273" t="s">
        <v>6689</v>
      </c>
      <c r="I480" s="291" t="s">
        <v>201</v>
      </c>
    </row>
    <row r="481" spans="1:9" x14ac:dyDescent="0.25">
      <c r="A481" s="273">
        <v>47922</v>
      </c>
      <c r="B481" s="273">
        <v>50649843</v>
      </c>
      <c r="C481" s="273">
        <v>467753</v>
      </c>
      <c r="D481" s="273" t="s">
        <v>7022</v>
      </c>
      <c r="E481" s="273" t="s">
        <v>640</v>
      </c>
      <c r="F481" s="273" t="s">
        <v>6688</v>
      </c>
      <c r="G481" s="273" t="s">
        <v>6689</v>
      </c>
      <c r="H481" s="273" t="s">
        <v>6689</v>
      </c>
      <c r="I481" s="291" t="s">
        <v>201</v>
      </c>
    </row>
    <row r="482" spans="1:9" x14ac:dyDescent="0.25">
      <c r="A482" s="273">
        <v>47922</v>
      </c>
      <c r="B482" s="273">
        <v>50649843</v>
      </c>
      <c r="C482" s="273">
        <v>451199</v>
      </c>
      <c r="D482" s="273" t="s">
        <v>6956</v>
      </c>
      <c r="E482" s="273" t="s">
        <v>640</v>
      </c>
      <c r="F482" s="273" t="s">
        <v>6688</v>
      </c>
      <c r="G482" s="273" t="s">
        <v>6689</v>
      </c>
      <c r="H482" s="273" t="s">
        <v>6689</v>
      </c>
      <c r="I482" s="291" t="s">
        <v>201</v>
      </c>
    </row>
    <row r="483" spans="1:9" x14ac:dyDescent="0.25">
      <c r="A483" s="273">
        <v>47922</v>
      </c>
      <c r="B483" s="273">
        <v>50649843</v>
      </c>
      <c r="C483" s="273">
        <v>386626</v>
      </c>
      <c r="D483" s="273" t="s">
        <v>7023</v>
      </c>
      <c r="E483" s="273" t="s">
        <v>640</v>
      </c>
      <c r="F483" s="273" t="s">
        <v>6688</v>
      </c>
      <c r="G483" s="273" t="s">
        <v>6689</v>
      </c>
      <c r="H483" s="273" t="s">
        <v>6689</v>
      </c>
      <c r="I483" s="291" t="s">
        <v>201</v>
      </c>
    </row>
    <row r="484" spans="1:9" x14ac:dyDescent="0.25">
      <c r="A484" s="273">
        <v>47922</v>
      </c>
      <c r="B484" s="273">
        <v>50649843</v>
      </c>
      <c r="C484" s="273">
        <v>424119</v>
      </c>
      <c r="D484" s="273" t="s">
        <v>6957</v>
      </c>
      <c r="E484" s="273" t="s">
        <v>640</v>
      </c>
      <c r="F484" s="273" t="s">
        <v>6688</v>
      </c>
      <c r="G484" s="273" t="s">
        <v>6689</v>
      </c>
      <c r="H484" s="273" t="s">
        <v>6689</v>
      </c>
      <c r="I484" s="291" t="s">
        <v>201</v>
      </c>
    </row>
    <row r="485" spans="1:9" x14ac:dyDescent="0.25">
      <c r="A485" s="273">
        <v>47922</v>
      </c>
      <c r="B485" s="273">
        <v>50649843</v>
      </c>
      <c r="C485" s="273">
        <v>429757</v>
      </c>
      <c r="D485" s="273" t="s">
        <v>6890</v>
      </c>
      <c r="E485" s="273" t="s">
        <v>741</v>
      </c>
      <c r="F485" s="273" t="s">
        <v>6688</v>
      </c>
      <c r="G485" s="273" t="s">
        <v>6689</v>
      </c>
      <c r="H485" s="273" t="s">
        <v>6689</v>
      </c>
      <c r="I485" s="291" t="s">
        <v>201</v>
      </c>
    </row>
    <row r="486" spans="1:9" x14ac:dyDescent="0.25">
      <c r="A486" s="273">
        <v>47922</v>
      </c>
      <c r="B486" s="273">
        <v>50649843</v>
      </c>
      <c r="C486" s="273">
        <v>452531</v>
      </c>
      <c r="D486" s="273" t="s">
        <v>7024</v>
      </c>
      <c r="E486" s="273" t="s">
        <v>640</v>
      </c>
      <c r="F486" s="273" t="s">
        <v>6688</v>
      </c>
      <c r="G486" s="273" t="s">
        <v>6689</v>
      </c>
      <c r="H486" s="273" t="s">
        <v>6689</v>
      </c>
      <c r="I486" s="291" t="s">
        <v>201</v>
      </c>
    </row>
    <row r="487" spans="1:9" x14ac:dyDescent="0.25">
      <c r="A487" s="273">
        <v>47922</v>
      </c>
      <c r="B487" s="273">
        <v>50649843</v>
      </c>
      <c r="C487" s="273">
        <v>389970</v>
      </c>
      <c r="D487" s="273" t="s">
        <v>209</v>
      </c>
      <c r="E487" s="273" t="s">
        <v>640</v>
      </c>
      <c r="F487" s="273" t="s">
        <v>6688</v>
      </c>
      <c r="G487" s="273" t="s">
        <v>6689</v>
      </c>
      <c r="H487" s="273" t="s">
        <v>6689</v>
      </c>
      <c r="I487" s="291" t="s">
        <v>201</v>
      </c>
    </row>
    <row r="488" spans="1:9" x14ac:dyDescent="0.25">
      <c r="A488" s="273">
        <v>47922</v>
      </c>
      <c r="B488" s="273">
        <v>50649843</v>
      </c>
      <c r="C488" s="273">
        <v>480429</v>
      </c>
      <c r="D488" s="273" t="s">
        <v>6958</v>
      </c>
      <c r="E488" s="273" t="s">
        <v>640</v>
      </c>
      <c r="F488" s="273" t="s">
        <v>6688</v>
      </c>
      <c r="G488" s="273" t="s">
        <v>6689</v>
      </c>
      <c r="H488" s="273" t="s">
        <v>6689</v>
      </c>
      <c r="I488" s="291" t="s">
        <v>201</v>
      </c>
    </row>
    <row r="489" spans="1:9" x14ac:dyDescent="0.25">
      <c r="A489" s="273">
        <v>47922</v>
      </c>
      <c r="B489" s="273">
        <v>50649843</v>
      </c>
      <c r="C489" s="273">
        <v>418380</v>
      </c>
      <c r="D489" s="273" t="s">
        <v>7025</v>
      </c>
      <c r="E489" s="273" t="s">
        <v>640</v>
      </c>
      <c r="F489" s="273" t="s">
        <v>6688</v>
      </c>
      <c r="G489" s="273" t="s">
        <v>6689</v>
      </c>
      <c r="H489" s="273" t="s">
        <v>6689</v>
      </c>
      <c r="I489" s="291" t="s">
        <v>201</v>
      </c>
    </row>
    <row r="490" spans="1:9" x14ac:dyDescent="0.25">
      <c r="A490" s="273">
        <v>47922</v>
      </c>
      <c r="B490" s="273">
        <v>50649843</v>
      </c>
      <c r="C490" s="273">
        <v>984550</v>
      </c>
      <c r="D490" s="273" t="s">
        <v>7026</v>
      </c>
      <c r="E490" s="273" t="s">
        <v>640</v>
      </c>
      <c r="F490" s="273" t="s">
        <v>6688</v>
      </c>
      <c r="G490" s="273" t="s">
        <v>6689</v>
      </c>
      <c r="H490" s="273" t="s">
        <v>6689</v>
      </c>
      <c r="I490" s="291" t="s">
        <v>201</v>
      </c>
    </row>
    <row r="491" spans="1:9" x14ac:dyDescent="0.25">
      <c r="A491" s="273">
        <v>47922</v>
      </c>
      <c r="B491" s="273">
        <v>50649843</v>
      </c>
      <c r="C491" s="273">
        <v>539995</v>
      </c>
      <c r="D491" s="273" t="s">
        <v>7005</v>
      </c>
      <c r="E491" s="273" t="s">
        <v>640</v>
      </c>
      <c r="F491" s="273" t="s">
        <v>6688</v>
      </c>
      <c r="G491" s="273" t="s">
        <v>6689</v>
      </c>
      <c r="H491" s="273" t="s">
        <v>6689</v>
      </c>
      <c r="I491" s="291" t="s">
        <v>201</v>
      </c>
    </row>
    <row r="492" spans="1:9" x14ac:dyDescent="0.25">
      <c r="A492" s="273">
        <v>47924</v>
      </c>
      <c r="B492" s="273">
        <v>50649902</v>
      </c>
      <c r="C492" s="273">
        <v>480430</v>
      </c>
      <c r="D492" s="273" t="s">
        <v>7027</v>
      </c>
      <c r="E492" s="273" t="s">
        <v>640</v>
      </c>
      <c r="F492" s="273" t="s">
        <v>6688</v>
      </c>
      <c r="G492" s="273" t="s">
        <v>6689</v>
      </c>
      <c r="H492" s="273" t="s">
        <v>6689</v>
      </c>
      <c r="I492" s="291" t="s">
        <v>201</v>
      </c>
    </row>
    <row r="493" spans="1:9" x14ac:dyDescent="0.25">
      <c r="A493" s="273">
        <v>47924</v>
      </c>
      <c r="B493" s="273">
        <v>50649902</v>
      </c>
      <c r="C493" s="273">
        <v>504211</v>
      </c>
      <c r="D493" s="273" t="s">
        <v>7001</v>
      </c>
      <c r="E493" s="273" t="s">
        <v>6944</v>
      </c>
      <c r="F493" s="273" t="s">
        <v>6688</v>
      </c>
      <c r="G493" s="273" t="s">
        <v>6689</v>
      </c>
      <c r="H493" s="273" t="s">
        <v>6689</v>
      </c>
      <c r="I493" s="291" t="e">
        <v>#N/A</v>
      </c>
    </row>
    <row r="494" spans="1:9" x14ac:dyDescent="0.25">
      <c r="A494" s="273">
        <v>47924</v>
      </c>
      <c r="B494" s="273">
        <v>50649902</v>
      </c>
      <c r="C494" s="273">
        <v>404577</v>
      </c>
      <c r="D494" s="273" t="s">
        <v>7028</v>
      </c>
      <c r="E494" s="273" t="s">
        <v>640</v>
      </c>
      <c r="F494" s="273" t="s">
        <v>6688</v>
      </c>
      <c r="G494" s="273" t="s">
        <v>6689</v>
      </c>
      <c r="H494" s="273" t="s">
        <v>6689</v>
      </c>
      <c r="I494" s="291" t="s">
        <v>201</v>
      </c>
    </row>
    <row r="495" spans="1:9" x14ac:dyDescent="0.25">
      <c r="A495" s="273">
        <v>47924</v>
      </c>
      <c r="B495" s="273">
        <v>50649902</v>
      </c>
      <c r="C495" s="273">
        <v>412486</v>
      </c>
      <c r="D495" s="273" t="s">
        <v>7029</v>
      </c>
      <c r="E495" s="273" t="s">
        <v>640</v>
      </c>
      <c r="F495" s="273" t="s">
        <v>6688</v>
      </c>
      <c r="G495" s="273" t="s">
        <v>6689</v>
      </c>
      <c r="H495" s="273" t="s">
        <v>6689</v>
      </c>
      <c r="I495" s="291" t="s">
        <v>201</v>
      </c>
    </row>
    <row r="496" spans="1:9" x14ac:dyDescent="0.25">
      <c r="A496" s="273">
        <v>47924</v>
      </c>
      <c r="B496" s="273">
        <v>50649902</v>
      </c>
      <c r="C496" s="273">
        <v>511212</v>
      </c>
      <c r="D496" s="273" t="s">
        <v>7030</v>
      </c>
      <c r="E496" s="273" t="s">
        <v>640</v>
      </c>
      <c r="F496" s="273" t="s">
        <v>6688</v>
      </c>
      <c r="G496" s="273" t="s">
        <v>6689</v>
      </c>
      <c r="H496" s="273" t="s">
        <v>6689</v>
      </c>
      <c r="I496" s="291" t="s">
        <v>201</v>
      </c>
    </row>
    <row r="497" spans="1:9" x14ac:dyDescent="0.25">
      <c r="A497" s="273">
        <v>47924</v>
      </c>
      <c r="B497" s="273">
        <v>50649902</v>
      </c>
      <c r="C497" s="273">
        <v>449604</v>
      </c>
      <c r="D497" s="273" t="s">
        <v>6960</v>
      </c>
      <c r="E497" s="273" t="s">
        <v>640</v>
      </c>
      <c r="F497" s="273" t="s">
        <v>6688</v>
      </c>
      <c r="G497" s="273" t="s">
        <v>6689</v>
      </c>
      <c r="H497" s="273" t="s">
        <v>6689</v>
      </c>
      <c r="I497" s="291" t="e">
        <v>#N/A</v>
      </c>
    </row>
    <row r="498" spans="1:9" x14ac:dyDescent="0.25">
      <c r="A498" s="273">
        <v>47924</v>
      </c>
      <c r="B498" s="273">
        <v>50649902</v>
      </c>
      <c r="C498" s="273">
        <v>404383</v>
      </c>
      <c r="D498" s="273" t="s">
        <v>6961</v>
      </c>
      <c r="E498" s="273" t="s">
        <v>640</v>
      </c>
      <c r="F498" s="273" t="s">
        <v>6688</v>
      </c>
      <c r="G498" s="273" t="s">
        <v>6689</v>
      </c>
      <c r="H498" s="273" t="s">
        <v>6689</v>
      </c>
      <c r="I498" s="291" t="s">
        <v>201</v>
      </c>
    </row>
    <row r="499" spans="1:9" x14ac:dyDescent="0.25">
      <c r="A499" s="273">
        <v>47924</v>
      </c>
      <c r="B499" s="273">
        <v>50649902</v>
      </c>
      <c r="C499" s="273">
        <v>427865</v>
      </c>
      <c r="D499" s="273" t="s">
        <v>6962</v>
      </c>
      <c r="E499" s="273" t="s">
        <v>640</v>
      </c>
      <c r="F499" s="273" t="s">
        <v>6688</v>
      </c>
      <c r="G499" s="273" t="s">
        <v>6689</v>
      </c>
      <c r="H499" s="273" t="s">
        <v>6689</v>
      </c>
      <c r="I499" s="291" t="s">
        <v>201</v>
      </c>
    </row>
    <row r="500" spans="1:9" x14ac:dyDescent="0.25">
      <c r="A500" s="273">
        <v>47924</v>
      </c>
      <c r="B500" s="273">
        <v>50649902</v>
      </c>
      <c r="C500" s="273">
        <v>319577</v>
      </c>
      <c r="D500" s="273" t="s">
        <v>6963</v>
      </c>
      <c r="E500" s="273" t="s">
        <v>640</v>
      </c>
      <c r="F500" s="273" t="s">
        <v>6688</v>
      </c>
      <c r="G500" s="273" t="s">
        <v>6689</v>
      </c>
      <c r="H500" s="273" t="s">
        <v>6689</v>
      </c>
      <c r="I500" s="291" t="s">
        <v>201</v>
      </c>
    </row>
    <row r="501" spans="1:9" x14ac:dyDescent="0.25">
      <c r="A501" s="273">
        <v>47930</v>
      </c>
      <c r="B501" s="273">
        <v>50656049</v>
      </c>
      <c r="C501" s="273">
        <v>451509</v>
      </c>
      <c r="D501" s="273" t="s">
        <v>36</v>
      </c>
      <c r="E501" s="273" t="s">
        <v>640</v>
      </c>
      <c r="F501" s="273" t="s">
        <v>6688</v>
      </c>
      <c r="G501" s="273" t="s">
        <v>6823</v>
      </c>
      <c r="H501" s="273" t="s">
        <v>6689</v>
      </c>
      <c r="I501" s="291" t="s">
        <v>197</v>
      </c>
    </row>
    <row r="502" spans="1:9" x14ac:dyDescent="0.25">
      <c r="A502" s="273">
        <v>47930</v>
      </c>
      <c r="B502" s="273">
        <v>50656049</v>
      </c>
      <c r="C502" s="273">
        <v>461659</v>
      </c>
      <c r="D502" s="273" t="s">
        <v>7031</v>
      </c>
      <c r="E502" s="273" t="s">
        <v>640</v>
      </c>
      <c r="F502" s="273" t="s">
        <v>6688</v>
      </c>
      <c r="G502" s="273" t="s">
        <v>6823</v>
      </c>
      <c r="H502" s="273" t="s">
        <v>6689</v>
      </c>
      <c r="I502" s="291" t="s">
        <v>197</v>
      </c>
    </row>
    <row r="503" spans="1:9" x14ac:dyDescent="0.25">
      <c r="A503" s="273">
        <v>47930</v>
      </c>
      <c r="B503" s="273">
        <v>50656049</v>
      </c>
      <c r="C503" s="273">
        <v>300791</v>
      </c>
      <c r="D503" s="273" t="s">
        <v>7032</v>
      </c>
      <c r="E503" s="273" t="s">
        <v>640</v>
      </c>
      <c r="F503" s="273" t="s">
        <v>6688</v>
      </c>
      <c r="G503" s="273" t="s">
        <v>6823</v>
      </c>
      <c r="H503" s="273" t="s">
        <v>6689</v>
      </c>
      <c r="I503" s="291" t="s">
        <v>197</v>
      </c>
    </row>
    <row r="504" spans="1:9" x14ac:dyDescent="0.25">
      <c r="A504" s="273">
        <v>47930</v>
      </c>
      <c r="B504" s="273">
        <v>50656049</v>
      </c>
      <c r="C504" s="273">
        <v>443176</v>
      </c>
      <c r="D504" s="273" t="s">
        <v>7033</v>
      </c>
      <c r="E504" s="273" t="s">
        <v>640</v>
      </c>
      <c r="F504" s="273" t="s">
        <v>6688</v>
      </c>
      <c r="G504" s="273" t="s">
        <v>6823</v>
      </c>
      <c r="H504" s="273" t="s">
        <v>6689</v>
      </c>
      <c r="I504" s="291" t="s">
        <v>197</v>
      </c>
    </row>
    <row r="505" spans="1:9" x14ac:dyDescent="0.25">
      <c r="A505" s="273">
        <v>47930</v>
      </c>
      <c r="B505" s="273">
        <v>50656049</v>
      </c>
      <c r="C505" s="273">
        <v>418120</v>
      </c>
      <c r="D505" s="273" t="s">
        <v>7034</v>
      </c>
      <c r="E505" s="273" t="s">
        <v>640</v>
      </c>
      <c r="F505" s="273" t="s">
        <v>6688</v>
      </c>
      <c r="G505" s="273" t="s">
        <v>6823</v>
      </c>
      <c r="H505" s="273" t="s">
        <v>6689</v>
      </c>
      <c r="I505" s="291" t="s">
        <v>197</v>
      </c>
    </row>
    <row r="506" spans="1:9" x14ac:dyDescent="0.25">
      <c r="A506" s="273">
        <v>47930</v>
      </c>
      <c r="B506" s="273">
        <v>50656049</v>
      </c>
      <c r="C506" s="273">
        <v>452232</v>
      </c>
      <c r="D506" s="273" t="s">
        <v>7035</v>
      </c>
      <c r="E506" s="273" t="s">
        <v>6944</v>
      </c>
      <c r="F506" s="273" t="s">
        <v>6703</v>
      </c>
      <c r="G506" s="273" t="s">
        <v>6823</v>
      </c>
      <c r="H506" s="273" t="s">
        <v>6689</v>
      </c>
      <c r="I506" s="291" t="s">
        <v>197</v>
      </c>
    </row>
    <row r="507" spans="1:9" x14ac:dyDescent="0.25">
      <c r="A507" s="273">
        <v>47930</v>
      </c>
      <c r="B507" s="273">
        <v>50656049</v>
      </c>
      <c r="C507" s="273">
        <v>373086</v>
      </c>
      <c r="D507" s="273" t="s">
        <v>6947</v>
      </c>
      <c r="E507" s="273" t="s">
        <v>640</v>
      </c>
      <c r="F507" s="273" t="s">
        <v>6688</v>
      </c>
      <c r="G507" s="273" t="s">
        <v>6823</v>
      </c>
      <c r="H507" s="273" t="s">
        <v>6689</v>
      </c>
      <c r="I507" s="291" t="s">
        <v>197</v>
      </c>
    </row>
    <row r="508" spans="1:9" x14ac:dyDescent="0.25">
      <c r="A508" s="273">
        <v>47930</v>
      </c>
      <c r="B508" s="273">
        <v>50656049</v>
      </c>
      <c r="C508" s="273">
        <v>860865</v>
      </c>
      <c r="D508" s="273" t="s">
        <v>7036</v>
      </c>
      <c r="E508" s="273" t="s">
        <v>640</v>
      </c>
      <c r="F508" s="273" t="s">
        <v>6688</v>
      </c>
      <c r="G508" s="273" t="s">
        <v>6823</v>
      </c>
      <c r="H508" s="273" t="s">
        <v>6823</v>
      </c>
      <c r="I508" s="291" t="s">
        <v>197</v>
      </c>
    </row>
    <row r="509" spans="1:9" x14ac:dyDescent="0.25">
      <c r="A509" s="273">
        <v>47930</v>
      </c>
      <c r="B509" s="273">
        <v>50656049</v>
      </c>
      <c r="C509" s="273">
        <v>480635</v>
      </c>
      <c r="D509" s="273" t="s">
        <v>7037</v>
      </c>
      <c r="E509" s="273" t="s">
        <v>6944</v>
      </c>
      <c r="F509" s="273" t="s">
        <v>6688</v>
      </c>
      <c r="G509" s="273" t="s">
        <v>6823</v>
      </c>
      <c r="H509" s="273" t="s">
        <v>6823</v>
      </c>
      <c r="I509" s="291" t="s">
        <v>197</v>
      </c>
    </row>
    <row r="510" spans="1:9" x14ac:dyDescent="0.25">
      <c r="A510" s="273">
        <v>47930</v>
      </c>
      <c r="B510" s="273">
        <v>50656049</v>
      </c>
      <c r="C510" s="273">
        <v>503861</v>
      </c>
      <c r="D510" s="273" t="s">
        <v>7038</v>
      </c>
      <c r="E510" s="273" t="s">
        <v>640</v>
      </c>
      <c r="F510" s="273" t="s">
        <v>6688</v>
      </c>
      <c r="G510" s="273" t="s">
        <v>6823</v>
      </c>
      <c r="H510" s="273" t="s">
        <v>6689</v>
      </c>
      <c r="I510" s="291" t="s">
        <v>197</v>
      </c>
    </row>
    <row r="511" spans="1:9" x14ac:dyDescent="0.25">
      <c r="A511" s="273">
        <v>47930</v>
      </c>
      <c r="B511" s="273">
        <v>50656049</v>
      </c>
      <c r="C511" s="273">
        <v>604652</v>
      </c>
      <c r="D511" s="273" t="s">
        <v>7039</v>
      </c>
      <c r="E511" s="273" t="s">
        <v>640</v>
      </c>
      <c r="F511" s="273" t="s">
        <v>6688</v>
      </c>
      <c r="G511" s="273" t="s">
        <v>6823</v>
      </c>
      <c r="H511" s="273" t="s">
        <v>6689</v>
      </c>
      <c r="I511" s="291" t="e">
        <v>#N/A</v>
      </c>
    </row>
    <row r="512" spans="1:9" x14ac:dyDescent="0.25">
      <c r="A512" s="273">
        <v>47930</v>
      </c>
      <c r="B512" s="273">
        <v>50656049</v>
      </c>
      <c r="C512" s="273">
        <v>466468</v>
      </c>
      <c r="D512" s="273" t="s">
        <v>7040</v>
      </c>
      <c r="E512" s="273" t="s">
        <v>6944</v>
      </c>
      <c r="F512" s="273" t="s">
        <v>6688</v>
      </c>
      <c r="G512" s="273" t="s">
        <v>6823</v>
      </c>
      <c r="H512" s="273" t="s">
        <v>6689</v>
      </c>
      <c r="I512" s="291" t="s">
        <v>197</v>
      </c>
    </row>
    <row r="513" spans="1:9" x14ac:dyDescent="0.25">
      <c r="A513" s="273">
        <v>47930</v>
      </c>
      <c r="B513" s="273">
        <v>50656049</v>
      </c>
      <c r="C513" s="273">
        <v>520751</v>
      </c>
      <c r="D513" s="273" t="s">
        <v>6952</v>
      </c>
      <c r="E513" s="273" t="s">
        <v>640</v>
      </c>
      <c r="F513" s="273" t="s">
        <v>6688</v>
      </c>
      <c r="G513" s="273" t="s">
        <v>6823</v>
      </c>
      <c r="H513" s="273" t="s">
        <v>6689</v>
      </c>
      <c r="I513" s="291" t="s">
        <v>197</v>
      </c>
    </row>
    <row r="514" spans="1:9" x14ac:dyDescent="0.25">
      <c r="A514" s="273">
        <v>47933</v>
      </c>
      <c r="B514" s="273">
        <v>50655656</v>
      </c>
      <c r="C514" s="273">
        <v>362929</v>
      </c>
      <c r="D514" s="273" t="s">
        <v>6954</v>
      </c>
      <c r="E514" s="273" t="s">
        <v>640</v>
      </c>
      <c r="F514" s="273" t="s">
        <v>6688</v>
      </c>
      <c r="G514" s="273" t="s">
        <v>6689</v>
      </c>
      <c r="H514" s="273" t="s">
        <v>6689</v>
      </c>
      <c r="I514" s="291" t="s">
        <v>201</v>
      </c>
    </row>
    <row r="515" spans="1:9" x14ac:dyDescent="0.25">
      <c r="A515" s="273">
        <v>47933</v>
      </c>
      <c r="B515" s="273">
        <v>50655656</v>
      </c>
      <c r="C515" s="273">
        <v>378025</v>
      </c>
      <c r="D515" s="273" t="s">
        <v>7016</v>
      </c>
      <c r="E515" s="273" t="s">
        <v>741</v>
      </c>
      <c r="F515" s="273" t="s">
        <v>6688</v>
      </c>
      <c r="G515" s="273" t="s">
        <v>6689</v>
      </c>
      <c r="H515" s="273" t="s">
        <v>6689</v>
      </c>
      <c r="I515" s="291" t="s">
        <v>201</v>
      </c>
    </row>
    <row r="516" spans="1:9" x14ac:dyDescent="0.25">
      <c r="A516" s="273">
        <v>47933</v>
      </c>
      <c r="B516" s="273">
        <v>50655656</v>
      </c>
      <c r="C516" s="273">
        <v>345042</v>
      </c>
      <c r="D516" s="273" t="s">
        <v>7021</v>
      </c>
      <c r="E516" s="273" t="s">
        <v>640</v>
      </c>
      <c r="F516" s="273" t="s">
        <v>6688</v>
      </c>
      <c r="G516" s="273" t="s">
        <v>6689</v>
      </c>
      <c r="H516" s="273" t="s">
        <v>6689</v>
      </c>
      <c r="I516" s="291" t="s">
        <v>201</v>
      </c>
    </row>
    <row r="517" spans="1:9" x14ac:dyDescent="0.25">
      <c r="A517" s="273">
        <v>47933</v>
      </c>
      <c r="B517" s="273">
        <v>50655656</v>
      </c>
      <c r="C517" s="273">
        <v>386626</v>
      </c>
      <c r="D517" s="273" t="s">
        <v>7023</v>
      </c>
      <c r="E517" s="273" t="s">
        <v>640</v>
      </c>
      <c r="F517" s="273" t="s">
        <v>6688</v>
      </c>
      <c r="G517" s="273" t="s">
        <v>6689</v>
      </c>
      <c r="H517" s="273" t="s">
        <v>6689</v>
      </c>
      <c r="I517" s="291" t="s">
        <v>201</v>
      </c>
    </row>
    <row r="518" spans="1:9" x14ac:dyDescent="0.25">
      <c r="A518" s="273">
        <v>47933</v>
      </c>
      <c r="B518" s="273">
        <v>50655656</v>
      </c>
      <c r="C518" s="273">
        <v>424119</v>
      </c>
      <c r="D518" s="273" t="s">
        <v>6957</v>
      </c>
      <c r="E518" s="273" t="s">
        <v>640</v>
      </c>
      <c r="F518" s="273" t="s">
        <v>6688</v>
      </c>
      <c r="G518" s="273" t="s">
        <v>6689</v>
      </c>
      <c r="H518" s="273" t="s">
        <v>6689</v>
      </c>
      <c r="I518" s="291" t="s">
        <v>201</v>
      </c>
    </row>
    <row r="519" spans="1:9" x14ac:dyDescent="0.25">
      <c r="A519" s="273">
        <v>47933</v>
      </c>
      <c r="B519" s="273">
        <v>50655656</v>
      </c>
      <c r="C519" s="273">
        <v>452531</v>
      </c>
      <c r="D519" s="273" t="s">
        <v>7024</v>
      </c>
      <c r="E519" s="273" t="s">
        <v>640</v>
      </c>
      <c r="F519" s="273" t="s">
        <v>6688</v>
      </c>
      <c r="G519" s="273" t="s">
        <v>6689</v>
      </c>
      <c r="H519" s="273" t="s">
        <v>6689</v>
      </c>
      <c r="I519" s="291" t="s">
        <v>201</v>
      </c>
    </row>
    <row r="520" spans="1:9" x14ac:dyDescent="0.25">
      <c r="A520" s="273">
        <v>47933</v>
      </c>
      <c r="B520" s="273">
        <v>50655656</v>
      </c>
      <c r="C520" s="273">
        <v>389970</v>
      </c>
      <c r="D520" s="273" t="s">
        <v>209</v>
      </c>
      <c r="E520" s="273" t="s">
        <v>640</v>
      </c>
      <c r="F520" s="273" t="s">
        <v>6688</v>
      </c>
      <c r="G520" s="273" t="s">
        <v>6689</v>
      </c>
      <c r="H520" s="273" t="s">
        <v>6689</v>
      </c>
      <c r="I520" s="291" t="s">
        <v>201</v>
      </c>
    </row>
    <row r="521" spans="1:9" x14ac:dyDescent="0.25">
      <c r="A521" s="273">
        <v>47933</v>
      </c>
      <c r="B521" s="273">
        <v>50655656</v>
      </c>
      <c r="C521" s="273">
        <v>263346</v>
      </c>
      <c r="D521" s="273" t="s">
        <v>7041</v>
      </c>
      <c r="E521" s="273" t="s">
        <v>741</v>
      </c>
      <c r="F521" s="273" t="s">
        <v>6688</v>
      </c>
      <c r="G521" s="273" t="s">
        <v>6689</v>
      </c>
      <c r="H521" s="273" t="s">
        <v>6689</v>
      </c>
      <c r="I521" s="291" t="s">
        <v>201</v>
      </c>
    </row>
    <row r="522" spans="1:9" x14ac:dyDescent="0.25">
      <c r="A522" s="273">
        <v>47933</v>
      </c>
      <c r="B522" s="273">
        <v>50655656</v>
      </c>
      <c r="C522" s="273">
        <v>404577</v>
      </c>
      <c r="D522" s="273" t="s">
        <v>7028</v>
      </c>
      <c r="E522" s="273" t="s">
        <v>640</v>
      </c>
      <c r="F522" s="273" t="s">
        <v>6688</v>
      </c>
      <c r="G522" s="273" t="s">
        <v>6689</v>
      </c>
      <c r="H522" s="273" t="s">
        <v>6689</v>
      </c>
      <c r="I522" s="291" t="s">
        <v>201</v>
      </c>
    </row>
    <row r="523" spans="1:9" x14ac:dyDescent="0.25">
      <c r="A523" s="273">
        <v>47933</v>
      </c>
      <c r="B523" s="273">
        <v>50655656</v>
      </c>
      <c r="C523" s="273">
        <v>726514</v>
      </c>
      <c r="D523" s="273" t="s">
        <v>6959</v>
      </c>
      <c r="E523" s="273" t="s">
        <v>640</v>
      </c>
      <c r="F523" s="273" t="s">
        <v>6688</v>
      </c>
      <c r="G523" s="273" t="s">
        <v>6689</v>
      </c>
      <c r="H523" s="273" t="s">
        <v>6689</v>
      </c>
      <c r="I523" s="291" t="s">
        <v>201</v>
      </c>
    </row>
    <row r="524" spans="1:9" x14ac:dyDescent="0.25">
      <c r="A524" s="273">
        <v>47933</v>
      </c>
      <c r="B524" s="273">
        <v>50655656</v>
      </c>
      <c r="C524" s="273">
        <v>984550</v>
      </c>
      <c r="D524" s="273" t="s">
        <v>7026</v>
      </c>
      <c r="E524" s="273" t="s">
        <v>640</v>
      </c>
      <c r="F524" s="273" t="s">
        <v>6688</v>
      </c>
      <c r="G524" s="273" t="s">
        <v>6689</v>
      </c>
      <c r="H524" s="273" t="s">
        <v>6689</v>
      </c>
      <c r="I524" s="291" t="s">
        <v>201</v>
      </c>
    </row>
    <row r="525" spans="1:9" x14ac:dyDescent="0.25">
      <c r="A525" s="273">
        <v>47933</v>
      </c>
      <c r="B525" s="273">
        <v>50655656</v>
      </c>
      <c r="C525" s="273">
        <v>357298</v>
      </c>
      <c r="D525" s="273" t="s">
        <v>7042</v>
      </c>
      <c r="E525" s="273" t="s">
        <v>741</v>
      </c>
      <c r="F525" s="273" t="s">
        <v>6688</v>
      </c>
      <c r="G525" s="273" t="s">
        <v>6689</v>
      </c>
      <c r="H525" s="273" t="s">
        <v>6689</v>
      </c>
      <c r="I525" s="291" t="s">
        <v>201</v>
      </c>
    </row>
    <row r="526" spans="1:9" x14ac:dyDescent="0.25">
      <c r="A526" s="273">
        <v>47933</v>
      </c>
      <c r="B526" s="273">
        <v>50655656</v>
      </c>
      <c r="C526" s="273">
        <v>452180</v>
      </c>
      <c r="D526" s="273" t="s">
        <v>7043</v>
      </c>
      <c r="E526" s="273" t="s">
        <v>640</v>
      </c>
      <c r="F526" s="273" t="s">
        <v>6688</v>
      </c>
      <c r="G526" s="273" t="s">
        <v>6689</v>
      </c>
      <c r="H526" s="273" t="s">
        <v>6689</v>
      </c>
      <c r="I526" s="291" t="s">
        <v>201</v>
      </c>
    </row>
    <row r="527" spans="1:9" x14ac:dyDescent="0.25">
      <c r="A527" s="273">
        <v>47939</v>
      </c>
      <c r="B527" s="273">
        <v>50655644</v>
      </c>
      <c r="C527" s="273">
        <v>455174</v>
      </c>
      <c r="D527" s="273" t="s">
        <v>7044</v>
      </c>
      <c r="E527" s="273" t="s">
        <v>640</v>
      </c>
      <c r="F527" s="273" t="s">
        <v>6688</v>
      </c>
      <c r="G527" s="273" t="s">
        <v>6689</v>
      </c>
      <c r="H527" s="273" t="s">
        <v>6689</v>
      </c>
      <c r="I527" s="291" t="s">
        <v>201</v>
      </c>
    </row>
    <row r="528" spans="1:9" x14ac:dyDescent="0.25">
      <c r="A528" s="273">
        <v>47939</v>
      </c>
      <c r="B528" s="273">
        <v>50655644</v>
      </c>
      <c r="C528" s="273">
        <v>377708</v>
      </c>
      <c r="D528" s="273" t="s">
        <v>7045</v>
      </c>
      <c r="E528" s="273" t="s">
        <v>640</v>
      </c>
      <c r="F528" s="273" t="s">
        <v>6688</v>
      </c>
      <c r="G528" s="273" t="s">
        <v>6689</v>
      </c>
      <c r="H528" s="273" t="s">
        <v>6689</v>
      </c>
      <c r="I528" s="291" t="s">
        <v>201</v>
      </c>
    </row>
    <row r="529" spans="1:9" x14ac:dyDescent="0.25">
      <c r="A529" s="273">
        <v>47939</v>
      </c>
      <c r="B529" s="273">
        <v>50655644</v>
      </c>
      <c r="C529" s="273">
        <v>562103</v>
      </c>
      <c r="D529" s="273" t="s">
        <v>7046</v>
      </c>
      <c r="E529" s="273" t="s">
        <v>640</v>
      </c>
      <c r="F529" s="273" t="s">
        <v>6688</v>
      </c>
      <c r="G529" s="273" t="s">
        <v>6689</v>
      </c>
      <c r="H529" s="273" t="s">
        <v>6689</v>
      </c>
      <c r="I529" s="291" t="s">
        <v>201</v>
      </c>
    </row>
    <row r="530" spans="1:9" x14ac:dyDescent="0.25">
      <c r="A530" s="273">
        <v>47939</v>
      </c>
      <c r="B530" s="273">
        <v>50655644</v>
      </c>
      <c r="C530" s="273">
        <v>499748</v>
      </c>
      <c r="D530" s="273" t="s">
        <v>7047</v>
      </c>
      <c r="E530" s="273" t="s">
        <v>640</v>
      </c>
      <c r="F530" s="273" t="s">
        <v>6688</v>
      </c>
      <c r="G530" s="273" t="s">
        <v>6689</v>
      </c>
      <c r="H530" s="273" t="s">
        <v>6689</v>
      </c>
      <c r="I530" s="291" t="s">
        <v>201</v>
      </c>
    </row>
    <row r="531" spans="1:9" x14ac:dyDescent="0.25">
      <c r="A531" s="273">
        <v>47939</v>
      </c>
      <c r="B531" s="273">
        <v>50655644</v>
      </c>
      <c r="C531" s="273">
        <v>519964</v>
      </c>
      <c r="D531" s="273" t="s">
        <v>7048</v>
      </c>
      <c r="E531" s="273" t="s">
        <v>6944</v>
      </c>
      <c r="F531" s="273" t="s">
        <v>6688</v>
      </c>
      <c r="G531" s="273" t="s">
        <v>6689</v>
      </c>
      <c r="H531" s="273" t="s">
        <v>6689</v>
      </c>
      <c r="I531" s="291" t="s">
        <v>201</v>
      </c>
    </row>
    <row r="532" spans="1:9" x14ac:dyDescent="0.25">
      <c r="A532" s="273">
        <v>47939</v>
      </c>
      <c r="B532" s="273">
        <v>50655644</v>
      </c>
      <c r="C532" s="273">
        <v>404577</v>
      </c>
      <c r="D532" s="273" t="s">
        <v>7028</v>
      </c>
      <c r="E532" s="273" t="s">
        <v>640</v>
      </c>
      <c r="F532" s="273" t="s">
        <v>6688</v>
      </c>
      <c r="G532" s="273" t="s">
        <v>6689</v>
      </c>
      <c r="H532" s="273" t="s">
        <v>6689</v>
      </c>
      <c r="I532" s="291" t="s">
        <v>201</v>
      </c>
    </row>
    <row r="533" spans="1:9" x14ac:dyDescent="0.25">
      <c r="A533" s="273">
        <v>47939</v>
      </c>
      <c r="B533" s="273">
        <v>50655644</v>
      </c>
      <c r="C533" s="273">
        <v>737372</v>
      </c>
      <c r="D533" s="273" t="s">
        <v>7049</v>
      </c>
      <c r="E533" s="273" t="s">
        <v>6944</v>
      </c>
      <c r="F533" s="273" t="s">
        <v>6688</v>
      </c>
      <c r="G533" s="273" t="s">
        <v>6689</v>
      </c>
      <c r="H533" s="273" t="s">
        <v>6689</v>
      </c>
      <c r="I533" s="291" t="s">
        <v>201</v>
      </c>
    </row>
    <row r="534" spans="1:9" x14ac:dyDescent="0.25">
      <c r="A534" s="273">
        <v>47939</v>
      </c>
      <c r="B534" s="273">
        <v>50655644</v>
      </c>
      <c r="C534" s="273">
        <v>412486</v>
      </c>
      <c r="D534" s="273" t="s">
        <v>7029</v>
      </c>
      <c r="E534" s="273" t="s">
        <v>640</v>
      </c>
      <c r="F534" s="273" t="s">
        <v>6688</v>
      </c>
      <c r="G534" s="273" t="s">
        <v>6689</v>
      </c>
      <c r="H534" s="273" t="s">
        <v>6689</v>
      </c>
      <c r="I534" s="291" t="s">
        <v>201</v>
      </c>
    </row>
    <row r="535" spans="1:9" x14ac:dyDescent="0.25">
      <c r="A535" s="273">
        <v>47939</v>
      </c>
      <c r="B535" s="273">
        <v>50655644</v>
      </c>
      <c r="C535" s="273">
        <v>374983</v>
      </c>
      <c r="D535" s="273" t="s">
        <v>7050</v>
      </c>
      <c r="E535" s="273" t="s">
        <v>640</v>
      </c>
      <c r="F535" s="273" t="s">
        <v>6688</v>
      </c>
      <c r="G535" s="273" t="s">
        <v>6689</v>
      </c>
      <c r="H535" s="273" t="s">
        <v>6689</v>
      </c>
      <c r="I535" s="291" t="s">
        <v>201</v>
      </c>
    </row>
    <row r="536" spans="1:9" x14ac:dyDescent="0.25">
      <c r="A536" s="273">
        <v>47939</v>
      </c>
      <c r="B536" s="273">
        <v>50655644</v>
      </c>
      <c r="C536" s="273">
        <v>661623</v>
      </c>
      <c r="D536" s="273" t="s">
        <v>7019</v>
      </c>
      <c r="E536" s="273" t="s">
        <v>6711</v>
      </c>
      <c r="F536" s="273" t="s">
        <v>6688</v>
      </c>
      <c r="G536" s="273" t="s">
        <v>6689</v>
      </c>
      <c r="H536" s="273" t="s">
        <v>6689</v>
      </c>
      <c r="I536" s="291" t="s">
        <v>201</v>
      </c>
    </row>
    <row r="537" spans="1:9" x14ac:dyDescent="0.25">
      <c r="A537" s="273">
        <v>47939</v>
      </c>
      <c r="B537" s="273">
        <v>50655644</v>
      </c>
      <c r="C537" s="273">
        <v>511212</v>
      </c>
      <c r="D537" s="273" t="s">
        <v>7030</v>
      </c>
      <c r="E537" s="273" t="s">
        <v>640</v>
      </c>
      <c r="F537" s="273" t="s">
        <v>6688</v>
      </c>
      <c r="G537" s="273" t="s">
        <v>6689</v>
      </c>
      <c r="H537" s="273" t="s">
        <v>6689</v>
      </c>
      <c r="I537" s="291" t="s">
        <v>201</v>
      </c>
    </row>
    <row r="538" spans="1:9" x14ac:dyDescent="0.25">
      <c r="A538" s="273">
        <v>47939</v>
      </c>
      <c r="B538" s="273">
        <v>50655644</v>
      </c>
      <c r="C538" s="273">
        <v>597891</v>
      </c>
      <c r="D538" s="273" t="s">
        <v>6996</v>
      </c>
      <c r="E538" s="273" t="s">
        <v>741</v>
      </c>
      <c r="F538" s="273" t="s">
        <v>6688</v>
      </c>
      <c r="G538" s="273" t="s">
        <v>6689</v>
      </c>
      <c r="H538" s="273" t="s">
        <v>6689</v>
      </c>
      <c r="I538" s="291" t="s">
        <v>201</v>
      </c>
    </row>
    <row r="539" spans="1:9" x14ac:dyDescent="0.25">
      <c r="A539" s="273">
        <v>47939</v>
      </c>
      <c r="B539" s="273">
        <v>50655644</v>
      </c>
      <c r="C539" s="273">
        <v>452180</v>
      </c>
      <c r="D539" s="273" t="s">
        <v>7043</v>
      </c>
      <c r="E539" s="273" t="s">
        <v>640</v>
      </c>
      <c r="F539" s="273" t="s">
        <v>6688</v>
      </c>
      <c r="G539" s="273" t="s">
        <v>6689</v>
      </c>
      <c r="H539" s="273" t="s">
        <v>6689</v>
      </c>
      <c r="I539" s="291" t="s">
        <v>201</v>
      </c>
    </row>
    <row r="540" spans="1:9" x14ac:dyDescent="0.25">
      <c r="A540" s="273">
        <v>47942</v>
      </c>
      <c r="B540" s="273">
        <v>50650162</v>
      </c>
      <c r="C540" s="273">
        <v>449409</v>
      </c>
      <c r="D540" s="273" t="s">
        <v>6953</v>
      </c>
      <c r="E540" s="273" t="s">
        <v>640</v>
      </c>
      <c r="F540" s="273" t="s">
        <v>6688</v>
      </c>
      <c r="G540" s="273" t="s">
        <v>6689</v>
      </c>
      <c r="H540" s="273" t="s">
        <v>6689</v>
      </c>
      <c r="I540" s="291" t="s">
        <v>201</v>
      </c>
    </row>
    <row r="541" spans="1:9" x14ac:dyDescent="0.25">
      <c r="A541" s="273">
        <v>47942</v>
      </c>
      <c r="B541" s="273">
        <v>50650162</v>
      </c>
      <c r="C541" s="273">
        <v>331161</v>
      </c>
      <c r="D541" s="273" t="s">
        <v>7051</v>
      </c>
      <c r="E541" s="273" t="s">
        <v>640</v>
      </c>
      <c r="F541" s="273" t="s">
        <v>6688</v>
      </c>
      <c r="G541" s="273" t="s">
        <v>6689</v>
      </c>
      <c r="H541" s="273" t="s">
        <v>6689</v>
      </c>
      <c r="I541" s="291" t="s">
        <v>201</v>
      </c>
    </row>
    <row r="542" spans="1:9" x14ac:dyDescent="0.25">
      <c r="A542" s="273">
        <v>47942</v>
      </c>
      <c r="B542" s="273">
        <v>50650162</v>
      </c>
      <c r="C542" s="273">
        <v>377708</v>
      </c>
      <c r="D542" s="273" t="s">
        <v>7045</v>
      </c>
      <c r="E542" s="273" t="s">
        <v>640</v>
      </c>
      <c r="F542" s="273" t="s">
        <v>6688</v>
      </c>
      <c r="G542" s="273" t="s">
        <v>6689</v>
      </c>
      <c r="H542" s="273" t="s">
        <v>6689</v>
      </c>
      <c r="I542" s="291" t="s">
        <v>201</v>
      </c>
    </row>
    <row r="543" spans="1:9" x14ac:dyDescent="0.25">
      <c r="A543" s="273">
        <v>47942</v>
      </c>
      <c r="B543" s="273">
        <v>50650162</v>
      </c>
      <c r="C543" s="273">
        <v>562103</v>
      </c>
      <c r="D543" s="273" t="s">
        <v>7046</v>
      </c>
      <c r="E543" s="273" t="s">
        <v>640</v>
      </c>
      <c r="F543" s="273" t="s">
        <v>6688</v>
      </c>
      <c r="G543" s="273" t="s">
        <v>6689</v>
      </c>
      <c r="H543" s="273" t="s">
        <v>6689</v>
      </c>
      <c r="I543" s="291" t="s">
        <v>201</v>
      </c>
    </row>
    <row r="544" spans="1:9" x14ac:dyDescent="0.25">
      <c r="A544" s="273">
        <v>47942</v>
      </c>
      <c r="B544" s="273">
        <v>50650162</v>
      </c>
      <c r="C544" s="273">
        <v>499748</v>
      </c>
      <c r="D544" s="273" t="s">
        <v>7047</v>
      </c>
      <c r="E544" s="273" t="s">
        <v>640</v>
      </c>
      <c r="F544" s="273" t="s">
        <v>6688</v>
      </c>
      <c r="G544" s="273" t="s">
        <v>6689</v>
      </c>
      <c r="H544" s="273" t="s">
        <v>6689</v>
      </c>
      <c r="I544" s="291" t="s">
        <v>201</v>
      </c>
    </row>
    <row r="545" spans="1:9" x14ac:dyDescent="0.25">
      <c r="A545" s="273">
        <v>47942</v>
      </c>
      <c r="B545" s="273">
        <v>50650162</v>
      </c>
      <c r="C545" s="273">
        <v>480430</v>
      </c>
      <c r="D545" s="273" t="s">
        <v>7027</v>
      </c>
      <c r="E545" s="273" t="s">
        <v>640</v>
      </c>
      <c r="F545" s="273" t="s">
        <v>6688</v>
      </c>
      <c r="G545" s="273" t="s">
        <v>6689</v>
      </c>
      <c r="H545" s="273" t="s">
        <v>6689</v>
      </c>
      <c r="I545" s="291" t="s">
        <v>201</v>
      </c>
    </row>
    <row r="546" spans="1:9" x14ac:dyDescent="0.25">
      <c r="A546" s="273">
        <v>47942</v>
      </c>
      <c r="B546" s="273">
        <v>50650162</v>
      </c>
      <c r="C546" s="273">
        <v>511212</v>
      </c>
      <c r="D546" s="273" t="s">
        <v>7030</v>
      </c>
      <c r="E546" s="273" t="s">
        <v>640</v>
      </c>
      <c r="F546" s="273" t="s">
        <v>6688</v>
      </c>
      <c r="G546" s="273" t="s">
        <v>6689</v>
      </c>
      <c r="H546" s="273" t="s">
        <v>6689</v>
      </c>
      <c r="I546" s="291" t="s">
        <v>201</v>
      </c>
    </row>
    <row r="547" spans="1:9" x14ac:dyDescent="0.25">
      <c r="A547" s="273">
        <v>47942</v>
      </c>
      <c r="B547" s="273">
        <v>50650162</v>
      </c>
      <c r="C547" s="273">
        <v>404383</v>
      </c>
      <c r="D547" s="273" t="s">
        <v>6961</v>
      </c>
      <c r="E547" s="273" t="s">
        <v>640</v>
      </c>
      <c r="F547" s="273" t="s">
        <v>6688</v>
      </c>
      <c r="G547" s="273" t="s">
        <v>6689</v>
      </c>
      <c r="H547" s="273" t="s">
        <v>6689</v>
      </c>
      <c r="I547" s="291" t="s">
        <v>201</v>
      </c>
    </row>
    <row r="548" spans="1:9" x14ac:dyDescent="0.25">
      <c r="A548" s="273">
        <v>47942</v>
      </c>
      <c r="B548" s="273">
        <v>50650162</v>
      </c>
      <c r="C548" s="273">
        <v>470414</v>
      </c>
      <c r="D548" s="273" t="s">
        <v>7052</v>
      </c>
      <c r="E548" s="273" t="s">
        <v>640</v>
      </c>
      <c r="F548" s="273" t="s">
        <v>6703</v>
      </c>
      <c r="G548" s="273" t="s">
        <v>6689</v>
      </c>
      <c r="H548" s="273" t="s">
        <v>6689</v>
      </c>
      <c r="I548" s="291" t="s">
        <v>201</v>
      </c>
    </row>
    <row r="549" spans="1:9" x14ac:dyDescent="0.25">
      <c r="A549" s="273">
        <v>47942</v>
      </c>
      <c r="B549" s="273">
        <v>50650162</v>
      </c>
      <c r="C549" s="273">
        <v>319577</v>
      </c>
      <c r="D549" s="273" t="s">
        <v>6963</v>
      </c>
      <c r="E549" s="273" t="s">
        <v>640</v>
      </c>
      <c r="F549" s="273" t="s">
        <v>6688</v>
      </c>
      <c r="G549" s="273" t="s">
        <v>6689</v>
      </c>
      <c r="H549" s="273" t="s">
        <v>6689</v>
      </c>
      <c r="I549" s="291" t="s">
        <v>201</v>
      </c>
    </row>
    <row r="550" spans="1:9" x14ac:dyDescent="0.25">
      <c r="A550" s="273">
        <v>48024</v>
      </c>
      <c r="B550" s="273">
        <v>50655692</v>
      </c>
      <c r="C550" s="273">
        <v>308023</v>
      </c>
      <c r="D550" s="273" t="s">
        <v>7053</v>
      </c>
      <c r="E550" s="273" t="s">
        <v>640</v>
      </c>
      <c r="F550" s="273" t="s">
        <v>6688</v>
      </c>
      <c r="G550" s="273" t="s">
        <v>6689</v>
      </c>
      <c r="H550" s="273" t="s">
        <v>6689</v>
      </c>
      <c r="I550" s="291" t="s">
        <v>197</v>
      </c>
    </row>
    <row r="551" spans="1:9" x14ac:dyDescent="0.25">
      <c r="A551" s="273">
        <v>48024</v>
      </c>
      <c r="B551" s="273">
        <v>50655692</v>
      </c>
      <c r="C551" s="273">
        <v>329508</v>
      </c>
      <c r="D551" s="273" t="s">
        <v>6822</v>
      </c>
      <c r="E551" s="273" t="s">
        <v>640</v>
      </c>
      <c r="F551" s="273" t="s">
        <v>6688</v>
      </c>
      <c r="G551" s="273" t="s">
        <v>6823</v>
      </c>
      <c r="H551" s="273" t="s">
        <v>6689</v>
      </c>
      <c r="I551" s="291" t="s">
        <v>197</v>
      </c>
    </row>
    <row r="552" spans="1:9" x14ac:dyDescent="0.25">
      <c r="A552" s="273">
        <v>48024</v>
      </c>
      <c r="B552" s="273">
        <v>50655692</v>
      </c>
      <c r="C552" s="273">
        <v>418218</v>
      </c>
      <c r="D552" s="273" t="s">
        <v>7054</v>
      </c>
      <c r="E552" s="273" t="s">
        <v>640</v>
      </c>
      <c r="F552" s="273" t="s">
        <v>6688</v>
      </c>
      <c r="G552" s="273" t="s">
        <v>6689</v>
      </c>
      <c r="H552" s="273" t="s">
        <v>6689</v>
      </c>
      <c r="I552" s="291" t="e">
        <v>#N/A</v>
      </c>
    </row>
    <row r="553" spans="1:9" x14ac:dyDescent="0.25">
      <c r="A553" s="273">
        <v>48024</v>
      </c>
      <c r="B553" s="273">
        <v>50655692</v>
      </c>
      <c r="C553" s="273">
        <v>267788</v>
      </c>
      <c r="D553" s="273" t="s">
        <v>7055</v>
      </c>
      <c r="E553" s="273" t="s">
        <v>640</v>
      </c>
      <c r="F553" s="273" t="s">
        <v>6688</v>
      </c>
      <c r="G553" s="273" t="s">
        <v>6823</v>
      </c>
      <c r="H553" s="273" t="s">
        <v>6689</v>
      </c>
      <c r="I553" s="291" t="s">
        <v>197</v>
      </c>
    </row>
    <row r="554" spans="1:9" x14ac:dyDescent="0.25">
      <c r="A554" s="273">
        <v>48024</v>
      </c>
      <c r="B554" s="273">
        <v>50655692</v>
      </c>
      <c r="C554" s="273">
        <v>338669</v>
      </c>
      <c r="D554" s="273" t="s">
        <v>7056</v>
      </c>
      <c r="E554" s="273" t="s">
        <v>640</v>
      </c>
      <c r="F554" s="273" t="s">
        <v>6688</v>
      </c>
      <c r="G554" s="273" t="s">
        <v>6823</v>
      </c>
      <c r="H554" s="273" t="s">
        <v>6689</v>
      </c>
      <c r="I554" s="291" t="s">
        <v>197</v>
      </c>
    </row>
    <row r="555" spans="1:9" x14ac:dyDescent="0.25">
      <c r="A555" s="273">
        <v>48024</v>
      </c>
      <c r="B555" s="273">
        <v>50655692</v>
      </c>
      <c r="C555" s="273">
        <v>367547</v>
      </c>
      <c r="D555" s="273" t="s">
        <v>6825</v>
      </c>
      <c r="E555" s="273" t="s">
        <v>640</v>
      </c>
      <c r="F555" s="273" t="s">
        <v>6688</v>
      </c>
      <c r="G555" s="273" t="s">
        <v>6823</v>
      </c>
      <c r="H555" s="273" t="s">
        <v>6689</v>
      </c>
      <c r="I555" s="291" t="s">
        <v>197</v>
      </c>
    </row>
    <row r="556" spans="1:9" x14ac:dyDescent="0.25">
      <c r="A556" s="273">
        <v>48024</v>
      </c>
      <c r="B556" s="273">
        <v>50655692</v>
      </c>
      <c r="C556" s="273">
        <v>320989</v>
      </c>
      <c r="D556" s="273" t="s">
        <v>7057</v>
      </c>
      <c r="E556" s="273" t="s">
        <v>640</v>
      </c>
      <c r="F556" s="273" t="s">
        <v>6688</v>
      </c>
      <c r="G556" s="273" t="s">
        <v>6689</v>
      </c>
      <c r="H556" s="273" t="s">
        <v>6689</v>
      </c>
      <c r="I556" s="291" t="s">
        <v>197</v>
      </c>
    </row>
    <row r="557" spans="1:9" x14ac:dyDescent="0.25">
      <c r="A557" s="273">
        <v>48024</v>
      </c>
      <c r="B557" s="273">
        <v>50655692</v>
      </c>
      <c r="C557" s="273">
        <v>301904</v>
      </c>
      <c r="D557" s="273" t="s">
        <v>7058</v>
      </c>
      <c r="E557" s="273" t="s">
        <v>640</v>
      </c>
      <c r="F557" s="273" t="s">
        <v>6688</v>
      </c>
      <c r="G557" s="273" t="s">
        <v>6823</v>
      </c>
      <c r="H557" s="273" t="s">
        <v>6689</v>
      </c>
      <c r="I557" s="291" t="s">
        <v>197</v>
      </c>
    </row>
    <row r="558" spans="1:9" x14ac:dyDescent="0.25">
      <c r="A558" s="273">
        <v>48024</v>
      </c>
      <c r="B558" s="273">
        <v>50655692</v>
      </c>
      <c r="C558" s="273">
        <v>340807</v>
      </c>
      <c r="D558" s="273" t="s">
        <v>6826</v>
      </c>
      <c r="E558" s="273" t="s">
        <v>640</v>
      </c>
      <c r="F558" s="273" t="s">
        <v>6688</v>
      </c>
      <c r="G558" s="273" t="s">
        <v>6689</v>
      </c>
      <c r="H558" s="273" t="s">
        <v>6689</v>
      </c>
      <c r="I558" s="291" t="s">
        <v>197</v>
      </c>
    </row>
    <row r="559" spans="1:9" x14ac:dyDescent="0.25">
      <c r="A559" s="273">
        <v>48024</v>
      </c>
      <c r="B559" s="273">
        <v>50655692</v>
      </c>
      <c r="C559" s="273">
        <v>367844</v>
      </c>
      <c r="D559" s="273" t="s">
        <v>7059</v>
      </c>
      <c r="E559" s="273" t="s">
        <v>640</v>
      </c>
      <c r="F559" s="273" t="s">
        <v>6688</v>
      </c>
      <c r="G559" s="273" t="s">
        <v>6823</v>
      </c>
      <c r="H559" s="273" t="s">
        <v>6689</v>
      </c>
      <c r="I559" s="291" t="e">
        <v>#N/A</v>
      </c>
    </row>
    <row r="560" spans="1:9" x14ac:dyDescent="0.25">
      <c r="A560" s="273">
        <v>48024</v>
      </c>
      <c r="B560" s="273">
        <v>50655692</v>
      </c>
      <c r="C560" s="273">
        <v>418451</v>
      </c>
      <c r="D560" s="273" t="s">
        <v>7060</v>
      </c>
      <c r="E560" s="273" t="s">
        <v>640</v>
      </c>
      <c r="F560" s="273" t="s">
        <v>6688</v>
      </c>
      <c r="G560" s="273" t="s">
        <v>6823</v>
      </c>
      <c r="H560" s="273" t="s">
        <v>6689</v>
      </c>
      <c r="I560" s="291" t="e">
        <v>#N/A</v>
      </c>
    </row>
    <row r="561" spans="1:9" x14ac:dyDescent="0.25">
      <c r="A561" s="273">
        <v>48078</v>
      </c>
      <c r="B561" s="273">
        <v>50655744</v>
      </c>
      <c r="C561" s="273">
        <v>308023</v>
      </c>
      <c r="D561" s="273" t="s">
        <v>7053</v>
      </c>
      <c r="E561" s="273" t="s">
        <v>640</v>
      </c>
      <c r="F561" s="273" t="s">
        <v>6688</v>
      </c>
      <c r="G561" s="273" t="s">
        <v>6689</v>
      </c>
      <c r="H561" s="273" t="s">
        <v>6689</v>
      </c>
      <c r="I561" s="291" t="s">
        <v>197</v>
      </c>
    </row>
    <row r="562" spans="1:9" x14ac:dyDescent="0.25">
      <c r="A562" s="273">
        <v>48078</v>
      </c>
      <c r="B562" s="273">
        <v>50655744</v>
      </c>
      <c r="C562" s="273">
        <v>426904</v>
      </c>
      <c r="D562" s="273" t="s">
        <v>7061</v>
      </c>
      <c r="E562" s="273" t="s">
        <v>640</v>
      </c>
      <c r="F562" s="273" t="s">
        <v>6688</v>
      </c>
      <c r="G562" s="273" t="s">
        <v>6823</v>
      </c>
      <c r="H562" s="273" t="s">
        <v>6689</v>
      </c>
      <c r="I562" s="291" t="s">
        <v>197</v>
      </c>
    </row>
    <row r="563" spans="1:9" x14ac:dyDescent="0.25">
      <c r="A563" s="273">
        <v>48078</v>
      </c>
      <c r="B563" s="273">
        <v>50655744</v>
      </c>
      <c r="C563" s="273">
        <v>372631</v>
      </c>
      <c r="D563" s="273" t="s">
        <v>7062</v>
      </c>
      <c r="E563" s="273" t="s">
        <v>640</v>
      </c>
      <c r="F563" s="273" t="s">
        <v>6688</v>
      </c>
      <c r="G563" s="273" t="s">
        <v>6823</v>
      </c>
      <c r="H563" s="273" t="s">
        <v>6689</v>
      </c>
      <c r="I563" s="291" t="s">
        <v>197</v>
      </c>
    </row>
    <row r="564" spans="1:9" x14ac:dyDescent="0.25">
      <c r="A564" s="273">
        <v>48078</v>
      </c>
      <c r="B564" s="273">
        <v>50655744</v>
      </c>
      <c r="C564" s="273">
        <v>418218</v>
      </c>
      <c r="D564" s="273" t="s">
        <v>7054</v>
      </c>
      <c r="E564" s="273" t="s">
        <v>640</v>
      </c>
      <c r="F564" s="273" t="s">
        <v>6688</v>
      </c>
      <c r="G564" s="273" t="s">
        <v>6689</v>
      </c>
      <c r="H564" s="273" t="s">
        <v>6689</v>
      </c>
      <c r="I564" s="291" t="e">
        <v>#N/A</v>
      </c>
    </row>
    <row r="565" spans="1:9" x14ac:dyDescent="0.25">
      <c r="A565" s="273">
        <v>48078</v>
      </c>
      <c r="B565" s="273">
        <v>50655744</v>
      </c>
      <c r="C565" s="273">
        <v>213835</v>
      </c>
      <c r="D565" s="273" t="s">
        <v>7063</v>
      </c>
      <c r="E565" s="273" t="s">
        <v>640</v>
      </c>
      <c r="F565" s="273" t="s">
        <v>6688</v>
      </c>
      <c r="G565" s="273" t="s">
        <v>6823</v>
      </c>
      <c r="H565" s="273" t="s">
        <v>6689</v>
      </c>
      <c r="I565" s="291" t="s">
        <v>197</v>
      </c>
    </row>
    <row r="566" spans="1:9" x14ac:dyDescent="0.25">
      <c r="A566" s="273">
        <v>48078</v>
      </c>
      <c r="B566" s="273">
        <v>50655744</v>
      </c>
      <c r="C566" s="273">
        <v>592616</v>
      </c>
      <c r="D566" s="273" t="s">
        <v>6824</v>
      </c>
      <c r="E566" s="273" t="s">
        <v>640</v>
      </c>
      <c r="F566" s="273" t="s">
        <v>6688</v>
      </c>
      <c r="G566" s="273" t="s">
        <v>6823</v>
      </c>
      <c r="H566" s="273" t="s">
        <v>6689</v>
      </c>
      <c r="I566" s="291" t="s">
        <v>197</v>
      </c>
    </row>
    <row r="567" spans="1:9" x14ac:dyDescent="0.25">
      <c r="A567" s="273">
        <v>48078</v>
      </c>
      <c r="B567" s="273">
        <v>50655744</v>
      </c>
      <c r="C567" s="273">
        <v>338669</v>
      </c>
      <c r="D567" s="273" t="s">
        <v>7056</v>
      </c>
      <c r="E567" s="273" t="s">
        <v>640</v>
      </c>
      <c r="F567" s="273" t="s">
        <v>6688</v>
      </c>
      <c r="G567" s="273" t="s">
        <v>6823</v>
      </c>
      <c r="H567" s="273" t="s">
        <v>6689</v>
      </c>
      <c r="I567" s="291" t="s">
        <v>197</v>
      </c>
    </row>
    <row r="568" spans="1:9" x14ac:dyDescent="0.25">
      <c r="A568" s="273">
        <v>48078</v>
      </c>
      <c r="B568" s="273">
        <v>50655744</v>
      </c>
      <c r="C568" s="273">
        <v>354962</v>
      </c>
      <c r="D568" s="273" t="s">
        <v>7064</v>
      </c>
      <c r="E568" s="273" t="s">
        <v>640</v>
      </c>
      <c r="F568" s="273" t="s">
        <v>6688</v>
      </c>
      <c r="G568" s="273" t="s">
        <v>6823</v>
      </c>
      <c r="H568" s="273" t="s">
        <v>6689</v>
      </c>
      <c r="I568" s="291" t="s">
        <v>197</v>
      </c>
    </row>
    <row r="569" spans="1:9" x14ac:dyDescent="0.25">
      <c r="A569" s="273">
        <v>48078</v>
      </c>
      <c r="B569" s="273">
        <v>50655744</v>
      </c>
      <c r="C569" s="273">
        <v>372476</v>
      </c>
      <c r="D569" s="273" t="s">
        <v>7065</v>
      </c>
      <c r="E569" s="273" t="s">
        <v>640</v>
      </c>
      <c r="F569" s="273" t="s">
        <v>6688</v>
      </c>
      <c r="G569" s="273" t="s">
        <v>6823</v>
      </c>
      <c r="H569" s="273" t="s">
        <v>6689</v>
      </c>
      <c r="I569" s="291" t="s">
        <v>197</v>
      </c>
    </row>
    <row r="570" spans="1:9" x14ac:dyDescent="0.25">
      <c r="A570" s="273">
        <v>48078</v>
      </c>
      <c r="B570" s="273">
        <v>50655744</v>
      </c>
      <c r="C570" s="273">
        <v>338680</v>
      </c>
      <c r="D570" s="273" t="s">
        <v>7066</v>
      </c>
      <c r="E570" s="273" t="s">
        <v>640</v>
      </c>
      <c r="F570" s="273" t="s">
        <v>6688</v>
      </c>
      <c r="G570" s="273" t="s">
        <v>6823</v>
      </c>
      <c r="H570" s="273" t="s">
        <v>6689</v>
      </c>
      <c r="I570" s="291" t="s">
        <v>197</v>
      </c>
    </row>
    <row r="571" spans="1:9" x14ac:dyDescent="0.25">
      <c r="A571" s="273">
        <v>48078</v>
      </c>
      <c r="B571" s="273">
        <v>50655744</v>
      </c>
      <c r="C571" s="273">
        <v>868282</v>
      </c>
      <c r="D571" s="273" t="s">
        <v>7067</v>
      </c>
      <c r="E571" s="273" t="s">
        <v>640</v>
      </c>
      <c r="F571" s="273" t="s">
        <v>6688</v>
      </c>
      <c r="G571" s="273" t="s">
        <v>6823</v>
      </c>
      <c r="H571" s="273" t="s">
        <v>6689</v>
      </c>
      <c r="I571" s="291" t="s">
        <v>197</v>
      </c>
    </row>
    <row r="572" spans="1:9" x14ac:dyDescent="0.25">
      <c r="A572" s="273">
        <v>48078</v>
      </c>
      <c r="B572" s="273">
        <v>50655744</v>
      </c>
      <c r="C572" s="273">
        <v>340807</v>
      </c>
      <c r="D572" s="273" t="s">
        <v>6826</v>
      </c>
      <c r="E572" s="273" t="s">
        <v>640</v>
      </c>
      <c r="F572" s="273" t="s">
        <v>6688</v>
      </c>
      <c r="G572" s="273" t="s">
        <v>6689</v>
      </c>
      <c r="H572" s="273" t="s">
        <v>6689</v>
      </c>
      <c r="I572" s="291" t="s">
        <v>197</v>
      </c>
    </row>
    <row r="573" spans="1:9" x14ac:dyDescent="0.25">
      <c r="A573" s="273">
        <v>48078</v>
      </c>
      <c r="B573" s="273">
        <v>50655744</v>
      </c>
      <c r="C573" s="273">
        <v>372773</v>
      </c>
      <c r="D573" s="273" t="s">
        <v>7068</v>
      </c>
      <c r="E573" s="273" t="s">
        <v>640</v>
      </c>
      <c r="F573" s="273" t="s">
        <v>6688</v>
      </c>
      <c r="G573" s="273" t="s">
        <v>6823</v>
      </c>
      <c r="H573" s="273" t="s">
        <v>6689</v>
      </c>
      <c r="I573" s="291" t="s">
        <v>197</v>
      </c>
    </row>
    <row r="574" spans="1:9" x14ac:dyDescent="0.25">
      <c r="A574" s="273">
        <v>48078</v>
      </c>
      <c r="B574" s="273">
        <v>50655744</v>
      </c>
      <c r="C574" s="273">
        <v>621287</v>
      </c>
      <c r="D574" s="273" t="s">
        <v>6827</v>
      </c>
      <c r="E574" s="273" t="s">
        <v>640</v>
      </c>
      <c r="F574" s="273" t="s">
        <v>6688</v>
      </c>
      <c r="G574" s="273" t="s">
        <v>6689</v>
      </c>
      <c r="H574" s="273" t="s">
        <v>6689</v>
      </c>
      <c r="I574" s="291" t="s">
        <v>197</v>
      </c>
    </row>
    <row r="575" spans="1:9" x14ac:dyDescent="0.25">
      <c r="A575" s="273">
        <v>48078</v>
      </c>
      <c r="B575" s="273">
        <v>50655744</v>
      </c>
      <c r="C575" s="273">
        <v>888746</v>
      </c>
      <c r="D575" s="273" t="s">
        <v>6828</v>
      </c>
      <c r="E575" s="273" t="s">
        <v>640</v>
      </c>
      <c r="F575" s="273" t="s">
        <v>6688</v>
      </c>
      <c r="G575" s="273" t="s">
        <v>6823</v>
      </c>
      <c r="H575" s="273" t="s">
        <v>6689</v>
      </c>
      <c r="I575" s="291" t="s">
        <v>197</v>
      </c>
    </row>
    <row r="576" spans="1:9" x14ac:dyDescent="0.25">
      <c r="A576" s="273">
        <v>48098</v>
      </c>
      <c r="B576" s="273">
        <v>50650146</v>
      </c>
      <c r="C576" s="273">
        <v>374361</v>
      </c>
      <c r="D576" s="273" t="s">
        <v>136</v>
      </c>
      <c r="E576" s="273" t="s">
        <v>741</v>
      </c>
      <c r="F576" s="273" t="s">
        <v>6688</v>
      </c>
      <c r="G576" s="273" t="s">
        <v>6689</v>
      </c>
      <c r="H576" s="273" t="s">
        <v>6689</v>
      </c>
      <c r="I576" s="291" t="s">
        <v>201</v>
      </c>
    </row>
    <row r="577" spans="1:9" x14ac:dyDescent="0.25">
      <c r="A577" s="273">
        <v>48098</v>
      </c>
      <c r="B577" s="273">
        <v>50650146</v>
      </c>
      <c r="C577" s="273">
        <v>298555</v>
      </c>
      <c r="D577" s="273" t="s">
        <v>7069</v>
      </c>
      <c r="E577" s="273" t="s">
        <v>741</v>
      </c>
      <c r="F577" s="273" t="s">
        <v>6688</v>
      </c>
      <c r="G577" s="273" t="s">
        <v>6689</v>
      </c>
      <c r="H577" s="273" t="s">
        <v>6689</v>
      </c>
      <c r="I577" s="291" t="s">
        <v>201</v>
      </c>
    </row>
    <row r="578" spans="1:9" x14ac:dyDescent="0.25">
      <c r="A578" s="273">
        <v>48098</v>
      </c>
      <c r="B578" s="273">
        <v>50650146</v>
      </c>
      <c r="C578" s="273">
        <v>649461</v>
      </c>
      <c r="D578" s="273" t="s">
        <v>6998</v>
      </c>
      <c r="E578" s="273" t="s">
        <v>741</v>
      </c>
      <c r="F578" s="273" t="s">
        <v>6688</v>
      </c>
      <c r="G578" s="273" t="s">
        <v>6689</v>
      </c>
      <c r="H578" s="273" t="s">
        <v>6689</v>
      </c>
      <c r="I578" s="291" t="s">
        <v>201</v>
      </c>
    </row>
    <row r="579" spans="1:9" x14ac:dyDescent="0.25">
      <c r="A579" s="273">
        <v>48098</v>
      </c>
      <c r="B579" s="273">
        <v>50650146</v>
      </c>
      <c r="C579" s="273">
        <v>306932</v>
      </c>
      <c r="D579" s="273" t="s">
        <v>7070</v>
      </c>
      <c r="E579" s="273" t="s">
        <v>741</v>
      </c>
      <c r="F579" s="273" t="s">
        <v>6688</v>
      </c>
      <c r="G579" s="273" t="s">
        <v>6689</v>
      </c>
      <c r="H579" s="273" t="s">
        <v>6689</v>
      </c>
      <c r="I579" s="291" t="s">
        <v>201</v>
      </c>
    </row>
    <row r="580" spans="1:9" x14ac:dyDescent="0.25">
      <c r="A580" s="273">
        <v>48098</v>
      </c>
      <c r="B580" s="273">
        <v>50650146</v>
      </c>
      <c r="C580" s="273">
        <v>566711</v>
      </c>
      <c r="D580" s="273" t="s">
        <v>7071</v>
      </c>
      <c r="E580" s="273" t="s">
        <v>6944</v>
      </c>
      <c r="F580" s="273" t="s">
        <v>6688</v>
      </c>
      <c r="G580" s="273" t="s">
        <v>6689</v>
      </c>
      <c r="H580" s="273" t="s">
        <v>6689</v>
      </c>
      <c r="I580" s="291" t="s">
        <v>201</v>
      </c>
    </row>
    <row r="581" spans="1:9" x14ac:dyDescent="0.25">
      <c r="A581" s="273">
        <v>48098</v>
      </c>
      <c r="B581" s="273">
        <v>50650146</v>
      </c>
      <c r="C581" s="273">
        <v>354845</v>
      </c>
      <c r="D581" s="273" t="s">
        <v>6986</v>
      </c>
      <c r="E581" s="273" t="s">
        <v>741</v>
      </c>
      <c r="F581" s="273" t="s">
        <v>6688</v>
      </c>
      <c r="G581" s="273" t="s">
        <v>6689</v>
      </c>
      <c r="H581" s="273" t="s">
        <v>6689</v>
      </c>
      <c r="I581" s="291" t="s">
        <v>201</v>
      </c>
    </row>
    <row r="582" spans="1:9" x14ac:dyDescent="0.25">
      <c r="A582" s="273">
        <v>48098</v>
      </c>
      <c r="B582" s="273">
        <v>50650146</v>
      </c>
      <c r="C582" s="273">
        <v>244805</v>
      </c>
      <c r="D582" s="273" t="s">
        <v>7072</v>
      </c>
      <c r="E582" s="273" t="s">
        <v>741</v>
      </c>
      <c r="F582" s="273" t="s">
        <v>6703</v>
      </c>
      <c r="G582" s="273" t="s">
        <v>6689</v>
      </c>
      <c r="H582" s="273" t="s">
        <v>6689</v>
      </c>
      <c r="I582" s="291" t="s">
        <v>201</v>
      </c>
    </row>
    <row r="583" spans="1:9" x14ac:dyDescent="0.25">
      <c r="A583" s="273">
        <v>48103</v>
      </c>
      <c r="B583" s="273">
        <v>50655747</v>
      </c>
      <c r="C583" s="273">
        <v>329508</v>
      </c>
      <c r="D583" s="273" t="s">
        <v>6822</v>
      </c>
      <c r="E583" s="273" t="s">
        <v>640</v>
      </c>
      <c r="F583" s="273" t="s">
        <v>6688</v>
      </c>
      <c r="G583" s="273" t="s">
        <v>6823</v>
      </c>
      <c r="H583" s="273" t="s">
        <v>6689</v>
      </c>
      <c r="I583" s="291" t="s">
        <v>197</v>
      </c>
    </row>
    <row r="584" spans="1:9" x14ac:dyDescent="0.25">
      <c r="A584" s="273">
        <v>48103</v>
      </c>
      <c r="B584" s="273">
        <v>50655747</v>
      </c>
      <c r="C584" s="273">
        <v>267788</v>
      </c>
      <c r="D584" s="273" t="s">
        <v>7055</v>
      </c>
      <c r="E584" s="273" t="s">
        <v>640</v>
      </c>
      <c r="F584" s="273" t="s">
        <v>6688</v>
      </c>
      <c r="G584" s="273" t="s">
        <v>6823</v>
      </c>
      <c r="H584" s="273" t="s">
        <v>6689</v>
      </c>
      <c r="I584" s="291" t="s">
        <v>197</v>
      </c>
    </row>
    <row r="585" spans="1:9" x14ac:dyDescent="0.25">
      <c r="A585" s="273">
        <v>48103</v>
      </c>
      <c r="B585" s="273">
        <v>50655747</v>
      </c>
      <c r="C585" s="273">
        <v>367547</v>
      </c>
      <c r="D585" s="273" t="s">
        <v>6825</v>
      </c>
      <c r="E585" s="273" t="s">
        <v>640</v>
      </c>
      <c r="F585" s="273" t="s">
        <v>6688</v>
      </c>
      <c r="G585" s="273" t="s">
        <v>6823</v>
      </c>
      <c r="H585" s="273" t="s">
        <v>6689</v>
      </c>
      <c r="I585" s="291" t="s">
        <v>197</v>
      </c>
    </row>
    <row r="586" spans="1:9" x14ac:dyDescent="0.25">
      <c r="A586" s="273">
        <v>48103</v>
      </c>
      <c r="B586" s="273">
        <v>50655747</v>
      </c>
      <c r="C586" s="273">
        <v>320989</v>
      </c>
      <c r="D586" s="273" t="s">
        <v>7057</v>
      </c>
      <c r="E586" s="273" t="s">
        <v>640</v>
      </c>
      <c r="F586" s="273" t="s">
        <v>6688</v>
      </c>
      <c r="G586" s="273" t="s">
        <v>6689</v>
      </c>
      <c r="H586" s="273" t="s">
        <v>6689</v>
      </c>
      <c r="I586" s="291" t="s">
        <v>197</v>
      </c>
    </row>
    <row r="587" spans="1:9" x14ac:dyDescent="0.25">
      <c r="A587" s="273">
        <v>48103</v>
      </c>
      <c r="B587" s="273">
        <v>50655747</v>
      </c>
      <c r="C587" s="273">
        <v>500078</v>
      </c>
      <c r="D587" s="273" t="s">
        <v>7073</v>
      </c>
      <c r="E587" s="273" t="s">
        <v>640</v>
      </c>
      <c r="F587" s="273" t="s">
        <v>6688</v>
      </c>
      <c r="G587" s="273" t="s">
        <v>6823</v>
      </c>
      <c r="H587" s="273" t="s">
        <v>6689</v>
      </c>
      <c r="I587" s="291" t="e">
        <v>#N/A</v>
      </c>
    </row>
    <row r="588" spans="1:9" x14ac:dyDescent="0.25">
      <c r="A588" s="273">
        <v>48103</v>
      </c>
      <c r="B588" s="273">
        <v>50655747</v>
      </c>
      <c r="C588" s="273">
        <v>377688</v>
      </c>
      <c r="D588" s="273" t="s">
        <v>7074</v>
      </c>
      <c r="E588" s="273" t="s">
        <v>640</v>
      </c>
      <c r="F588" s="273" t="s">
        <v>6688</v>
      </c>
      <c r="G588" s="273" t="s">
        <v>6823</v>
      </c>
      <c r="H588" s="273" t="s">
        <v>6689</v>
      </c>
      <c r="I588" s="291" t="e">
        <v>#N/A</v>
      </c>
    </row>
    <row r="589" spans="1:9" x14ac:dyDescent="0.25">
      <c r="A589" s="273">
        <v>48103</v>
      </c>
      <c r="B589" s="273">
        <v>50655747</v>
      </c>
      <c r="C589" s="273">
        <v>367844</v>
      </c>
      <c r="D589" s="273" t="s">
        <v>7059</v>
      </c>
      <c r="E589" s="273" t="s">
        <v>640</v>
      </c>
      <c r="F589" s="273" t="s">
        <v>6688</v>
      </c>
      <c r="G589" s="273" t="s">
        <v>6823</v>
      </c>
      <c r="H589" s="273" t="s">
        <v>6689</v>
      </c>
      <c r="I589" s="291" t="e">
        <v>#N/A</v>
      </c>
    </row>
    <row r="590" spans="1:9" x14ac:dyDescent="0.25">
      <c r="A590" s="273">
        <v>48103</v>
      </c>
      <c r="B590" s="273">
        <v>50655747</v>
      </c>
      <c r="C590" s="273">
        <v>365379</v>
      </c>
      <c r="D590" s="273" t="s">
        <v>7075</v>
      </c>
      <c r="E590" s="273" t="s">
        <v>640</v>
      </c>
      <c r="F590" s="273" t="s">
        <v>6688</v>
      </c>
      <c r="G590" s="273" t="s">
        <v>6823</v>
      </c>
      <c r="H590" s="273" t="s">
        <v>6689</v>
      </c>
      <c r="I590" s="291" t="s">
        <v>197</v>
      </c>
    </row>
    <row r="591" spans="1:9" x14ac:dyDescent="0.25">
      <c r="A591" s="273">
        <v>48103</v>
      </c>
      <c r="B591" s="273">
        <v>50655747</v>
      </c>
      <c r="C591" s="273">
        <v>418451</v>
      </c>
      <c r="D591" s="273" t="s">
        <v>7060</v>
      </c>
      <c r="E591" s="273" t="s">
        <v>640</v>
      </c>
      <c r="F591" s="273" t="s">
        <v>6688</v>
      </c>
      <c r="G591" s="273" t="s">
        <v>6823</v>
      </c>
      <c r="H591" s="273" t="s">
        <v>6689</v>
      </c>
      <c r="I591" s="291" t="e">
        <v>#N/A</v>
      </c>
    </row>
    <row r="592" spans="1:9" x14ac:dyDescent="0.25">
      <c r="A592" s="273">
        <v>48103</v>
      </c>
      <c r="B592" s="273">
        <v>50655747</v>
      </c>
      <c r="C592" s="273">
        <v>553936</v>
      </c>
      <c r="D592" s="273" t="s">
        <v>7076</v>
      </c>
      <c r="E592" s="273" t="s">
        <v>640</v>
      </c>
      <c r="F592" s="273" t="s">
        <v>6688</v>
      </c>
      <c r="G592" s="273" t="s">
        <v>6823</v>
      </c>
      <c r="H592" s="273" t="s">
        <v>6689</v>
      </c>
      <c r="I592" s="291" t="s">
        <v>197</v>
      </c>
    </row>
    <row r="593" spans="1:9" x14ac:dyDescent="0.25">
      <c r="A593" s="273">
        <v>48103</v>
      </c>
      <c r="B593" s="273">
        <v>50655747</v>
      </c>
      <c r="C593" s="273">
        <v>426544</v>
      </c>
      <c r="D593" s="273" t="s">
        <v>7077</v>
      </c>
      <c r="E593" s="273" t="s">
        <v>640</v>
      </c>
      <c r="F593" s="273" t="s">
        <v>6688</v>
      </c>
      <c r="G593" s="273" t="s">
        <v>6823</v>
      </c>
      <c r="H593" s="273" t="s">
        <v>6689</v>
      </c>
      <c r="I593" s="291" t="s">
        <v>197</v>
      </c>
    </row>
    <row r="594" spans="1:9" x14ac:dyDescent="0.25">
      <c r="A594" s="273">
        <v>48109</v>
      </c>
      <c r="B594" s="273">
        <v>50649901</v>
      </c>
      <c r="C594" s="273">
        <v>499974</v>
      </c>
      <c r="D594" s="273" t="s">
        <v>206</v>
      </c>
      <c r="E594" s="273" t="s">
        <v>640</v>
      </c>
      <c r="F594" s="273" t="s">
        <v>6703</v>
      </c>
      <c r="G594" s="273" t="s">
        <v>6689</v>
      </c>
      <c r="H594" s="273" t="s">
        <v>6689</v>
      </c>
      <c r="I594" s="291" t="s">
        <v>201</v>
      </c>
    </row>
    <row r="595" spans="1:9" x14ac:dyDescent="0.25">
      <c r="A595" s="273">
        <v>48109</v>
      </c>
      <c r="B595" s="273">
        <v>50649901</v>
      </c>
      <c r="C595" s="273">
        <v>369667</v>
      </c>
      <c r="D595" s="273" t="s">
        <v>7078</v>
      </c>
      <c r="E595" s="273" t="s">
        <v>640</v>
      </c>
      <c r="F595" s="273" t="s">
        <v>6703</v>
      </c>
      <c r="G595" s="273" t="s">
        <v>6689</v>
      </c>
      <c r="H595" s="273" t="s">
        <v>6689</v>
      </c>
      <c r="I595" s="291" t="s">
        <v>201</v>
      </c>
    </row>
    <row r="596" spans="1:9" x14ac:dyDescent="0.25">
      <c r="A596" s="273">
        <v>48109</v>
      </c>
      <c r="B596" s="273">
        <v>50649901</v>
      </c>
      <c r="C596" s="273">
        <v>382054</v>
      </c>
      <c r="D596" s="273" t="s">
        <v>7079</v>
      </c>
      <c r="E596" s="273" t="s">
        <v>640</v>
      </c>
      <c r="F596" s="273" t="s">
        <v>6703</v>
      </c>
      <c r="G596" s="273" t="s">
        <v>6689</v>
      </c>
      <c r="H596" s="273" t="s">
        <v>6689</v>
      </c>
      <c r="I596" s="291" t="s">
        <v>201</v>
      </c>
    </row>
    <row r="597" spans="1:9" x14ac:dyDescent="0.25">
      <c r="A597" s="273">
        <v>48109</v>
      </c>
      <c r="B597" s="273">
        <v>50649901</v>
      </c>
      <c r="C597" s="273">
        <v>190032</v>
      </c>
      <c r="D597" s="273" t="s">
        <v>7080</v>
      </c>
      <c r="E597" s="273" t="s">
        <v>741</v>
      </c>
      <c r="F597" s="273" t="s">
        <v>6688</v>
      </c>
      <c r="G597" s="273" t="s">
        <v>6689</v>
      </c>
      <c r="H597" s="273" t="s">
        <v>6689</v>
      </c>
      <c r="I597" s="291" t="s">
        <v>201</v>
      </c>
    </row>
    <row r="598" spans="1:9" x14ac:dyDescent="0.25">
      <c r="A598" s="273">
        <v>48109</v>
      </c>
      <c r="B598" s="273">
        <v>50649901</v>
      </c>
      <c r="C598" s="273">
        <v>203220</v>
      </c>
      <c r="D598" s="273" t="s">
        <v>7081</v>
      </c>
      <c r="E598" s="273" t="s">
        <v>640</v>
      </c>
      <c r="F598" s="273" t="s">
        <v>6703</v>
      </c>
      <c r="G598" s="273" t="s">
        <v>6689</v>
      </c>
      <c r="H598" s="273" t="s">
        <v>6689</v>
      </c>
      <c r="I598" s="291" t="s">
        <v>201</v>
      </c>
    </row>
    <row r="599" spans="1:9" x14ac:dyDescent="0.25">
      <c r="A599" s="273">
        <v>48109</v>
      </c>
      <c r="B599" s="273">
        <v>50649901</v>
      </c>
      <c r="C599" s="273">
        <v>577708</v>
      </c>
      <c r="D599" s="273" t="s">
        <v>7082</v>
      </c>
      <c r="E599" s="273" t="s">
        <v>640</v>
      </c>
      <c r="F599" s="273" t="s">
        <v>6703</v>
      </c>
      <c r="G599" s="273" t="s">
        <v>6689</v>
      </c>
      <c r="H599" s="273" t="s">
        <v>6689</v>
      </c>
      <c r="I599" s="291" t="s">
        <v>201</v>
      </c>
    </row>
    <row r="600" spans="1:9" x14ac:dyDescent="0.25">
      <c r="A600" s="273">
        <v>48109</v>
      </c>
      <c r="B600" s="273">
        <v>50649901</v>
      </c>
      <c r="C600" s="273">
        <v>367632</v>
      </c>
      <c r="D600" s="273" t="s">
        <v>7083</v>
      </c>
      <c r="E600" s="273" t="s">
        <v>640</v>
      </c>
      <c r="F600" s="273" t="s">
        <v>6703</v>
      </c>
      <c r="G600" s="273" t="s">
        <v>6689</v>
      </c>
      <c r="H600" s="273" t="s">
        <v>6689</v>
      </c>
      <c r="I600" s="291" t="s">
        <v>201</v>
      </c>
    </row>
    <row r="601" spans="1:9" x14ac:dyDescent="0.25">
      <c r="A601" s="273">
        <v>48109</v>
      </c>
      <c r="B601" s="273">
        <v>50649901</v>
      </c>
      <c r="C601" s="273">
        <v>327055</v>
      </c>
      <c r="D601" s="273" t="s">
        <v>6995</v>
      </c>
      <c r="E601" s="273" t="s">
        <v>741</v>
      </c>
      <c r="F601" s="273" t="s">
        <v>6688</v>
      </c>
      <c r="G601" s="273" t="s">
        <v>6689</v>
      </c>
      <c r="H601" s="273" t="s">
        <v>6689</v>
      </c>
      <c r="I601" s="291" t="s">
        <v>201</v>
      </c>
    </row>
    <row r="602" spans="1:9" x14ac:dyDescent="0.25">
      <c r="A602" s="273">
        <v>48118</v>
      </c>
      <c r="B602" s="273">
        <v>50655690</v>
      </c>
      <c r="C602" s="273">
        <v>155077</v>
      </c>
      <c r="D602" s="273" t="s">
        <v>7084</v>
      </c>
      <c r="E602" s="273" t="s">
        <v>640</v>
      </c>
      <c r="F602" s="273" t="s">
        <v>6703</v>
      </c>
      <c r="G602" s="273" t="s">
        <v>6689</v>
      </c>
      <c r="H602" s="273" t="s">
        <v>6689</v>
      </c>
      <c r="I602" s="291" t="e">
        <v>#N/A</v>
      </c>
    </row>
    <row r="603" spans="1:9" x14ac:dyDescent="0.25">
      <c r="A603" s="273">
        <v>48118</v>
      </c>
      <c r="B603" s="273">
        <v>50655690</v>
      </c>
      <c r="C603" s="273">
        <v>369667</v>
      </c>
      <c r="D603" s="273" t="s">
        <v>7078</v>
      </c>
      <c r="E603" s="273" t="s">
        <v>640</v>
      </c>
      <c r="F603" s="273" t="s">
        <v>6703</v>
      </c>
      <c r="G603" s="273" t="s">
        <v>6689</v>
      </c>
      <c r="H603" s="273" t="s">
        <v>6689</v>
      </c>
      <c r="I603" s="291" t="s">
        <v>201</v>
      </c>
    </row>
    <row r="604" spans="1:9" x14ac:dyDescent="0.25">
      <c r="A604" s="273">
        <v>48118</v>
      </c>
      <c r="B604" s="273">
        <v>50655690</v>
      </c>
      <c r="C604" s="273">
        <v>331161</v>
      </c>
      <c r="D604" s="273" t="s">
        <v>7051</v>
      </c>
      <c r="E604" s="273" t="s">
        <v>640</v>
      </c>
      <c r="F604" s="273" t="s">
        <v>6688</v>
      </c>
      <c r="G604" s="273" t="s">
        <v>6689</v>
      </c>
      <c r="H604" s="273" t="s">
        <v>6689</v>
      </c>
      <c r="I604" s="291" t="s">
        <v>201</v>
      </c>
    </row>
    <row r="605" spans="1:9" x14ac:dyDescent="0.25">
      <c r="A605" s="273">
        <v>48118</v>
      </c>
      <c r="B605" s="273">
        <v>50655690</v>
      </c>
      <c r="C605" s="273">
        <v>321920</v>
      </c>
      <c r="D605" s="273" t="s">
        <v>6992</v>
      </c>
      <c r="E605" s="273" t="s">
        <v>741</v>
      </c>
      <c r="F605" s="273" t="s">
        <v>6688</v>
      </c>
      <c r="G605" s="273" t="s">
        <v>6689</v>
      </c>
      <c r="H605" s="273" t="s">
        <v>6689</v>
      </c>
      <c r="I605" s="291" t="s">
        <v>201</v>
      </c>
    </row>
    <row r="606" spans="1:9" x14ac:dyDescent="0.25">
      <c r="A606" s="273">
        <v>48118</v>
      </c>
      <c r="B606" s="273">
        <v>50655690</v>
      </c>
      <c r="C606" s="273">
        <v>354845</v>
      </c>
      <c r="D606" s="273" t="s">
        <v>6986</v>
      </c>
      <c r="E606" s="273" t="s">
        <v>741</v>
      </c>
      <c r="F606" s="273" t="s">
        <v>6688</v>
      </c>
      <c r="G606" s="273" t="s">
        <v>6689</v>
      </c>
      <c r="H606" s="273" t="s">
        <v>6689</v>
      </c>
      <c r="I606" s="291" t="s">
        <v>201</v>
      </c>
    </row>
    <row r="607" spans="1:9" x14ac:dyDescent="0.25">
      <c r="A607" s="273">
        <v>48118</v>
      </c>
      <c r="B607" s="273">
        <v>50655690</v>
      </c>
      <c r="C607" s="273">
        <v>419911</v>
      </c>
      <c r="D607" s="273" t="s">
        <v>7085</v>
      </c>
      <c r="E607" s="273" t="s">
        <v>640</v>
      </c>
      <c r="F607" s="273" t="s">
        <v>6703</v>
      </c>
      <c r="G607" s="273" t="s">
        <v>6689</v>
      </c>
      <c r="H607" s="273" t="s">
        <v>6689</v>
      </c>
      <c r="I607" s="291" t="e">
        <v>#N/A</v>
      </c>
    </row>
    <row r="608" spans="1:9" x14ac:dyDescent="0.25">
      <c r="A608" s="273">
        <v>48118</v>
      </c>
      <c r="B608" s="273">
        <v>50655690</v>
      </c>
      <c r="C608" s="273">
        <v>367632</v>
      </c>
      <c r="D608" s="273" t="s">
        <v>7083</v>
      </c>
      <c r="E608" s="273" t="s">
        <v>640</v>
      </c>
      <c r="F608" s="273" t="s">
        <v>6703</v>
      </c>
      <c r="G608" s="273" t="s">
        <v>6689</v>
      </c>
      <c r="H608" s="273" t="s">
        <v>6689</v>
      </c>
      <c r="I608" s="291" t="s">
        <v>201</v>
      </c>
    </row>
    <row r="609" spans="1:9" x14ac:dyDescent="0.25">
      <c r="A609" s="273">
        <v>48118</v>
      </c>
      <c r="B609" s="273">
        <v>50655690</v>
      </c>
      <c r="C609" s="273">
        <v>352378</v>
      </c>
      <c r="D609" s="273" t="s">
        <v>7086</v>
      </c>
      <c r="E609" s="273" t="s">
        <v>640</v>
      </c>
      <c r="F609" s="273" t="s">
        <v>6703</v>
      </c>
      <c r="G609" s="273" t="s">
        <v>6689</v>
      </c>
      <c r="H609" s="273" t="s">
        <v>6689</v>
      </c>
      <c r="I609" s="291" t="s">
        <v>201</v>
      </c>
    </row>
    <row r="610" spans="1:9" x14ac:dyDescent="0.25">
      <c r="A610" s="273">
        <v>48118</v>
      </c>
      <c r="B610" s="273">
        <v>50655690</v>
      </c>
      <c r="C610" s="273">
        <v>267526</v>
      </c>
      <c r="D610" s="273" t="s">
        <v>7006</v>
      </c>
      <c r="E610" s="273" t="s">
        <v>741</v>
      </c>
      <c r="F610" s="273" t="s">
        <v>6703</v>
      </c>
      <c r="G610" s="273" t="s">
        <v>6689</v>
      </c>
      <c r="H610" s="273" t="s">
        <v>6689</v>
      </c>
      <c r="I610" s="291" t="s">
        <v>201</v>
      </c>
    </row>
    <row r="611" spans="1:9" x14ac:dyDescent="0.25">
      <c r="A611" s="273">
        <v>48169</v>
      </c>
      <c r="B611" s="273">
        <v>50649818</v>
      </c>
      <c r="C611" s="273">
        <v>451509</v>
      </c>
      <c r="D611" s="273" t="s">
        <v>36</v>
      </c>
      <c r="E611" s="273" t="s">
        <v>640</v>
      </c>
      <c r="F611" s="273" t="s">
        <v>6688</v>
      </c>
      <c r="G611" s="273" t="s">
        <v>6823</v>
      </c>
      <c r="H611" s="273" t="s">
        <v>6689</v>
      </c>
      <c r="I611" s="291" t="s">
        <v>197</v>
      </c>
    </row>
    <row r="612" spans="1:9" x14ac:dyDescent="0.25">
      <c r="A612" s="273">
        <v>48169</v>
      </c>
      <c r="B612" s="273">
        <v>50649818</v>
      </c>
      <c r="C612" s="273">
        <v>443176</v>
      </c>
      <c r="D612" s="273" t="s">
        <v>7033</v>
      </c>
      <c r="E612" s="273" t="s">
        <v>640</v>
      </c>
      <c r="F612" s="273" t="s">
        <v>6688</v>
      </c>
      <c r="G612" s="273" t="s">
        <v>6823</v>
      </c>
      <c r="H612" s="273" t="s">
        <v>6689</v>
      </c>
      <c r="I612" s="291" t="s">
        <v>197</v>
      </c>
    </row>
    <row r="613" spans="1:9" x14ac:dyDescent="0.25">
      <c r="A613" s="273">
        <v>48169</v>
      </c>
      <c r="B613" s="273">
        <v>50649818</v>
      </c>
      <c r="C613" s="273">
        <v>518898</v>
      </c>
      <c r="D613" s="273" t="s">
        <v>7087</v>
      </c>
      <c r="E613" s="273" t="s">
        <v>6944</v>
      </c>
      <c r="F613" s="273" t="s">
        <v>6703</v>
      </c>
      <c r="G613" s="273" t="s">
        <v>6823</v>
      </c>
      <c r="H613" s="273" t="s">
        <v>6689</v>
      </c>
      <c r="I613" s="291" t="s">
        <v>197</v>
      </c>
    </row>
    <row r="614" spans="1:9" x14ac:dyDescent="0.25">
      <c r="A614" s="273">
        <v>48169</v>
      </c>
      <c r="B614" s="273">
        <v>50649818</v>
      </c>
      <c r="C614" s="273">
        <v>345102</v>
      </c>
      <c r="D614" s="273" t="s">
        <v>6945</v>
      </c>
      <c r="E614" s="273" t="s">
        <v>640</v>
      </c>
      <c r="F614" s="273" t="s">
        <v>6688</v>
      </c>
      <c r="G614" s="273" t="s">
        <v>6823</v>
      </c>
      <c r="H614" s="273" t="s">
        <v>6823</v>
      </c>
      <c r="I614" s="291" t="s">
        <v>197</v>
      </c>
    </row>
    <row r="615" spans="1:9" x14ac:dyDescent="0.25">
      <c r="A615" s="273">
        <v>48169</v>
      </c>
      <c r="B615" s="273">
        <v>50649818</v>
      </c>
      <c r="C615" s="273">
        <v>178205</v>
      </c>
      <c r="D615" s="273" t="s">
        <v>6946</v>
      </c>
      <c r="E615" s="273" t="s">
        <v>640</v>
      </c>
      <c r="F615" s="273" t="s">
        <v>6688</v>
      </c>
      <c r="G615" s="273" t="s">
        <v>6823</v>
      </c>
      <c r="H615" s="273" t="s">
        <v>6689</v>
      </c>
      <c r="I615" s="291" t="s">
        <v>197</v>
      </c>
    </row>
    <row r="616" spans="1:9" x14ac:dyDescent="0.25">
      <c r="A616" s="273">
        <v>48169</v>
      </c>
      <c r="B616" s="273">
        <v>50649818</v>
      </c>
      <c r="C616" s="273">
        <v>661791</v>
      </c>
      <c r="D616" s="273" t="s">
        <v>7088</v>
      </c>
      <c r="E616" s="273" t="s">
        <v>741</v>
      </c>
      <c r="F616" s="273" t="s">
        <v>6688</v>
      </c>
      <c r="G616" s="273" t="s">
        <v>6689</v>
      </c>
      <c r="H616" s="273" t="s">
        <v>6689</v>
      </c>
      <c r="I616" s="291" t="e">
        <v>#N/A</v>
      </c>
    </row>
    <row r="617" spans="1:9" x14ac:dyDescent="0.25">
      <c r="A617" s="273">
        <v>48169</v>
      </c>
      <c r="B617" s="273">
        <v>50649818</v>
      </c>
      <c r="C617" s="273">
        <v>528282</v>
      </c>
      <c r="D617" s="273" t="s">
        <v>7089</v>
      </c>
      <c r="E617" s="273" t="s">
        <v>640</v>
      </c>
      <c r="F617" s="273" t="s">
        <v>6688</v>
      </c>
      <c r="G617" s="273" t="s">
        <v>6689</v>
      </c>
      <c r="H617" s="273" t="s">
        <v>6689</v>
      </c>
      <c r="I617" s="291" t="e">
        <v>#N/A</v>
      </c>
    </row>
    <row r="618" spans="1:9" x14ac:dyDescent="0.25">
      <c r="A618" s="273">
        <v>48169</v>
      </c>
      <c r="B618" s="273">
        <v>50649818</v>
      </c>
      <c r="C618" s="273">
        <v>335245</v>
      </c>
      <c r="D618" s="273" t="s">
        <v>7090</v>
      </c>
      <c r="E618" s="273" t="s">
        <v>640</v>
      </c>
      <c r="F618" s="273" t="s">
        <v>6688</v>
      </c>
      <c r="G618" s="273" t="s">
        <v>6823</v>
      </c>
      <c r="H618" s="273" t="s">
        <v>6689</v>
      </c>
      <c r="I618" s="291" t="s">
        <v>197</v>
      </c>
    </row>
    <row r="619" spans="1:9" x14ac:dyDescent="0.25">
      <c r="A619" s="273">
        <v>48169</v>
      </c>
      <c r="B619" s="273">
        <v>50649818</v>
      </c>
      <c r="C619" s="273">
        <v>449700</v>
      </c>
      <c r="D619" s="273" t="s">
        <v>7091</v>
      </c>
      <c r="E619" s="273" t="s">
        <v>640</v>
      </c>
      <c r="F619" s="273" t="s">
        <v>6688</v>
      </c>
      <c r="G619" s="273" t="s">
        <v>6689</v>
      </c>
      <c r="H619" s="273" t="s">
        <v>6689</v>
      </c>
      <c r="I619" s="291" t="e">
        <v>#N/A</v>
      </c>
    </row>
    <row r="620" spans="1:9" x14ac:dyDescent="0.25">
      <c r="A620" s="273">
        <v>48169</v>
      </c>
      <c r="B620" s="273">
        <v>50649818</v>
      </c>
      <c r="C620" s="273">
        <v>372172</v>
      </c>
      <c r="D620" s="273" t="s">
        <v>6948</v>
      </c>
      <c r="E620" s="273" t="s">
        <v>640</v>
      </c>
      <c r="F620" s="273" t="s">
        <v>6688</v>
      </c>
      <c r="G620" s="273" t="s">
        <v>6823</v>
      </c>
      <c r="H620" s="273" t="s">
        <v>6823</v>
      </c>
      <c r="I620" s="291" t="s">
        <v>197</v>
      </c>
    </row>
    <row r="621" spans="1:9" x14ac:dyDescent="0.25">
      <c r="A621" s="273">
        <v>48169</v>
      </c>
      <c r="B621" s="273">
        <v>50649818</v>
      </c>
      <c r="C621" s="273">
        <v>583356</v>
      </c>
      <c r="D621" s="273" t="s">
        <v>6949</v>
      </c>
      <c r="E621" s="273" t="s">
        <v>6944</v>
      </c>
      <c r="F621" s="273" t="s">
        <v>6688</v>
      </c>
      <c r="G621" s="273" t="s">
        <v>6823</v>
      </c>
      <c r="H621" s="273" t="s">
        <v>6689</v>
      </c>
      <c r="I621" s="291" t="e">
        <v>#N/A</v>
      </c>
    </row>
    <row r="622" spans="1:9" x14ac:dyDescent="0.25">
      <c r="A622" s="273">
        <v>48169</v>
      </c>
      <c r="B622" s="273">
        <v>50649818</v>
      </c>
      <c r="C622" s="273">
        <v>604652</v>
      </c>
      <c r="D622" s="273" t="s">
        <v>7039</v>
      </c>
      <c r="E622" s="273" t="s">
        <v>640</v>
      </c>
      <c r="F622" s="273" t="s">
        <v>6688</v>
      </c>
      <c r="G622" s="273" t="s">
        <v>6823</v>
      </c>
      <c r="H622" s="273" t="s">
        <v>6689</v>
      </c>
      <c r="I622" s="291" t="e">
        <v>#N/A</v>
      </c>
    </row>
    <row r="623" spans="1:9" x14ac:dyDescent="0.25">
      <c r="A623" s="273">
        <v>48169</v>
      </c>
      <c r="B623" s="273">
        <v>50649818</v>
      </c>
      <c r="C623" s="273">
        <v>315773</v>
      </c>
      <c r="D623" s="273" t="s">
        <v>6951</v>
      </c>
      <c r="E623" s="273" t="s">
        <v>640</v>
      </c>
      <c r="F623" s="273" t="s">
        <v>6688</v>
      </c>
      <c r="G623" s="273" t="s">
        <v>6823</v>
      </c>
      <c r="H623" s="273" t="s">
        <v>6689</v>
      </c>
      <c r="I623" s="291" t="s">
        <v>197</v>
      </c>
    </row>
    <row r="624" spans="1:9" x14ac:dyDescent="0.25">
      <c r="A624" s="273">
        <v>48201</v>
      </c>
      <c r="B624" s="273">
        <v>50655723</v>
      </c>
      <c r="C624" s="273">
        <v>626176</v>
      </c>
      <c r="D624" s="273" t="s">
        <v>7092</v>
      </c>
      <c r="E624" s="273" t="s">
        <v>741</v>
      </c>
      <c r="F624" s="273" t="s">
        <v>6688</v>
      </c>
      <c r="G624" s="273" t="s">
        <v>6689</v>
      </c>
      <c r="H624" s="273" t="s">
        <v>6689</v>
      </c>
      <c r="I624" s="291" t="s">
        <v>197</v>
      </c>
    </row>
    <row r="625" spans="1:9" x14ac:dyDescent="0.25">
      <c r="A625" s="273">
        <v>48201</v>
      </c>
      <c r="B625" s="273">
        <v>50655723</v>
      </c>
      <c r="C625" s="273">
        <v>384831</v>
      </c>
      <c r="D625" s="273" t="s">
        <v>7093</v>
      </c>
      <c r="E625" s="273" t="s">
        <v>741</v>
      </c>
      <c r="F625" s="273" t="s">
        <v>6688</v>
      </c>
      <c r="G625" s="273" t="s">
        <v>6689</v>
      </c>
      <c r="H625" s="273" t="s">
        <v>6689</v>
      </c>
      <c r="I625" s="291" t="s">
        <v>197</v>
      </c>
    </row>
    <row r="626" spans="1:9" x14ac:dyDescent="0.25">
      <c r="A626" s="273">
        <v>48201</v>
      </c>
      <c r="B626" s="273">
        <v>50655723</v>
      </c>
      <c r="C626" s="273">
        <v>461659</v>
      </c>
      <c r="D626" s="273" t="s">
        <v>7031</v>
      </c>
      <c r="E626" s="273" t="s">
        <v>640</v>
      </c>
      <c r="F626" s="273" t="s">
        <v>6688</v>
      </c>
      <c r="G626" s="273" t="s">
        <v>6823</v>
      </c>
      <c r="H626" s="273" t="s">
        <v>6689</v>
      </c>
      <c r="I626" s="291" t="s">
        <v>197</v>
      </c>
    </row>
    <row r="627" spans="1:9" x14ac:dyDescent="0.25">
      <c r="A627" s="273">
        <v>48201</v>
      </c>
      <c r="B627" s="273">
        <v>50655723</v>
      </c>
      <c r="C627" s="273">
        <v>418120</v>
      </c>
      <c r="D627" s="273" t="s">
        <v>7034</v>
      </c>
      <c r="E627" s="273" t="s">
        <v>640</v>
      </c>
      <c r="F627" s="273" t="s">
        <v>6688</v>
      </c>
      <c r="G627" s="273" t="s">
        <v>6823</v>
      </c>
      <c r="H627" s="273" t="s">
        <v>6689</v>
      </c>
      <c r="I627" s="291" t="s">
        <v>197</v>
      </c>
    </row>
    <row r="628" spans="1:9" x14ac:dyDescent="0.25">
      <c r="A628" s="273">
        <v>48201</v>
      </c>
      <c r="B628" s="273">
        <v>50655723</v>
      </c>
      <c r="C628" s="273">
        <v>452232</v>
      </c>
      <c r="D628" s="273" t="s">
        <v>7035</v>
      </c>
      <c r="E628" s="273" t="s">
        <v>6944</v>
      </c>
      <c r="F628" s="273" t="s">
        <v>6703</v>
      </c>
      <c r="G628" s="273" t="s">
        <v>6823</v>
      </c>
      <c r="H628" s="273" t="s">
        <v>6689</v>
      </c>
      <c r="I628" s="291" t="s">
        <v>197</v>
      </c>
    </row>
    <row r="629" spans="1:9" x14ac:dyDescent="0.25">
      <c r="A629" s="273">
        <v>48201</v>
      </c>
      <c r="B629" s="273">
        <v>50655723</v>
      </c>
      <c r="C629" s="273">
        <v>860865</v>
      </c>
      <c r="D629" s="273" t="s">
        <v>7036</v>
      </c>
      <c r="E629" s="273" t="s">
        <v>640</v>
      </c>
      <c r="F629" s="273" t="s">
        <v>6688</v>
      </c>
      <c r="G629" s="273" t="s">
        <v>6823</v>
      </c>
      <c r="H629" s="273" t="s">
        <v>6823</v>
      </c>
      <c r="I629" s="291" t="s">
        <v>197</v>
      </c>
    </row>
    <row r="630" spans="1:9" x14ac:dyDescent="0.25">
      <c r="A630" s="273">
        <v>48201</v>
      </c>
      <c r="B630" s="273">
        <v>50655723</v>
      </c>
      <c r="C630" s="273">
        <v>549663</v>
      </c>
      <c r="D630" s="273" t="s">
        <v>7094</v>
      </c>
      <c r="E630" s="273" t="s">
        <v>640</v>
      </c>
      <c r="F630" s="273" t="s">
        <v>6703</v>
      </c>
      <c r="G630" s="273" t="s">
        <v>6689</v>
      </c>
      <c r="H630" s="273" t="s">
        <v>6689</v>
      </c>
      <c r="I630" s="291" t="s">
        <v>197</v>
      </c>
    </row>
    <row r="631" spans="1:9" x14ac:dyDescent="0.25">
      <c r="A631" s="273">
        <v>48201</v>
      </c>
      <c r="B631" s="273">
        <v>50655723</v>
      </c>
      <c r="C631" s="273">
        <v>593860</v>
      </c>
      <c r="D631" s="273" t="s">
        <v>7095</v>
      </c>
      <c r="E631" s="273" t="s">
        <v>741</v>
      </c>
      <c r="F631" s="273" t="s">
        <v>6688</v>
      </c>
      <c r="G631" s="273" t="s">
        <v>6689</v>
      </c>
      <c r="H631" s="273" t="s">
        <v>6689</v>
      </c>
      <c r="I631" s="291" t="s">
        <v>197</v>
      </c>
    </row>
    <row r="632" spans="1:9" x14ac:dyDescent="0.25">
      <c r="A632" s="273">
        <v>48245</v>
      </c>
      <c r="B632" s="273">
        <v>50655750</v>
      </c>
      <c r="C632" s="273">
        <v>418479</v>
      </c>
      <c r="D632" s="273" t="s">
        <v>7096</v>
      </c>
      <c r="E632" s="273" t="s">
        <v>640</v>
      </c>
      <c r="F632" s="273" t="s">
        <v>6688</v>
      </c>
      <c r="G632" s="273" t="s">
        <v>6823</v>
      </c>
      <c r="H632" s="273" t="s">
        <v>6689</v>
      </c>
      <c r="I632" s="291" t="s">
        <v>197</v>
      </c>
    </row>
    <row r="633" spans="1:9" x14ac:dyDescent="0.25">
      <c r="A633" s="273">
        <v>48245</v>
      </c>
      <c r="B633" s="273">
        <v>50655750</v>
      </c>
      <c r="C633" s="273">
        <v>426904</v>
      </c>
      <c r="D633" s="273" t="s">
        <v>7061</v>
      </c>
      <c r="E633" s="273" t="s">
        <v>640</v>
      </c>
      <c r="F633" s="273" t="s">
        <v>6688</v>
      </c>
      <c r="G633" s="273" t="s">
        <v>6823</v>
      </c>
      <c r="H633" s="273" t="s">
        <v>6689</v>
      </c>
      <c r="I633" s="291" t="s">
        <v>197</v>
      </c>
    </row>
    <row r="634" spans="1:9" x14ac:dyDescent="0.25">
      <c r="A634" s="273">
        <v>48245</v>
      </c>
      <c r="B634" s="273">
        <v>50655750</v>
      </c>
      <c r="C634" s="273">
        <v>321753</v>
      </c>
      <c r="D634" s="273" t="s">
        <v>7097</v>
      </c>
      <c r="E634" s="273" t="s">
        <v>640</v>
      </c>
      <c r="F634" s="273" t="s">
        <v>6688</v>
      </c>
      <c r="G634" s="273" t="s">
        <v>6823</v>
      </c>
      <c r="H634" s="273" t="s">
        <v>6689</v>
      </c>
      <c r="I634" s="291" t="e">
        <v>#N/A</v>
      </c>
    </row>
    <row r="635" spans="1:9" x14ac:dyDescent="0.25">
      <c r="A635" s="273">
        <v>48245</v>
      </c>
      <c r="B635" s="273">
        <v>50655750</v>
      </c>
      <c r="C635" s="273">
        <v>372631</v>
      </c>
      <c r="D635" s="273" t="s">
        <v>7062</v>
      </c>
      <c r="E635" s="273" t="s">
        <v>640</v>
      </c>
      <c r="F635" s="273" t="s">
        <v>6688</v>
      </c>
      <c r="G635" s="273" t="s">
        <v>6823</v>
      </c>
      <c r="H635" s="273" t="s">
        <v>6689</v>
      </c>
      <c r="I635" s="291" t="s">
        <v>197</v>
      </c>
    </row>
    <row r="636" spans="1:9" x14ac:dyDescent="0.25">
      <c r="A636" s="273">
        <v>48245</v>
      </c>
      <c r="B636" s="273">
        <v>50655750</v>
      </c>
      <c r="C636" s="273">
        <v>418218</v>
      </c>
      <c r="D636" s="273" t="s">
        <v>7054</v>
      </c>
      <c r="E636" s="273" t="s">
        <v>640</v>
      </c>
      <c r="F636" s="273" t="s">
        <v>6688</v>
      </c>
      <c r="G636" s="273" t="s">
        <v>6689</v>
      </c>
      <c r="H636" s="273" t="s">
        <v>6689</v>
      </c>
      <c r="I636" s="291" t="e">
        <v>#N/A</v>
      </c>
    </row>
    <row r="637" spans="1:9" x14ac:dyDescent="0.25">
      <c r="A637" s="273">
        <v>48245</v>
      </c>
      <c r="B637" s="273">
        <v>50655750</v>
      </c>
      <c r="C637" s="273">
        <v>387666</v>
      </c>
      <c r="D637" s="273" t="s">
        <v>7098</v>
      </c>
      <c r="E637" s="273" t="s">
        <v>640</v>
      </c>
      <c r="F637" s="273" t="s">
        <v>6688</v>
      </c>
      <c r="G637" s="273" t="s">
        <v>6823</v>
      </c>
      <c r="H637" s="273" t="s">
        <v>6689</v>
      </c>
      <c r="I637" s="291" t="s">
        <v>197</v>
      </c>
    </row>
    <row r="638" spans="1:9" x14ac:dyDescent="0.25">
      <c r="A638" s="273">
        <v>48245</v>
      </c>
      <c r="B638" s="273">
        <v>50655750</v>
      </c>
      <c r="C638" s="273">
        <v>338669</v>
      </c>
      <c r="D638" s="273" t="s">
        <v>7056</v>
      </c>
      <c r="E638" s="273" t="s">
        <v>640</v>
      </c>
      <c r="F638" s="273" t="s">
        <v>6688</v>
      </c>
      <c r="G638" s="273" t="s">
        <v>6823</v>
      </c>
      <c r="H638" s="273" t="s">
        <v>6689</v>
      </c>
      <c r="I638" s="291" t="s">
        <v>197</v>
      </c>
    </row>
    <row r="639" spans="1:9" x14ac:dyDescent="0.25">
      <c r="A639" s="273">
        <v>48245</v>
      </c>
      <c r="B639" s="273">
        <v>50655750</v>
      </c>
      <c r="C639" s="273">
        <v>500078</v>
      </c>
      <c r="D639" s="273" t="s">
        <v>7073</v>
      </c>
      <c r="E639" s="273" t="s">
        <v>640</v>
      </c>
      <c r="F639" s="273" t="s">
        <v>6688</v>
      </c>
      <c r="G639" s="273" t="s">
        <v>6823</v>
      </c>
      <c r="H639" s="273" t="s">
        <v>6689</v>
      </c>
      <c r="I639" s="291" t="e">
        <v>#N/A</v>
      </c>
    </row>
    <row r="640" spans="1:9" x14ac:dyDescent="0.25">
      <c r="A640" s="273">
        <v>48245</v>
      </c>
      <c r="B640" s="273">
        <v>50655750</v>
      </c>
      <c r="C640" s="273">
        <v>354962</v>
      </c>
      <c r="D640" s="273" t="s">
        <v>7064</v>
      </c>
      <c r="E640" s="273" t="s">
        <v>640</v>
      </c>
      <c r="F640" s="273" t="s">
        <v>6688</v>
      </c>
      <c r="G640" s="273" t="s">
        <v>6823</v>
      </c>
      <c r="H640" s="273" t="s">
        <v>6689</v>
      </c>
      <c r="I640" s="291" t="s">
        <v>197</v>
      </c>
    </row>
    <row r="641" spans="1:9" x14ac:dyDescent="0.25">
      <c r="A641" s="273">
        <v>48245</v>
      </c>
      <c r="B641" s="273">
        <v>50655750</v>
      </c>
      <c r="C641" s="273">
        <v>377688</v>
      </c>
      <c r="D641" s="273" t="s">
        <v>7074</v>
      </c>
      <c r="E641" s="273" t="s">
        <v>640</v>
      </c>
      <c r="F641" s="273" t="s">
        <v>6688</v>
      </c>
      <c r="G641" s="273" t="s">
        <v>6823</v>
      </c>
      <c r="H641" s="273" t="s">
        <v>6689</v>
      </c>
      <c r="I641" s="291" t="e">
        <v>#N/A</v>
      </c>
    </row>
    <row r="642" spans="1:9" x14ac:dyDescent="0.25">
      <c r="A642" s="273">
        <v>48245</v>
      </c>
      <c r="B642" s="273">
        <v>50655750</v>
      </c>
      <c r="C642" s="273">
        <v>365379</v>
      </c>
      <c r="D642" s="273" t="s">
        <v>7075</v>
      </c>
      <c r="E642" s="273" t="s">
        <v>640</v>
      </c>
      <c r="F642" s="273" t="s">
        <v>6688</v>
      </c>
      <c r="G642" s="273" t="s">
        <v>6823</v>
      </c>
      <c r="H642" s="273" t="s">
        <v>6689</v>
      </c>
      <c r="I642" s="291" t="s">
        <v>197</v>
      </c>
    </row>
    <row r="643" spans="1:9" x14ac:dyDescent="0.25">
      <c r="A643" s="273">
        <v>48245</v>
      </c>
      <c r="B643" s="273">
        <v>50655750</v>
      </c>
      <c r="C643" s="273">
        <v>418451</v>
      </c>
      <c r="D643" s="273" t="s">
        <v>7060</v>
      </c>
      <c r="E643" s="273" t="s">
        <v>640</v>
      </c>
      <c r="F643" s="273" t="s">
        <v>6688</v>
      </c>
      <c r="G643" s="273" t="s">
        <v>6823</v>
      </c>
      <c r="H643" s="273" t="s">
        <v>6689</v>
      </c>
      <c r="I643" s="291" t="e">
        <v>#N/A</v>
      </c>
    </row>
    <row r="644" spans="1:9" x14ac:dyDescent="0.25">
      <c r="A644" s="273">
        <v>48245</v>
      </c>
      <c r="B644" s="273">
        <v>50655750</v>
      </c>
      <c r="C644" s="273">
        <v>553936</v>
      </c>
      <c r="D644" s="273" t="s">
        <v>7076</v>
      </c>
      <c r="E644" s="273" t="s">
        <v>640</v>
      </c>
      <c r="F644" s="273" t="s">
        <v>6688</v>
      </c>
      <c r="G644" s="273" t="s">
        <v>6823</v>
      </c>
      <c r="H644" s="273" t="s">
        <v>6689</v>
      </c>
      <c r="I644" s="291" t="s">
        <v>197</v>
      </c>
    </row>
    <row r="645" spans="1:9" x14ac:dyDescent="0.25">
      <c r="A645" s="273">
        <v>48245</v>
      </c>
      <c r="B645" s="273">
        <v>50655750</v>
      </c>
      <c r="C645" s="273">
        <v>621287</v>
      </c>
      <c r="D645" s="273" t="s">
        <v>6827</v>
      </c>
      <c r="E645" s="273" t="s">
        <v>640</v>
      </c>
      <c r="F645" s="273" t="s">
        <v>6688</v>
      </c>
      <c r="G645" s="273" t="s">
        <v>6689</v>
      </c>
      <c r="H645" s="273" t="s">
        <v>6689</v>
      </c>
      <c r="I645" s="291" t="s">
        <v>197</v>
      </c>
    </row>
    <row r="646" spans="1:9" x14ac:dyDescent="0.25">
      <c r="A646" s="273">
        <v>48245</v>
      </c>
      <c r="B646" s="273">
        <v>50655750</v>
      </c>
      <c r="C646" s="273">
        <v>426544</v>
      </c>
      <c r="D646" s="273" t="s">
        <v>7077</v>
      </c>
      <c r="E646" s="273" t="s">
        <v>640</v>
      </c>
      <c r="F646" s="273" t="s">
        <v>6688</v>
      </c>
      <c r="G646" s="273" t="s">
        <v>6823</v>
      </c>
      <c r="H646" s="273" t="s">
        <v>6689</v>
      </c>
      <c r="I646" s="291" t="s">
        <v>197</v>
      </c>
    </row>
    <row r="647" spans="1:9" x14ac:dyDescent="0.25">
      <c r="A647" s="273">
        <v>48245</v>
      </c>
      <c r="B647" s="273">
        <v>50655750</v>
      </c>
      <c r="C647" s="273">
        <v>888746</v>
      </c>
      <c r="D647" s="273" t="s">
        <v>6828</v>
      </c>
      <c r="E647" s="273" t="s">
        <v>640</v>
      </c>
      <c r="F647" s="273" t="s">
        <v>6688</v>
      </c>
      <c r="G647" s="273" t="s">
        <v>6823</v>
      </c>
      <c r="H647" s="273" t="s">
        <v>6689</v>
      </c>
      <c r="I647" s="291" t="s">
        <v>197</v>
      </c>
    </row>
    <row r="648" spans="1:9" x14ac:dyDescent="0.25">
      <c r="A648" s="273">
        <v>48257</v>
      </c>
      <c r="B648" s="273">
        <v>50655629</v>
      </c>
      <c r="C648" s="273">
        <v>420483</v>
      </c>
      <c r="D648" s="273" t="s">
        <v>7099</v>
      </c>
      <c r="E648" s="273" t="s">
        <v>6711</v>
      </c>
      <c r="F648" s="273" t="s">
        <v>6688</v>
      </c>
      <c r="G648" s="273" t="s">
        <v>6689</v>
      </c>
      <c r="H648" s="273" t="s">
        <v>6689</v>
      </c>
      <c r="I648" s="291" t="s">
        <v>201</v>
      </c>
    </row>
    <row r="649" spans="1:9" x14ac:dyDescent="0.25">
      <c r="A649" s="273">
        <v>48257</v>
      </c>
      <c r="B649" s="273">
        <v>50655629</v>
      </c>
      <c r="C649" s="273">
        <v>345042</v>
      </c>
      <c r="D649" s="273" t="s">
        <v>7021</v>
      </c>
      <c r="E649" s="273" t="s">
        <v>640</v>
      </c>
      <c r="F649" s="273" t="s">
        <v>6688</v>
      </c>
      <c r="G649" s="273" t="s">
        <v>6689</v>
      </c>
      <c r="H649" s="273" t="s">
        <v>6689</v>
      </c>
      <c r="I649" s="291" t="s">
        <v>201</v>
      </c>
    </row>
    <row r="650" spans="1:9" x14ac:dyDescent="0.25">
      <c r="A650" s="273">
        <v>48257</v>
      </c>
      <c r="B650" s="273">
        <v>50655629</v>
      </c>
      <c r="C650" s="273">
        <v>352768</v>
      </c>
      <c r="D650" s="273" t="s">
        <v>6981</v>
      </c>
      <c r="E650" s="273" t="s">
        <v>741</v>
      </c>
      <c r="F650" s="273" t="s">
        <v>6703</v>
      </c>
      <c r="G650" s="273" t="s">
        <v>6689</v>
      </c>
      <c r="H650" s="273" t="s">
        <v>6689</v>
      </c>
      <c r="I650" s="291" t="s">
        <v>201</v>
      </c>
    </row>
    <row r="651" spans="1:9" x14ac:dyDescent="0.25">
      <c r="A651" s="273">
        <v>48257</v>
      </c>
      <c r="B651" s="273">
        <v>50655629</v>
      </c>
      <c r="C651" s="273">
        <v>386626</v>
      </c>
      <c r="D651" s="273" t="s">
        <v>7023</v>
      </c>
      <c r="E651" s="273" t="s">
        <v>640</v>
      </c>
      <c r="F651" s="273" t="s">
        <v>6688</v>
      </c>
      <c r="G651" s="273" t="s">
        <v>6689</v>
      </c>
      <c r="H651" s="273" t="s">
        <v>6689</v>
      </c>
      <c r="I651" s="291" t="s">
        <v>201</v>
      </c>
    </row>
    <row r="652" spans="1:9" x14ac:dyDescent="0.25">
      <c r="A652" s="273">
        <v>48257</v>
      </c>
      <c r="B652" s="273">
        <v>50655629</v>
      </c>
      <c r="C652" s="273">
        <v>601393</v>
      </c>
      <c r="D652" s="273" t="s">
        <v>6835</v>
      </c>
      <c r="E652" s="273" t="s">
        <v>741</v>
      </c>
      <c r="F652" s="273" t="s">
        <v>6688</v>
      </c>
      <c r="G652" s="273" t="s">
        <v>6689</v>
      </c>
      <c r="H652" s="273" t="s">
        <v>6689</v>
      </c>
      <c r="I652" s="291" t="s">
        <v>201</v>
      </c>
    </row>
    <row r="653" spans="1:9" x14ac:dyDescent="0.25">
      <c r="A653" s="273">
        <v>48257</v>
      </c>
      <c r="B653" s="273">
        <v>50655629</v>
      </c>
      <c r="C653" s="273">
        <v>492443</v>
      </c>
      <c r="D653" s="273" t="s">
        <v>6836</v>
      </c>
      <c r="E653" s="273" t="s">
        <v>741</v>
      </c>
      <c r="F653" s="273" t="s">
        <v>6688</v>
      </c>
      <c r="G653" s="273" t="s">
        <v>6689</v>
      </c>
      <c r="H653" s="273" t="s">
        <v>6689</v>
      </c>
      <c r="I653" s="291" t="s">
        <v>201</v>
      </c>
    </row>
    <row r="654" spans="1:9" x14ac:dyDescent="0.25">
      <c r="A654" s="273">
        <v>48257</v>
      </c>
      <c r="B654" s="273">
        <v>50655629</v>
      </c>
      <c r="C654" s="273">
        <v>452531</v>
      </c>
      <c r="D654" s="273" t="s">
        <v>7024</v>
      </c>
      <c r="E654" s="273" t="s">
        <v>640</v>
      </c>
      <c r="F654" s="273" t="s">
        <v>6688</v>
      </c>
      <c r="G654" s="273" t="s">
        <v>6689</v>
      </c>
      <c r="H654" s="273" t="s">
        <v>6689</v>
      </c>
      <c r="I654" s="291" t="s">
        <v>201</v>
      </c>
    </row>
    <row r="655" spans="1:9" x14ac:dyDescent="0.25">
      <c r="A655" s="273">
        <v>48257</v>
      </c>
      <c r="B655" s="273">
        <v>50655629</v>
      </c>
      <c r="C655" s="273">
        <v>971841</v>
      </c>
      <c r="D655" s="273" t="s">
        <v>151</v>
      </c>
      <c r="E655" s="273" t="s">
        <v>741</v>
      </c>
      <c r="F655" s="273" t="s">
        <v>6688</v>
      </c>
      <c r="G655" s="273" t="s">
        <v>6689</v>
      </c>
      <c r="H655" s="273" t="s">
        <v>6689</v>
      </c>
      <c r="I655" s="291" t="s">
        <v>201</v>
      </c>
    </row>
    <row r="656" spans="1:9" x14ac:dyDescent="0.25">
      <c r="A656" s="273">
        <v>48257</v>
      </c>
      <c r="B656" s="273">
        <v>50655629</v>
      </c>
      <c r="C656" s="273">
        <v>554247</v>
      </c>
      <c r="D656" s="273" t="s">
        <v>6843</v>
      </c>
      <c r="E656" s="273" t="s">
        <v>741</v>
      </c>
      <c r="F656" s="273" t="s">
        <v>6688</v>
      </c>
      <c r="G656" s="273" t="s">
        <v>6689</v>
      </c>
      <c r="H656" s="273" t="s">
        <v>6689</v>
      </c>
      <c r="I656" s="291" t="s">
        <v>201</v>
      </c>
    </row>
    <row r="657" spans="1:9" x14ac:dyDescent="0.25">
      <c r="A657" s="273">
        <v>48257</v>
      </c>
      <c r="B657" s="273">
        <v>50655629</v>
      </c>
      <c r="C657" s="273">
        <v>984550</v>
      </c>
      <c r="D657" s="273" t="s">
        <v>7026</v>
      </c>
      <c r="E657" s="273" t="s">
        <v>640</v>
      </c>
      <c r="F657" s="273" t="s">
        <v>6688</v>
      </c>
      <c r="G657" s="273" t="s">
        <v>6689</v>
      </c>
      <c r="H657" s="273" t="s">
        <v>6689</v>
      </c>
      <c r="I657" s="291" t="s">
        <v>201</v>
      </c>
    </row>
    <row r="658" spans="1:9" x14ac:dyDescent="0.25">
      <c r="A658" s="273">
        <v>48257</v>
      </c>
      <c r="B658" s="273">
        <v>50655629</v>
      </c>
      <c r="C658" s="273">
        <v>421032</v>
      </c>
      <c r="D658" s="273" t="s">
        <v>6933</v>
      </c>
      <c r="E658" s="273" t="s">
        <v>741</v>
      </c>
      <c r="F658" s="273" t="s">
        <v>6688</v>
      </c>
      <c r="G658" s="273" t="s">
        <v>6689</v>
      </c>
      <c r="H658" s="273" t="s">
        <v>6689</v>
      </c>
      <c r="I658" s="291" t="s">
        <v>201</v>
      </c>
    </row>
    <row r="659" spans="1:9" x14ac:dyDescent="0.25">
      <c r="A659" s="273">
        <v>48263</v>
      </c>
      <c r="B659" s="273">
        <v>50650110</v>
      </c>
      <c r="C659" s="273">
        <v>184461</v>
      </c>
      <c r="D659" s="273" t="s">
        <v>7100</v>
      </c>
      <c r="E659" s="273" t="s">
        <v>640</v>
      </c>
      <c r="F659" s="273" t="s">
        <v>6703</v>
      </c>
      <c r="G659" s="273" t="s">
        <v>6689</v>
      </c>
      <c r="H659" s="273" t="s">
        <v>6689</v>
      </c>
      <c r="I659" s="291" t="s">
        <v>201</v>
      </c>
    </row>
    <row r="660" spans="1:9" x14ac:dyDescent="0.25">
      <c r="A660" s="273">
        <v>48263</v>
      </c>
      <c r="B660" s="273">
        <v>50650110</v>
      </c>
      <c r="C660" s="273">
        <v>385676</v>
      </c>
      <c r="D660" s="273" t="s">
        <v>6982</v>
      </c>
      <c r="E660" s="273" t="s">
        <v>741</v>
      </c>
      <c r="F660" s="273" t="s">
        <v>6688</v>
      </c>
      <c r="G660" s="273" t="s">
        <v>6689</v>
      </c>
      <c r="H660" s="273" t="s">
        <v>6689</v>
      </c>
      <c r="I660" s="291" t="s">
        <v>201</v>
      </c>
    </row>
    <row r="661" spans="1:9" x14ac:dyDescent="0.25">
      <c r="A661" s="273">
        <v>48263</v>
      </c>
      <c r="B661" s="273">
        <v>50650110</v>
      </c>
      <c r="C661" s="273">
        <v>369968</v>
      </c>
      <c r="D661" s="273" t="s">
        <v>7101</v>
      </c>
      <c r="E661" s="273" t="s">
        <v>640</v>
      </c>
      <c r="F661" s="273" t="s">
        <v>6703</v>
      </c>
      <c r="G661" s="273" t="s">
        <v>6689</v>
      </c>
      <c r="H661" s="273" t="s">
        <v>6689</v>
      </c>
      <c r="I661" s="291" t="s">
        <v>201</v>
      </c>
    </row>
    <row r="662" spans="1:9" x14ac:dyDescent="0.25">
      <c r="A662" s="273">
        <v>48263</v>
      </c>
      <c r="B662" s="273">
        <v>50650110</v>
      </c>
      <c r="C662" s="273">
        <v>369667</v>
      </c>
      <c r="D662" s="273" t="s">
        <v>7078</v>
      </c>
      <c r="E662" s="273" t="s">
        <v>640</v>
      </c>
      <c r="F662" s="273" t="s">
        <v>6703</v>
      </c>
      <c r="G662" s="273" t="s">
        <v>6689</v>
      </c>
      <c r="H662" s="273" t="s">
        <v>6689</v>
      </c>
      <c r="I662" s="291" t="s">
        <v>201</v>
      </c>
    </row>
    <row r="663" spans="1:9" x14ac:dyDescent="0.25">
      <c r="A663" s="273">
        <v>48263</v>
      </c>
      <c r="B663" s="273">
        <v>50650110</v>
      </c>
      <c r="C663" s="273">
        <v>602900</v>
      </c>
      <c r="D663" s="273" t="s">
        <v>6983</v>
      </c>
      <c r="E663" s="273" t="s">
        <v>6944</v>
      </c>
      <c r="F663" s="273" t="s">
        <v>6688</v>
      </c>
      <c r="G663" s="273" t="s">
        <v>6689</v>
      </c>
      <c r="H663" s="273" t="s">
        <v>6689</v>
      </c>
      <c r="I663" s="291" t="s">
        <v>201</v>
      </c>
    </row>
    <row r="664" spans="1:9" x14ac:dyDescent="0.25">
      <c r="A664" s="273">
        <v>48263</v>
      </c>
      <c r="B664" s="273">
        <v>50650110</v>
      </c>
      <c r="C664" s="273">
        <v>345070</v>
      </c>
      <c r="D664" s="273" t="s">
        <v>7102</v>
      </c>
      <c r="E664" s="273" t="s">
        <v>640</v>
      </c>
      <c r="F664" s="273" t="s">
        <v>6703</v>
      </c>
      <c r="G664" s="273" t="s">
        <v>6689</v>
      </c>
      <c r="H664" s="273" t="s">
        <v>6689</v>
      </c>
      <c r="I664" s="291" t="s">
        <v>201</v>
      </c>
    </row>
    <row r="665" spans="1:9" x14ac:dyDescent="0.25">
      <c r="A665" s="273">
        <v>48263</v>
      </c>
      <c r="B665" s="273">
        <v>50650110</v>
      </c>
      <c r="C665" s="273">
        <v>420693</v>
      </c>
      <c r="D665" s="273" t="s">
        <v>7103</v>
      </c>
      <c r="E665" s="273" t="s">
        <v>640</v>
      </c>
      <c r="F665" s="273" t="s">
        <v>6703</v>
      </c>
      <c r="G665" s="273" t="s">
        <v>6689</v>
      </c>
      <c r="H665" s="273" t="s">
        <v>6689</v>
      </c>
      <c r="I665" s="291" t="e">
        <v>#N/A</v>
      </c>
    </row>
    <row r="666" spans="1:9" x14ac:dyDescent="0.25">
      <c r="A666" s="273">
        <v>48263</v>
      </c>
      <c r="B666" s="273">
        <v>50650110</v>
      </c>
      <c r="C666" s="273">
        <v>419205</v>
      </c>
      <c r="D666" s="273" t="s">
        <v>7104</v>
      </c>
      <c r="E666" s="273" t="s">
        <v>640</v>
      </c>
      <c r="F666" s="273" t="s">
        <v>6688</v>
      </c>
      <c r="G666" s="273" t="s">
        <v>6689</v>
      </c>
      <c r="H666" s="273" t="s">
        <v>6689</v>
      </c>
      <c r="I666" s="291" t="s">
        <v>201</v>
      </c>
    </row>
    <row r="667" spans="1:9" x14ac:dyDescent="0.25">
      <c r="A667" s="273">
        <v>48263</v>
      </c>
      <c r="B667" s="273">
        <v>50650110</v>
      </c>
      <c r="C667" s="273">
        <v>460438</v>
      </c>
      <c r="D667" s="273" t="s">
        <v>7105</v>
      </c>
      <c r="E667" s="273" t="s">
        <v>640</v>
      </c>
      <c r="F667" s="273" t="s">
        <v>6703</v>
      </c>
      <c r="G667" s="273" t="s">
        <v>6689</v>
      </c>
      <c r="H667" s="273" t="s">
        <v>6689</v>
      </c>
      <c r="I667" s="291" t="s">
        <v>201</v>
      </c>
    </row>
    <row r="668" spans="1:9" x14ac:dyDescent="0.25">
      <c r="A668" s="273">
        <v>48278</v>
      </c>
      <c r="B668" s="273">
        <v>50655737</v>
      </c>
      <c r="C668" s="273">
        <v>348703</v>
      </c>
      <c r="D668" s="273" t="s">
        <v>7106</v>
      </c>
      <c r="E668" s="273" t="s">
        <v>640</v>
      </c>
      <c r="F668" s="273" t="s">
        <v>6688</v>
      </c>
      <c r="G668" s="273" t="s">
        <v>6823</v>
      </c>
      <c r="H668" s="273" t="s">
        <v>6689</v>
      </c>
      <c r="I668" s="291" t="s">
        <v>197</v>
      </c>
    </row>
    <row r="669" spans="1:9" x14ac:dyDescent="0.25">
      <c r="A669" s="273">
        <v>48278</v>
      </c>
      <c r="B669" s="273">
        <v>50655737</v>
      </c>
      <c r="C669" s="273">
        <v>420519</v>
      </c>
      <c r="D669" s="273" t="s">
        <v>7107</v>
      </c>
      <c r="E669" s="273" t="s">
        <v>640</v>
      </c>
      <c r="F669" s="273" t="s">
        <v>6688</v>
      </c>
      <c r="G669" s="273" t="s">
        <v>6823</v>
      </c>
      <c r="H669" s="273" t="s">
        <v>6689</v>
      </c>
      <c r="I669" s="291" t="s">
        <v>197</v>
      </c>
    </row>
    <row r="670" spans="1:9" x14ac:dyDescent="0.25">
      <c r="A670" s="273">
        <v>48278</v>
      </c>
      <c r="B670" s="273">
        <v>50655737</v>
      </c>
      <c r="C670" s="273">
        <v>268368</v>
      </c>
      <c r="D670" s="273" t="s">
        <v>7108</v>
      </c>
      <c r="E670" s="273" t="s">
        <v>640</v>
      </c>
      <c r="F670" s="273" t="s">
        <v>6688</v>
      </c>
      <c r="G670" s="273" t="s">
        <v>6823</v>
      </c>
      <c r="H670" s="273" t="s">
        <v>6689</v>
      </c>
      <c r="I670" s="291" t="s">
        <v>197</v>
      </c>
    </row>
    <row r="671" spans="1:9" x14ac:dyDescent="0.25">
      <c r="A671" s="273">
        <v>48278</v>
      </c>
      <c r="B671" s="273">
        <v>50655737</v>
      </c>
      <c r="C671" s="273">
        <v>327349</v>
      </c>
      <c r="D671" s="273" t="s">
        <v>7109</v>
      </c>
      <c r="E671" s="273" t="s">
        <v>640</v>
      </c>
      <c r="F671" s="273" t="s">
        <v>6688</v>
      </c>
      <c r="G671" s="273" t="s">
        <v>6823</v>
      </c>
      <c r="H671" s="273" t="s">
        <v>6689</v>
      </c>
      <c r="I671" s="291" t="s">
        <v>197</v>
      </c>
    </row>
    <row r="672" spans="1:9" x14ac:dyDescent="0.25">
      <c r="A672" s="273">
        <v>48278</v>
      </c>
      <c r="B672" s="273">
        <v>50655737</v>
      </c>
      <c r="C672" s="273">
        <v>404543</v>
      </c>
      <c r="D672" s="273" t="s">
        <v>7110</v>
      </c>
      <c r="E672" s="273" t="s">
        <v>640</v>
      </c>
      <c r="F672" s="273" t="s">
        <v>6688</v>
      </c>
      <c r="G672" s="273" t="s">
        <v>6823</v>
      </c>
      <c r="H672" s="273" t="s">
        <v>6689</v>
      </c>
      <c r="I672" s="291" t="s">
        <v>197</v>
      </c>
    </row>
    <row r="673" spans="1:9" x14ac:dyDescent="0.25">
      <c r="A673" s="273">
        <v>48278</v>
      </c>
      <c r="B673" s="273">
        <v>50655737</v>
      </c>
      <c r="C673" s="273">
        <v>234560</v>
      </c>
      <c r="D673" s="273" t="s">
        <v>7111</v>
      </c>
      <c r="E673" s="273" t="s">
        <v>640</v>
      </c>
      <c r="F673" s="273" t="s">
        <v>6688</v>
      </c>
      <c r="G673" s="273" t="s">
        <v>6823</v>
      </c>
      <c r="H673" s="273" t="s">
        <v>6689</v>
      </c>
      <c r="I673" s="291" t="s">
        <v>197</v>
      </c>
    </row>
    <row r="674" spans="1:9" x14ac:dyDescent="0.25">
      <c r="A674" s="273">
        <v>48278</v>
      </c>
      <c r="B674" s="273">
        <v>50655737</v>
      </c>
      <c r="C674" s="273">
        <v>246794</v>
      </c>
      <c r="D674" s="273" t="s">
        <v>7112</v>
      </c>
      <c r="E674" s="273" t="s">
        <v>640</v>
      </c>
      <c r="F674" s="273" t="s">
        <v>6688</v>
      </c>
      <c r="G674" s="273" t="s">
        <v>6823</v>
      </c>
      <c r="H674" s="273" t="s">
        <v>6689</v>
      </c>
      <c r="I674" s="291" t="s">
        <v>197</v>
      </c>
    </row>
    <row r="675" spans="1:9" x14ac:dyDescent="0.25">
      <c r="A675" s="273">
        <v>48278</v>
      </c>
      <c r="B675" s="273">
        <v>50655737</v>
      </c>
      <c r="C675" s="273">
        <v>246816</v>
      </c>
      <c r="D675" s="273" t="s">
        <v>7113</v>
      </c>
      <c r="E675" s="273" t="s">
        <v>640</v>
      </c>
      <c r="F675" s="273" t="s">
        <v>6688</v>
      </c>
      <c r="G675" s="273" t="s">
        <v>6823</v>
      </c>
      <c r="H675" s="273" t="s">
        <v>6689</v>
      </c>
      <c r="I675" s="291" t="s">
        <v>197</v>
      </c>
    </row>
    <row r="676" spans="1:9" x14ac:dyDescent="0.25">
      <c r="A676" s="273">
        <v>48278</v>
      </c>
      <c r="B676" s="273">
        <v>50655737</v>
      </c>
      <c r="C676" s="273">
        <v>235268</v>
      </c>
      <c r="D676" s="273" t="s">
        <v>7114</v>
      </c>
      <c r="E676" s="273" t="s">
        <v>640</v>
      </c>
      <c r="F676" s="273" t="s">
        <v>6688</v>
      </c>
      <c r="G676" s="273" t="s">
        <v>6823</v>
      </c>
      <c r="H676" s="273" t="s">
        <v>6689</v>
      </c>
      <c r="I676" s="291" t="s">
        <v>197</v>
      </c>
    </row>
    <row r="677" spans="1:9" x14ac:dyDescent="0.25">
      <c r="A677" s="273">
        <v>48278</v>
      </c>
      <c r="B677" s="273">
        <v>50655737</v>
      </c>
      <c r="C677" s="273">
        <v>226443</v>
      </c>
      <c r="D677" s="273" t="s">
        <v>7115</v>
      </c>
      <c r="E677" s="273" t="s">
        <v>741</v>
      </c>
      <c r="F677" s="273" t="s">
        <v>6703</v>
      </c>
      <c r="G677" s="273" t="s">
        <v>6689</v>
      </c>
      <c r="H677" s="273" t="s">
        <v>6689</v>
      </c>
      <c r="I677" s="291" t="s">
        <v>197</v>
      </c>
    </row>
    <row r="678" spans="1:9" x14ac:dyDescent="0.25">
      <c r="A678" s="273">
        <v>48403</v>
      </c>
      <c r="B678" s="273">
        <v>50655645</v>
      </c>
      <c r="C678" s="273">
        <v>455174</v>
      </c>
      <c r="D678" s="273" t="s">
        <v>7044</v>
      </c>
      <c r="E678" s="273" t="s">
        <v>640</v>
      </c>
      <c r="F678" s="273" t="s">
        <v>6688</v>
      </c>
      <c r="G678" s="273" t="s">
        <v>6689</v>
      </c>
      <c r="H678" s="273" t="s">
        <v>6689</v>
      </c>
      <c r="I678" s="291" t="s">
        <v>201</v>
      </c>
    </row>
    <row r="679" spans="1:9" x14ac:dyDescent="0.25">
      <c r="A679" s="273">
        <v>48403</v>
      </c>
      <c r="B679" s="273">
        <v>50655645</v>
      </c>
      <c r="C679" s="273">
        <v>242941</v>
      </c>
      <c r="D679" s="273" t="s">
        <v>6991</v>
      </c>
      <c r="E679" s="273" t="s">
        <v>741</v>
      </c>
      <c r="F679" s="273" t="s">
        <v>6688</v>
      </c>
      <c r="G679" s="273" t="s">
        <v>6689</v>
      </c>
      <c r="H679" s="273" t="s">
        <v>6689</v>
      </c>
      <c r="I679" s="291" t="s">
        <v>201</v>
      </c>
    </row>
    <row r="680" spans="1:9" x14ac:dyDescent="0.25">
      <c r="A680" s="273">
        <v>48403</v>
      </c>
      <c r="B680" s="273">
        <v>50655645</v>
      </c>
      <c r="C680" s="273">
        <v>377708</v>
      </c>
      <c r="D680" s="273" t="s">
        <v>7045</v>
      </c>
      <c r="E680" s="273" t="s">
        <v>640</v>
      </c>
      <c r="F680" s="273" t="s">
        <v>6688</v>
      </c>
      <c r="G680" s="273" t="s">
        <v>6689</v>
      </c>
      <c r="H680" s="273" t="s">
        <v>6689</v>
      </c>
      <c r="I680" s="291" t="s">
        <v>201</v>
      </c>
    </row>
    <row r="681" spans="1:9" x14ac:dyDescent="0.25">
      <c r="A681" s="273">
        <v>48403</v>
      </c>
      <c r="B681" s="273">
        <v>50655645</v>
      </c>
      <c r="C681" s="273">
        <v>582178</v>
      </c>
      <c r="D681" s="273" t="s">
        <v>7000</v>
      </c>
      <c r="E681" s="273" t="s">
        <v>6944</v>
      </c>
      <c r="F681" s="273" t="s">
        <v>6688</v>
      </c>
      <c r="G681" s="273" t="s">
        <v>6689</v>
      </c>
      <c r="H681" s="273" t="s">
        <v>6689</v>
      </c>
      <c r="I681" s="291" t="s">
        <v>201</v>
      </c>
    </row>
    <row r="682" spans="1:9" x14ac:dyDescent="0.25">
      <c r="A682" s="273">
        <v>48403</v>
      </c>
      <c r="B682" s="273">
        <v>50655645</v>
      </c>
      <c r="C682" s="273">
        <v>519964</v>
      </c>
      <c r="D682" s="273" t="s">
        <v>7048</v>
      </c>
      <c r="E682" s="273" t="s">
        <v>6944</v>
      </c>
      <c r="F682" s="273" t="s">
        <v>6688</v>
      </c>
      <c r="G682" s="273" t="s">
        <v>6689</v>
      </c>
      <c r="H682" s="273" t="s">
        <v>6689</v>
      </c>
      <c r="I682" s="291" t="s">
        <v>201</v>
      </c>
    </row>
    <row r="683" spans="1:9" x14ac:dyDescent="0.25">
      <c r="A683" s="273">
        <v>48403</v>
      </c>
      <c r="B683" s="273">
        <v>50655645</v>
      </c>
      <c r="C683" s="273">
        <v>480430</v>
      </c>
      <c r="D683" s="273" t="s">
        <v>7027</v>
      </c>
      <c r="E683" s="273" t="s">
        <v>640</v>
      </c>
      <c r="F683" s="273" t="s">
        <v>6688</v>
      </c>
      <c r="G683" s="273" t="s">
        <v>6689</v>
      </c>
      <c r="H683" s="273" t="s">
        <v>6689</v>
      </c>
      <c r="I683" s="291" t="s">
        <v>201</v>
      </c>
    </row>
    <row r="684" spans="1:9" x14ac:dyDescent="0.25">
      <c r="A684" s="273">
        <v>48403</v>
      </c>
      <c r="B684" s="273">
        <v>50655645</v>
      </c>
      <c r="C684" s="273">
        <v>389970</v>
      </c>
      <c r="D684" s="273" t="s">
        <v>209</v>
      </c>
      <c r="E684" s="273" t="s">
        <v>640</v>
      </c>
      <c r="F684" s="273" t="s">
        <v>6688</v>
      </c>
      <c r="G684" s="273" t="s">
        <v>6689</v>
      </c>
      <c r="H684" s="273" t="s">
        <v>6689</v>
      </c>
      <c r="I684" s="291" t="s">
        <v>201</v>
      </c>
    </row>
    <row r="685" spans="1:9" x14ac:dyDescent="0.25">
      <c r="A685" s="273">
        <v>48403</v>
      </c>
      <c r="B685" s="273">
        <v>50655645</v>
      </c>
      <c r="C685" s="273">
        <v>480429</v>
      </c>
      <c r="D685" s="273" t="s">
        <v>6958</v>
      </c>
      <c r="E685" s="273" t="s">
        <v>640</v>
      </c>
      <c r="F685" s="273" t="s">
        <v>6688</v>
      </c>
      <c r="G685" s="273" t="s">
        <v>6689</v>
      </c>
      <c r="H685" s="273" t="s">
        <v>6689</v>
      </c>
      <c r="I685" s="291" t="s">
        <v>201</v>
      </c>
    </row>
    <row r="686" spans="1:9" x14ac:dyDescent="0.25">
      <c r="A686" s="273">
        <v>48403</v>
      </c>
      <c r="B686" s="273">
        <v>50655645</v>
      </c>
      <c r="C686" s="273">
        <v>374983</v>
      </c>
      <c r="D686" s="273" t="s">
        <v>7050</v>
      </c>
      <c r="E686" s="273" t="s">
        <v>640</v>
      </c>
      <c r="F686" s="273" t="s">
        <v>6688</v>
      </c>
      <c r="G686" s="273" t="s">
        <v>6689</v>
      </c>
      <c r="H686" s="273" t="s">
        <v>6689</v>
      </c>
      <c r="I686" s="291" t="s">
        <v>201</v>
      </c>
    </row>
    <row r="687" spans="1:9" x14ac:dyDescent="0.25">
      <c r="A687" s="273">
        <v>48403</v>
      </c>
      <c r="B687" s="273">
        <v>50655645</v>
      </c>
      <c r="C687" s="273">
        <v>496969</v>
      </c>
      <c r="D687" s="273" t="s">
        <v>162</v>
      </c>
      <c r="E687" s="273" t="s">
        <v>741</v>
      </c>
      <c r="F687" s="273" t="s">
        <v>6688</v>
      </c>
      <c r="G687" s="273" t="s">
        <v>6689</v>
      </c>
      <c r="H687" s="273" t="s">
        <v>6689</v>
      </c>
      <c r="I687" s="291" t="s">
        <v>201</v>
      </c>
    </row>
    <row r="688" spans="1:9" x14ac:dyDescent="0.25">
      <c r="A688" s="273">
        <v>48403</v>
      </c>
      <c r="B688" s="273">
        <v>50655645</v>
      </c>
      <c r="C688" s="273">
        <v>470414</v>
      </c>
      <c r="D688" s="273" t="s">
        <v>7052</v>
      </c>
      <c r="E688" s="273" t="s">
        <v>640</v>
      </c>
      <c r="F688" s="273" t="s">
        <v>6703</v>
      </c>
      <c r="G688" s="273" t="s">
        <v>6689</v>
      </c>
      <c r="H688" s="273" t="s">
        <v>6689</v>
      </c>
      <c r="I688" s="291" t="s">
        <v>201</v>
      </c>
    </row>
    <row r="689" spans="1:9" x14ac:dyDescent="0.25">
      <c r="A689" s="273">
        <v>48403</v>
      </c>
      <c r="B689" s="273">
        <v>50655645</v>
      </c>
      <c r="C689" s="273">
        <v>567439</v>
      </c>
      <c r="D689" s="273" t="s">
        <v>7116</v>
      </c>
      <c r="E689" s="273" t="s">
        <v>6711</v>
      </c>
      <c r="F689" s="273" t="s">
        <v>6688</v>
      </c>
      <c r="G689" s="273" t="s">
        <v>6689</v>
      </c>
      <c r="H689" s="273" t="s">
        <v>6689</v>
      </c>
      <c r="I689" s="291" t="e">
        <v>#N/A</v>
      </c>
    </row>
    <row r="690" spans="1:9" x14ac:dyDescent="0.25">
      <c r="A690" s="273">
        <v>48478</v>
      </c>
      <c r="B690" s="273">
        <v>50650069</v>
      </c>
      <c r="C690" s="273">
        <v>384831</v>
      </c>
      <c r="D690" s="273" t="s">
        <v>7093</v>
      </c>
      <c r="E690" s="273" t="s">
        <v>741</v>
      </c>
      <c r="F690" s="273" t="s">
        <v>6688</v>
      </c>
      <c r="G690" s="273" t="s">
        <v>6689</v>
      </c>
      <c r="H690" s="273" t="s">
        <v>6689</v>
      </c>
      <c r="I690" s="291" t="s">
        <v>197</v>
      </c>
    </row>
    <row r="691" spans="1:9" x14ac:dyDescent="0.25">
      <c r="A691" s="273">
        <v>48478</v>
      </c>
      <c r="B691" s="273">
        <v>50650069</v>
      </c>
      <c r="C691" s="273">
        <v>300791</v>
      </c>
      <c r="D691" s="273" t="s">
        <v>7032</v>
      </c>
      <c r="E691" s="273" t="s">
        <v>640</v>
      </c>
      <c r="F691" s="273" t="s">
        <v>6688</v>
      </c>
      <c r="G691" s="273" t="s">
        <v>6823</v>
      </c>
      <c r="H691" s="273" t="s">
        <v>6689</v>
      </c>
      <c r="I691" s="291" t="s">
        <v>197</v>
      </c>
    </row>
    <row r="692" spans="1:9" x14ac:dyDescent="0.25">
      <c r="A692" s="273">
        <v>48478</v>
      </c>
      <c r="B692" s="273">
        <v>50650069</v>
      </c>
      <c r="C692" s="273">
        <v>210218</v>
      </c>
      <c r="D692" s="273" t="s">
        <v>6942</v>
      </c>
      <c r="E692" s="273" t="s">
        <v>640</v>
      </c>
      <c r="F692" s="273" t="s">
        <v>6688</v>
      </c>
      <c r="G692" s="273" t="s">
        <v>6689</v>
      </c>
      <c r="H692" s="273" t="s">
        <v>6689</v>
      </c>
      <c r="I692" s="291" t="s">
        <v>197</v>
      </c>
    </row>
    <row r="693" spans="1:9" x14ac:dyDescent="0.25">
      <c r="A693" s="273">
        <v>48478</v>
      </c>
      <c r="B693" s="273">
        <v>50650069</v>
      </c>
      <c r="C693" s="273">
        <v>526102</v>
      </c>
      <c r="D693" s="273" t="s">
        <v>6943</v>
      </c>
      <c r="E693" s="273" t="s">
        <v>6944</v>
      </c>
      <c r="F693" s="273" t="s">
        <v>6688</v>
      </c>
      <c r="G693" s="273" t="s">
        <v>6823</v>
      </c>
      <c r="H693" s="273" t="s">
        <v>6689</v>
      </c>
      <c r="I693" s="291" t="s">
        <v>197</v>
      </c>
    </row>
    <row r="694" spans="1:9" x14ac:dyDescent="0.25">
      <c r="A694" s="273">
        <v>48478</v>
      </c>
      <c r="B694" s="273">
        <v>50650069</v>
      </c>
      <c r="C694" s="273">
        <v>443176</v>
      </c>
      <c r="D694" s="273" t="s">
        <v>7033</v>
      </c>
      <c r="E694" s="273" t="s">
        <v>640</v>
      </c>
      <c r="F694" s="273" t="s">
        <v>6688</v>
      </c>
      <c r="G694" s="273" t="s">
        <v>6823</v>
      </c>
      <c r="H694" s="273" t="s">
        <v>6689</v>
      </c>
      <c r="I694" s="291" t="s">
        <v>197</v>
      </c>
    </row>
    <row r="695" spans="1:9" x14ac:dyDescent="0.25">
      <c r="A695" s="273">
        <v>48478</v>
      </c>
      <c r="B695" s="273">
        <v>50650069</v>
      </c>
      <c r="C695" s="273">
        <v>518898</v>
      </c>
      <c r="D695" s="273" t="s">
        <v>7087</v>
      </c>
      <c r="E695" s="273" t="s">
        <v>6944</v>
      </c>
      <c r="F695" s="273" t="s">
        <v>6703</v>
      </c>
      <c r="G695" s="273" t="s">
        <v>6823</v>
      </c>
      <c r="H695" s="273" t="s">
        <v>6689</v>
      </c>
      <c r="I695" s="291" t="s">
        <v>197</v>
      </c>
    </row>
    <row r="696" spans="1:9" x14ac:dyDescent="0.25">
      <c r="A696" s="273">
        <v>48478</v>
      </c>
      <c r="B696" s="273">
        <v>50650069</v>
      </c>
      <c r="C696" s="273">
        <v>235333</v>
      </c>
      <c r="D696" s="273" t="s">
        <v>7117</v>
      </c>
      <c r="E696" s="273" t="s">
        <v>640</v>
      </c>
      <c r="F696" s="273" t="s">
        <v>6688</v>
      </c>
      <c r="G696" s="273" t="s">
        <v>6689</v>
      </c>
      <c r="H696" s="273" t="s">
        <v>6689</v>
      </c>
      <c r="I696" s="291" t="s">
        <v>197</v>
      </c>
    </row>
    <row r="697" spans="1:9" x14ac:dyDescent="0.25">
      <c r="A697" s="273">
        <v>48478</v>
      </c>
      <c r="B697" s="273">
        <v>50650069</v>
      </c>
      <c r="C697" s="273">
        <v>324393</v>
      </c>
      <c r="D697" s="273" t="s">
        <v>7118</v>
      </c>
      <c r="E697" s="273" t="s">
        <v>640</v>
      </c>
      <c r="F697" s="273" t="s">
        <v>6703</v>
      </c>
      <c r="G697" s="273" t="s">
        <v>6689</v>
      </c>
      <c r="H697" s="273" t="s">
        <v>6689</v>
      </c>
      <c r="I697" s="291" t="s">
        <v>197</v>
      </c>
    </row>
    <row r="698" spans="1:9" x14ac:dyDescent="0.25">
      <c r="A698" s="273">
        <v>48478</v>
      </c>
      <c r="B698" s="273">
        <v>50650069</v>
      </c>
      <c r="C698" s="273">
        <v>178205</v>
      </c>
      <c r="D698" s="273" t="s">
        <v>6946</v>
      </c>
      <c r="E698" s="273" t="s">
        <v>640</v>
      </c>
      <c r="F698" s="273" t="s">
        <v>6688</v>
      </c>
      <c r="G698" s="273" t="s">
        <v>6823</v>
      </c>
      <c r="H698" s="273" t="s">
        <v>6689</v>
      </c>
      <c r="I698" s="291" t="s">
        <v>197</v>
      </c>
    </row>
    <row r="699" spans="1:9" x14ac:dyDescent="0.25">
      <c r="A699" s="273">
        <v>48478</v>
      </c>
      <c r="B699" s="273">
        <v>50650069</v>
      </c>
      <c r="C699" s="273">
        <v>372172</v>
      </c>
      <c r="D699" s="273" t="s">
        <v>6948</v>
      </c>
      <c r="E699" s="273" t="s">
        <v>640</v>
      </c>
      <c r="F699" s="273" t="s">
        <v>6688</v>
      </c>
      <c r="G699" s="273" t="s">
        <v>6823</v>
      </c>
      <c r="H699" s="273" t="s">
        <v>6823</v>
      </c>
      <c r="I699" s="291" t="s">
        <v>197</v>
      </c>
    </row>
    <row r="700" spans="1:9" x14ac:dyDescent="0.25">
      <c r="A700" s="273">
        <v>48478</v>
      </c>
      <c r="B700" s="273">
        <v>50650069</v>
      </c>
      <c r="C700" s="273">
        <v>480635</v>
      </c>
      <c r="D700" s="273" t="s">
        <v>7037</v>
      </c>
      <c r="E700" s="273" t="s">
        <v>6944</v>
      </c>
      <c r="F700" s="273" t="s">
        <v>6688</v>
      </c>
      <c r="G700" s="273" t="s">
        <v>6823</v>
      </c>
      <c r="H700" s="273" t="s">
        <v>6823</v>
      </c>
      <c r="I700" s="291" t="s">
        <v>197</v>
      </c>
    </row>
    <row r="701" spans="1:9" x14ac:dyDescent="0.25">
      <c r="A701" s="273">
        <v>48478</v>
      </c>
      <c r="B701" s="273">
        <v>50650069</v>
      </c>
      <c r="C701" s="273">
        <v>583358</v>
      </c>
      <c r="D701" s="273" t="s">
        <v>6950</v>
      </c>
      <c r="E701" s="273" t="s">
        <v>741</v>
      </c>
      <c r="F701" s="273" t="s">
        <v>6688</v>
      </c>
      <c r="G701" s="273" t="s">
        <v>6689</v>
      </c>
      <c r="H701" s="273" t="s">
        <v>6689</v>
      </c>
      <c r="I701" s="291" t="s">
        <v>197</v>
      </c>
    </row>
    <row r="702" spans="1:9" x14ac:dyDescent="0.25">
      <c r="A702" s="273">
        <v>48478</v>
      </c>
      <c r="B702" s="273">
        <v>50650069</v>
      </c>
      <c r="C702" s="273">
        <v>503861</v>
      </c>
      <c r="D702" s="273" t="s">
        <v>7038</v>
      </c>
      <c r="E702" s="273" t="s">
        <v>640</v>
      </c>
      <c r="F702" s="273" t="s">
        <v>6688</v>
      </c>
      <c r="G702" s="273" t="s">
        <v>6823</v>
      </c>
      <c r="H702" s="273" t="s">
        <v>6689</v>
      </c>
      <c r="I702" s="291" t="s">
        <v>197</v>
      </c>
    </row>
    <row r="703" spans="1:9" x14ac:dyDescent="0.25">
      <c r="A703" s="273">
        <v>48538</v>
      </c>
      <c r="B703" s="273">
        <v>50655695</v>
      </c>
      <c r="C703" s="273">
        <v>308023</v>
      </c>
      <c r="D703" s="273" t="s">
        <v>7053</v>
      </c>
      <c r="E703" s="273" t="s">
        <v>640</v>
      </c>
      <c r="F703" s="273" t="s">
        <v>6688</v>
      </c>
      <c r="G703" s="273" t="s">
        <v>6689</v>
      </c>
      <c r="H703" s="273" t="s">
        <v>6689</v>
      </c>
      <c r="I703" s="291" t="s">
        <v>197</v>
      </c>
    </row>
    <row r="704" spans="1:9" x14ac:dyDescent="0.25">
      <c r="A704" s="273">
        <v>48538</v>
      </c>
      <c r="B704" s="273">
        <v>50655695</v>
      </c>
      <c r="C704" s="273">
        <v>418479</v>
      </c>
      <c r="D704" s="273" t="s">
        <v>7096</v>
      </c>
      <c r="E704" s="273" t="s">
        <v>640</v>
      </c>
      <c r="F704" s="273" t="s">
        <v>6688</v>
      </c>
      <c r="G704" s="273" t="s">
        <v>6823</v>
      </c>
      <c r="H704" s="273" t="s">
        <v>6689</v>
      </c>
      <c r="I704" s="291" t="s">
        <v>197</v>
      </c>
    </row>
    <row r="705" spans="1:9" x14ac:dyDescent="0.25">
      <c r="A705" s="273">
        <v>48538</v>
      </c>
      <c r="B705" s="273">
        <v>50655695</v>
      </c>
      <c r="C705" s="273">
        <v>372631</v>
      </c>
      <c r="D705" s="273" t="s">
        <v>7062</v>
      </c>
      <c r="E705" s="273" t="s">
        <v>640</v>
      </c>
      <c r="F705" s="273" t="s">
        <v>6688</v>
      </c>
      <c r="G705" s="273" t="s">
        <v>6823</v>
      </c>
      <c r="H705" s="273" t="s">
        <v>6689</v>
      </c>
      <c r="I705" s="291" t="s">
        <v>197</v>
      </c>
    </row>
    <row r="706" spans="1:9" x14ac:dyDescent="0.25">
      <c r="A706" s="273">
        <v>48538</v>
      </c>
      <c r="B706" s="273">
        <v>50655695</v>
      </c>
      <c r="C706" s="273">
        <v>213835</v>
      </c>
      <c r="D706" s="273" t="s">
        <v>7063</v>
      </c>
      <c r="E706" s="273" t="s">
        <v>640</v>
      </c>
      <c r="F706" s="273" t="s">
        <v>6688</v>
      </c>
      <c r="G706" s="273" t="s">
        <v>6823</v>
      </c>
      <c r="H706" s="273" t="s">
        <v>6689</v>
      </c>
      <c r="I706" s="291" t="s">
        <v>197</v>
      </c>
    </row>
    <row r="707" spans="1:9" x14ac:dyDescent="0.25">
      <c r="A707" s="273">
        <v>48538</v>
      </c>
      <c r="B707" s="273">
        <v>50655695</v>
      </c>
      <c r="C707" s="273">
        <v>267788</v>
      </c>
      <c r="D707" s="273" t="s">
        <v>7055</v>
      </c>
      <c r="E707" s="273" t="s">
        <v>640</v>
      </c>
      <c r="F707" s="273" t="s">
        <v>6688</v>
      </c>
      <c r="G707" s="273" t="s">
        <v>6823</v>
      </c>
      <c r="H707" s="273" t="s">
        <v>6689</v>
      </c>
      <c r="I707" s="291" t="s">
        <v>197</v>
      </c>
    </row>
    <row r="708" spans="1:9" x14ac:dyDescent="0.25">
      <c r="A708" s="273">
        <v>48538</v>
      </c>
      <c r="B708" s="273">
        <v>50655695</v>
      </c>
      <c r="C708" s="273">
        <v>387666</v>
      </c>
      <c r="D708" s="273" t="s">
        <v>7098</v>
      </c>
      <c r="E708" s="273" t="s">
        <v>640</v>
      </c>
      <c r="F708" s="273" t="s">
        <v>6688</v>
      </c>
      <c r="G708" s="273" t="s">
        <v>6823</v>
      </c>
      <c r="H708" s="273" t="s">
        <v>6689</v>
      </c>
      <c r="I708" s="291" t="s">
        <v>197</v>
      </c>
    </row>
    <row r="709" spans="1:9" x14ac:dyDescent="0.25">
      <c r="A709" s="273">
        <v>48538</v>
      </c>
      <c r="B709" s="273">
        <v>50655695</v>
      </c>
      <c r="C709" s="273">
        <v>592616</v>
      </c>
      <c r="D709" s="273" t="s">
        <v>6824</v>
      </c>
      <c r="E709" s="273" t="s">
        <v>640</v>
      </c>
      <c r="F709" s="273" t="s">
        <v>6688</v>
      </c>
      <c r="G709" s="273" t="s">
        <v>6823</v>
      </c>
      <c r="H709" s="273" t="s">
        <v>6689</v>
      </c>
      <c r="I709" s="291" t="s">
        <v>197</v>
      </c>
    </row>
    <row r="710" spans="1:9" x14ac:dyDescent="0.25">
      <c r="A710" s="273">
        <v>48538</v>
      </c>
      <c r="B710" s="273">
        <v>50655695</v>
      </c>
      <c r="C710" s="273">
        <v>771171</v>
      </c>
      <c r="D710" s="273" t="s">
        <v>7119</v>
      </c>
      <c r="E710" s="273" t="s">
        <v>640</v>
      </c>
      <c r="F710" s="273" t="s">
        <v>6688</v>
      </c>
      <c r="G710" s="273" t="s">
        <v>6823</v>
      </c>
      <c r="H710" s="273" t="s">
        <v>6689</v>
      </c>
      <c r="I710" s="291" t="s">
        <v>197</v>
      </c>
    </row>
    <row r="711" spans="1:9" x14ac:dyDescent="0.25">
      <c r="A711" s="273">
        <v>48538</v>
      </c>
      <c r="B711" s="273">
        <v>50655695</v>
      </c>
      <c r="C711" s="273">
        <v>315061</v>
      </c>
      <c r="D711" s="273" t="s">
        <v>7120</v>
      </c>
      <c r="E711" s="273" t="s">
        <v>640</v>
      </c>
      <c r="F711" s="273" t="s">
        <v>6688</v>
      </c>
      <c r="G711" s="273" t="s">
        <v>6689</v>
      </c>
      <c r="H711" s="273" t="s">
        <v>6689</v>
      </c>
      <c r="I711" s="291" t="s">
        <v>197</v>
      </c>
    </row>
    <row r="712" spans="1:9" x14ac:dyDescent="0.25">
      <c r="A712" s="273">
        <v>48538</v>
      </c>
      <c r="B712" s="273">
        <v>50655695</v>
      </c>
      <c r="C712" s="273">
        <v>338680</v>
      </c>
      <c r="D712" s="273" t="s">
        <v>7066</v>
      </c>
      <c r="E712" s="273" t="s">
        <v>640</v>
      </c>
      <c r="F712" s="273" t="s">
        <v>6688</v>
      </c>
      <c r="G712" s="273" t="s">
        <v>6823</v>
      </c>
      <c r="H712" s="273" t="s">
        <v>6689</v>
      </c>
      <c r="I712" s="291" t="s">
        <v>197</v>
      </c>
    </row>
    <row r="713" spans="1:9" x14ac:dyDescent="0.25">
      <c r="A713" s="273">
        <v>48538</v>
      </c>
      <c r="B713" s="273">
        <v>50655695</v>
      </c>
      <c r="C713" s="273">
        <v>371588</v>
      </c>
      <c r="D713" s="273" t="s">
        <v>7121</v>
      </c>
      <c r="E713" s="273" t="s">
        <v>640</v>
      </c>
      <c r="F713" s="273" t="s">
        <v>6688</v>
      </c>
      <c r="G713" s="273" t="s">
        <v>6823</v>
      </c>
      <c r="H713" s="273" t="s">
        <v>6689</v>
      </c>
      <c r="I713" s="291" t="s">
        <v>197</v>
      </c>
    </row>
    <row r="714" spans="1:9" x14ac:dyDescent="0.25">
      <c r="A714" s="273">
        <v>48538</v>
      </c>
      <c r="B714" s="273">
        <v>50655695</v>
      </c>
      <c r="C714" s="273">
        <v>367844</v>
      </c>
      <c r="D714" s="273" t="s">
        <v>7059</v>
      </c>
      <c r="E714" s="273" t="s">
        <v>640</v>
      </c>
      <c r="F714" s="273" t="s">
        <v>6688</v>
      </c>
      <c r="G714" s="273" t="s">
        <v>6823</v>
      </c>
      <c r="H714" s="273" t="s">
        <v>6689</v>
      </c>
      <c r="I714" s="291" t="e">
        <v>#N/A</v>
      </c>
    </row>
    <row r="715" spans="1:9" x14ac:dyDescent="0.25">
      <c r="A715" s="273">
        <v>48538</v>
      </c>
      <c r="B715" s="273">
        <v>50655695</v>
      </c>
      <c r="C715" s="273">
        <v>372773</v>
      </c>
      <c r="D715" s="273" t="s">
        <v>7068</v>
      </c>
      <c r="E715" s="273" t="s">
        <v>640</v>
      </c>
      <c r="F715" s="273" t="s">
        <v>6688</v>
      </c>
      <c r="G715" s="273" t="s">
        <v>6823</v>
      </c>
      <c r="H715" s="273" t="s">
        <v>6689</v>
      </c>
      <c r="I715" s="291" t="s">
        <v>197</v>
      </c>
    </row>
    <row r="716" spans="1:9" x14ac:dyDescent="0.25">
      <c r="A716" s="273">
        <v>48538</v>
      </c>
      <c r="B716" s="273">
        <v>50655695</v>
      </c>
      <c r="C716" s="273">
        <v>365379</v>
      </c>
      <c r="D716" s="273" t="s">
        <v>7075</v>
      </c>
      <c r="E716" s="273" t="s">
        <v>640</v>
      </c>
      <c r="F716" s="273" t="s">
        <v>6688</v>
      </c>
      <c r="G716" s="273" t="s">
        <v>6823</v>
      </c>
      <c r="H716" s="273" t="s">
        <v>6689</v>
      </c>
      <c r="I716" s="291" t="s">
        <v>197</v>
      </c>
    </row>
    <row r="717" spans="1:9" x14ac:dyDescent="0.25">
      <c r="A717" s="273">
        <v>48538</v>
      </c>
      <c r="B717" s="273">
        <v>50655695</v>
      </c>
      <c r="C717" s="273">
        <v>553936</v>
      </c>
      <c r="D717" s="273" t="s">
        <v>7076</v>
      </c>
      <c r="E717" s="273" t="s">
        <v>640</v>
      </c>
      <c r="F717" s="273" t="s">
        <v>6688</v>
      </c>
      <c r="G717" s="273" t="s">
        <v>6823</v>
      </c>
      <c r="H717" s="273" t="s">
        <v>6689</v>
      </c>
      <c r="I717" s="291" t="s">
        <v>197</v>
      </c>
    </row>
    <row r="718" spans="1:9" x14ac:dyDescent="0.25">
      <c r="A718" s="273">
        <v>48580</v>
      </c>
      <c r="B718" s="273">
        <v>50656051</v>
      </c>
      <c r="C718" s="273">
        <v>367498</v>
      </c>
      <c r="D718" s="273" t="s">
        <v>7122</v>
      </c>
      <c r="E718" s="273" t="s">
        <v>640</v>
      </c>
      <c r="F718" s="273" t="s">
        <v>6688</v>
      </c>
      <c r="G718" s="273" t="s">
        <v>6823</v>
      </c>
      <c r="H718" s="273" t="s">
        <v>6689</v>
      </c>
      <c r="I718" s="291" t="s">
        <v>197</v>
      </c>
    </row>
    <row r="719" spans="1:9" x14ac:dyDescent="0.25">
      <c r="A719" s="273">
        <v>48580</v>
      </c>
      <c r="B719" s="273">
        <v>50656051</v>
      </c>
      <c r="C719" s="273">
        <v>415349</v>
      </c>
      <c r="D719" s="273" t="s">
        <v>7123</v>
      </c>
      <c r="E719" s="273" t="s">
        <v>640</v>
      </c>
      <c r="F719" s="273" t="s">
        <v>6688</v>
      </c>
      <c r="G719" s="273" t="s">
        <v>6823</v>
      </c>
      <c r="H719" s="273" t="s">
        <v>6689</v>
      </c>
      <c r="I719" s="291" t="s">
        <v>197</v>
      </c>
    </row>
    <row r="720" spans="1:9" x14ac:dyDescent="0.25">
      <c r="A720" s="273">
        <v>48580</v>
      </c>
      <c r="B720" s="273">
        <v>50656051</v>
      </c>
      <c r="C720" s="273">
        <v>642800</v>
      </c>
      <c r="D720" s="273" t="s">
        <v>7124</v>
      </c>
      <c r="E720" s="273" t="s">
        <v>640</v>
      </c>
      <c r="F720" s="273" t="s">
        <v>6688</v>
      </c>
      <c r="G720" s="273" t="s">
        <v>6823</v>
      </c>
      <c r="H720" s="273" t="s">
        <v>6689</v>
      </c>
      <c r="I720" s="291" t="s">
        <v>197</v>
      </c>
    </row>
    <row r="721" spans="1:9" x14ac:dyDescent="0.25">
      <c r="A721" s="273">
        <v>48580</v>
      </c>
      <c r="B721" s="273">
        <v>50656051</v>
      </c>
      <c r="C721" s="273">
        <v>317874</v>
      </c>
      <c r="D721" s="273" t="s">
        <v>7125</v>
      </c>
      <c r="E721" s="273" t="s">
        <v>640</v>
      </c>
      <c r="F721" s="273" t="s">
        <v>6688</v>
      </c>
      <c r="G721" s="273" t="s">
        <v>6823</v>
      </c>
      <c r="H721" s="273" t="s">
        <v>6689</v>
      </c>
      <c r="I721" s="291" t="s">
        <v>197</v>
      </c>
    </row>
    <row r="722" spans="1:9" x14ac:dyDescent="0.25">
      <c r="A722" s="273">
        <v>48580</v>
      </c>
      <c r="B722" s="273">
        <v>50656051</v>
      </c>
      <c r="C722" s="273">
        <v>202569</v>
      </c>
      <c r="D722" s="273" t="s">
        <v>7126</v>
      </c>
      <c r="E722" s="273" t="s">
        <v>640</v>
      </c>
      <c r="F722" s="273" t="s">
        <v>6688</v>
      </c>
      <c r="G722" s="273" t="s">
        <v>6823</v>
      </c>
      <c r="H722" s="273" t="s">
        <v>6689</v>
      </c>
      <c r="I722" s="291" t="s">
        <v>197</v>
      </c>
    </row>
    <row r="723" spans="1:9" x14ac:dyDescent="0.25">
      <c r="A723" s="273">
        <v>48580</v>
      </c>
      <c r="B723" s="273">
        <v>50656051</v>
      </c>
      <c r="C723" s="273">
        <v>202566</v>
      </c>
      <c r="D723" s="273" t="s">
        <v>7127</v>
      </c>
      <c r="E723" s="273" t="s">
        <v>640</v>
      </c>
      <c r="F723" s="273" t="s">
        <v>6688</v>
      </c>
      <c r="G723" s="273" t="s">
        <v>6823</v>
      </c>
      <c r="H723" s="273" t="s">
        <v>6689</v>
      </c>
      <c r="I723" s="291" t="s">
        <v>197</v>
      </c>
    </row>
    <row r="724" spans="1:9" x14ac:dyDescent="0.25">
      <c r="A724" s="273">
        <v>48580</v>
      </c>
      <c r="B724" s="273">
        <v>50656051</v>
      </c>
      <c r="C724" s="273">
        <v>330644</v>
      </c>
      <c r="D724" s="273" t="s">
        <v>7128</v>
      </c>
      <c r="E724" s="273" t="s">
        <v>640</v>
      </c>
      <c r="F724" s="273" t="s">
        <v>6688</v>
      </c>
      <c r="G724" s="273" t="s">
        <v>6823</v>
      </c>
      <c r="H724" s="273" t="s">
        <v>6689</v>
      </c>
      <c r="I724" s="291" t="s">
        <v>197</v>
      </c>
    </row>
    <row r="725" spans="1:9" x14ac:dyDescent="0.25">
      <c r="A725" s="273">
        <v>48580</v>
      </c>
      <c r="B725" s="273">
        <v>50656051</v>
      </c>
      <c r="C725" s="273">
        <v>136597</v>
      </c>
      <c r="D725" s="273" t="s">
        <v>7129</v>
      </c>
      <c r="E725" s="273" t="s">
        <v>640</v>
      </c>
      <c r="F725" s="273" t="s">
        <v>6688</v>
      </c>
      <c r="G725" s="273" t="s">
        <v>6823</v>
      </c>
      <c r="H725" s="273" t="s">
        <v>6689</v>
      </c>
      <c r="I725" s="291" t="s">
        <v>197</v>
      </c>
    </row>
    <row r="726" spans="1:9" x14ac:dyDescent="0.25">
      <c r="A726" s="273">
        <v>48580</v>
      </c>
      <c r="B726" s="273">
        <v>50656051</v>
      </c>
      <c r="C726" s="273">
        <v>464695</v>
      </c>
      <c r="D726" s="273" t="s">
        <v>7130</v>
      </c>
      <c r="E726" s="273" t="s">
        <v>640</v>
      </c>
      <c r="F726" s="273" t="s">
        <v>6688</v>
      </c>
      <c r="G726" s="273" t="s">
        <v>6823</v>
      </c>
      <c r="H726" s="273" t="s">
        <v>6689</v>
      </c>
      <c r="I726" s="291" t="s">
        <v>197</v>
      </c>
    </row>
    <row r="727" spans="1:9" x14ac:dyDescent="0.25">
      <c r="A727" s="273">
        <v>48580</v>
      </c>
      <c r="B727" s="273">
        <v>50656051</v>
      </c>
      <c r="C727" s="273">
        <v>504940</v>
      </c>
      <c r="D727" s="273" t="s">
        <v>7131</v>
      </c>
      <c r="E727" s="273" t="s">
        <v>640</v>
      </c>
      <c r="F727" s="273" t="s">
        <v>6688</v>
      </c>
      <c r="G727" s="273" t="s">
        <v>6823</v>
      </c>
      <c r="H727" s="273" t="s">
        <v>6689</v>
      </c>
      <c r="I727" s="291" t="s">
        <v>197</v>
      </c>
    </row>
    <row r="728" spans="1:9" x14ac:dyDescent="0.25">
      <c r="A728" s="273">
        <v>48616</v>
      </c>
      <c r="B728" s="273">
        <v>50656046</v>
      </c>
      <c r="C728" s="273">
        <v>488856</v>
      </c>
      <c r="D728" s="273" t="s">
        <v>7132</v>
      </c>
      <c r="E728" s="273" t="s">
        <v>640</v>
      </c>
      <c r="F728" s="273" t="s">
        <v>6688</v>
      </c>
      <c r="G728" s="273" t="s">
        <v>6823</v>
      </c>
      <c r="H728" s="273" t="s">
        <v>6689</v>
      </c>
      <c r="I728" s="291" t="s">
        <v>197</v>
      </c>
    </row>
    <row r="729" spans="1:9" x14ac:dyDescent="0.25">
      <c r="A729" s="273">
        <v>48616</v>
      </c>
      <c r="B729" s="273">
        <v>50656046</v>
      </c>
      <c r="C729" s="273">
        <v>400134</v>
      </c>
      <c r="D729" s="273" t="s">
        <v>7133</v>
      </c>
      <c r="E729" s="273" t="s">
        <v>640</v>
      </c>
      <c r="F729" s="273" t="s">
        <v>6688</v>
      </c>
      <c r="G729" s="273" t="s">
        <v>6823</v>
      </c>
      <c r="H729" s="273" t="s">
        <v>6689</v>
      </c>
      <c r="I729" s="291" t="s">
        <v>197</v>
      </c>
    </row>
    <row r="730" spans="1:9" x14ac:dyDescent="0.25">
      <c r="A730" s="273">
        <v>48616</v>
      </c>
      <c r="B730" s="273">
        <v>50656046</v>
      </c>
      <c r="C730" s="273">
        <v>377638</v>
      </c>
      <c r="D730" s="273" t="s">
        <v>7134</v>
      </c>
      <c r="E730" s="273" t="s">
        <v>640</v>
      </c>
      <c r="F730" s="273" t="s">
        <v>6688</v>
      </c>
      <c r="G730" s="273" t="s">
        <v>6823</v>
      </c>
      <c r="H730" s="273" t="s">
        <v>6689</v>
      </c>
      <c r="I730" s="291" t="s">
        <v>197</v>
      </c>
    </row>
    <row r="731" spans="1:9" x14ac:dyDescent="0.25">
      <c r="A731" s="273">
        <v>48616</v>
      </c>
      <c r="B731" s="273">
        <v>50656046</v>
      </c>
      <c r="C731" s="273">
        <v>507589</v>
      </c>
      <c r="D731" s="273" t="s">
        <v>7135</v>
      </c>
      <c r="E731" s="273" t="s">
        <v>640</v>
      </c>
      <c r="F731" s="273" t="s">
        <v>6688</v>
      </c>
      <c r="G731" s="273" t="s">
        <v>6823</v>
      </c>
      <c r="H731" s="273" t="s">
        <v>6689</v>
      </c>
      <c r="I731" s="291" t="s">
        <v>197</v>
      </c>
    </row>
    <row r="732" spans="1:9" x14ac:dyDescent="0.25">
      <c r="A732" s="273">
        <v>48616</v>
      </c>
      <c r="B732" s="273">
        <v>50656046</v>
      </c>
      <c r="C732" s="273">
        <v>509674</v>
      </c>
      <c r="D732" s="273" t="s">
        <v>7136</v>
      </c>
      <c r="E732" s="273" t="s">
        <v>640</v>
      </c>
      <c r="F732" s="273" t="s">
        <v>6688</v>
      </c>
      <c r="G732" s="273" t="s">
        <v>6823</v>
      </c>
      <c r="H732" s="273" t="s">
        <v>6689</v>
      </c>
      <c r="I732" s="291" t="s">
        <v>197</v>
      </c>
    </row>
    <row r="733" spans="1:9" x14ac:dyDescent="0.25">
      <c r="A733" s="273">
        <v>48616</v>
      </c>
      <c r="B733" s="273">
        <v>50656046</v>
      </c>
      <c r="C733" s="273">
        <v>362196</v>
      </c>
      <c r="D733" s="273" t="s">
        <v>7137</v>
      </c>
      <c r="E733" s="273" t="s">
        <v>640</v>
      </c>
      <c r="F733" s="273" t="s">
        <v>6688</v>
      </c>
      <c r="G733" s="273" t="s">
        <v>6823</v>
      </c>
      <c r="H733" s="273" t="s">
        <v>6689</v>
      </c>
      <c r="I733" s="291" t="s">
        <v>197</v>
      </c>
    </row>
    <row r="734" spans="1:9" x14ac:dyDescent="0.25">
      <c r="A734" s="273">
        <v>48616</v>
      </c>
      <c r="B734" s="273">
        <v>50656046</v>
      </c>
      <c r="C734" s="273">
        <v>508990</v>
      </c>
      <c r="D734" s="273" t="s">
        <v>7138</v>
      </c>
      <c r="E734" s="273" t="s">
        <v>640</v>
      </c>
      <c r="F734" s="273" t="s">
        <v>6688</v>
      </c>
      <c r="G734" s="273" t="s">
        <v>6823</v>
      </c>
      <c r="H734" s="273" t="s">
        <v>6689</v>
      </c>
      <c r="I734" s="291" t="s">
        <v>197</v>
      </c>
    </row>
    <row r="735" spans="1:9" x14ac:dyDescent="0.25">
      <c r="A735" s="273">
        <v>48616</v>
      </c>
      <c r="B735" s="273">
        <v>50656046</v>
      </c>
      <c r="C735" s="273">
        <v>373902</v>
      </c>
      <c r="D735" s="273" t="s">
        <v>7139</v>
      </c>
      <c r="E735" s="273" t="s">
        <v>640</v>
      </c>
      <c r="F735" s="273" t="s">
        <v>6688</v>
      </c>
      <c r="G735" s="273" t="s">
        <v>6823</v>
      </c>
      <c r="H735" s="273" t="s">
        <v>6689</v>
      </c>
      <c r="I735" s="291" t="s">
        <v>197</v>
      </c>
    </row>
    <row r="736" spans="1:9" x14ac:dyDescent="0.25">
      <c r="A736" s="273">
        <v>48617</v>
      </c>
      <c r="B736" s="273">
        <v>50655736</v>
      </c>
      <c r="C736" s="273">
        <v>569398</v>
      </c>
      <c r="D736" s="273" t="s">
        <v>7140</v>
      </c>
      <c r="E736" s="273" t="s">
        <v>640</v>
      </c>
      <c r="F736" s="273" t="s">
        <v>6688</v>
      </c>
      <c r="G736" s="273" t="s">
        <v>6823</v>
      </c>
      <c r="H736" s="273" t="s">
        <v>6689</v>
      </c>
      <c r="I736" s="291" t="s">
        <v>197</v>
      </c>
    </row>
    <row r="737" spans="1:9" x14ac:dyDescent="0.25">
      <c r="A737" s="273">
        <v>48617</v>
      </c>
      <c r="B737" s="273">
        <v>50655736</v>
      </c>
      <c r="C737" s="273">
        <v>616096</v>
      </c>
      <c r="D737" s="273" t="s">
        <v>7141</v>
      </c>
      <c r="E737" s="273" t="s">
        <v>640</v>
      </c>
      <c r="F737" s="273" t="s">
        <v>6688</v>
      </c>
      <c r="G737" s="273" t="s">
        <v>6823</v>
      </c>
      <c r="H737" s="273" t="s">
        <v>6689</v>
      </c>
      <c r="I737" s="291" t="s">
        <v>197</v>
      </c>
    </row>
    <row r="738" spans="1:9" x14ac:dyDescent="0.25">
      <c r="A738" s="273">
        <v>48617</v>
      </c>
      <c r="B738" s="273">
        <v>50655736</v>
      </c>
      <c r="C738" s="273">
        <v>598746</v>
      </c>
      <c r="D738" s="273" t="s">
        <v>7142</v>
      </c>
      <c r="E738" s="273" t="s">
        <v>640</v>
      </c>
      <c r="F738" s="273" t="s">
        <v>6688</v>
      </c>
      <c r="G738" s="273" t="s">
        <v>6823</v>
      </c>
      <c r="H738" s="273" t="s">
        <v>6689</v>
      </c>
      <c r="I738" s="291" t="s">
        <v>197</v>
      </c>
    </row>
    <row r="739" spans="1:9" x14ac:dyDescent="0.25">
      <c r="A739" s="273">
        <v>48617</v>
      </c>
      <c r="B739" s="273">
        <v>50655736</v>
      </c>
      <c r="C739" s="273">
        <v>508137</v>
      </c>
      <c r="D739" s="273" t="s">
        <v>7143</v>
      </c>
      <c r="E739" s="273" t="s">
        <v>640</v>
      </c>
      <c r="F739" s="273" t="s">
        <v>6688</v>
      </c>
      <c r="G739" s="273" t="s">
        <v>6823</v>
      </c>
      <c r="H739" s="273" t="s">
        <v>6689</v>
      </c>
      <c r="I739" s="291" t="s">
        <v>197</v>
      </c>
    </row>
    <row r="740" spans="1:9" x14ac:dyDescent="0.25">
      <c r="A740" s="273">
        <v>48617</v>
      </c>
      <c r="B740" s="273">
        <v>50655736</v>
      </c>
      <c r="C740" s="273">
        <v>579859</v>
      </c>
      <c r="D740" s="273" t="s">
        <v>7144</v>
      </c>
      <c r="E740" s="273" t="s">
        <v>640</v>
      </c>
      <c r="F740" s="273" t="s">
        <v>6688</v>
      </c>
      <c r="G740" s="273" t="s">
        <v>6823</v>
      </c>
      <c r="H740" s="273" t="s">
        <v>6689</v>
      </c>
      <c r="I740" s="291" t="s">
        <v>197</v>
      </c>
    </row>
    <row r="741" spans="1:9" x14ac:dyDescent="0.25">
      <c r="A741" s="273">
        <v>48617</v>
      </c>
      <c r="B741" s="273">
        <v>50655736</v>
      </c>
      <c r="C741" s="273">
        <v>371845</v>
      </c>
      <c r="D741" s="273" t="s">
        <v>7145</v>
      </c>
      <c r="E741" s="273" t="s">
        <v>640</v>
      </c>
      <c r="F741" s="273" t="s">
        <v>6688</v>
      </c>
      <c r="G741" s="273" t="s">
        <v>6823</v>
      </c>
      <c r="H741" s="273" t="s">
        <v>6689</v>
      </c>
      <c r="I741" s="291" t="s">
        <v>197</v>
      </c>
    </row>
    <row r="742" spans="1:9" x14ac:dyDescent="0.25">
      <c r="A742" s="273">
        <v>48617</v>
      </c>
      <c r="B742" s="273">
        <v>50655736</v>
      </c>
      <c r="C742" s="273">
        <v>548732</v>
      </c>
      <c r="D742" s="273" t="s">
        <v>7146</v>
      </c>
      <c r="E742" s="273" t="s">
        <v>640</v>
      </c>
      <c r="F742" s="273" t="s">
        <v>6688</v>
      </c>
      <c r="G742" s="273" t="s">
        <v>6823</v>
      </c>
      <c r="H742" s="273" t="s">
        <v>6689</v>
      </c>
      <c r="I742" s="291" t="s">
        <v>197</v>
      </c>
    </row>
    <row r="743" spans="1:9" x14ac:dyDescent="0.25">
      <c r="A743" s="273">
        <v>48617</v>
      </c>
      <c r="B743" s="273">
        <v>50655736</v>
      </c>
      <c r="C743" s="273">
        <v>338493</v>
      </c>
      <c r="D743" s="273" t="s">
        <v>7147</v>
      </c>
      <c r="E743" s="273" t="s">
        <v>640</v>
      </c>
      <c r="F743" s="273" t="s">
        <v>6688</v>
      </c>
      <c r="G743" s="273" t="s">
        <v>6823</v>
      </c>
      <c r="H743" s="273" t="s">
        <v>6689</v>
      </c>
      <c r="I743" s="291" t="s">
        <v>197</v>
      </c>
    </row>
    <row r="744" spans="1:9" x14ac:dyDescent="0.25">
      <c r="A744" s="273">
        <v>48622</v>
      </c>
      <c r="B744" s="273">
        <v>50655697</v>
      </c>
      <c r="C744" s="273">
        <v>418479</v>
      </c>
      <c r="D744" s="273" t="s">
        <v>7096</v>
      </c>
      <c r="E744" s="273" t="s">
        <v>640</v>
      </c>
      <c r="F744" s="273" t="s">
        <v>6688</v>
      </c>
      <c r="G744" s="273" t="s">
        <v>6823</v>
      </c>
      <c r="H744" s="273" t="s">
        <v>6689</v>
      </c>
      <c r="I744" s="291" t="s">
        <v>197</v>
      </c>
    </row>
    <row r="745" spans="1:9" x14ac:dyDescent="0.25">
      <c r="A745" s="273">
        <v>48622</v>
      </c>
      <c r="B745" s="273">
        <v>50655697</v>
      </c>
      <c r="C745" s="273">
        <v>213835</v>
      </c>
      <c r="D745" s="273" t="s">
        <v>7063</v>
      </c>
      <c r="E745" s="273" t="s">
        <v>640</v>
      </c>
      <c r="F745" s="273" t="s">
        <v>6688</v>
      </c>
      <c r="G745" s="273" t="s">
        <v>6823</v>
      </c>
      <c r="H745" s="273" t="s">
        <v>6689</v>
      </c>
      <c r="I745" s="291" t="s">
        <v>197</v>
      </c>
    </row>
    <row r="746" spans="1:9" x14ac:dyDescent="0.25">
      <c r="A746" s="273">
        <v>48622</v>
      </c>
      <c r="B746" s="273">
        <v>50655697</v>
      </c>
      <c r="C746" s="273">
        <v>387666</v>
      </c>
      <c r="D746" s="273" t="s">
        <v>7098</v>
      </c>
      <c r="E746" s="273" t="s">
        <v>640</v>
      </c>
      <c r="F746" s="273" t="s">
        <v>6688</v>
      </c>
      <c r="G746" s="273" t="s">
        <v>6823</v>
      </c>
      <c r="H746" s="273" t="s">
        <v>6689</v>
      </c>
      <c r="I746" s="291" t="s">
        <v>197</v>
      </c>
    </row>
    <row r="747" spans="1:9" x14ac:dyDescent="0.25">
      <c r="A747" s="273">
        <v>48622</v>
      </c>
      <c r="B747" s="273">
        <v>50655697</v>
      </c>
      <c r="C747" s="273">
        <v>771171</v>
      </c>
      <c r="D747" s="273" t="s">
        <v>7119</v>
      </c>
      <c r="E747" s="273" t="s">
        <v>640</v>
      </c>
      <c r="F747" s="273" t="s">
        <v>6688</v>
      </c>
      <c r="G747" s="273" t="s">
        <v>6823</v>
      </c>
      <c r="H747" s="273" t="s">
        <v>6689</v>
      </c>
      <c r="I747" s="291" t="s">
        <v>197</v>
      </c>
    </row>
    <row r="748" spans="1:9" x14ac:dyDescent="0.25">
      <c r="A748" s="273">
        <v>48622</v>
      </c>
      <c r="B748" s="273">
        <v>50655697</v>
      </c>
      <c r="C748" s="273">
        <v>466820</v>
      </c>
      <c r="D748" s="273" t="s">
        <v>7148</v>
      </c>
      <c r="E748" s="273" t="s">
        <v>640</v>
      </c>
      <c r="F748" s="273" t="s">
        <v>6688</v>
      </c>
      <c r="G748" s="273" t="s">
        <v>6823</v>
      </c>
      <c r="H748" s="273" t="s">
        <v>6689</v>
      </c>
      <c r="I748" s="291" t="s">
        <v>197</v>
      </c>
    </row>
    <row r="749" spans="1:9" x14ac:dyDescent="0.25">
      <c r="A749" s="273">
        <v>48622</v>
      </c>
      <c r="B749" s="273">
        <v>50655697</v>
      </c>
      <c r="C749" s="273">
        <v>315061</v>
      </c>
      <c r="D749" s="273" t="s">
        <v>7120</v>
      </c>
      <c r="E749" s="273" t="s">
        <v>640</v>
      </c>
      <c r="F749" s="273" t="s">
        <v>6688</v>
      </c>
      <c r="G749" s="273" t="s">
        <v>6689</v>
      </c>
      <c r="H749" s="273" t="s">
        <v>6689</v>
      </c>
      <c r="I749" s="291" t="s">
        <v>197</v>
      </c>
    </row>
    <row r="750" spans="1:9" x14ac:dyDescent="0.25">
      <c r="A750" s="273">
        <v>48622</v>
      </c>
      <c r="B750" s="273">
        <v>50655697</v>
      </c>
      <c r="C750" s="273">
        <v>301904</v>
      </c>
      <c r="D750" s="273" t="s">
        <v>7058</v>
      </c>
      <c r="E750" s="273" t="s">
        <v>640</v>
      </c>
      <c r="F750" s="273" t="s">
        <v>6688</v>
      </c>
      <c r="G750" s="273" t="s">
        <v>6823</v>
      </c>
      <c r="H750" s="273" t="s">
        <v>6689</v>
      </c>
      <c r="I750" s="291" t="s">
        <v>197</v>
      </c>
    </row>
    <row r="751" spans="1:9" x14ac:dyDescent="0.25">
      <c r="A751" s="273">
        <v>48622</v>
      </c>
      <c r="B751" s="273">
        <v>50655697</v>
      </c>
      <c r="C751" s="273">
        <v>338680</v>
      </c>
      <c r="D751" s="273" t="s">
        <v>7066</v>
      </c>
      <c r="E751" s="273" t="s">
        <v>640</v>
      </c>
      <c r="F751" s="273" t="s">
        <v>6688</v>
      </c>
      <c r="G751" s="273" t="s">
        <v>6823</v>
      </c>
      <c r="H751" s="273" t="s">
        <v>6689</v>
      </c>
      <c r="I751" s="291" t="s">
        <v>197</v>
      </c>
    </row>
    <row r="752" spans="1:9" x14ac:dyDescent="0.25">
      <c r="A752" s="273">
        <v>48622</v>
      </c>
      <c r="B752" s="273">
        <v>50655697</v>
      </c>
      <c r="C752" s="273">
        <v>371588</v>
      </c>
      <c r="D752" s="273" t="s">
        <v>7121</v>
      </c>
      <c r="E752" s="273" t="s">
        <v>640</v>
      </c>
      <c r="F752" s="273" t="s">
        <v>6688</v>
      </c>
      <c r="G752" s="273" t="s">
        <v>6823</v>
      </c>
      <c r="H752" s="273" t="s">
        <v>6689</v>
      </c>
      <c r="I752" s="291" t="s">
        <v>197</v>
      </c>
    </row>
    <row r="753" spans="1:9" x14ac:dyDescent="0.25">
      <c r="A753" s="273">
        <v>48622</v>
      </c>
      <c r="B753" s="273">
        <v>50655697</v>
      </c>
      <c r="C753" s="273">
        <v>372773</v>
      </c>
      <c r="D753" s="273" t="s">
        <v>7068</v>
      </c>
      <c r="E753" s="273" t="s">
        <v>640</v>
      </c>
      <c r="F753" s="273" t="s">
        <v>6688</v>
      </c>
      <c r="G753" s="273" t="s">
        <v>6823</v>
      </c>
      <c r="H753" s="273" t="s">
        <v>6689</v>
      </c>
      <c r="I753" s="291" t="s">
        <v>197</v>
      </c>
    </row>
    <row r="754" spans="1:9" x14ac:dyDescent="0.25">
      <c r="A754" s="273">
        <v>48663</v>
      </c>
      <c r="B754" s="273">
        <v>50655734</v>
      </c>
      <c r="C754" s="273">
        <v>626176</v>
      </c>
      <c r="D754" s="273" t="s">
        <v>7092</v>
      </c>
      <c r="E754" s="273" t="s">
        <v>741</v>
      </c>
      <c r="F754" s="273" t="s">
        <v>6688</v>
      </c>
      <c r="G754" s="273" t="s">
        <v>6689</v>
      </c>
      <c r="H754" s="273" t="s">
        <v>6689</v>
      </c>
      <c r="I754" s="291" t="s">
        <v>197</v>
      </c>
    </row>
    <row r="755" spans="1:9" x14ac:dyDescent="0.25">
      <c r="A755" s="273">
        <v>48663</v>
      </c>
      <c r="B755" s="273">
        <v>50655734</v>
      </c>
      <c r="C755" s="273">
        <v>384831</v>
      </c>
      <c r="D755" s="273" t="s">
        <v>7093</v>
      </c>
      <c r="E755" s="273" t="s">
        <v>741</v>
      </c>
      <c r="F755" s="273" t="s">
        <v>6688</v>
      </c>
      <c r="G755" s="273" t="s">
        <v>6689</v>
      </c>
      <c r="H755" s="273" t="s">
        <v>6689</v>
      </c>
      <c r="I755" s="291" t="s">
        <v>197</v>
      </c>
    </row>
    <row r="756" spans="1:9" x14ac:dyDescent="0.25">
      <c r="A756" s="273">
        <v>48663</v>
      </c>
      <c r="B756" s="273">
        <v>50655734</v>
      </c>
      <c r="C756" s="273">
        <v>345102</v>
      </c>
      <c r="D756" s="273" t="s">
        <v>6945</v>
      </c>
      <c r="E756" s="273" t="s">
        <v>640</v>
      </c>
      <c r="F756" s="273" t="s">
        <v>6688</v>
      </c>
      <c r="G756" s="273" t="s">
        <v>6823</v>
      </c>
      <c r="H756" s="273" t="s">
        <v>6823</v>
      </c>
      <c r="I756" s="291" t="s">
        <v>197</v>
      </c>
    </row>
    <row r="757" spans="1:9" x14ac:dyDescent="0.25">
      <c r="A757" s="273">
        <v>48663</v>
      </c>
      <c r="B757" s="273">
        <v>50655734</v>
      </c>
      <c r="C757" s="273">
        <v>438557</v>
      </c>
      <c r="D757" s="273" t="s">
        <v>7149</v>
      </c>
      <c r="E757" s="273" t="s">
        <v>640</v>
      </c>
      <c r="F757" s="273" t="s">
        <v>6688</v>
      </c>
      <c r="G757" s="273" t="s">
        <v>6689</v>
      </c>
      <c r="H757" s="273" t="s">
        <v>6689</v>
      </c>
      <c r="I757" s="291" t="e">
        <v>#N/A</v>
      </c>
    </row>
    <row r="758" spans="1:9" x14ac:dyDescent="0.25">
      <c r="A758" s="273">
        <v>48663</v>
      </c>
      <c r="B758" s="273">
        <v>50655734</v>
      </c>
      <c r="C758" s="273">
        <v>373086</v>
      </c>
      <c r="D758" s="273" t="s">
        <v>6947</v>
      </c>
      <c r="E758" s="273" t="s">
        <v>640</v>
      </c>
      <c r="F758" s="273" t="s">
        <v>6688</v>
      </c>
      <c r="G758" s="273" t="s">
        <v>6823</v>
      </c>
      <c r="H758" s="273" t="s">
        <v>6689</v>
      </c>
      <c r="I758" s="291" t="s">
        <v>197</v>
      </c>
    </row>
    <row r="759" spans="1:9" x14ac:dyDescent="0.25">
      <c r="A759" s="273">
        <v>48663</v>
      </c>
      <c r="B759" s="273">
        <v>50655734</v>
      </c>
      <c r="C759" s="273">
        <v>549359</v>
      </c>
      <c r="D759" s="273" t="s">
        <v>7150</v>
      </c>
      <c r="E759" s="273" t="s">
        <v>640</v>
      </c>
      <c r="F759" s="273" t="s">
        <v>6703</v>
      </c>
      <c r="G759" s="273" t="s">
        <v>6689</v>
      </c>
      <c r="H759" s="273" t="s">
        <v>6689</v>
      </c>
      <c r="I759" s="291" t="e">
        <v>#N/A</v>
      </c>
    </row>
    <row r="760" spans="1:9" x14ac:dyDescent="0.25">
      <c r="A760" s="273">
        <v>48663</v>
      </c>
      <c r="B760" s="273">
        <v>50655734</v>
      </c>
      <c r="C760" s="273">
        <v>335245</v>
      </c>
      <c r="D760" s="273" t="s">
        <v>7090</v>
      </c>
      <c r="E760" s="273" t="s">
        <v>640</v>
      </c>
      <c r="F760" s="273" t="s">
        <v>6688</v>
      </c>
      <c r="G760" s="273" t="s">
        <v>6823</v>
      </c>
      <c r="H760" s="273" t="s">
        <v>6689</v>
      </c>
      <c r="I760" s="291" t="s">
        <v>197</v>
      </c>
    </row>
    <row r="761" spans="1:9" x14ac:dyDescent="0.25">
      <c r="A761" s="273">
        <v>48663</v>
      </c>
      <c r="B761" s="273">
        <v>50655734</v>
      </c>
      <c r="C761" s="273">
        <v>202783</v>
      </c>
      <c r="D761" s="273" t="s">
        <v>7151</v>
      </c>
      <c r="E761" s="273" t="s">
        <v>640</v>
      </c>
      <c r="F761" s="273" t="s">
        <v>6688</v>
      </c>
      <c r="G761" s="273" t="s">
        <v>6823</v>
      </c>
      <c r="H761" s="273" t="s">
        <v>6689</v>
      </c>
      <c r="I761" s="291" t="e">
        <v>#N/A</v>
      </c>
    </row>
    <row r="762" spans="1:9" x14ac:dyDescent="0.25">
      <c r="A762" s="273">
        <v>48663</v>
      </c>
      <c r="B762" s="273">
        <v>50655734</v>
      </c>
      <c r="C762" s="273">
        <v>583358</v>
      </c>
      <c r="D762" s="273" t="s">
        <v>6950</v>
      </c>
      <c r="E762" s="273" t="s">
        <v>741</v>
      </c>
      <c r="F762" s="273" t="s">
        <v>6688</v>
      </c>
      <c r="G762" s="273" t="s">
        <v>6689</v>
      </c>
      <c r="H762" s="273" t="s">
        <v>6689</v>
      </c>
      <c r="I762" s="291" t="s">
        <v>197</v>
      </c>
    </row>
    <row r="763" spans="1:9" x14ac:dyDescent="0.25">
      <c r="A763" s="273">
        <v>48663</v>
      </c>
      <c r="B763" s="273">
        <v>50655734</v>
      </c>
      <c r="C763" s="273">
        <v>593860</v>
      </c>
      <c r="D763" s="273" t="s">
        <v>7095</v>
      </c>
      <c r="E763" s="273" t="s">
        <v>741</v>
      </c>
      <c r="F763" s="273" t="s">
        <v>6688</v>
      </c>
      <c r="G763" s="273" t="s">
        <v>6689</v>
      </c>
      <c r="H763" s="273" t="s">
        <v>6689</v>
      </c>
      <c r="I763" s="291" t="s">
        <v>197</v>
      </c>
    </row>
    <row r="764" spans="1:9" x14ac:dyDescent="0.25">
      <c r="A764" s="273">
        <v>48663</v>
      </c>
      <c r="B764" s="273">
        <v>50655734</v>
      </c>
      <c r="C764" s="273">
        <v>195400</v>
      </c>
      <c r="D764" s="273" t="s">
        <v>7152</v>
      </c>
      <c r="E764" s="273" t="s">
        <v>741</v>
      </c>
      <c r="F764" s="273" t="s">
        <v>6688</v>
      </c>
      <c r="G764" s="273" t="s">
        <v>6689</v>
      </c>
      <c r="H764" s="273" t="s">
        <v>6689</v>
      </c>
      <c r="I764" s="291" t="e">
        <v>#N/A</v>
      </c>
    </row>
    <row r="765" spans="1:9" x14ac:dyDescent="0.25">
      <c r="A765" s="273">
        <v>48663</v>
      </c>
      <c r="B765" s="273">
        <v>50655734</v>
      </c>
      <c r="C765" s="273">
        <v>315773</v>
      </c>
      <c r="D765" s="273" t="s">
        <v>6951</v>
      </c>
      <c r="E765" s="273" t="s">
        <v>640</v>
      </c>
      <c r="F765" s="273" t="s">
        <v>6688</v>
      </c>
      <c r="G765" s="273" t="s">
        <v>6823</v>
      </c>
      <c r="H765" s="273" t="s">
        <v>6689</v>
      </c>
      <c r="I765" s="291" t="s">
        <v>197</v>
      </c>
    </row>
    <row r="766" spans="1:9" x14ac:dyDescent="0.25">
      <c r="A766" s="273">
        <v>48710</v>
      </c>
      <c r="B766" s="273">
        <v>50656045</v>
      </c>
      <c r="C766" s="273">
        <v>234523</v>
      </c>
      <c r="D766" s="273" t="s">
        <v>7153</v>
      </c>
      <c r="E766" s="273" t="s">
        <v>640</v>
      </c>
      <c r="F766" s="273" t="s">
        <v>6688</v>
      </c>
      <c r="G766" s="273" t="s">
        <v>6823</v>
      </c>
      <c r="H766" s="273" t="s">
        <v>6689</v>
      </c>
      <c r="I766" s="291" t="s">
        <v>197</v>
      </c>
    </row>
    <row r="767" spans="1:9" x14ac:dyDescent="0.25">
      <c r="A767" s="273">
        <v>48710</v>
      </c>
      <c r="B767" s="273">
        <v>50656045</v>
      </c>
      <c r="C767" s="273">
        <v>225108</v>
      </c>
      <c r="D767" s="273" t="s">
        <v>7154</v>
      </c>
      <c r="E767" s="273" t="s">
        <v>640</v>
      </c>
      <c r="F767" s="273" t="s">
        <v>6688</v>
      </c>
      <c r="G767" s="273" t="s">
        <v>6823</v>
      </c>
      <c r="H767" s="273" t="s">
        <v>6689</v>
      </c>
      <c r="I767" s="291" t="s">
        <v>197</v>
      </c>
    </row>
    <row r="768" spans="1:9" x14ac:dyDescent="0.25">
      <c r="A768" s="273">
        <v>48710</v>
      </c>
      <c r="B768" s="273">
        <v>50656045</v>
      </c>
      <c r="C768" s="273">
        <v>400083</v>
      </c>
      <c r="D768" s="273" t="s">
        <v>7155</v>
      </c>
      <c r="E768" s="273" t="s">
        <v>640</v>
      </c>
      <c r="F768" s="273" t="s">
        <v>6688</v>
      </c>
      <c r="G768" s="273" t="s">
        <v>6823</v>
      </c>
      <c r="H768" s="273" t="s">
        <v>6689</v>
      </c>
      <c r="I768" s="291" t="s">
        <v>197</v>
      </c>
    </row>
    <row r="769" spans="1:9" x14ac:dyDescent="0.25">
      <c r="A769" s="273">
        <v>48710</v>
      </c>
      <c r="B769" s="273">
        <v>50656045</v>
      </c>
      <c r="C769" s="273">
        <v>338490</v>
      </c>
      <c r="D769" s="273" t="s">
        <v>7156</v>
      </c>
      <c r="E769" s="273" t="s">
        <v>640</v>
      </c>
      <c r="F769" s="273" t="s">
        <v>6688</v>
      </c>
      <c r="G769" s="273" t="s">
        <v>6823</v>
      </c>
      <c r="H769" s="273" t="s">
        <v>6689</v>
      </c>
      <c r="I769" s="291" t="s">
        <v>197</v>
      </c>
    </row>
    <row r="770" spans="1:9" x14ac:dyDescent="0.25">
      <c r="A770" s="273">
        <v>48710</v>
      </c>
      <c r="B770" s="273">
        <v>50656045</v>
      </c>
      <c r="C770" s="273">
        <v>136596</v>
      </c>
      <c r="D770" s="273" t="s">
        <v>6487</v>
      </c>
      <c r="E770" s="273" t="s">
        <v>640</v>
      </c>
      <c r="F770" s="273" t="s">
        <v>6688</v>
      </c>
      <c r="G770" s="273" t="s">
        <v>6823</v>
      </c>
      <c r="H770" s="273" t="s">
        <v>6689</v>
      </c>
      <c r="I770" s="291" t="s">
        <v>197</v>
      </c>
    </row>
    <row r="771" spans="1:9" x14ac:dyDescent="0.25">
      <c r="A771" s="273">
        <v>48710</v>
      </c>
      <c r="B771" s="273">
        <v>50656045</v>
      </c>
      <c r="C771" s="273">
        <v>374054</v>
      </c>
      <c r="D771" s="273" t="s">
        <v>7157</v>
      </c>
      <c r="E771" s="273" t="s">
        <v>640</v>
      </c>
      <c r="F771" s="273" t="s">
        <v>6688</v>
      </c>
      <c r="G771" s="273" t="s">
        <v>6823</v>
      </c>
      <c r="H771" s="273" t="s">
        <v>6689</v>
      </c>
      <c r="I771" s="291" t="s">
        <v>197</v>
      </c>
    </row>
    <row r="772" spans="1:9" x14ac:dyDescent="0.25">
      <c r="A772" s="273">
        <v>48710</v>
      </c>
      <c r="B772" s="273">
        <v>50656045</v>
      </c>
      <c r="C772" s="273">
        <v>539169</v>
      </c>
      <c r="D772" s="273" t="s">
        <v>7158</v>
      </c>
      <c r="E772" s="273" t="s">
        <v>640</v>
      </c>
      <c r="F772" s="273" t="s">
        <v>6688</v>
      </c>
      <c r="G772" s="273" t="s">
        <v>6823</v>
      </c>
      <c r="H772" s="273" t="s">
        <v>6689</v>
      </c>
      <c r="I772" s="291" t="s">
        <v>197</v>
      </c>
    </row>
    <row r="773" spans="1:9" x14ac:dyDescent="0.25">
      <c r="A773" s="273">
        <v>48710</v>
      </c>
      <c r="B773" s="273">
        <v>50656045</v>
      </c>
      <c r="C773" s="273">
        <v>812096</v>
      </c>
      <c r="D773" s="273" t="s">
        <v>7159</v>
      </c>
      <c r="E773" s="273" t="s">
        <v>640</v>
      </c>
      <c r="F773" s="273" t="s">
        <v>6688</v>
      </c>
      <c r="G773" s="273" t="s">
        <v>6823</v>
      </c>
      <c r="H773" s="273" t="s">
        <v>6689</v>
      </c>
      <c r="I773" s="291" t="s">
        <v>197</v>
      </c>
    </row>
    <row r="774" spans="1:9" x14ac:dyDescent="0.25">
      <c r="A774" s="273">
        <v>48710</v>
      </c>
      <c r="B774" s="273">
        <v>50656045</v>
      </c>
      <c r="C774" s="273">
        <v>357861</v>
      </c>
      <c r="D774" s="273" t="s">
        <v>7160</v>
      </c>
      <c r="E774" s="273" t="s">
        <v>640</v>
      </c>
      <c r="F774" s="273" t="s">
        <v>6688</v>
      </c>
      <c r="G774" s="273" t="s">
        <v>6823</v>
      </c>
      <c r="H774" s="273" t="s">
        <v>6689</v>
      </c>
      <c r="I774" s="291" t="s">
        <v>197</v>
      </c>
    </row>
    <row r="775" spans="1:9" x14ac:dyDescent="0.25">
      <c r="A775" s="273">
        <v>48710</v>
      </c>
      <c r="B775" s="273">
        <v>50656045</v>
      </c>
      <c r="C775" s="273">
        <v>812418</v>
      </c>
      <c r="D775" s="273" t="s">
        <v>7161</v>
      </c>
      <c r="E775" s="273" t="s">
        <v>640</v>
      </c>
      <c r="F775" s="273" t="s">
        <v>6688</v>
      </c>
      <c r="G775" s="273" t="s">
        <v>6823</v>
      </c>
      <c r="H775" s="273" t="s">
        <v>6689</v>
      </c>
      <c r="I775" s="291" t="s">
        <v>197</v>
      </c>
    </row>
    <row r="776" spans="1:9" x14ac:dyDescent="0.25">
      <c r="A776" s="273">
        <v>48711</v>
      </c>
      <c r="B776" s="273">
        <v>50656040</v>
      </c>
      <c r="C776" s="273">
        <v>534403</v>
      </c>
      <c r="D776" s="273" t="s">
        <v>7162</v>
      </c>
      <c r="E776" s="273" t="s">
        <v>640</v>
      </c>
      <c r="F776" s="273" t="s">
        <v>6688</v>
      </c>
      <c r="G776" s="273" t="s">
        <v>6823</v>
      </c>
      <c r="H776" s="273" t="s">
        <v>6689</v>
      </c>
      <c r="I776" s="291" t="s">
        <v>197</v>
      </c>
    </row>
    <row r="777" spans="1:9" x14ac:dyDescent="0.25">
      <c r="A777" s="273">
        <v>48711</v>
      </c>
      <c r="B777" s="273">
        <v>50656040</v>
      </c>
      <c r="C777" s="273">
        <v>512687</v>
      </c>
      <c r="D777" s="273" t="s">
        <v>7163</v>
      </c>
      <c r="E777" s="273" t="s">
        <v>640</v>
      </c>
      <c r="F777" s="273" t="s">
        <v>6688</v>
      </c>
      <c r="G777" s="273" t="s">
        <v>6823</v>
      </c>
      <c r="H777" s="273" t="s">
        <v>6689</v>
      </c>
      <c r="I777" s="291" t="s">
        <v>197</v>
      </c>
    </row>
    <row r="778" spans="1:9" x14ac:dyDescent="0.25">
      <c r="A778" s="273">
        <v>48711</v>
      </c>
      <c r="B778" s="273">
        <v>50656040</v>
      </c>
      <c r="C778" s="273">
        <v>442286</v>
      </c>
      <c r="D778" s="273" t="s">
        <v>7164</v>
      </c>
      <c r="E778" s="273" t="s">
        <v>640</v>
      </c>
      <c r="F778" s="273" t="s">
        <v>6688</v>
      </c>
      <c r="G778" s="273" t="s">
        <v>6823</v>
      </c>
      <c r="H778" s="273" t="s">
        <v>6689</v>
      </c>
      <c r="I778" s="291" t="s">
        <v>197</v>
      </c>
    </row>
    <row r="779" spans="1:9" x14ac:dyDescent="0.25">
      <c r="A779" s="273">
        <v>48711</v>
      </c>
      <c r="B779" s="273">
        <v>50656040</v>
      </c>
      <c r="C779" s="273">
        <v>513323</v>
      </c>
      <c r="D779" s="273" t="s">
        <v>7165</v>
      </c>
      <c r="E779" s="273" t="s">
        <v>640</v>
      </c>
      <c r="F779" s="273" t="s">
        <v>6688</v>
      </c>
      <c r="G779" s="273" t="s">
        <v>6823</v>
      </c>
      <c r="H779" s="273" t="s">
        <v>6689</v>
      </c>
      <c r="I779" s="291" t="s">
        <v>197</v>
      </c>
    </row>
    <row r="780" spans="1:9" x14ac:dyDescent="0.25">
      <c r="A780" s="273">
        <v>48711</v>
      </c>
      <c r="B780" s="273">
        <v>50656040</v>
      </c>
      <c r="C780" s="273">
        <v>405411</v>
      </c>
      <c r="D780" s="273" t="s">
        <v>7166</v>
      </c>
      <c r="E780" s="273" t="s">
        <v>640</v>
      </c>
      <c r="F780" s="273" t="s">
        <v>6688</v>
      </c>
      <c r="G780" s="273" t="s">
        <v>6823</v>
      </c>
      <c r="H780" s="273" t="s">
        <v>6689</v>
      </c>
      <c r="I780" s="291" t="s">
        <v>197</v>
      </c>
    </row>
    <row r="781" spans="1:9" x14ac:dyDescent="0.25">
      <c r="A781" s="273">
        <v>48711</v>
      </c>
      <c r="B781" s="273">
        <v>50656040</v>
      </c>
      <c r="C781" s="273">
        <v>580277</v>
      </c>
      <c r="D781" s="273" t="s">
        <v>7167</v>
      </c>
      <c r="E781" s="273" t="s">
        <v>640</v>
      </c>
      <c r="F781" s="273" t="s">
        <v>6688</v>
      </c>
      <c r="G781" s="273" t="s">
        <v>6823</v>
      </c>
      <c r="H781" s="273" t="s">
        <v>6689</v>
      </c>
      <c r="I781" s="291" t="s">
        <v>197</v>
      </c>
    </row>
    <row r="782" spans="1:9" x14ac:dyDescent="0.25">
      <c r="A782" s="273">
        <v>48711</v>
      </c>
      <c r="B782" s="273">
        <v>50656040</v>
      </c>
      <c r="C782" s="273">
        <v>450589</v>
      </c>
      <c r="D782" s="273" t="s">
        <v>7168</v>
      </c>
      <c r="E782" s="273" t="s">
        <v>640</v>
      </c>
      <c r="F782" s="273" t="s">
        <v>6688</v>
      </c>
      <c r="G782" s="273" t="s">
        <v>6823</v>
      </c>
      <c r="H782" s="273" t="s">
        <v>6689</v>
      </c>
      <c r="I782" s="291" t="s">
        <v>197</v>
      </c>
    </row>
    <row r="783" spans="1:9" x14ac:dyDescent="0.25">
      <c r="A783" s="273">
        <v>48711</v>
      </c>
      <c r="B783" s="273">
        <v>50656040</v>
      </c>
      <c r="C783" s="273">
        <v>488041</v>
      </c>
      <c r="D783" s="273" t="s">
        <v>7169</v>
      </c>
      <c r="E783" s="273" t="s">
        <v>640</v>
      </c>
      <c r="F783" s="273" t="s">
        <v>6688</v>
      </c>
      <c r="G783" s="273" t="s">
        <v>6823</v>
      </c>
      <c r="H783" s="273" t="s">
        <v>6689</v>
      </c>
      <c r="I783" s="291" t="s">
        <v>197</v>
      </c>
    </row>
    <row r="784" spans="1:9" x14ac:dyDescent="0.25">
      <c r="A784" s="273">
        <v>48711</v>
      </c>
      <c r="B784" s="273">
        <v>50656040</v>
      </c>
      <c r="C784" s="273">
        <v>659713</v>
      </c>
      <c r="D784" s="273" t="s">
        <v>7170</v>
      </c>
      <c r="E784" s="273" t="s">
        <v>640</v>
      </c>
      <c r="F784" s="273" t="s">
        <v>6688</v>
      </c>
      <c r="G784" s="273" t="s">
        <v>6823</v>
      </c>
      <c r="H784" s="273" t="s">
        <v>6689</v>
      </c>
      <c r="I784" s="291" t="s">
        <v>197</v>
      </c>
    </row>
    <row r="785" spans="1:9" x14ac:dyDescent="0.25">
      <c r="A785" s="273">
        <v>48711</v>
      </c>
      <c r="B785" s="273">
        <v>50656040</v>
      </c>
      <c r="C785" s="273">
        <v>442285</v>
      </c>
      <c r="D785" s="273" t="s">
        <v>7171</v>
      </c>
      <c r="E785" s="273" t="s">
        <v>640</v>
      </c>
      <c r="F785" s="273" t="s">
        <v>6688</v>
      </c>
      <c r="G785" s="273" t="s">
        <v>6823</v>
      </c>
      <c r="H785" s="273" t="s">
        <v>6689</v>
      </c>
      <c r="I785" s="291" t="s">
        <v>197</v>
      </c>
    </row>
    <row r="786" spans="1:9" x14ac:dyDescent="0.25">
      <c r="A786" s="273">
        <v>48716</v>
      </c>
      <c r="B786" s="273">
        <v>50655693</v>
      </c>
      <c r="C786" s="273">
        <v>483429</v>
      </c>
      <c r="D786" s="273" t="s">
        <v>7172</v>
      </c>
      <c r="E786" s="273" t="s">
        <v>640</v>
      </c>
      <c r="F786" s="273" t="s">
        <v>6688</v>
      </c>
      <c r="G786" s="273" t="s">
        <v>6823</v>
      </c>
      <c r="H786" s="273" t="s">
        <v>6689</v>
      </c>
      <c r="I786" s="291" t="s">
        <v>197</v>
      </c>
    </row>
    <row r="787" spans="1:9" x14ac:dyDescent="0.25">
      <c r="A787" s="273">
        <v>48716</v>
      </c>
      <c r="B787" s="273">
        <v>50655693</v>
      </c>
      <c r="C787" s="273">
        <v>460034</v>
      </c>
      <c r="D787" s="273" t="s">
        <v>7173</v>
      </c>
      <c r="E787" s="273" t="s">
        <v>640</v>
      </c>
      <c r="F787" s="273" t="s">
        <v>6688</v>
      </c>
      <c r="G787" s="273" t="s">
        <v>6823</v>
      </c>
      <c r="H787" s="273" t="s">
        <v>6689</v>
      </c>
      <c r="I787" s="291" t="s">
        <v>197</v>
      </c>
    </row>
    <row r="788" spans="1:9" x14ac:dyDescent="0.25">
      <c r="A788" s="273">
        <v>48716</v>
      </c>
      <c r="B788" s="273">
        <v>50655693</v>
      </c>
      <c r="C788" s="273">
        <v>228486</v>
      </c>
      <c r="D788" s="273" t="s">
        <v>142</v>
      </c>
      <c r="E788" s="273" t="s">
        <v>640</v>
      </c>
      <c r="F788" s="273" t="s">
        <v>6688</v>
      </c>
      <c r="G788" s="273" t="s">
        <v>6823</v>
      </c>
      <c r="H788" s="273" t="s">
        <v>6689</v>
      </c>
      <c r="I788" s="291" t="s">
        <v>197</v>
      </c>
    </row>
    <row r="789" spans="1:9" x14ac:dyDescent="0.25">
      <c r="A789" s="273">
        <v>48716</v>
      </c>
      <c r="B789" s="273">
        <v>50655693</v>
      </c>
      <c r="C789" s="273">
        <v>471255</v>
      </c>
      <c r="D789" s="273" t="s">
        <v>7174</v>
      </c>
      <c r="E789" s="273" t="s">
        <v>640</v>
      </c>
      <c r="F789" s="273" t="s">
        <v>6688</v>
      </c>
      <c r="G789" s="273" t="s">
        <v>6823</v>
      </c>
      <c r="H789" s="273" t="s">
        <v>6689</v>
      </c>
      <c r="I789" s="291" t="s">
        <v>197</v>
      </c>
    </row>
    <row r="790" spans="1:9" x14ac:dyDescent="0.25">
      <c r="A790" s="273">
        <v>48716</v>
      </c>
      <c r="B790" s="273">
        <v>50655693</v>
      </c>
      <c r="C790" s="273">
        <v>228333</v>
      </c>
      <c r="D790" s="273" t="s">
        <v>7175</v>
      </c>
      <c r="E790" s="273" t="s">
        <v>640</v>
      </c>
      <c r="F790" s="273" t="s">
        <v>6688</v>
      </c>
      <c r="G790" s="273" t="s">
        <v>6823</v>
      </c>
      <c r="H790" s="273" t="s">
        <v>6689</v>
      </c>
      <c r="I790" s="291" t="s">
        <v>197</v>
      </c>
    </row>
    <row r="791" spans="1:9" x14ac:dyDescent="0.25">
      <c r="A791" s="273">
        <v>48716</v>
      </c>
      <c r="B791" s="273">
        <v>50655693</v>
      </c>
      <c r="C791" s="273">
        <v>489255</v>
      </c>
      <c r="D791" s="273" t="s">
        <v>7176</v>
      </c>
      <c r="E791" s="273" t="s">
        <v>640</v>
      </c>
      <c r="F791" s="273" t="s">
        <v>6688</v>
      </c>
      <c r="G791" s="273" t="s">
        <v>6823</v>
      </c>
      <c r="H791" s="273" t="s">
        <v>6689</v>
      </c>
      <c r="I791" s="291" t="s">
        <v>197</v>
      </c>
    </row>
    <row r="792" spans="1:9" x14ac:dyDescent="0.25">
      <c r="A792" s="273">
        <v>48716</v>
      </c>
      <c r="B792" s="273">
        <v>50655693</v>
      </c>
      <c r="C792" s="273">
        <v>313536</v>
      </c>
      <c r="D792" s="273" t="s">
        <v>7177</v>
      </c>
      <c r="E792" s="273" t="s">
        <v>640</v>
      </c>
      <c r="F792" s="273" t="s">
        <v>6688</v>
      </c>
      <c r="G792" s="273" t="s">
        <v>6823</v>
      </c>
      <c r="H792" s="273" t="s">
        <v>6689</v>
      </c>
      <c r="I792" s="291" t="s">
        <v>197</v>
      </c>
    </row>
    <row r="793" spans="1:9" x14ac:dyDescent="0.25">
      <c r="A793" s="273">
        <v>48716</v>
      </c>
      <c r="B793" s="273">
        <v>50655693</v>
      </c>
      <c r="C793" s="273">
        <v>549256</v>
      </c>
      <c r="D793" s="273" t="s">
        <v>7178</v>
      </c>
      <c r="E793" s="273" t="s">
        <v>640</v>
      </c>
      <c r="F793" s="273" t="s">
        <v>6688</v>
      </c>
      <c r="G793" s="273" t="s">
        <v>6823</v>
      </c>
      <c r="H793" s="273" t="s">
        <v>6689</v>
      </c>
      <c r="I793" s="291" t="s">
        <v>197</v>
      </c>
    </row>
    <row r="794" spans="1:9" x14ac:dyDescent="0.25">
      <c r="A794" s="273">
        <v>48716</v>
      </c>
      <c r="B794" s="273">
        <v>50655693</v>
      </c>
      <c r="C794" s="273">
        <v>243699</v>
      </c>
      <c r="D794" s="273" t="s">
        <v>7179</v>
      </c>
      <c r="E794" s="273" t="s">
        <v>640</v>
      </c>
      <c r="F794" s="273" t="s">
        <v>6688</v>
      </c>
      <c r="G794" s="273" t="s">
        <v>6823</v>
      </c>
      <c r="H794" s="273" t="s">
        <v>6689</v>
      </c>
      <c r="I794" s="291" t="s">
        <v>197</v>
      </c>
    </row>
    <row r="795" spans="1:9" x14ac:dyDescent="0.25">
      <c r="A795" s="273">
        <v>48716</v>
      </c>
      <c r="B795" s="273">
        <v>50655693</v>
      </c>
      <c r="C795" s="273">
        <v>428467</v>
      </c>
      <c r="D795" s="273" t="s">
        <v>7180</v>
      </c>
      <c r="E795" s="273" t="s">
        <v>640</v>
      </c>
      <c r="F795" s="273" t="s">
        <v>6688</v>
      </c>
      <c r="G795" s="273" t="s">
        <v>6823</v>
      </c>
      <c r="H795" s="273" t="s">
        <v>6689</v>
      </c>
      <c r="I795" s="291" t="s">
        <v>197</v>
      </c>
    </row>
    <row r="796" spans="1:9" x14ac:dyDescent="0.25">
      <c r="A796" s="273">
        <v>48716</v>
      </c>
      <c r="B796" s="273">
        <v>50655693</v>
      </c>
      <c r="C796" s="273">
        <v>268354</v>
      </c>
      <c r="D796" s="273" t="s">
        <v>7181</v>
      </c>
      <c r="E796" s="273" t="s">
        <v>640</v>
      </c>
      <c r="F796" s="273" t="s">
        <v>6688</v>
      </c>
      <c r="G796" s="273" t="s">
        <v>6823</v>
      </c>
      <c r="H796" s="273" t="s">
        <v>6689</v>
      </c>
      <c r="I796" s="291" t="s">
        <v>197</v>
      </c>
    </row>
    <row r="797" spans="1:9" x14ac:dyDescent="0.25">
      <c r="A797" s="273">
        <v>48719</v>
      </c>
      <c r="B797" s="273">
        <v>50655741</v>
      </c>
      <c r="C797" s="273">
        <v>539825</v>
      </c>
      <c r="D797" s="273" t="s">
        <v>7182</v>
      </c>
      <c r="E797" s="273" t="s">
        <v>640</v>
      </c>
      <c r="F797" s="273" t="s">
        <v>6688</v>
      </c>
      <c r="G797" s="273" t="s">
        <v>6823</v>
      </c>
      <c r="H797" s="273" t="s">
        <v>6689</v>
      </c>
      <c r="I797" s="291" t="s">
        <v>197</v>
      </c>
    </row>
    <row r="798" spans="1:9" x14ac:dyDescent="0.25">
      <c r="A798" s="273">
        <v>48719</v>
      </c>
      <c r="B798" s="273">
        <v>50655741</v>
      </c>
      <c r="C798" s="273">
        <v>556638</v>
      </c>
      <c r="D798" s="273" t="s">
        <v>7183</v>
      </c>
      <c r="E798" s="273" t="s">
        <v>640</v>
      </c>
      <c r="F798" s="273" t="s">
        <v>6688</v>
      </c>
      <c r="G798" s="273" t="s">
        <v>6823</v>
      </c>
      <c r="H798" s="273" t="s">
        <v>6689</v>
      </c>
      <c r="I798" s="291" t="s">
        <v>197</v>
      </c>
    </row>
    <row r="799" spans="1:9" x14ac:dyDescent="0.25">
      <c r="A799" s="273">
        <v>48719</v>
      </c>
      <c r="B799" s="273">
        <v>50655741</v>
      </c>
      <c r="C799" s="273">
        <v>579501</v>
      </c>
      <c r="D799" s="273" t="s">
        <v>7184</v>
      </c>
      <c r="E799" s="273" t="s">
        <v>640</v>
      </c>
      <c r="F799" s="273" t="s">
        <v>6688</v>
      </c>
      <c r="G799" s="273" t="s">
        <v>6823</v>
      </c>
      <c r="H799" s="273" t="s">
        <v>6689</v>
      </c>
      <c r="I799" s="291" t="s">
        <v>197</v>
      </c>
    </row>
    <row r="800" spans="1:9" x14ac:dyDescent="0.25">
      <c r="A800" s="273">
        <v>48719</v>
      </c>
      <c r="B800" s="273">
        <v>50655741</v>
      </c>
      <c r="C800" s="273">
        <v>441704</v>
      </c>
      <c r="D800" s="273" t="s">
        <v>7185</v>
      </c>
      <c r="E800" s="273" t="s">
        <v>640</v>
      </c>
      <c r="F800" s="273" t="s">
        <v>6688</v>
      </c>
      <c r="G800" s="273" t="s">
        <v>6823</v>
      </c>
      <c r="H800" s="273" t="s">
        <v>6689</v>
      </c>
      <c r="I800" s="291" t="s">
        <v>197</v>
      </c>
    </row>
    <row r="801" spans="1:9" x14ac:dyDescent="0.25">
      <c r="A801" s="273">
        <v>48719</v>
      </c>
      <c r="B801" s="273">
        <v>50655741</v>
      </c>
      <c r="C801" s="273">
        <v>544533</v>
      </c>
      <c r="D801" s="273" t="s">
        <v>7186</v>
      </c>
      <c r="E801" s="273" t="s">
        <v>640</v>
      </c>
      <c r="F801" s="273" t="s">
        <v>6688</v>
      </c>
      <c r="G801" s="273" t="s">
        <v>6823</v>
      </c>
      <c r="H801" s="273" t="s">
        <v>6689</v>
      </c>
      <c r="I801" s="291" t="s">
        <v>197</v>
      </c>
    </row>
    <row r="802" spans="1:9" x14ac:dyDescent="0.25">
      <c r="A802" s="273">
        <v>48719</v>
      </c>
      <c r="B802" s="273">
        <v>50655741</v>
      </c>
      <c r="C802" s="273">
        <v>462866</v>
      </c>
      <c r="D802" s="273" t="s">
        <v>7187</v>
      </c>
      <c r="E802" s="273" t="s">
        <v>640</v>
      </c>
      <c r="F802" s="273" t="s">
        <v>6688</v>
      </c>
      <c r="G802" s="273" t="s">
        <v>6823</v>
      </c>
      <c r="H802" s="273" t="s">
        <v>6689</v>
      </c>
      <c r="I802" s="291" t="s">
        <v>197</v>
      </c>
    </row>
    <row r="803" spans="1:9" x14ac:dyDescent="0.25">
      <c r="A803" s="273">
        <v>48719</v>
      </c>
      <c r="B803" s="273">
        <v>50655741</v>
      </c>
      <c r="C803" s="273">
        <v>812336</v>
      </c>
      <c r="D803" s="273" t="s">
        <v>7188</v>
      </c>
      <c r="E803" s="273" t="s">
        <v>640</v>
      </c>
      <c r="F803" s="273" t="s">
        <v>6688</v>
      </c>
      <c r="G803" s="273" t="s">
        <v>6823</v>
      </c>
      <c r="H803" s="273" t="s">
        <v>6689</v>
      </c>
      <c r="I803" s="291" t="s">
        <v>197</v>
      </c>
    </row>
    <row r="804" spans="1:9" x14ac:dyDescent="0.25">
      <c r="A804" s="273">
        <v>48719</v>
      </c>
      <c r="B804" s="273">
        <v>50655741</v>
      </c>
      <c r="C804" s="273">
        <v>556631</v>
      </c>
      <c r="D804" s="273" t="s">
        <v>7189</v>
      </c>
      <c r="E804" s="273" t="s">
        <v>640</v>
      </c>
      <c r="F804" s="273" t="s">
        <v>6688</v>
      </c>
      <c r="G804" s="273" t="s">
        <v>6823</v>
      </c>
      <c r="H804" s="273" t="s">
        <v>6689</v>
      </c>
      <c r="I804" s="291" t="s">
        <v>197</v>
      </c>
    </row>
    <row r="805" spans="1:9" x14ac:dyDescent="0.25">
      <c r="A805" s="273">
        <v>48719</v>
      </c>
      <c r="B805" s="273">
        <v>50655741</v>
      </c>
      <c r="C805" s="273">
        <v>552852</v>
      </c>
      <c r="D805" s="273" t="s">
        <v>7190</v>
      </c>
      <c r="E805" s="273" t="s">
        <v>640</v>
      </c>
      <c r="F805" s="273" t="s">
        <v>6688</v>
      </c>
      <c r="G805" s="273" t="s">
        <v>6823</v>
      </c>
      <c r="H805" s="273" t="s">
        <v>6689</v>
      </c>
      <c r="I805" s="291" t="s">
        <v>197</v>
      </c>
    </row>
    <row r="806" spans="1:9" x14ac:dyDescent="0.25">
      <c r="A806" s="273">
        <v>48719</v>
      </c>
      <c r="B806" s="273">
        <v>50655741</v>
      </c>
      <c r="C806" s="273">
        <v>483013</v>
      </c>
      <c r="D806" s="273" t="s">
        <v>7191</v>
      </c>
      <c r="E806" s="273" t="s">
        <v>640</v>
      </c>
      <c r="F806" s="273" t="s">
        <v>6688</v>
      </c>
      <c r="G806" s="273" t="s">
        <v>6823</v>
      </c>
      <c r="H806" s="273" t="s">
        <v>6689</v>
      </c>
      <c r="I806" s="291" t="s">
        <v>197</v>
      </c>
    </row>
    <row r="807" spans="1:9" x14ac:dyDescent="0.25">
      <c r="A807" s="273">
        <v>48719</v>
      </c>
      <c r="B807" s="273">
        <v>50655741</v>
      </c>
      <c r="C807" s="273">
        <v>362274</v>
      </c>
      <c r="D807" s="273" t="s">
        <v>7192</v>
      </c>
      <c r="E807" s="273" t="s">
        <v>640</v>
      </c>
      <c r="F807" s="273" t="s">
        <v>6688</v>
      </c>
      <c r="G807" s="273" t="s">
        <v>6823</v>
      </c>
      <c r="H807" s="273" t="s">
        <v>6689</v>
      </c>
      <c r="I807" s="291" t="s">
        <v>197</v>
      </c>
    </row>
    <row r="808" spans="1:9" x14ac:dyDescent="0.25">
      <c r="A808" s="273">
        <v>48763</v>
      </c>
      <c r="B808" s="273">
        <v>50649850</v>
      </c>
      <c r="C808" s="273">
        <v>203376</v>
      </c>
      <c r="D808" s="273" t="s">
        <v>7193</v>
      </c>
      <c r="E808" s="273" t="s">
        <v>640</v>
      </c>
      <c r="F808" s="273" t="s">
        <v>6688</v>
      </c>
      <c r="G808" s="273" t="s">
        <v>6823</v>
      </c>
      <c r="H808" s="273" t="s">
        <v>6689</v>
      </c>
      <c r="I808" s="291" t="e">
        <v>#N/A</v>
      </c>
    </row>
    <row r="809" spans="1:9" x14ac:dyDescent="0.25">
      <c r="A809" s="273">
        <v>48763</v>
      </c>
      <c r="B809" s="273">
        <v>50649850</v>
      </c>
      <c r="C809" s="273">
        <v>451509</v>
      </c>
      <c r="D809" s="273" t="s">
        <v>36</v>
      </c>
      <c r="E809" s="273" t="s">
        <v>640</v>
      </c>
      <c r="F809" s="273" t="s">
        <v>6688</v>
      </c>
      <c r="G809" s="273" t="s">
        <v>6823</v>
      </c>
      <c r="H809" s="273" t="s">
        <v>6689</v>
      </c>
      <c r="I809" s="291" t="s">
        <v>197</v>
      </c>
    </row>
    <row r="810" spans="1:9" x14ac:dyDescent="0.25">
      <c r="A810" s="273">
        <v>48763</v>
      </c>
      <c r="B810" s="273">
        <v>50649850</v>
      </c>
      <c r="C810" s="273">
        <v>461659</v>
      </c>
      <c r="D810" s="273" t="s">
        <v>7031</v>
      </c>
      <c r="E810" s="273" t="s">
        <v>640</v>
      </c>
      <c r="F810" s="273" t="s">
        <v>6688</v>
      </c>
      <c r="G810" s="273" t="s">
        <v>6823</v>
      </c>
      <c r="H810" s="273" t="s">
        <v>6689</v>
      </c>
      <c r="I810" s="291" t="s">
        <v>197</v>
      </c>
    </row>
    <row r="811" spans="1:9" x14ac:dyDescent="0.25">
      <c r="A811" s="273">
        <v>48763</v>
      </c>
      <c r="B811" s="273">
        <v>50649850</v>
      </c>
      <c r="C811" s="273">
        <v>335245</v>
      </c>
      <c r="D811" s="273" t="s">
        <v>7090</v>
      </c>
      <c r="E811" s="273" t="s">
        <v>640</v>
      </c>
      <c r="F811" s="273" t="s">
        <v>6688</v>
      </c>
      <c r="G811" s="273" t="s">
        <v>6823</v>
      </c>
      <c r="H811" s="273" t="s">
        <v>6689</v>
      </c>
      <c r="I811" s="291" t="s">
        <v>197</v>
      </c>
    </row>
    <row r="812" spans="1:9" x14ac:dyDescent="0.25">
      <c r="A812" s="273">
        <v>48763</v>
      </c>
      <c r="B812" s="273">
        <v>50649850</v>
      </c>
      <c r="C812" s="273">
        <v>362649</v>
      </c>
      <c r="D812" s="273" t="s">
        <v>7194</v>
      </c>
      <c r="E812" s="273" t="s">
        <v>741</v>
      </c>
      <c r="F812" s="273" t="s">
        <v>6688</v>
      </c>
      <c r="G812" s="273" t="s">
        <v>6689</v>
      </c>
      <c r="H812" s="273" t="s">
        <v>6689</v>
      </c>
      <c r="I812" s="291" t="e">
        <v>#N/A</v>
      </c>
    </row>
    <row r="813" spans="1:9" x14ac:dyDescent="0.25">
      <c r="A813" s="273">
        <v>48763</v>
      </c>
      <c r="B813" s="273">
        <v>50649850</v>
      </c>
      <c r="C813" s="273">
        <v>814982</v>
      </c>
      <c r="D813" s="273" t="s">
        <v>7195</v>
      </c>
      <c r="E813" s="273" t="s">
        <v>741</v>
      </c>
      <c r="F813" s="273" t="s">
        <v>6688</v>
      </c>
      <c r="G813" s="273" t="s">
        <v>6689</v>
      </c>
      <c r="H813" s="273" t="s">
        <v>6689</v>
      </c>
      <c r="I813" s="291" t="e">
        <v>#N/A</v>
      </c>
    </row>
    <row r="814" spans="1:9" x14ac:dyDescent="0.25">
      <c r="A814" s="273">
        <v>48763</v>
      </c>
      <c r="B814" s="273">
        <v>50649850</v>
      </c>
      <c r="C814" s="273">
        <v>328893</v>
      </c>
      <c r="D814" s="273" t="s">
        <v>7196</v>
      </c>
      <c r="E814" s="273" t="s">
        <v>640</v>
      </c>
      <c r="F814" s="273" t="s">
        <v>6688</v>
      </c>
      <c r="G814" s="273" t="s">
        <v>6689</v>
      </c>
      <c r="H814" s="273" t="s">
        <v>6689</v>
      </c>
      <c r="I814" s="291" t="e">
        <v>#N/A</v>
      </c>
    </row>
    <row r="815" spans="1:9" x14ac:dyDescent="0.25">
      <c r="A815" s="273">
        <v>48763</v>
      </c>
      <c r="B815" s="273">
        <v>50649850</v>
      </c>
      <c r="C815" s="273">
        <v>583356</v>
      </c>
      <c r="D815" s="273" t="s">
        <v>6949</v>
      </c>
      <c r="E815" s="273" t="s">
        <v>6944</v>
      </c>
      <c r="F815" s="273" t="s">
        <v>6688</v>
      </c>
      <c r="G815" s="273" t="s">
        <v>6823</v>
      </c>
      <c r="H815" s="273" t="s">
        <v>6689</v>
      </c>
      <c r="I815" s="291" t="e">
        <v>#N/A</v>
      </c>
    </row>
    <row r="816" spans="1:9" x14ac:dyDescent="0.25">
      <c r="A816" s="273">
        <v>48763</v>
      </c>
      <c r="B816" s="273">
        <v>50649850</v>
      </c>
      <c r="C816" s="273">
        <v>860865</v>
      </c>
      <c r="D816" s="273" t="s">
        <v>7036</v>
      </c>
      <c r="E816" s="273" t="s">
        <v>640</v>
      </c>
      <c r="F816" s="273" t="s">
        <v>6688</v>
      </c>
      <c r="G816" s="273" t="s">
        <v>6823</v>
      </c>
      <c r="H816" s="273" t="s">
        <v>6823</v>
      </c>
      <c r="I816" s="291" t="s">
        <v>197</v>
      </c>
    </row>
    <row r="817" spans="1:9" x14ac:dyDescent="0.25">
      <c r="A817" s="273">
        <v>48763</v>
      </c>
      <c r="B817" s="273">
        <v>50649850</v>
      </c>
      <c r="C817" s="273">
        <v>480635</v>
      </c>
      <c r="D817" s="273" t="s">
        <v>7037</v>
      </c>
      <c r="E817" s="273" t="s">
        <v>6944</v>
      </c>
      <c r="F817" s="273" t="s">
        <v>6688</v>
      </c>
      <c r="G817" s="273" t="s">
        <v>6823</v>
      </c>
      <c r="H817" s="273" t="s">
        <v>6823</v>
      </c>
      <c r="I817" s="291" t="s">
        <v>197</v>
      </c>
    </row>
    <row r="818" spans="1:9" x14ac:dyDescent="0.25">
      <c r="A818" s="273">
        <v>48763</v>
      </c>
      <c r="B818" s="273">
        <v>50649850</v>
      </c>
      <c r="C818" s="273">
        <v>593860</v>
      </c>
      <c r="D818" s="273" t="s">
        <v>7095</v>
      </c>
      <c r="E818" s="273" t="s">
        <v>741</v>
      </c>
      <c r="F818" s="273" t="s">
        <v>6688</v>
      </c>
      <c r="G818" s="273" t="s">
        <v>6689</v>
      </c>
      <c r="H818" s="273" t="s">
        <v>6689</v>
      </c>
      <c r="I818" s="291" t="s">
        <v>197</v>
      </c>
    </row>
    <row r="819" spans="1:9" x14ac:dyDescent="0.25">
      <c r="A819" s="273">
        <v>48763</v>
      </c>
      <c r="B819" s="273">
        <v>50649850</v>
      </c>
      <c r="C819" s="273">
        <v>520751</v>
      </c>
      <c r="D819" s="273" t="s">
        <v>6952</v>
      </c>
      <c r="E819" s="273" t="s">
        <v>640</v>
      </c>
      <c r="F819" s="273" t="s">
        <v>6688</v>
      </c>
      <c r="G819" s="273" t="s">
        <v>6823</v>
      </c>
      <c r="H819" s="273" t="s">
        <v>6689</v>
      </c>
      <c r="I819" s="291" t="s">
        <v>197</v>
      </c>
    </row>
    <row r="820" spans="1:9" x14ac:dyDescent="0.25">
      <c r="A820" s="273">
        <v>48768</v>
      </c>
      <c r="B820" s="273">
        <v>50649971</v>
      </c>
      <c r="C820" s="273">
        <v>433124</v>
      </c>
      <c r="D820" s="273" t="s">
        <v>7197</v>
      </c>
      <c r="E820" s="273" t="s">
        <v>640</v>
      </c>
      <c r="F820" s="273" t="s">
        <v>6688</v>
      </c>
      <c r="G820" s="273" t="s">
        <v>6823</v>
      </c>
      <c r="H820" s="273" t="s">
        <v>6689</v>
      </c>
      <c r="I820" s="291" t="e">
        <v>#N/A</v>
      </c>
    </row>
    <row r="821" spans="1:9" x14ac:dyDescent="0.25">
      <c r="A821" s="273">
        <v>48768</v>
      </c>
      <c r="B821" s="273">
        <v>50649971</v>
      </c>
      <c r="C821" s="273">
        <v>300791</v>
      </c>
      <c r="D821" s="273" t="s">
        <v>7032</v>
      </c>
      <c r="E821" s="273" t="s">
        <v>640</v>
      </c>
      <c r="F821" s="273" t="s">
        <v>6688</v>
      </c>
      <c r="G821" s="273" t="s">
        <v>6823</v>
      </c>
      <c r="H821" s="273" t="s">
        <v>6689</v>
      </c>
      <c r="I821" s="291" t="s">
        <v>197</v>
      </c>
    </row>
    <row r="822" spans="1:9" x14ac:dyDescent="0.25">
      <c r="A822" s="273">
        <v>48768</v>
      </c>
      <c r="B822" s="273">
        <v>50649971</v>
      </c>
      <c r="C822" s="273">
        <v>526102</v>
      </c>
      <c r="D822" s="273" t="s">
        <v>6943</v>
      </c>
      <c r="E822" s="273" t="s">
        <v>6944</v>
      </c>
      <c r="F822" s="273" t="s">
        <v>6688</v>
      </c>
      <c r="G822" s="273" t="s">
        <v>6823</v>
      </c>
      <c r="H822" s="273" t="s">
        <v>6689</v>
      </c>
      <c r="I822" s="291" t="s">
        <v>197</v>
      </c>
    </row>
    <row r="823" spans="1:9" x14ac:dyDescent="0.25">
      <c r="A823" s="273">
        <v>48768</v>
      </c>
      <c r="B823" s="273">
        <v>50649971</v>
      </c>
      <c r="C823" s="273">
        <v>418120</v>
      </c>
      <c r="D823" s="273" t="s">
        <v>7034</v>
      </c>
      <c r="E823" s="273" t="s">
        <v>640</v>
      </c>
      <c r="F823" s="273" t="s">
        <v>6688</v>
      </c>
      <c r="G823" s="273" t="s">
        <v>6823</v>
      </c>
      <c r="H823" s="273" t="s">
        <v>6689</v>
      </c>
      <c r="I823" s="291" t="s">
        <v>197</v>
      </c>
    </row>
    <row r="824" spans="1:9" x14ac:dyDescent="0.25">
      <c r="A824" s="273">
        <v>48768</v>
      </c>
      <c r="B824" s="273">
        <v>50649971</v>
      </c>
      <c r="C824" s="273">
        <v>452232</v>
      </c>
      <c r="D824" s="273" t="s">
        <v>7035</v>
      </c>
      <c r="E824" s="273" t="s">
        <v>6944</v>
      </c>
      <c r="F824" s="273" t="s">
        <v>6703</v>
      </c>
      <c r="G824" s="273" t="s">
        <v>6823</v>
      </c>
      <c r="H824" s="273" t="s">
        <v>6689</v>
      </c>
      <c r="I824" s="291" t="s">
        <v>197</v>
      </c>
    </row>
    <row r="825" spans="1:9" x14ac:dyDescent="0.25">
      <c r="A825" s="273">
        <v>48768</v>
      </c>
      <c r="B825" s="273">
        <v>50649971</v>
      </c>
      <c r="C825" s="273">
        <v>379073</v>
      </c>
      <c r="D825" s="273" t="s">
        <v>7198</v>
      </c>
      <c r="E825" s="273" t="s">
        <v>741</v>
      </c>
      <c r="F825" s="273" t="s">
        <v>6688</v>
      </c>
      <c r="G825" s="273" t="s">
        <v>6689</v>
      </c>
      <c r="H825" s="273" t="s">
        <v>6689</v>
      </c>
      <c r="I825" s="291" t="e">
        <v>#N/A</v>
      </c>
    </row>
    <row r="826" spans="1:9" x14ac:dyDescent="0.25">
      <c r="A826" s="273">
        <v>48768</v>
      </c>
      <c r="B826" s="273">
        <v>50649971</v>
      </c>
      <c r="C826" s="273">
        <v>204807</v>
      </c>
      <c r="D826" s="273" t="s">
        <v>7199</v>
      </c>
      <c r="E826" s="273" t="s">
        <v>640</v>
      </c>
      <c r="F826" s="273" t="s">
        <v>6688</v>
      </c>
      <c r="G826" s="273" t="s">
        <v>6823</v>
      </c>
      <c r="H826" s="273" t="s">
        <v>6689</v>
      </c>
      <c r="I826" s="291" t="e">
        <v>#N/A</v>
      </c>
    </row>
    <row r="827" spans="1:9" x14ac:dyDescent="0.25">
      <c r="A827" s="273">
        <v>48768</v>
      </c>
      <c r="B827" s="273">
        <v>50649971</v>
      </c>
      <c r="C827" s="273">
        <v>593898</v>
      </c>
      <c r="D827" s="273" t="s">
        <v>7200</v>
      </c>
      <c r="E827" s="273" t="s">
        <v>741</v>
      </c>
      <c r="F827" s="273" t="s">
        <v>6688</v>
      </c>
      <c r="G827" s="273" t="s">
        <v>6689</v>
      </c>
      <c r="H827" s="273" t="s">
        <v>6689</v>
      </c>
      <c r="I827" s="291" t="e">
        <v>#N/A</v>
      </c>
    </row>
    <row r="828" spans="1:9" x14ac:dyDescent="0.25">
      <c r="A828" s="273">
        <v>48768</v>
      </c>
      <c r="B828" s="273">
        <v>50649971</v>
      </c>
      <c r="C828" s="273">
        <v>503861</v>
      </c>
      <c r="D828" s="273" t="s">
        <v>7038</v>
      </c>
      <c r="E828" s="273" t="s">
        <v>640</v>
      </c>
      <c r="F828" s="273" t="s">
        <v>6688</v>
      </c>
      <c r="G828" s="273" t="s">
        <v>6823</v>
      </c>
      <c r="H828" s="273" t="s">
        <v>6689</v>
      </c>
      <c r="I828" s="291" t="s">
        <v>197</v>
      </c>
    </row>
    <row r="829" spans="1:9" x14ac:dyDescent="0.25">
      <c r="A829" s="273">
        <v>48768</v>
      </c>
      <c r="B829" s="273">
        <v>50649971</v>
      </c>
      <c r="C829" s="273">
        <v>604652</v>
      </c>
      <c r="D829" s="273" t="s">
        <v>7039</v>
      </c>
      <c r="E829" s="273" t="s">
        <v>640</v>
      </c>
      <c r="F829" s="273" t="s">
        <v>6688</v>
      </c>
      <c r="G829" s="273" t="s">
        <v>6823</v>
      </c>
      <c r="H829" s="273" t="s">
        <v>6689</v>
      </c>
      <c r="I829" s="291" t="e">
        <v>#N/A</v>
      </c>
    </row>
    <row r="830" spans="1:9" x14ac:dyDescent="0.25">
      <c r="A830" s="273">
        <v>48768</v>
      </c>
      <c r="B830" s="273">
        <v>50649971</v>
      </c>
      <c r="C830" s="273">
        <v>204126</v>
      </c>
      <c r="D830" s="273" t="s">
        <v>7201</v>
      </c>
      <c r="E830" s="273" t="s">
        <v>640</v>
      </c>
      <c r="F830" s="273" t="s">
        <v>6688</v>
      </c>
      <c r="G830" s="273" t="s">
        <v>6823</v>
      </c>
      <c r="H830" s="273" t="s">
        <v>6689</v>
      </c>
      <c r="I830" s="291" t="e">
        <v>#N/A</v>
      </c>
    </row>
    <row r="831" spans="1:9" x14ac:dyDescent="0.25">
      <c r="A831" s="273">
        <v>48768</v>
      </c>
      <c r="B831" s="273">
        <v>50649971</v>
      </c>
      <c r="C831" s="273">
        <v>466468</v>
      </c>
      <c r="D831" s="273" t="s">
        <v>7040</v>
      </c>
      <c r="E831" s="273" t="s">
        <v>6944</v>
      </c>
      <c r="F831" s="273" t="s">
        <v>6688</v>
      </c>
      <c r="G831" s="273" t="s">
        <v>6823</v>
      </c>
      <c r="H831" s="273" t="s">
        <v>6689</v>
      </c>
      <c r="I831" s="291" t="s">
        <v>197</v>
      </c>
    </row>
    <row r="832" spans="1:9" x14ac:dyDescent="0.25">
      <c r="A832" s="273">
        <v>48868</v>
      </c>
      <c r="B832" s="273">
        <v>50655710</v>
      </c>
      <c r="C832" s="273">
        <v>626634</v>
      </c>
      <c r="D832" s="273" t="s">
        <v>7202</v>
      </c>
      <c r="E832" s="273" t="s">
        <v>640</v>
      </c>
      <c r="F832" s="273" t="s">
        <v>6703</v>
      </c>
      <c r="G832" s="273" t="s">
        <v>6689</v>
      </c>
      <c r="H832" s="273" t="s">
        <v>6689</v>
      </c>
      <c r="I832" s="291" t="s">
        <v>197</v>
      </c>
    </row>
    <row r="833" spans="1:9" x14ac:dyDescent="0.25">
      <c r="A833" s="273">
        <v>48868</v>
      </c>
      <c r="B833" s="273">
        <v>50655710</v>
      </c>
      <c r="C833" s="273">
        <v>435537</v>
      </c>
      <c r="D833" s="273" t="s">
        <v>7203</v>
      </c>
      <c r="E833" s="273" t="s">
        <v>640</v>
      </c>
      <c r="F833" s="273" t="s">
        <v>6703</v>
      </c>
      <c r="G833" s="273" t="s">
        <v>6689</v>
      </c>
      <c r="H833" s="273" t="s">
        <v>6689</v>
      </c>
      <c r="I833" s="291" t="s">
        <v>197</v>
      </c>
    </row>
    <row r="834" spans="1:9" x14ac:dyDescent="0.25">
      <c r="A834" s="273">
        <v>48868</v>
      </c>
      <c r="B834" s="273">
        <v>50655710</v>
      </c>
      <c r="C834" s="273">
        <v>325119</v>
      </c>
      <c r="D834" s="273" t="s">
        <v>7204</v>
      </c>
      <c r="E834" s="273" t="s">
        <v>640</v>
      </c>
      <c r="F834" s="273" t="s">
        <v>6703</v>
      </c>
      <c r="G834" s="273" t="s">
        <v>6689</v>
      </c>
      <c r="H834" s="273" t="s">
        <v>6689</v>
      </c>
      <c r="I834" s="291" t="s">
        <v>197</v>
      </c>
    </row>
    <row r="835" spans="1:9" x14ac:dyDescent="0.25">
      <c r="A835" s="273">
        <v>48868</v>
      </c>
      <c r="B835" s="273">
        <v>50655710</v>
      </c>
      <c r="C835" s="273">
        <v>412180</v>
      </c>
      <c r="D835" s="273" t="s">
        <v>7205</v>
      </c>
      <c r="E835" s="273" t="s">
        <v>640</v>
      </c>
      <c r="F835" s="273" t="s">
        <v>6703</v>
      </c>
      <c r="G835" s="273" t="s">
        <v>6689</v>
      </c>
      <c r="H835" s="273" t="s">
        <v>6689</v>
      </c>
      <c r="I835" s="291" t="s">
        <v>197</v>
      </c>
    </row>
    <row r="836" spans="1:9" x14ac:dyDescent="0.25">
      <c r="A836" s="273">
        <v>48868</v>
      </c>
      <c r="B836" s="273">
        <v>50655710</v>
      </c>
      <c r="C836" s="273">
        <v>226443</v>
      </c>
      <c r="D836" s="273" t="s">
        <v>7115</v>
      </c>
      <c r="E836" s="273" t="s">
        <v>741</v>
      </c>
      <c r="F836" s="273" t="s">
        <v>6703</v>
      </c>
      <c r="G836" s="273" t="s">
        <v>6689</v>
      </c>
      <c r="H836" s="273" t="s">
        <v>6689</v>
      </c>
      <c r="I836" s="291" t="s">
        <v>197</v>
      </c>
    </row>
    <row r="837" spans="1:9" x14ac:dyDescent="0.25">
      <c r="A837" s="273">
        <v>48868</v>
      </c>
      <c r="B837" s="273">
        <v>50655710</v>
      </c>
      <c r="C837" s="273">
        <v>471247</v>
      </c>
      <c r="D837" s="273" t="s">
        <v>7206</v>
      </c>
      <c r="E837" s="273" t="s">
        <v>640</v>
      </c>
      <c r="F837" s="273" t="s">
        <v>6703</v>
      </c>
      <c r="G837" s="273" t="s">
        <v>6689</v>
      </c>
      <c r="H837" s="273" t="s">
        <v>6689</v>
      </c>
      <c r="I837" s="291" t="s">
        <v>197</v>
      </c>
    </row>
    <row r="838" spans="1:9" x14ac:dyDescent="0.25">
      <c r="A838" s="273">
        <v>48868</v>
      </c>
      <c r="B838" s="273">
        <v>50655710</v>
      </c>
      <c r="C838" s="273">
        <v>495466</v>
      </c>
      <c r="D838" s="273" t="s">
        <v>7207</v>
      </c>
      <c r="E838" s="273" t="s">
        <v>640</v>
      </c>
      <c r="F838" s="273" t="s">
        <v>6703</v>
      </c>
      <c r="G838" s="273" t="s">
        <v>6689</v>
      </c>
      <c r="H838" s="273" t="s">
        <v>6689</v>
      </c>
      <c r="I838" s="291" t="s">
        <v>197</v>
      </c>
    </row>
    <row r="839" spans="1:9" x14ac:dyDescent="0.25">
      <c r="A839" s="273">
        <v>48877</v>
      </c>
      <c r="B839" s="273">
        <v>50655705</v>
      </c>
      <c r="C839" s="273">
        <v>317882</v>
      </c>
      <c r="D839" s="273" t="s">
        <v>7208</v>
      </c>
      <c r="E839" s="273" t="s">
        <v>640</v>
      </c>
      <c r="F839" s="273" t="s">
        <v>6703</v>
      </c>
      <c r="G839" s="273" t="s">
        <v>6689</v>
      </c>
      <c r="H839" s="273" t="s">
        <v>6689</v>
      </c>
      <c r="I839" s="291" t="s">
        <v>197</v>
      </c>
    </row>
    <row r="840" spans="1:9" x14ac:dyDescent="0.25">
      <c r="A840" s="273">
        <v>48877</v>
      </c>
      <c r="B840" s="273">
        <v>50655705</v>
      </c>
      <c r="C840" s="273">
        <v>335287</v>
      </c>
      <c r="D840" s="273" t="s">
        <v>7209</v>
      </c>
      <c r="E840" s="273" t="s">
        <v>640</v>
      </c>
      <c r="F840" s="273" t="s">
        <v>6703</v>
      </c>
      <c r="G840" s="273" t="s">
        <v>6689</v>
      </c>
      <c r="H840" s="273" t="s">
        <v>6689</v>
      </c>
      <c r="I840" s="291" t="s">
        <v>197</v>
      </c>
    </row>
    <row r="841" spans="1:9" x14ac:dyDescent="0.25">
      <c r="A841" s="273">
        <v>48877</v>
      </c>
      <c r="B841" s="273">
        <v>50655705</v>
      </c>
      <c r="C841" s="273">
        <v>435537</v>
      </c>
      <c r="D841" s="273" t="s">
        <v>7203</v>
      </c>
      <c r="E841" s="273" t="s">
        <v>640</v>
      </c>
      <c r="F841" s="273" t="s">
        <v>6703</v>
      </c>
      <c r="G841" s="273" t="s">
        <v>6689</v>
      </c>
      <c r="H841" s="273" t="s">
        <v>6689</v>
      </c>
      <c r="I841" s="291" t="s">
        <v>197</v>
      </c>
    </row>
    <row r="842" spans="1:9" x14ac:dyDescent="0.25">
      <c r="A842" s="273">
        <v>48877</v>
      </c>
      <c r="B842" s="273">
        <v>50655705</v>
      </c>
      <c r="C842" s="273">
        <v>412180</v>
      </c>
      <c r="D842" s="273" t="s">
        <v>7205</v>
      </c>
      <c r="E842" s="273" t="s">
        <v>640</v>
      </c>
      <c r="F842" s="273" t="s">
        <v>6703</v>
      </c>
      <c r="G842" s="273" t="s">
        <v>6689</v>
      </c>
      <c r="H842" s="273" t="s">
        <v>6689</v>
      </c>
      <c r="I842" s="291" t="s">
        <v>197</v>
      </c>
    </row>
    <row r="843" spans="1:9" x14ac:dyDescent="0.25">
      <c r="A843" s="273">
        <v>48877</v>
      </c>
      <c r="B843" s="273">
        <v>50655705</v>
      </c>
      <c r="C843" s="273">
        <v>195345</v>
      </c>
      <c r="D843" s="273" t="s">
        <v>7210</v>
      </c>
      <c r="E843" s="273" t="s">
        <v>640</v>
      </c>
      <c r="F843" s="273" t="s">
        <v>6688</v>
      </c>
      <c r="G843" s="273" t="s">
        <v>6689</v>
      </c>
      <c r="H843" s="273" t="s">
        <v>6689</v>
      </c>
      <c r="I843" s="291" t="s">
        <v>197</v>
      </c>
    </row>
    <row r="844" spans="1:9" x14ac:dyDescent="0.25">
      <c r="A844" s="273">
        <v>48877</v>
      </c>
      <c r="B844" s="273">
        <v>50655705</v>
      </c>
      <c r="C844" s="273">
        <v>366774</v>
      </c>
      <c r="D844" s="273" t="s">
        <v>7211</v>
      </c>
      <c r="E844" s="273" t="s">
        <v>640</v>
      </c>
      <c r="F844" s="273" t="s">
        <v>6703</v>
      </c>
      <c r="G844" s="273" t="s">
        <v>6689</v>
      </c>
      <c r="H844" s="273" t="s">
        <v>6689</v>
      </c>
      <c r="I844" s="291" t="s">
        <v>197</v>
      </c>
    </row>
    <row r="845" spans="1:9" x14ac:dyDescent="0.25">
      <c r="A845" s="273">
        <v>48877</v>
      </c>
      <c r="B845" s="273">
        <v>50655705</v>
      </c>
      <c r="C845" s="273">
        <v>464686</v>
      </c>
      <c r="D845" s="273" t="s">
        <v>7212</v>
      </c>
      <c r="E845" s="273" t="s">
        <v>640</v>
      </c>
      <c r="F845" s="273" t="s">
        <v>6703</v>
      </c>
      <c r="G845" s="273" t="s">
        <v>6689</v>
      </c>
      <c r="H845" s="273" t="s">
        <v>6689</v>
      </c>
      <c r="I845" s="291" t="s">
        <v>197</v>
      </c>
    </row>
    <row r="846" spans="1:9" x14ac:dyDescent="0.25">
      <c r="A846" s="273">
        <v>48877</v>
      </c>
      <c r="B846" s="273">
        <v>50655705</v>
      </c>
      <c r="C846" s="273">
        <v>321749</v>
      </c>
      <c r="D846" s="273" t="s">
        <v>7213</v>
      </c>
      <c r="E846" s="273" t="s">
        <v>640</v>
      </c>
      <c r="F846" s="273" t="s">
        <v>6703</v>
      </c>
      <c r="G846" s="273" t="s">
        <v>6689</v>
      </c>
      <c r="H846" s="273" t="s">
        <v>6689</v>
      </c>
      <c r="I846" s="291" t="s">
        <v>197</v>
      </c>
    </row>
    <row r="847" spans="1:9" x14ac:dyDescent="0.25">
      <c r="A847" s="273">
        <v>48877</v>
      </c>
      <c r="B847" s="273">
        <v>50655705</v>
      </c>
      <c r="C847" s="273">
        <v>471247</v>
      </c>
      <c r="D847" s="273" t="s">
        <v>7206</v>
      </c>
      <c r="E847" s="273" t="s">
        <v>640</v>
      </c>
      <c r="F847" s="273" t="s">
        <v>6703</v>
      </c>
      <c r="G847" s="273" t="s">
        <v>6689</v>
      </c>
      <c r="H847" s="273" t="s">
        <v>6689</v>
      </c>
      <c r="I847" s="291" t="s">
        <v>197</v>
      </c>
    </row>
    <row r="848" spans="1:9" x14ac:dyDescent="0.25">
      <c r="A848" s="273">
        <v>49228</v>
      </c>
      <c r="B848" s="273">
        <v>50655646</v>
      </c>
      <c r="C848" s="273">
        <v>314178</v>
      </c>
      <c r="D848" s="273" t="s">
        <v>7214</v>
      </c>
      <c r="E848" s="273" t="s">
        <v>741</v>
      </c>
      <c r="F848" s="273" t="s">
        <v>6703</v>
      </c>
      <c r="G848" s="273" t="s">
        <v>6689</v>
      </c>
      <c r="H848" s="273" t="s">
        <v>6689</v>
      </c>
      <c r="I848" s="291" t="s">
        <v>201</v>
      </c>
    </row>
    <row r="849" spans="1:9" x14ac:dyDescent="0.25">
      <c r="A849" s="273">
        <v>49228</v>
      </c>
      <c r="B849" s="273">
        <v>50655646</v>
      </c>
      <c r="C849" s="273">
        <v>346385</v>
      </c>
      <c r="D849" s="273" t="s">
        <v>7215</v>
      </c>
      <c r="E849" s="273" t="s">
        <v>640</v>
      </c>
      <c r="F849" s="273" t="s">
        <v>6688</v>
      </c>
      <c r="G849" s="273" t="s">
        <v>6689</v>
      </c>
      <c r="H849" s="273" t="s">
        <v>6689</v>
      </c>
      <c r="I849" s="291" t="s">
        <v>201</v>
      </c>
    </row>
    <row r="850" spans="1:9" x14ac:dyDescent="0.25">
      <c r="A850" s="273">
        <v>49228</v>
      </c>
      <c r="B850" s="273">
        <v>50655646</v>
      </c>
      <c r="C850" s="273">
        <v>412983</v>
      </c>
      <c r="D850" s="273" t="s">
        <v>7216</v>
      </c>
      <c r="E850" s="273" t="s">
        <v>741</v>
      </c>
      <c r="F850" s="273" t="s">
        <v>6688</v>
      </c>
      <c r="G850" s="273" t="s">
        <v>6689</v>
      </c>
      <c r="H850" s="273" t="s">
        <v>6689</v>
      </c>
      <c r="I850" s="291" t="s">
        <v>201</v>
      </c>
    </row>
    <row r="851" spans="1:9" x14ac:dyDescent="0.25">
      <c r="A851" s="273">
        <v>49228</v>
      </c>
      <c r="B851" s="273">
        <v>50655646</v>
      </c>
      <c r="C851" s="273">
        <v>623885</v>
      </c>
      <c r="D851" s="273" t="s">
        <v>6872</v>
      </c>
      <c r="E851" s="273" t="s">
        <v>6711</v>
      </c>
      <c r="F851" s="273" t="s">
        <v>6703</v>
      </c>
      <c r="G851" s="273" t="s">
        <v>6689</v>
      </c>
      <c r="H851" s="273" t="s">
        <v>6689</v>
      </c>
      <c r="I851" s="291" t="e">
        <v>#N/A</v>
      </c>
    </row>
    <row r="852" spans="1:9" x14ac:dyDescent="0.25">
      <c r="A852" s="273">
        <v>49228</v>
      </c>
      <c r="B852" s="273">
        <v>50655646</v>
      </c>
      <c r="C852" s="273">
        <v>509309</v>
      </c>
      <c r="D852" s="273" t="s">
        <v>7217</v>
      </c>
      <c r="E852" s="273" t="s">
        <v>741</v>
      </c>
      <c r="F852" s="273" t="s">
        <v>6703</v>
      </c>
      <c r="G852" s="273" t="s">
        <v>6689</v>
      </c>
      <c r="H852" s="273" t="s">
        <v>6689</v>
      </c>
      <c r="I852" s="291" t="s">
        <v>201</v>
      </c>
    </row>
    <row r="853" spans="1:9" x14ac:dyDescent="0.25">
      <c r="A853" s="273">
        <v>49228</v>
      </c>
      <c r="B853" s="273">
        <v>50655646</v>
      </c>
      <c r="C853" s="273">
        <v>459287</v>
      </c>
      <c r="D853" s="273" t="s">
        <v>7218</v>
      </c>
      <c r="E853" s="273" t="s">
        <v>741</v>
      </c>
      <c r="F853" s="273" t="s">
        <v>6703</v>
      </c>
      <c r="G853" s="273" t="s">
        <v>6689</v>
      </c>
      <c r="H853" s="273" t="s">
        <v>6689</v>
      </c>
      <c r="I853" s="291" t="s">
        <v>201</v>
      </c>
    </row>
    <row r="854" spans="1:9" x14ac:dyDescent="0.25">
      <c r="A854" s="273">
        <v>49228</v>
      </c>
      <c r="B854" s="273">
        <v>50655646</v>
      </c>
      <c r="C854" s="273">
        <v>586708</v>
      </c>
      <c r="D854" s="273" t="s">
        <v>6934</v>
      </c>
      <c r="E854" s="273" t="s">
        <v>741</v>
      </c>
      <c r="F854" s="273" t="s">
        <v>6688</v>
      </c>
      <c r="G854" s="273" t="s">
        <v>6689</v>
      </c>
      <c r="H854" s="273" t="s">
        <v>6689</v>
      </c>
      <c r="I854" s="291" t="s">
        <v>201</v>
      </c>
    </row>
    <row r="855" spans="1:9" x14ac:dyDescent="0.25">
      <c r="A855" s="273">
        <v>49228</v>
      </c>
      <c r="B855" s="273">
        <v>50655646</v>
      </c>
      <c r="C855" s="273">
        <v>515108</v>
      </c>
      <c r="D855" s="273" t="s">
        <v>6935</v>
      </c>
      <c r="E855" s="273" t="s">
        <v>741</v>
      </c>
      <c r="F855" s="273" t="s">
        <v>6688</v>
      </c>
      <c r="G855" s="273" t="s">
        <v>6689</v>
      </c>
      <c r="H855" s="273" t="s">
        <v>6689</v>
      </c>
      <c r="I855" s="291" t="s">
        <v>201</v>
      </c>
    </row>
    <row r="856" spans="1:9" x14ac:dyDescent="0.25">
      <c r="A856" s="273">
        <v>49228</v>
      </c>
      <c r="B856" s="273">
        <v>50655646</v>
      </c>
      <c r="C856" s="273">
        <v>203781</v>
      </c>
      <c r="D856" s="273" t="s">
        <v>7219</v>
      </c>
      <c r="E856" s="273" t="s">
        <v>741</v>
      </c>
      <c r="F856" s="273" t="s">
        <v>6688</v>
      </c>
      <c r="G856" s="273" t="s">
        <v>6689</v>
      </c>
      <c r="H856" s="273" t="s">
        <v>6689</v>
      </c>
      <c r="I856" s="291" t="e">
        <v>#N/A</v>
      </c>
    </row>
    <row r="857" spans="1:9" x14ac:dyDescent="0.25">
      <c r="A857" s="273">
        <v>49232</v>
      </c>
      <c r="B857" s="273">
        <v>50649935</v>
      </c>
      <c r="C857" s="273">
        <v>410911</v>
      </c>
      <c r="D857" s="273" t="s">
        <v>7220</v>
      </c>
      <c r="E857" s="273" t="s">
        <v>640</v>
      </c>
      <c r="F857" s="273" t="s">
        <v>6688</v>
      </c>
      <c r="G857" s="273" t="s">
        <v>6689</v>
      </c>
      <c r="H857" s="273" t="s">
        <v>6689</v>
      </c>
      <c r="I857" s="291" t="e">
        <v>#N/A</v>
      </c>
    </row>
    <row r="858" spans="1:9" x14ac:dyDescent="0.25">
      <c r="A858" s="273">
        <v>49232</v>
      </c>
      <c r="B858" s="273">
        <v>50649935</v>
      </c>
      <c r="C858" s="273">
        <v>509902</v>
      </c>
      <c r="D858" s="273" t="s">
        <v>7221</v>
      </c>
      <c r="E858" s="273" t="s">
        <v>640</v>
      </c>
      <c r="F858" s="273" t="s">
        <v>6688</v>
      </c>
      <c r="G858" s="273" t="s">
        <v>6689</v>
      </c>
      <c r="H858" s="273" t="s">
        <v>6689</v>
      </c>
      <c r="I858" s="291" t="e">
        <v>#N/A</v>
      </c>
    </row>
    <row r="859" spans="1:9" x14ac:dyDescent="0.25">
      <c r="A859" s="273">
        <v>49232</v>
      </c>
      <c r="B859" s="273">
        <v>50649935</v>
      </c>
      <c r="C859" s="273">
        <v>593482</v>
      </c>
      <c r="D859" s="273" t="s">
        <v>7222</v>
      </c>
      <c r="E859" s="273" t="s">
        <v>640</v>
      </c>
      <c r="F859" s="273" t="s">
        <v>6688</v>
      </c>
      <c r="G859" s="273" t="s">
        <v>6689</v>
      </c>
      <c r="H859" s="273" t="s">
        <v>6689</v>
      </c>
      <c r="I859" s="291" t="e">
        <v>#N/A</v>
      </c>
    </row>
    <row r="860" spans="1:9" x14ac:dyDescent="0.25">
      <c r="A860" s="273">
        <v>49232</v>
      </c>
      <c r="B860" s="273">
        <v>50649935</v>
      </c>
      <c r="C860" s="273">
        <v>365914</v>
      </c>
      <c r="D860" s="273" t="s">
        <v>208</v>
      </c>
      <c r="E860" s="273" t="s">
        <v>741</v>
      </c>
      <c r="F860" s="273" t="s">
        <v>6688</v>
      </c>
      <c r="G860" s="273" t="s">
        <v>6689</v>
      </c>
      <c r="H860" s="273" t="s">
        <v>6689</v>
      </c>
      <c r="I860" s="291" t="s">
        <v>201</v>
      </c>
    </row>
    <row r="861" spans="1:9" x14ac:dyDescent="0.25">
      <c r="A861" s="273">
        <v>49232</v>
      </c>
      <c r="B861" s="273">
        <v>50649935</v>
      </c>
      <c r="C861" s="273">
        <v>520107</v>
      </c>
      <c r="D861" s="273" t="s">
        <v>7223</v>
      </c>
      <c r="E861" s="273" t="s">
        <v>6944</v>
      </c>
      <c r="F861" s="273" t="s">
        <v>6688</v>
      </c>
      <c r="G861" s="273" t="s">
        <v>6689</v>
      </c>
      <c r="H861" s="273" t="s">
        <v>6689</v>
      </c>
      <c r="I861" s="291" t="e">
        <v>#N/A</v>
      </c>
    </row>
    <row r="862" spans="1:9" x14ac:dyDescent="0.25">
      <c r="A862" s="273">
        <v>49232</v>
      </c>
      <c r="B862" s="273">
        <v>50649935</v>
      </c>
      <c r="C862" s="273">
        <v>261813</v>
      </c>
      <c r="D862" s="273" t="s">
        <v>7224</v>
      </c>
      <c r="E862" s="273" t="s">
        <v>640</v>
      </c>
      <c r="F862" s="273" t="s">
        <v>6688</v>
      </c>
      <c r="G862" s="273" t="s">
        <v>6689</v>
      </c>
      <c r="H862" s="273" t="s">
        <v>6689</v>
      </c>
      <c r="I862" s="291" t="s">
        <v>201</v>
      </c>
    </row>
    <row r="863" spans="1:9" x14ac:dyDescent="0.25">
      <c r="A863" s="273">
        <v>49263</v>
      </c>
      <c r="B863" s="273">
        <v>50655651</v>
      </c>
      <c r="C863" s="273">
        <v>330966</v>
      </c>
      <c r="D863" s="273" t="s">
        <v>7225</v>
      </c>
      <c r="E863" s="273" t="s">
        <v>640</v>
      </c>
      <c r="F863" s="273" t="s">
        <v>6688</v>
      </c>
      <c r="G863" s="273" t="s">
        <v>6689</v>
      </c>
      <c r="H863" s="273" t="s">
        <v>6689</v>
      </c>
      <c r="I863" s="291" t="e">
        <v>#N/A</v>
      </c>
    </row>
    <row r="864" spans="1:9" x14ac:dyDescent="0.25">
      <c r="A864" s="273">
        <v>49263</v>
      </c>
      <c r="B864" s="273">
        <v>50655651</v>
      </c>
      <c r="C864" s="273">
        <v>497087</v>
      </c>
      <c r="D864" s="273" t="s">
        <v>7226</v>
      </c>
      <c r="E864" s="273" t="s">
        <v>640</v>
      </c>
      <c r="F864" s="273" t="s">
        <v>6703</v>
      </c>
      <c r="G864" s="273" t="s">
        <v>6689</v>
      </c>
      <c r="H864" s="273" t="s">
        <v>6689</v>
      </c>
      <c r="I864" s="291" t="s">
        <v>201</v>
      </c>
    </row>
    <row r="865" spans="1:9" x14ac:dyDescent="0.25">
      <c r="A865" s="273">
        <v>49263</v>
      </c>
      <c r="B865" s="273">
        <v>50655651</v>
      </c>
      <c r="C865" s="273">
        <v>440381</v>
      </c>
      <c r="D865" s="273" t="s">
        <v>7227</v>
      </c>
      <c r="E865" s="273" t="s">
        <v>640</v>
      </c>
      <c r="F865" s="273" t="s">
        <v>6688</v>
      </c>
      <c r="G865" s="273" t="s">
        <v>6689</v>
      </c>
      <c r="H865" s="273" t="s">
        <v>6689</v>
      </c>
      <c r="I865" s="291" t="s">
        <v>201</v>
      </c>
    </row>
    <row r="866" spans="1:9" x14ac:dyDescent="0.25">
      <c r="A866" s="273">
        <v>49263</v>
      </c>
      <c r="B866" s="273">
        <v>50655651</v>
      </c>
      <c r="C866" s="273">
        <v>543692</v>
      </c>
      <c r="D866" s="273" t="s">
        <v>7228</v>
      </c>
      <c r="E866" s="273" t="s">
        <v>640</v>
      </c>
      <c r="F866" s="273" t="s">
        <v>6688</v>
      </c>
      <c r="G866" s="273" t="s">
        <v>6689</v>
      </c>
      <c r="H866" s="273" t="s">
        <v>6689</v>
      </c>
      <c r="I866" s="291" t="e">
        <v>#N/A</v>
      </c>
    </row>
    <row r="867" spans="1:9" x14ac:dyDescent="0.25">
      <c r="A867" s="273">
        <v>49263</v>
      </c>
      <c r="B867" s="273">
        <v>50655651</v>
      </c>
      <c r="C867" s="273">
        <v>204114</v>
      </c>
      <c r="D867" s="273" t="s">
        <v>7229</v>
      </c>
      <c r="E867" s="273" t="s">
        <v>640</v>
      </c>
      <c r="F867" s="273" t="s">
        <v>6688</v>
      </c>
      <c r="G867" s="273" t="s">
        <v>6689</v>
      </c>
      <c r="H867" s="273" t="s">
        <v>6689</v>
      </c>
      <c r="I867" s="291" t="e">
        <v>#N/A</v>
      </c>
    </row>
    <row r="868" spans="1:9" x14ac:dyDescent="0.25">
      <c r="A868" s="273">
        <v>49263</v>
      </c>
      <c r="B868" s="273">
        <v>50655651</v>
      </c>
      <c r="C868" s="273">
        <v>348342</v>
      </c>
      <c r="D868" s="273" t="s">
        <v>7230</v>
      </c>
      <c r="E868" s="273" t="s">
        <v>741</v>
      </c>
      <c r="F868" s="273" t="s">
        <v>6688</v>
      </c>
      <c r="G868" s="273" t="s">
        <v>6689</v>
      </c>
      <c r="H868" s="273" t="s">
        <v>6689</v>
      </c>
      <c r="I868" s="291" t="s">
        <v>201</v>
      </c>
    </row>
    <row r="869" spans="1:9" x14ac:dyDescent="0.25">
      <c r="A869" s="273">
        <v>49263</v>
      </c>
      <c r="B869" s="273">
        <v>50655651</v>
      </c>
      <c r="C869" s="273">
        <v>428589</v>
      </c>
      <c r="D869" s="273" t="s">
        <v>7231</v>
      </c>
      <c r="E869" s="273" t="s">
        <v>640</v>
      </c>
      <c r="F869" s="273" t="s">
        <v>6688</v>
      </c>
      <c r="G869" s="273" t="s">
        <v>6689</v>
      </c>
      <c r="H869" s="273" t="s">
        <v>6689</v>
      </c>
      <c r="I869" s="291" t="s">
        <v>201</v>
      </c>
    </row>
    <row r="870" spans="1:9" x14ac:dyDescent="0.25">
      <c r="A870" s="273">
        <v>49263</v>
      </c>
      <c r="B870" s="273">
        <v>50655651</v>
      </c>
      <c r="C870" s="273">
        <v>459741</v>
      </c>
      <c r="D870" s="273" t="s">
        <v>7232</v>
      </c>
      <c r="E870" s="273" t="s">
        <v>640</v>
      </c>
      <c r="F870" s="273" t="s">
        <v>6688</v>
      </c>
      <c r="G870" s="273" t="s">
        <v>6689</v>
      </c>
      <c r="H870" s="273" t="s">
        <v>6689</v>
      </c>
      <c r="I870" s="291" t="e">
        <v>#N/A</v>
      </c>
    </row>
    <row r="871" spans="1:9" x14ac:dyDescent="0.25">
      <c r="A871" s="273">
        <v>49263</v>
      </c>
      <c r="B871" s="273">
        <v>50655651</v>
      </c>
      <c r="C871" s="273">
        <v>361743</v>
      </c>
      <c r="D871" s="273" t="s">
        <v>7233</v>
      </c>
      <c r="E871" s="273" t="s">
        <v>640</v>
      </c>
      <c r="F871" s="273" t="s">
        <v>6688</v>
      </c>
      <c r="G871" s="273" t="s">
        <v>6689</v>
      </c>
      <c r="H871" s="273" t="s">
        <v>6689</v>
      </c>
      <c r="I871" s="291" t="e">
        <v>#N/A</v>
      </c>
    </row>
    <row r="872" spans="1:9" x14ac:dyDescent="0.25">
      <c r="A872" s="273">
        <v>49263</v>
      </c>
      <c r="B872" s="273">
        <v>50655651</v>
      </c>
      <c r="C872" s="273">
        <v>458090</v>
      </c>
      <c r="D872" s="273" t="s">
        <v>7234</v>
      </c>
      <c r="E872" s="273" t="s">
        <v>640</v>
      </c>
      <c r="F872" s="273" t="s">
        <v>6688</v>
      </c>
      <c r="G872" s="273" t="s">
        <v>6689</v>
      </c>
      <c r="H872" s="273" t="s">
        <v>6689</v>
      </c>
      <c r="I872" s="291" t="e">
        <v>#N/A</v>
      </c>
    </row>
    <row r="873" spans="1:9" x14ac:dyDescent="0.25">
      <c r="A873" s="273">
        <v>49263</v>
      </c>
      <c r="B873" s="273">
        <v>50655651</v>
      </c>
      <c r="C873" s="273">
        <v>201592</v>
      </c>
      <c r="D873" s="273" t="s">
        <v>7235</v>
      </c>
      <c r="E873" s="273" t="s">
        <v>741</v>
      </c>
      <c r="F873" s="273" t="s">
        <v>6688</v>
      </c>
      <c r="G873" s="273" t="s">
        <v>6689</v>
      </c>
      <c r="H873" s="273" t="s">
        <v>6689</v>
      </c>
      <c r="I873" s="291" t="s">
        <v>201</v>
      </c>
    </row>
    <row r="874" spans="1:9" x14ac:dyDescent="0.25">
      <c r="A874" s="273">
        <v>49263</v>
      </c>
      <c r="B874" s="273">
        <v>50655651</v>
      </c>
      <c r="C874" s="273">
        <v>370587</v>
      </c>
      <c r="D874" s="273" t="s">
        <v>7236</v>
      </c>
      <c r="E874" s="273" t="s">
        <v>640</v>
      </c>
      <c r="F874" s="273" t="s">
        <v>6688</v>
      </c>
      <c r="G874" s="273" t="s">
        <v>6689</v>
      </c>
      <c r="H874" s="273" t="s">
        <v>6689</v>
      </c>
      <c r="I874" s="291" t="e">
        <v>#N/A</v>
      </c>
    </row>
    <row r="875" spans="1:9" x14ac:dyDescent="0.25">
      <c r="A875" s="273">
        <v>49263</v>
      </c>
      <c r="B875" s="273">
        <v>50655651</v>
      </c>
      <c r="C875" s="273">
        <v>352405</v>
      </c>
      <c r="D875" s="273" t="s">
        <v>7237</v>
      </c>
      <c r="E875" s="273" t="s">
        <v>640</v>
      </c>
      <c r="F875" s="273" t="s">
        <v>6688</v>
      </c>
      <c r="G875" s="273" t="s">
        <v>6689</v>
      </c>
      <c r="H875" s="273" t="s">
        <v>6689</v>
      </c>
      <c r="I875" s="291" t="e">
        <v>#N/A</v>
      </c>
    </row>
    <row r="876" spans="1:9" x14ac:dyDescent="0.25">
      <c r="A876" s="273">
        <v>49263</v>
      </c>
      <c r="B876" s="273">
        <v>50655651</v>
      </c>
      <c r="C876" s="273">
        <v>336328</v>
      </c>
      <c r="D876" s="273" t="s">
        <v>7238</v>
      </c>
      <c r="E876" s="273" t="s">
        <v>640</v>
      </c>
      <c r="F876" s="273" t="s">
        <v>6688</v>
      </c>
      <c r="G876" s="273" t="s">
        <v>6689</v>
      </c>
      <c r="H876" s="273" t="s">
        <v>6689</v>
      </c>
      <c r="I876" s="291" t="e">
        <v>#N/A</v>
      </c>
    </row>
    <row r="877" spans="1:9" x14ac:dyDescent="0.25">
      <c r="A877" s="273">
        <v>49263</v>
      </c>
      <c r="B877" s="273">
        <v>50655651</v>
      </c>
      <c r="C877" s="273">
        <v>371657</v>
      </c>
      <c r="D877" s="273" t="s">
        <v>7239</v>
      </c>
      <c r="E877" s="273" t="s">
        <v>640</v>
      </c>
      <c r="F877" s="273" t="s">
        <v>6688</v>
      </c>
      <c r="G877" s="273" t="s">
        <v>6689</v>
      </c>
      <c r="H877" s="273" t="s">
        <v>6689</v>
      </c>
      <c r="I877" s="291" t="e">
        <v>#N/A</v>
      </c>
    </row>
    <row r="878" spans="1:9" x14ac:dyDescent="0.25">
      <c r="A878" s="273">
        <v>49275</v>
      </c>
      <c r="B878" s="273">
        <v>50655633</v>
      </c>
      <c r="C878" s="273">
        <v>460132</v>
      </c>
      <c r="D878" s="273" t="s">
        <v>7240</v>
      </c>
      <c r="E878" s="273" t="s">
        <v>640</v>
      </c>
      <c r="F878" s="273" t="s">
        <v>6688</v>
      </c>
      <c r="G878" s="273" t="s">
        <v>6689</v>
      </c>
      <c r="H878" s="273" t="s">
        <v>6689</v>
      </c>
      <c r="I878" s="291" t="e">
        <v>#N/A</v>
      </c>
    </row>
    <row r="879" spans="1:9" x14ac:dyDescent="0.25">
      <c r="A879" s="273">
        <v>49275</v>
      </c>
      <c r="B879" s="273">
        <v>50655633</v>
      </c>
      <c r="C879" s="273">
        <v>413802</v>
      </c>
      <c r="D879" s="273" t="s">
        <v>7241</v>
      </c>
      <c r="E879" s="273" t="s">
        <v>640</v>
      </c>
      <c r="F879" s="273" t="s">
        <v>6688</v>
      </c>
      <c r="G879" s="273" t="s">
        <v>6689</v>
      </c>
      <c r="H879" s="273" t="s">
        <v>6689</v>
      </c>
      <c r="I879" s="291" t="e">
        <v>#N/A</v>
      </c>
    </row>
    <row r="880" spans="1:9" x14ac:dyDescent="0.25">
      <c r="A880" s="273">
        <v>49275</v>
      </c>
      <c r="B880" s="273">
        <v>50655633</v>
      </c>
      <c r="C880" s="273">
        <v>371272</v>
      </c>
      <c r="D880" s="273" t="s">
        <v>7242</v>
      </c>
      <c r="E880" s="273" t="s">
        <v>640</v>
      </c>
      <c r="F880" s="273" t="s">
        <v>6688</v>
      </c>
      <c r="G880" s="273" t="s">
        <v>6689</v>
      </c>
      <c r="H880" s="273" t="s">
        <v>6689</v>
      </c>
      <c r="I880" s="291" t="e">
        <v>#N/A</v>
      </c>
    </row>
    <row r="881" spans="1:9" x14ac:dyDescent="0.25">
      <c r="A881" s="273">
        <v>49275</v>
      </c>
      <c r="B881" s="273">
        <v>50655633</v>
      </c>
      <c r="C881" s="273">
        <v>509342</v>
      </c>
      <c r="D881" s="273" t="s">
        <v>7243</v>
      </c>
      <c r="E881" s="273" t="s">
        <v>640</v>
      </c>
      <c r="F881" s="273" t="s">
        <v>6688</v>
      </c>
      <c r="G881" s="273" t="s">
        <v>6689</v>
      </c>
      <c r="H881" s="273" t="s">
        <v>6689</v>
      </c>
      <c r="I881" s="291" t="e">
        <v>#N/A</v>
      </c>
    </row>
    <row r="882" spans="1:9" x14ac:dyDescent="0.25">
      <c r="A882" s="273">
        <v>49275</v>
      </c>
      <c r="B882" s="273">
        <v>50655633</v>
      </c>
      <c r="C882" s="273">
        <v>434415</v>
      </c>
      <c r="D882" s="273" t="s">
        <v>7244</v>
      </c>
      <c r="E882" s="273" t="s">
        <v>640</v>
      </c>
      <c r="F882" s="273" t="s">
        <v>6688</v>
      </c>
      <c r="G882" s="273" t="s">
        <v>6689</v>
      </c>
      <c r="H882" s="273" t="s">
        <v>6689</v>
      </c>
      <c r="I882" s="291" t="e">
        <v>#N/A</v>
      </c>
    </row>
    <row r="883" spans="1:9" x14ac:dyDescent="0.25">
      <c r="A883" s="273">
        <v>49275</v>
      </c>
      <c r="B883" s="273">
        <v>50655633</v>
      </c>
      <c r="C883" s="273">
        <v>465544</v>
      </c>
      <c r="D883" s="273" t="s">
        <v>7245</v>
      </c>
      <c r="E883" s="273" t="s">
        <v>640</v>
      </c>
      <c r="F883" s="273" t="s">
        <v>6688</v>
      </c>
      <c r="G883" s="273" t="s">
        <v>6689</v>
      </c>
      <c r="H883" s="273" t="s">
        <v>6689</v>
      </c>
      <c r="I883" s="291" t="e">
        <v>#N/A</v>
      </c>
    </row>
    <row r="884" spans="1:9" x14ac:dyDescent="0.25">
      <c r="A884" s="273">
        <v>49275</v>
      </c>
      <c r="B884" s="273">
        <v>50655633</v>
      </c>
      <c r="C884" s="273">
        <v>384804</v>
      </c>
      <c r="D884" s="273" t="s">
        <v>7246</v>
      </c>
      <c r="E884" s="273" t="s">
        <v>640</v>
      </c>
      <c r="F884" s="273" t="s">
        <v>6688</v>
      </c>
      <c r="G884" s="273" t="s">
        <v>6689</v>
      </c>
      <c r="H884" s="273" t="s">
        <v>6689</v>
      </c>
      <c r="I884" s="291" t="e">
        <v>#N/A</v>
      </c>
    </row>
    <row r="885" spans="1:9" x14ac:dyDescent="0.25">
      <c r="A885" s="273">
        <v>49275</v>
      </c>
      <c r="B885" s="273">
        <v>50655633</v>
      </c>
      <c r="C885" s="273">
        <v>494547</v>
      </c>
      <c r="D885" s="273" t="s">
        <v>7247</v>
      </c>
      <c r="E885" s="273" t="s">
        <v>640</v>
      </c>
      <c r="F885" s="273" t="s">
        <v>6688</v>
      </c>
      <c r="G885" s="273" t="s">
        <v>6689</v>
      </c>
      <c r="H885" s="273" t="s">
        <v>6689</v>
      </c>
      <c r="I885" s="291" t="e">
        <v>#N/A</v>
      </c>
    </row>
    <row r="886" spans="1:9" x14ac:dyDescent="0.25">
      <c r="A886" s="273">
        <v>49275</v>
      </c>
      <c r="B886" s="273">
        <v>50655633</v>
      </c>
      <c r="C886" s="273">
        <v>507670</v>
      </c>
      <c r="D886" s="273" t="s">
        <v>7248</v>
      </c>
      <c r="E886" s="273" t="s">
        <v>6944</v>
      </c>
      <c r="F886" s="273" t="s">
        <v>6688</v>
      </c>
      <c r="G886" s="273" t="s">
        <v>6689</v>
      </c>
      <c r="H886" s="273" t="s">
        <v>6689</v>
      </c>
      <c r="I886" s="291" t="e">
        <v>#N/A</v>
      </c>
    </row>
    <row r="887" spans="1:9" x14ac:dyDescent="0.25">
      <c r="A887" s="273">
        <v>49275</v>
      </c>
      <c r="B887" s="273">
        <v>50655633</v>
      </c>
      <c r="C887" s="273">
        <v>372646</v>
      </c>
      <c r="D887" s="273" t="s">
        <v>7249</v>
      </c>
      <c r="E887" s="273" t="s">
        <v>640</v>
      </c>
      <c r="F887" s="273" t="s">
        <v>6688</v>
      </c>
      <c r="G887" s="273" t="s">
        <v>6689</v>
      </c>
      <c r="H887" s="273" t="s">
        <v>6689</v>
      </c>
      <c r="I887" s="291" t="e">
        <v>#N/A</v>
      </c>
    </row>
    <row r="888" spans="1:9" x14ac:dyDescent="0.25">
      <c r="A888" s="273">
        <v>49275</v>
      </c>
      <c r="B888" s="273">
        <v>50655633</v>
      </c>
      <c r="C888" s="273">
        <v>419786</v>
      </c>
      <c r="D888" s="273" t="s">
        <v>7250</v>
      </c>
      <c r="E888" s="273" t="s">
        <v>640</v>
      </c>
      <c r="F888" s="273" t="s">
        <v>6688</v>
      </c>
      <c r="G888" s="273" t="s">
        <v>6689</v>
      </c>
      <c r="H888" s="273" t="s">
        <v>6689</v>
      </c>
      <c r="I888" s="291" t="e">
        <v>#N/A</v>
      </c>
    </row>
    <row r="889" spans="1:9" x14ac:dyDescent="0.25">
      <c r="A889" s="273">
        <v>49275</v>
      </c>
      <c r="B889" s="273">
        <v>50655633</v>
      </c>
      <c r="C889" s="273">
        <v>486662</v>
      </c>
      <c r="D889" s="273" t="s">
        <v>7251</v>
      </c>
      <c r="E889" s="273" t="s">
        <v>640</v>
      </c>
      <c r="F889" s="273" t="s">
        <v>6688</v>
      </c>
      <c r="G889" s="273" t="s">
        <v>6689</v>
      </c>
      <c r="H889" s="273" t="s">
        <v>6689</v>
      </c>
      <c r="I889" s="291" t="e">
        <v>#N/A</v>
      </c>
    </row>
    <row r="890" spans="1:9" x14ac:dyDescent="0.25">
      <c r="A890" s="273">
        <v>49289</v>
      </c>
      <c r="B890" s="273">
        <v>50655650</v>
      </c>
      <c r="C890" s="273">
        <v>509129</v>
      </c>
      <c r="D890" s="273" t="s">
        <v>7252</v>
      </c>
      <c r="E890" s="273" t="s">
        <v>640</v>
      </c>
      <c r="F890" s="273" t="s">
        <v>6703</v>
      </c>
      <c r="G890" s="273" t="s">
        <v>6689</v>
      </c>
      <c r="H890" s="273" t="s">
        <v>6689</v>
      </c>
      <c r="I890" s="291" t="s">
        <v>201</v>
      </c>
    </row>
    <row r="891" spans="1:9" x14ac:dyDescent="0.25">
      <c r="A891" s="273">
        <v>49289</v>
      </c>
      <c r="B891" s="273">
        <v>50655650</v>
      </c>
      <c r="C891" s="273">
        <v>429488</v>
      </c>
      <c r="D891" s="273" t="s">
        <v>7253</v>
      </c>
      <c r="E891" s="273" t="s">
        <v>640</v>
      </c>
      <c r="F891" s="273" t="s">
        <v>6688</v>
      </c>
      <c r="G891" s="273" t="s">
        <v>6689</v>
      </c>
      <c r="H891" s="273" t="s">
        <v>6689</v>
      </c>
      <c r="I891" s="291" t="e">
        <v>#N/A</v>
      </c>
    </row>
    <row r="892" spans="1:9" x14ac:dyDescent="0.25">
      <c r="A892" s="273">
        <v>49289</v>
      </c>
      <c r="B892" s="273">
        <v>50655650</v>
      </c>
      <c r="C892" s="273">
        <v>375191</v>
      </c>
      <c r="D892" s="273" t="s">
        <v>7254</v>
      </c>
      <c r="E892" s="273" t="s">
        <v>640</v>
      </c>
      <c r="F892" s="273" t="s">
        <v>6688</v>
      </c>
      <c r="G892" s="273" t="s">
        <v>6689</v>
      </c>
      <c r="H892" s="273" t="s">
        <v>6689</v>
      </c>
      <c r="I892" s="291" t="e">
        <v>#N/A</v>
      </c>
    </row>
    <row r="893" spans="1:9" x14ac:dyDescent="0.25">
      <c r="A893" s="273">
        <v>49289</v>
      </c>
      <c r="B893" s="273">
        <v>50655650</v>
      </c>
      <c r="C893" s="273">
        <v>410911</v>
      </c>
      <c r="D893" s="273" t="s">
        <v>7220</v>
      </c>
      <c r="E893" s="273" t="s">
        <v>640</v>
      </c>
      <c r="F893" s="273" t="s">
        <v>6688</v>
      </c>
      <c r="G893" s="273" t="s">
        <v>6689</v>
      </c>
      <c r="H893" s="273" t="s">
        <v>6689</v>
      </c>
      <c r="I893" s="291" t="e">
        <v>#N/A</v>
      </c>
    </row>
    <row r="894" spans="1:9" x14ac:dyDescent="0.25">
      <c r="A894" s="273">
        <v>49289</v>
      </c>
      <c r="B894" s="273">
        <v>50655650</v>
      </c>
      <c r="C894" s="273">
        <v>413802</v>
      </c>
      <c r="D894" s="273" t="s">
        <v>7241</v>
      </c>
      <c r="E894" s="273" t="s">
        <v>640</v>
      </c>
      <c r="F894" s="273" t="s">
        <v>6688</v>
      </c>
      <c r="G894" s="273" t="s">
        <v>6689</v>
      </c>
      <c r="H894" s="273" t="s">
        <v>6689</v>
      </c>
      <c r="I894" s="291" t="e">
        <v>#N/A</v>
      </c>
    </row>
    <row r="895" spans="1:9" x14ac:dyDescent="0.25">
      <c r="A895" s="273">
        <v>49289</v>
      </c>
      <c r="B895" s="273">
        <v>50655650</v>
      </c>
      <c r="C895" s="273">
        <v>509342</v>
      </c>
      <c r="D895" s="273" t="s">
        <v>7243</v>
      </c>
      <c r="E895" s="273" t="s">
        <v>640</v>
      </c>
      <c r="F895" s="273" t="s">
        <v>6688</v>
      </c>
      <c r="G895" s="273" t="s">
        <v>6689</v>
      </c>
      <c r="H895" s="273" t="s">
        <v>6689</v>
      </c>
      <c r="I895" s="291" t="e">
        <v>#N/A</v>
      </c>
    </row>
    <row r="896" spans="1:9" x14ac:dyDescent="0.25">
      <c r="A896" s="273">
        <v>49289</v>
      </c>
      <c r="B896" s="273">
        <v>50655650</v>
      </c>
      <c r="C896" s="273">
        <v>509244</v>
      </c>
      <c r="D896" s="273" t="s">
        <v>7255</v>
      </c>
      <c r="E896" s="273" t="s">
        <v>640</v>
      </c>
      <c r="F896" s="273" t="s">
        <v>6703</v>
      </c>
      <c r="G896" s="273" t="s">
        <v>6689</v>
      </c>
      <c r="H896" s="273" t="s">
        <v>6689</v>
      </c>
      <c r="I896" s="291" t="s">
        <v>201</v>
      </c>
    </row>
    <row r="897" spans="1:9" x14ac:dyDescent="0.25">
      <c r="A897" s="273">
        <v>49289</v>
      </c>
      <c r="B897" s="273">
        <v>50655650</v>
      </c>
      <c r="C897" s="273">
        <v>623885</v>
      </c>
      <c r="D897" s="273" t="s">
        <v>6872</v>
      </c>
      <c r="E897" s="273" t="s">
        <v>6711</v>
      </c>
      <c r="F897" s="273" t="s">
        <v>6703</v>
      </c>
      <c r="G897" s="273" t="s">
        <v>6689</v>
      </c>
      <c r="H897" s="273" t="s">
        <v>6689</v>
      </c>
      <c r="I897" s="291" t="e">
        <v>#N/A</v>
      </c>
    </row>
    <row r="898" spans="1:9" x14ac:dyDescent="0.25">
      <c r="A898" s="273">
        <v>49289</v>
      </c>
      <c r="B898" s="273">
        <v>50655650</v>
      </c>
      <c r="C898" s="273">
        <v>509309</v>
      </c>
      <c r="D898" s="273" t="s">
        <v>7217</v>
      </c>
      <c r="E898" s="273" t="s">
        <v>741</v>
      </c>
      <c r="F898" s="273" t="s">
        <v>6703</v>
      </c>
      <c r="G898" s="273" t="s">
        <v>6689</v>
      </c>
      <c r="H898" s="273" t="s">
        <v>6689</v>
      </c>
      <c r="I898" s="291" t="s">
        <v>201</v>
      </c>
    </row>
    <row r="899" spans="1:9" x14ac:dyDescent="0.25">
      <c r="A899" s="273">
        <v>49289</v>
      </c>
      <c r="B899" s="273">
        <v>50655650</v>
      </c>
      <c r="C899" s="273">
        <v>384804</v>
      </c>
      <c r="D899" s="273" t="s">
        <v>7246</v>
      </c>
      <c r="E899" s="273" t="s">
        <v>640</v>
      </c>
      <c r="F899" s="273" t="s">
        <v>6688</v>
      </c>
      <c r="G899" s="273" t="s">
        <v>6689</v>
      </c>
      <c r="H899" s="273" t="s">
        <v>6689</v>
      </c>
      <c r="I899" s="291" t="e">
        <v>#N/A</v>
      </c>
    </row>
    <row r="900" spans="1:9" x14ac:dyDescent="0.25">
      <c r="A900" s="273">
        <v>49289</v>
      </c>
      <c r="B900" s="273">
        <v>50655650</v>
      </c>
      <c r="C900" s="273">
        <v>494547</v>
      </c>
      <c r="D900" s="273" t="s">
        <v>7247</v>
      </c>
      <c r="E900" s="273" t="s">
        <v>640</v>
      </c>
      <c r="F900" s="273" t="s">
        <v>6688</v>
      </c>
      <c r="G900" s="273" t="s">
        <v>6689</v>
      </c>
      <c r="H900" s="273" t="s">
        <v>6689</v>
      </c>
      <c r="I900" s="291" t="e">
        <v>#N/A</v>
      </c>
    </row>
    <row r="901" spans="1:9" x14ac:dyDescent="0.25">
      <c r="A901" s="273">
        <v>49289</v>
      </c>
      <c r="B901" s="273">
        <v>50655650</v>
      </c>
      <c r="C901" s="273">
        <v>507670</v>
      </c>
      <c r="D901" s="273" t="s">
        <v>7248</v>
      </c>
      <c r="E901" s="273" t="s">
        <v>6944</v>
      </c>
      <c r="F901" s="273" t="s">
        <v>6688</v>
      </c>
      <c r="G901" s="273" t="s">
        <v>6689</v>
      </c>
      <c r="H901" s="273" t="s">
        <v>6689</v>
      </c>
      <c r="I901" s="291" t="e">
        <v>#N/A</v>
      </c>
    </row>
    <row r="902" spans="1:9" x14ac:dyDescent="0.25">
      <c r="A902" s="273">
        <v>49289</v>
      </c>
      <c r="B902" s="273">
        <v>50655650</v>
      </c>
      <c r="C902" s="273">
        <v>352405</v>
      </c>
      <c r="D902" s="273" t="s">
        <v>7237</v>
      </c>
      <c r="E902" s="273" t="s">
        <v>640</v>
      </c>
      <c r="F902" s="273" t="s">
        <v>6688</v>
      </c>
      <c r="G902" s="273" t="s">
        <v>6689</v>
      </c>
      <c r="H902" s="273" t="s">
        <v>6689</v>
      </c>
      <c r="I902" s="291" t="e">
        <v>#N/A</v>
      </c>
    </row>
    <row r="903" spans="1:9" x14ac:dyDescent="0.25">
      <c r="A903" s="273">
        <v>49297</v>
      </c>
      <c r="B903" s="273">
        <v>50655722</v>
      </c>
      <c r="C903" s="273">
        <v>429488</v>
      </c>
      <c r="D903" s="273" t="s">
        <v>7253</v>
      </c>
      <c r="E903" s="273" t="s">
        <v>640</v>
      </c>
      <c r="F903" s="273" t="s">
        <v>6688</v>
      </c>
      <c r="G903" s="273" t="s">
        <v>6689</v>
      </c>
      <c r="H903" s="273" t="s">
        <v>6689</v>
      </c>
      <c r="I903" s="291" t="e">
        <v>#N/A</v>
      </c>
    </row>
    <row r="904" spans="1:9" x14ac:dyDescent="0.25">
      <c r="A904" s="273">
        <v>49297</v>
      </c>
      <c r="B904" s="273">
        <v>50655722</v>
      </c>
      <c r="C904" s="273">
        <v>549424</v>
      </c>
      <c r="D904" s="273" t="s">
        <v>7256</v>
      </c>
      <c r="E904" s="273" t="s">
        <v>640</v>
      </c>
      <c r="F904" s="273" t="s">
        <v>6688</v>
      </c>
      <c r="G904" s="273" t="s">
        <v>6689</v>
      </c>
      <c r="H904" s="273" t="s">
        <v>6689</v>
      </c>
      <c r="I904" s="291" t="e">
        <v>#N/A</v>
      </c>
    </row>
    <row r="905" spans="1:9" x14ac:dyDescent="0.25">
      <c r="A905" s="273">
        <v>49297</v>
      </c>
      <c r="B905" s="273">
        <v>50655722</v>
      </c>
      <c r="C905" s="273">
        <v>472812</v>
      </c>
      <c r="D905" s="273" t="s">
        <v>7257</v>
      </c>
      <c r="E905" s="273" t="s">
        <v>640</v>
      </c>
      <c r="F905" s="273" t="s">
        <v>6688</v>
      </c>
      <c r="G905" s="273" t="s">
        <v>6689</v>
      </c>
      <c r="H905" s="273" t="s">
        <v>6689</v>
      </c>
      <c r="I905" s="291" t="e">
        <v>#N/A</v>
      </c>
    </row>
    <row r="906" spans="1:9" x14ac:dyDescent="0.25">
      <c r="A906" s="273">
        <v>49297</v>
      </c>
      <c r="B906" s="273">
        <v>50655722</v>
      </c>
      <c r="C906" s="273">
        <v>328238</v>
      </c>
      <c r="D906" s="273" t="s">
        <v>7258</v>
      </c>
      <c r="E906" s="273" t="s">
        <v>640</v>
      </c>
      <c r="F906" s="273" t="s">
        <v>6688</v>
      </c>
      <c r="G906" s="273" t="s">
        <v>6689</v>
      </c>
      <c r="H906" s="273" t="s">
        <v>6689</v>
      </c>
      <c r="I906" s="291" t="e">
        <v>#N/A</v>
      </c>
    </row>
    <row r="907" spans="1:9" x14ac:dyDescent="0.25">
      <c r="A907" s="273">
        <v>49297</v>
      </c>
      <c r="B907" s="273">
        <v>50655722</v>
      </c>
      <c r="C907" s="273">
        <v>410911</v>
      </c>
      <c r="D907" s="273" t="s">
        <v>7220</v>
      </c>
      <c r="E907" s="273" t="s">
        <v>640</v>
      </c>
      <c r="F907" s="273" t="s">
        <v>6688</v>
      </c>
      <c r="G907" s="273" t="s">
        <v>6689</v>
      </c>
      <c r="H907" s="273" t="s">
        <v>6689</v>
      </c>
      <c r="I907" s="291" t="e">
        <v>#N/A</v>
      </c>
    </row>
    <row r="908" spans="1:9" x14ac:dyDescent="0.25">
      <c r="A908" s="273">
        <v>49297</v>
      </c>
      <c r="B908" s="273">
        <v>50655722</v>
      </c>
      <c r="C908" s="273">
        <v>509902</v>
      </c>
      <c r="D908" s="273" t="s">
        <v>7221</v>
      </c>
      <c r="E908" s="273" t="s">
        <v>640</v>
      </c>
      <c r="F908" s="273" t="s">
        <v>6688</v>
      </c>
      <c r="G908" s="273" t="s">
        <v>6689</v>
      </c>
      <c r="H908" s="273" t="s">
        <v>6689</v>
      </c>
      <c r="I908" s="291" t="e">
        <v>#N/A</v>
      </c>
    </row>
    <row r="909" spans="1:9" x14ac:dyDescent="0.25">
      <c r="A909" s="273">
        <v>49297</v>
      </c>
      <c r="B909" s="273">
        <v>50655722</v>
      </c>
      <c r="C909" s="273">
        <v>319194</v>
      </c>
      <c r="D909" s="273" t="s">
        <v>7259</v>
      </c>
      <c r="E909" s="273" t="s">
        <v>741</v>
      </c>
      <c r="F909" s="273" t="s">
        <v>6703</v>
      </c>
      <c r="G909" s="273" t="s">
        <v>6689</v>
      </c>
      <c r="H909" s="273" t="s">
        <v>6689</v>
      </c>
      <c r="I909" s="291" t="s">
        <v>202</v>
      </c>
    </row>
    <row r="910" spans="1:9" x14ac:dyDescent="0.25">
      <c r="A910" s="273">
        <v>49297</v>
      </c>
      <c r="B910" s="273">
        <v>50655722</v>
      </c>
      <c r="C910" s="273">
        <v>594383</v>
      </c>
      <c r="D910" s="273" t="s">
        <v>7260</v>
      </c>
      <c r="E910" s="273" t="s">
        <v>640</v>
      </c>
      <c r="F910" s="273" t="s">
        <v>6688</v>
      </c>
      <c r="G910" s="273" t="s">
        <v>6689</v>
      </c>
      <c r="H910" s="273" t="s">
        <v>6689</v>
      </c>
      <c r="I910" s="291" t="e">
        <v>#N/A</v>
      </c>
    </row>
    <row r="911" spans="1:9" x14ac:dyDescent="0.25">
      <c r="A911" s="273">
        <v>49297</v>
      </c>
      <c r="B911" s="273">
        <v>50655722</v>
      </c>
      <c r="C911" s="273">
        <v>442883</v>
      </c>
      <c r="D911" s="273" t="s">
        <v>7261</v>
      </c>
      <c r="E911" s="273" t="s">
        <v>640</v>
      </c>
      <c r="F911" s="273" t="s">
        <v>6688</v>
      </c>
      <c r="G911" s="273" t="s">
        <v>6689</v>
      </c>
      <c r="H911" s="273" t="s">
        <v>6689</v>
      </c>
      <c r="I911" s="291" t="e">
        <v>#N/A</v>
      </c>
    </row>
    <row r="912" spans="1:9" x14ac:dyDescent="0.25">
      <c r="A912" s="273">
        <v>49297</v>
      </c>
      <c r="B912" s="273">
        <v>50655722</v>
      </c>
      <c r="C912" s="273">
        <v>385087</v>
      </c>
      <c r="D912" s="273" t="s">
        <v>7262</v>
      </c>
      <c r="E912" s="273" t="s">
        <v>640</v>
      </c>
      <c r="F912" s="273" t="s">
        <v>6688</v>
      </c>
      <c r="G912" s="273" t="s">
        <v>6689</v>
      </c>
      <c r="H912" s="273" t="s">
        <v>6689</v>
      </c>
      <c r="I912" s="291" t="e">
        <v>#N/A</v>
      </c>
    </row>
    <row r="913" spans="1:9" x14ac:dyDescent="0.25">
      <c r="A913" s="273">
        <v>49297</v>
      </c>
      <c r="B913" s="273">
        <v>50655722</v>
      </c>
      <c r="C913" s="273">
        <v>452638</v>
      </c>
      <c r="D913" s="273" t="s">
        <v>7263</v>
      </c>
      <c r="E913" s="273" t="s">
        <v>640</v>
      </c>
      <c r="F913" s="273" t="s">
        <v>6688</v>
      </c>
      <c r="G913" s="273" t="s">
        <v>6689</v>
      </c>
      <c r="H913" s="273" t="s">
        <v>6689</v>
      </c>
      <c r="I913" s="291" t="e">
        <v>#N/A</v>
      </c>
    </row>
    <row r="914" spans="1:9" x14ac:dyDescent="0.25">
      <c r="A914" s="273">
        <v>49297</v>
      </c>
      <c r="B914" s="273">
        <v>50655722</v>
      </c>
      <c r="C914" s="273">
        <v>378894</v>
      </c>
      <c r="D914" s="273" t="s">
        <v>7264</v>
      </c>
      <c r="E914" s="273" t="s">
        <v>640</v>
      </c>
      <c r="F914" s="273" t="s">
        <v>6688</v>
      </c>
      <c r="G914" s="273" t="s">
        <v>6689</v>
      </c>
      <c r="H914" s="273" t="s">
        <v>6689</v>
      </c>
      <c r="I914" s="291" t="e">
        <v>#N/A</v>
      </c>
    </row>
    <row r="915" spans="1:9" x14ac:dyDescent="0.25">
      <c r="A915" s="273">
        <v>49297</v>
      </c>
      <c r="B915" s="273">
        <v>50655722</v>
      </c>
      <c r="C915" s="273">
        <v>520107</v>
      </c>
      <c r="D915" s="273" t="s">
        <v>7223</v>
      </c>
      <c r="E915" s="273" t="s">
        <v>6944</v>
      </c>
      <c r="F915" s="273" t="s">
        <v>6688</v>
      </c>
      <c r="G915" s="273" t="s">
        <v>6689</v>
      </c>
      <c r="H915" s="273" t="s">
        <v>6689</v>
      </c>
      <c r="I915" s="291" t="e">
        <v>#N/A</v>
      </c>
    </row>
    <row r="916" spans="1:9" x14ac:dyDescent="0.25">
      <c r="A916" s="273">
        <v>49297</v>
      </c>
      <c r="B916" s="273">
        <v>50655722</v>
      </c>
      <c r="C916" s="273">
        <v>566544</v>
      </c>
      <c r="D916" s="273" t="s">
        <v>7265</v>
      </c>
      <c r="E916" s="273" t="s">
        <v>6944</v>
      </c>
      <c r="F916" s="273" t="s">
        <v>6688</v>
      </c>
      <c r="G916" s="273" t="s">
        <v>6689</v>
      </c>
      <c r="H916" s="273" t="s">
        <v>6689</v>
      </c>
      <c r="I916" s="291" t="e">
        <v>#N/A</v>
      </c>
    </row>
    <row r="917" spans="1:9" x14ac:dyDescent="0.25">
      <c r="A917" s="273">
        <v>49297</v>
      </c>
      <c r="B917" s="273">
        <v>50655722</v>
      </c>
      <c r="C917" s="273">
        <v>371734</v>
      </c>
      <c r="D917" s="273" t="s">
        <v>7266</v>
      </c>
      <c r="E917" s="273" t="s">
        <v>640</v>
      </c>
      <c r="F917" s="273" t="s">
        <v>6688</v>
      </c>
      <c r="G917" s="273" t="s">
        <v>6689</v>
      </c>
      <c r="H917" s="273" t="s">
        <v>6689</v>
      </c>
      <c r="I917" s="291" t="e">
        <v>#N/A</v>
      </c>
    </row>
    <row r="918" spans="1:9" x14ac:dyDescent="0.25">
      <c r="A918" s="273">
        <v>49297</v>
      </c>
      <c r="B918" s="273">
        <v>50655722</v>
      </c>
      <c r="C918" s="273">
        <v>507670</v>
      </c>
      <c r="D918" s="273" t="s">
        <v>7248</v>
      </c>
      <c r="E918" s="273" t="s">
        <v>6944</v>
      </c>
      <c r="F918" s="273" t="s">
        <v>6688</v>
      </c>
      <c r="G918" s="273" t="s">
        <v>6689</v>
      </c>
      <c r="H918" s="273" t="s">
        <v>6689</v>
      </c>
      <c r="I918" s="291" t="e">
        <v>#N/A</v>
      </c>
    </row>
    <row r="919" spans="1:9" x14ac:dyDescent="0.25">
      <c r="A919" s="273">
        <v>49297</v>
      </c>
      <c r="B919" s="273">
        <v>50655722</v>
      </c>
      <c r="C919" s="273">
        <v>432528</v>
      </c>
      <c r="D919" s="273" t="s">
        <v>7267</v>
      </c>
      <c r="E919" s="273" t="s">
        <v>640</v>
      </c>
      <c r="F919" s="273" t="s">
        <v>6688</v>
      </c>
      <c r="G919" s="273" t="s">
        <v>6689</v>
      </c>
      <c r="H919" s="273" t="s">
        <v>6689</v>
      </c>
      <c r="I919" s="291" t="e">
        <v>#N/A</v>
      </c>
    </row>
    <row r="920" spans="1:9" x14ac:dyDescent="0.25">
      <c r="A920" s="273">
        <v>49315</v>
      </c>
      <c r="B920" s="273">
        <v>50655714</v>
      </c>
      <c r="C920" s="273">
        <v>234523</v>
      </c>
      <c r="D920" s="273" t="s">
        <v>7153</v>
      </c>
      <c r="E920" s="273" t="s">
        <v>640</v>
      </c>
      <c r="F920" s="273" t="s">
        <v>6688</v>
      </c>
      <c r="G920" s="273" t="s">
        <v>6823</v>
      </c>
      <c r="H920" s="273" t="s">
        <v>6689</v>
      </c>
      <c r="I920" s="291" t="s">
        <v>197</v>
      </c>
    </row>
    <row r="921" spans="1:9" x14ac:dyDescent="0.25">
      <c r="A921" s="273">
        <v>49315</v>
      </c>
      <c r="B921" s="273">
        <v>50655714</v>
      </c>
      <c r="C921" s="273">
        <v>420519</v>
      </c>
      <c r="D921" s="273" t="s">
        <v>7107</v>
      </c>
      <c r="E921" s="273" t="s">
        <v>640</v>
      </c>
      <c r="F921" s="273" t="s">
        <v>6688</v>
      </c>
      <c r="G921" s="273" t="s">
        <v>6823</v>
      </c>
      <c r="H921" s="273" t="s">
        <v>6689</v>
      </c>
      <c r="I921" s="291" t="s">
        <v>197</v>
      </c>
    </row>
    <row r="922" spans="1:9" x14ac:dyDescent="0.25">
      <c r="A922" s="273">
        <v>49315</v>
      </c>
      <c r="B922" s="273">
        <v>50655714</v>
      </c>
      <c r="C922" s="273">
        <v>268368</v>
      </c>
      <c r="D922" s="273" t="s">
        <v>7108</v>
      </c>
      <c r="E922" s="273" t="s">
        <v>640</v>
      </c>
      <c r="F922" s="273" t="s">
        <v>6688</v>
      </c>
      <c r="G922" s="273" t="s">
        <v>6823</v>
      </c>
      <c r="H922" s="273" t="s">
        <v>6689</v>
      </c>
      <c r="I922" s="291" t="s">
        <v>197</v>
      </c>
    </row>
    <row r="923" spans="1:9" x14ac:dyDescent="0.25">
      <c r="A923" s="273">
        <v>49315</v>
      </c>
      <c r="B923" s="273">
        <v>50655714</v>
      </c>
      <c r="C923" s="273">
        <v>225108</v>
      </c>
      <c r="D923" s="273" t="s">
        <v>7154</v>
      </c>
      <c r="E923" s="273" t="s">
        <v>640</v>
      </c>
      <c r="F923" s="273" t="s">
        <v>6688</v>
      </c>
      <c r="G923" s="273" t="s">
        <v>6823</v>
      </c>
      <c r="H923" s="273" t="s">
        <v>6689</v>
      </c>
      <c r="I923" s="291" t="s">
        <v>197</v>
      </c>
    </row>
    <row r="924" spans="1:9" x14ac:dyDescent="0.25">
      <c r="A924" s="273">
        <v>49315</v>
      </c>
      <c r="B924" s="273">
        <v>50655714</v>
      </c>
      <c r="C924" s="273">
        <v>327349</v>
      </c>
      <c r="D924" s="273" t="s">
        <v>7109</v>
      </c>
      <c r="E924" s="273" t="s">
        <v>640</v>
      </c>
      <c r="F924" s="273" t="s">
        <v>6688</v>
      </c>
      <c r="G924" s="273" t="s">
        <v>6823</v>
      </c>
      <c r="H924" s="273" t="s">
        <v>6689</v>
      </c>
      <c r="I924" s="291" t="s">
        <v>197</v>
      </c>
    </row>
    <row r="925" spans="1:9" x14ac:dyDescent="0.25">
      <c r="A925" s="273">
        <v>49315</v>
      </c>
      <c r="B925" s="273">
        <v>50655714</v>
      </c>
      <c r="C925" s="273">
        <v>404543</v>
      </c>
      <c r="D925" s="273" t="s">
        <v>7110</v>
      </c>
      <c r="E925" s="273" t="s">
        <v>640</v>
      </c>
      <c r="F925" s="273" t="s">
        <v>6688</v>
      </c>
      <c r="G925" s="273" t="s">
        <v>6823</v>
      </c>
      <c r="H925" s="273" t="s">
        <v>6689</v>
      </c>
      <c r="I925" s="291" t="s">
        <v>197</v>
      </c>
    </row>
    <row r="926" spans="1:9" x14ac:dyDescent="0.25">
      <c r="A926" s="273">
        <v>49315</v>
      </c>
      <c r="B926" s="273">
        <v>50655714</v>
      </c>
      <c r="C926" s="273">
        <v>378579</v>
      </c>
      <c r="D926" s="273" t="s">
        <v>7268</v>
      </c>
      <c r="E926" s="273" t="s">
        <v>640</v>
      </c>
      <c r="F926" s="273" t="s">
        <v>6688</v>
      </c>
      <c r="G926" s="273" t="s">
        <v>6823</v>
      </c>
      <c r="H926" s="273" t="s">
        <v>6689</v>
      </c>
      <c r="I926" s="291" t="s">
        <v>197</v>
      </c>
    </row>
    <row r="927" spans="1:9" x14ac:dyDescent="0.25">
      <c r="A927" s="273">
        <v>49315</v>
      </c>
      <c r="B927" s="273">
        <v>50655714</v>
      </c>
      <c r="C927" s="273">
        <v>136596</v>
      </c>
      <c r="D927" s="273" t="s">
        <v>6487</v>
      </c>
      <c r="E927" s="273" t="s">
        <v>640</v>
      </c>
      <c r="F927" s="273" t="s">
        <v>6688</v>
      </c>
      <c r="G927" s="273" t="s">
        <v>6823</v>
      </c>
      <c r="H927" s="273" t="s">
        <v>6689</v>
      </c>
      <c r="I927" s="291" t="s">
        <v>197</v>
      </c>
    </row>
    <row r="928" spans="1:9" x14ac:dyDescent="0.25">
      <c r="A928" s="273">
        <v>49315</v>
      </c>
      <c r="B928" s="273">
        <v>50655714</v>
      </c>
      <c r="C928" s="273">
        <v>234560</v>
      </c>
      <c r="D928" s="273" t="s">
        <v>7111</v>
      </c>
      <c r="E928" s="273" t="s">
        <v>640</v>
      </c>
      <c r="F928" s="273" t="s">
        <v>6688</v>
      </c>
      <c r="G928" s="273" t="s">
        <v>6823</v>
      </c>
      <c r="H928" s="273" t="s">
        <v>6689</v>
      </c>
      <c r="I928" s="291" t="s">
        <v>197</v>
      </c>
    </row>
    <row r="929" spans="1:9" x14ac:dyDescent="0.25">
      <c r="A929" s="273">
        <v>49315</v>
      </c>
      <c r="B929" s="273">
        <v>50655714</v>
      </c>
      <c r="C929" s="273">
        <v>246794</v>
      </c>
      <c r="D929" s="273" t="s">
        <v>7112</v>
      </c>
      <c r="E929" s="273" t="s">
        <v>640</v>
      </c>
      <c r="F929" s="273" t="s">
        <v>6688</v>
      </c>
      <c r="G929" s="273" t="s">
        <v>6823</v>
      </c>
      <c r="H929" s="273" t="s">
        <v>6689</v>
      </c>
      <c r="I929" s="291" t="s">
        <v>197</v>
      </c>
    </row>
    <row r="930" spans="1:9" x14ac:dyDescent="0.25">
      <c r="A930" s="273">
        <v>49315</v>
      </c>
      <c r="B930" s="273">
        <v>50655714</v>
      </c>
      <c r="C930" s="273">
        <v>681954</v>
      </c>
      <c r="D930" s="273" t="s">
        <v>6907</v>
      </c>
      <c r="E930" s="273" t="s">
        <v>741</v>
      </c>
      <c r="F930" s="273" t="s">
        <v>6688</v>
      </c>
      <c r="G930" s="273" t="s">
        <v>6689</v>
      </c>
      <c r="H930" s="273" t="s">
        <v>6689</v>
      </c>
      <c r="I930" s="291" t="s">
        <v>197</v>
      </c>
    </row>
    <row r="931" spans="1:9" x14ac:dyDescent="0.25">
      <c r="A931" s="273">
        <v>49315</v>
      </c>
      <c r="B931" s="273">
        <v>50655714</v>
      </c>
      <c r="C931" s="273">
        <v>229717</v>
      </c>
      <c r="D931" s="273" t="s">
        <v>7269</v>
      </c>
      <c r="E931" s="273" t="s">
        <v>640</v>
      </c>
      <c r="F931" s="273" t="s">
        <v>6688</v>
      </c>
      <c r="G931" s="273" t="s">
        <v>6823</v>
      </c>
      <c r="H931" s="273" t="s">
        <v>6689</v>
      </c>
      <c r="I931" s="291" t="s">
        <v>197</v>
      </c>
    </row>
    <row r="932" spans="1:9" x14ac:dyDescent="0.25">
      <c r="A932" s="273">
        <v>49320</v>
      </c>
      <c r="B932" s="273">
        <v>50650111</v>
      </c>
      <c r="C932" s="273">
        <v>400083</v>
      </c>
      <c r="D932" s="273" t="s">
        <v>7155</v>
      </c>
      <c r="E932" s="273" t="s">
        <v>640</v>
      </c>
      <c r="F932" s="273" t="s">
        <v>6688</v>
      </c>
      <c r="G932" s="273" t="s">
        <v>6823</v>
      </c>
      <c r="H932" s="273" t="s">
        <v>6689</v>
      </c>
      <c r="I932" s="291" t="s">
        <v>197</v>
      </c>
    </row>
    <row r="933" spans="1:9" x14ac:dyDescent="0.25">
      <c r="A933" s="273">
        <v>49320</v>
      </c>
      <c r="B933" s="273">
        <v>50650111</v>
      </c>
      <c r="C933" s="273">
        <v>202566</v>
      </c>
      <c r="D933" s="273" t="s">
        <v>7127</v>
      </c>
      <c r="E933" s="273" t="s">
        <v>640</v>
      </c>
      <c r="F933" s="273" t="s">
        <v>6688</v>
      </c>
      <c r="G933" s="273" t="s">
        <v>6823</v>
      </c>
      <c r="H933" s="273" t="s">
        <v>6689</v>
      </c>
      <c r="I933" s="291" t="s">
        <v>197</v>
      </c>
    </row>
    <row r="934" spans="1:9" x14ac:dyDescent="0.25">
      <c r="A934" s="273">
        <v>49320</v>
      </c>
      <c r="B934" s="273">
        <v>50650111</v>
      </c>
      <c r="C934" s="273">
        <v>228333</v>
      </c>
      <c r="D934" s="273" t="s">
        <v>7175</v>
      </c>
      <c r="E934" s="273" t="s">
        <v>640</v>
      </c>
      <c r="F934" s="273" t="s">
        <v>6688</v>
      </c>
      <c r="G934" s="273" t="s">
        <v>6823</v>
      </c>
      <c r="H934" s="273" t="s">
        <v>6689</v>
      </c>
      <c r="I934" s="291" t="s">
        <v>197</v>
      </c>
    </row>
    <row r="935" spans="1:9" x14ac:dyDescent="0.25">
      <c r="A935" s="273">
        <v>49320</v>
      </c>
      <c r="B935" s="273">
        <v>50650111</v>
      </c>
      <c r="C935" s="273">
        <v>513005</v>
      </c>
      <c r="D935" s="273" t="s">
        <v>7270</v>
      </c>
      <c r="E935" s="273" t="s">
        <v>640</v>
      </c>
      <c r="F935" s="273" t="s">
        <v>6688</v>
      </c>
      <c r="G935" s="273" t="s">
        <v>6823</v>
      </c>
      <c r="H935" s="273" t="s">
        <v>6689</v>
      </c>
      <c r="I935" s="291" t="s">
        <v>197</v>
      </c>
    </row>
    <row r="936" spans="1:9" x14ac:dyDescent="0.25">
      <c r="A936" s="273">
        <v>49320</v>
      </c>
      <c r="B936" s="273">
        <v>50650111</v>
      </c>
      <c r="C936" s="273">
        <v>246816</v>
      </c>
      <c r="D936" s="273" t="s">
        <v>7113</v>
      </c>
      <c r="E936" s="273" t="s">
        <v>640</v>
      </c>
      <c r="F936" s="273" t="s">
        <v>6688</v>
      </c>
      <c r="G936" s="273" t="s">
        <v>6823</v>
      </c>
      <c r="H936" s="273" t="s">
        <v>6689</v>
      </c>
      <c r="I936" s="291" t="s">
        <v>197</v>
      </c>
    </row>
    <row r="937" spans="1:9" x14ac:dyDescent="0.25">
      <c r="A937" s="273">
        <v>49320</v>
      </c>
      <c r="B937" s="273">
        <v>50650111</v>
      </c>
      <c r="C937" s="273">
        <v>812096</v>
      </c>
      <c r="D937" s="273" t="s">
        <v>7159</v>
      </c>
      <c r="E937" s="273" t="s">
        <v>640</v>
      </c>
      <c r="F937" s="273" t="s">
        <v>6688</v>
      </c>
      <c r="G937" s="273" t="s">
        <v>6823</v>
      </c>
      <c r="H937" s="273" t="s">
        <v>6689</v>
      </c>
      <c r="I937" s="291" t="s">
        <v>197</v>
      </c>
    </row>
    <row r="938" spans="1:9" x14ac:dyDescent="0.25">
      <c r="A938" s="273">
        <v>49320</v>
      </c>
      <c r="B938" s="273">
        <v>50650111</v>
      </c>
      <c r="C938" s="273">
        <v>464695</v>
      </c>
      <c r="D938" s="273" t="s">
        <v>7130</v>
      </c>
      <c r="E938" s="273" t="s">
        <v>640</v>
      </c>
      <c r="F938" s="273" t="s">
        <v>6688</v>
      </c>
      <c r="G938" s="273" t="s">
        <v>6823</v>
      </c>
      <c r="H938" s="273" t="s">
        <v>6689</v>
      </c>
      <c r="I938" s="291" t="s">
        <v>197</v>
      </c>
    </row>
    <row r="939" spans="1:9" x14ac:dyDescent="0.25">
      <c r="A939" s="273">
        <v>49320</v>
      </c>
      <c r="B939" s="273">
        <v>50650111</v>
      </c>
      <c r="C939" s="273">
        <v>235268</v>
      </c>
      <c r="D939" s="273" t="s">
        <v>7114</v>
      </c>
      <c r="E939" s="273" t="s">
        <v>640</v>
      </c>
      <c r="F939" s="273" t="s">
        <v>6688</v>
      </c>
      <c r="G939" s="273" t="s">
        <v>6823</v>
      </c>
      <c r="H939" s="273" t="s">
        <v>6689</v>
      </c>
      <c r="I939" s="291" t="s">
        <v>197</v>
      </c>
    </row>
    <row r="940" spans="1:9" x14ac:dyDescent="0.25">
      <c r="A940" s="273">
        <v>49320</v>
      </c>
      <c r="B940" s="273">
        <v>50650111</v>
      </c>
      <c r="C940" s="273">
        <v>357861</v>
      </c>
      <c r="D940" s="273" t="s">
        <v>7160</v>
      </c>
      <c r="E940" s="273" t="s">
        <v>640</v>
      </c>
      <c r="F940" s="273" t="s">
        <v>6688</v>
      </c>
      <c r="G940" s="273" t="s">
        <v>6823</v>
      </c>
      <c r="H940" s="273" t="s">
        <v>6689</v>
      </c>
      <c r="I940" s="291" t="s">
        <v>197</v>
      </c>
    </row>
    <row r="941" spans="1:9" x14ac:dyDescent="0.25">
      <c r="A941" s="273">
        <v>49320</v>
      </c>
      <c r="B941" s="273">
        <v>50650111</v>
      </c>
      <c r="C941" s="273">
        <v>504940</v>
      </c>
      <c r="D941" s="273" t="s">
        <v>7131</v>
      </c>
      <c r="E941" s="273" t="s">
        <v>640</v>
      </c>
      <c r="F941" s="273" t="s">
        <v>6688</v>
      </c>
      <c r="G941" s="273" t="s">
        <v>6823</v>
      </c>
      <c r="H941" s="273" t="s">
        <v>6689</v>
      </c>
      <c r="I941" s="291" t="s">
        <v>197</v>
      </c>
    </row>
    <row r="942" spans="1:9" x14ac:dyDescent="0.25">
      <c r="A942" s="273">
        <v>49320</v>
      </c>
      <c r="B942" s="273">
        <v>50650111</v>
      </c>
      <c r="C942" s="273">
        <v>812418</v>
      </c>
      <c r="D942" s="273" t="s">
        <v>7161</v>
      </c>
      <c r="E942" s="273" t="s">
        <v>640</v>
      </c>
      <c r="F942" s="273" t="s">
        <v>6688</v>
      </c>
      <c r="G942" s="273" t="s">
        <v>6823</v>
      </c>
      <c r="H942" s="273" t="s">
        <v>6689</v>
      </c>
      <c r="I942" s="291" t="s">
        <v>197</v>
      </c>
    </row>
    <row r="943" spans="1:9" x14ac:dyDescent="0.25">
      <c r="A943" s="273">
        <v>49562</v>
      </c>
      <c r="B943" s="273">
        <v>50655654</v>
      </c>
      <c r="C943" s="273">
        <v>323248</v>
      </c>
      <c r="D943" s="273" t="s">
        <v>7271</v>
      </c>
      <c r="E943" s="273" t="s">
        <v>741</v>
      </c>
      <c r="F943" s="273" t="s">
        <v>6688</v>
      </c>
      <c r="G943" s="273" t="s">
        <v>6689</v>
      </c>
      <c r="H943" s="273" t="s">
        <v>6689</v>
      </c>
      <c r="I943" s="291" t="s">
        <v>201</v>
      </c>
    </row>
    <row r="944" spans="1:9" x14ac:dyDescent="0.25">
      <c r="A944" s="273">
        <v>49562</v>
      </c>
      <c r="B944" s="273">
        <v>50655654</v>
      </c>
      <c r="C944" s="273">
        <v>491302</v>
      </c>
      <c r="D944" s="273" t="s">
        <v>6888</v>
      </c>
      <c r="E944" s="273" t="s">
        <v>741</v>
      </c>
      <c r="F944" s="273" t="s">
        <v>6688</v>
      </c>
      <c r="G944" s="273" t="s">
        <v>6689</v>
      </c>
      <c r="H944" s="273" t="s">
        <v>6689</v>
      </c>
      <c r="I944" s="291" t="s">
        <v>201</v>
      </c>
    </row>
    <row r="945" spans="1:9" x14ac:dyDescent="0.25">
      <c r="A945" s="273">
        <v>49562</v>
      </c>
      <c r="B945" s="273">
        <v>50655654</v>
      </c>
      <c r="C945" s="273">
        <v>341360</v>
      </c>
      <c r="D945" s="273" t="s">
        <v>7272</v>
      </c>
      <c r="E945" s="273" t="s">
        <v>741</v>
      </c>
      <c r="F945" s="273" t="s">
        <v>6688</v>
      </c>
      <c r="G945" s="273" t="s">
        <v>6689</v>
      </c>
      <c r="H945" s="273" t="s">
        <v>6689</v>
      </c>
      <c r="I945" s="291" t="s">
        <v>201</v>
      </c>
    </row>
    <row r="946" spans="1:9" x14ac:dyDescent="0.25">
      <c r="A946" s="273">
        <v>49562</v>
      </c>
      <c r="B946" s="273">
        <v>50655654</v>
      </c>
      <c r="C946" s="273">
        <v>543692</v>
      </c>
      <c r="D946" s="273" t="s">
        <v>7228</v>
      </c>
      <c r="E946" s="273" t="s">
        <v>640</v>
      </c>
      <c r="F946" s="273" t="s">
        <v>6688</v>
      </c>
      <c r="G946" s="273" t="s">
        <v>6689</v>
      </c>
      <c r="H946" s="273" t="s">
        <v>6689</v>
      </c>
      <c r="I946" s="291" t="e">
        <v>#N/A</v>
      </c>
    </row>
    <row r="947" spans="1:9" x14ac:dyDescent="0.25">
      <c r="A947" s="273">
        <v>49562</v>
      </c>
      <c r="B947" s="273">
        <v>50655654</v>
      </c>
      <c r="C947" s="273">
        <v>204114</v>
      </c>
      <c r="D947" s="273" t="s">
        <v>7229</v>
      </c>
      <c r="E947" s="273" t="s">
        <v>640</v>
      </c>
      <c r="F947" s="273" t="s">
        <v>6688</v>
      </c>
      <c r="G947" s="273" t="s">
        <v>6689</v>
      </c>
      <c r="H947" s="273" t="s">
        <v>6689</v>
      </c>
      <c r="I947" s="291" t="e">
        <v>#N/A</v>
      </c>
    </row>
    <row r="948" spans="1:9" x14ac:dyDescent="0.25">
      <c r="A948" s="273">
        <v>49562</v>
      </c>
      <c r="B948" s="273">
        <v>50655654</v>
      </c>
      <c r="C948" s="273">
        <v>446862</v>
      </c>
      <c r="D948" s="273" t="s">
        <v>7273</v>
      </c>
      <c r="E948" s="273" t="s">
        <v>741</v>
      </c>
      <c r="F948" s="273" t="s">
        <v>6688</v>
      </c>
      <c r="G948" s="273" t="s">
        <v>6689</v>
      </c>
      <c r="H948" s="273" t="s">
        <v>6689</v>
      </c>
      <c r="I948" s="291" t="s">
        <v>201</v>
      </c>
    </row>
    <row r="949" spans="1:9" x14ac:dyDescent="0.25">
      <c r="A949" s="273">
        <v>49562</v>
      </c>
      <c r="B949" s="273">
        <v>50655654</v>
      </c>
      <c r="C949" s="273">
        <v>241366</v>
      </c>
      <c r="D949" s="273" t="s">
        <v>7274</v>
      </c>
      <c r="E949" s="273" t="s">
        <v>741</v>
      </c>
      <c r="F949" s="273" t="s">
        <v>6688</v>
      </c>
      <c r="G949" s="273" t="s">
        <v>6689</v>
      </c>
      <c r="H949" s="273" t="s">
        <v>6689</v>
      </c>
      <c r="I949" s="291" t="s">
        <v>201</v>
      </c>
    </row>
    <row r="950" spans="1:9" x14ac:dyDescent="0.25">
      <c r="A950" s="273">
        <v>49562</v>
      </c>
      <c r="B950" s="273">
        <v>50655654</v>
      </c>
      <c r="C950" s="273">
        <v>471688</v>
      </c>
      <c r="D950" s="273" t="s">
        <v>7275</v>
      </c>
      <c r="E950" s="273" t="s">
        <v>741</v>
      </c>
      <c r="F950" s="273" t="s">
        <v>6688</v>
      </c>
      <c r="G950" s="273" t="s">
        <v>6689</v>
      </c>
      <c r="H950" s="273" t="s">
        <v>6689</v>
      </c>
      <c r="I950" s="291" t="s">
        <v>201</v>
      </c>
    </row>
    <row r="951" spans="1:9" x14ac:dyDescent="0.25">
      <c r="A951" s="273">
        <v>49562</v>
      </c>
      <c r="B951" s="273">
        <v>50655654</v>
      </c>
      <c r="C951" s="273">
        <v>471158</v>
      </c>
      <c r="D951" s="273" t="s">
        <v>7276</v>
      </c>
      <c r="E951" s="273" t="s">
        <v>640</v>
      </c>
      <c r="F951" s="273" t="s">
        <v>6688</v>
      </c>
      <c r="G951" s="273" t="s">
        <v>6689</v>
      </c>
      <c r="H951" s="273" t="s">
        <v>6689</v>
      </c>
      <c r="I951" s="291" t="e">
        <v>#N/A</v>
      </c>
    </row>
    <row r="952" spans="1:9" x14ac:dyDescent="0.25">
      <c r="A952" s="273">
        <v>49562</v>
      </c>
      <c r="B952" s="273">
        <v>50655654</v>
      </c>
      <c r="C952" s="273">
        <v>174690</v>
      </c>
      <c r="D952" s="273" t="s">
        <v>7277</v>
      </c>
      <c r="E952" s="273" t="s">
        <v>741</v>
      </c>
      <c r="F952" s="273" t="s">
        <v>6688</v>
      </c>
      <c r="G952" s="273" t="s">
        <v>6689</v>
      </c>
      <c r="H952" s="273" t="s">
        <v>6689</v>
      </c>
      <c r="I952" s="291" t="s">
        <v>201</v>
      </c>
    </row>
    <row r="953" spans="1:9" x14ac:dyDescent="0.25">
      <c r="A953" s="273">
        <v>49562</v>
      </c>
      <c r="B953" s="273">
        <v>50655654</v>
      </c>
      <c r="C953" s="273">
        <v>428589</v>
      </c>
      <c r="D953" s="273" t="s">
        <v>7231</v>
      </c>
      <c r="E953" s="273" t="s">
        <v>640</v>
      </c>
      <c r="F953" s="273" t="s">
        <v>6688</v>
      </c>
      <c r="G953" s="273" t="s">
        <v>6689</v>
      </c>
      <c r="H953" s="273" t="s">
        <v>6689</v>
      </c>
      <c r="I953" s="291" t="s">
        <v>201</v>
      </c>
    </row>
    <row r="954" spans="1:9" x14ac:dyDescent="0.25">
      <c r="A954" s="273">
        <v>49562</v>
      </c>
      <c r="B954" s="273">
        <v>50655654</v>
      </c>
      <c r="C954" s="273">
        <v>370587</v>
      </c>
      <c r="D954" s="273" t="s">
        <v>7236</v>
      </c>
      <c r="E954" s="273" t="s">
        <v>640</v>
      </c>
      <c r="F954" s="273" t="s">
        <v>6688</v>
      </c>
      <c r="G954" s="273" t="s">
        <v>6689</v>
      </c>
      <c r="H954" s="273" t="s">
        <v>6689</v>
      </c>
      <c r="I954" s="291" t="e">
        <v>#N/A</v>
      </c>
    </row>
    <row r="955" spans="1:9" x14ac:dyDescent="0.25">
      <c r="A955" s="273">
        <v>49562</v>
      </c>
      <c r="B955" s="273">
        <v>50655654</v>
      </c>
      <c r="C955" s="273">
        <v>397441</v>
      </c>
      <c r="D955" s="273" t="s">
        <v>6909</v>
      </c>
      <c r="E955" s="273" t="s">
        <v>741</v>
      </c>
      <c r="F955" s="273" t="s">
        <v>6688</v>
      </c>
      <c r="G955" s="273" t="s">
        <v>6689</v>
      </c>
      <c r="H955" s="273" t="s">
        <v>6689</v>
      </c>
      <c r="I955" s="291" t="s">
        <v>201</v>
      </c>
    </row>
    <row r="956" spans="1:9" x14ac:dyDescent="0.25">
      <c r="A956" s="273">
        <v>49562</v>
      </c>
      <c r="B956" s="273">
        <v>50655654</v>
      </c>
      <c r="C956" s="273">
        <v>920615</v>
      </c>
      <c r="D956" s="273" t="s">
        <v>7278</v>
      </c>
      <c r="E956" s="273" t="s">
        <v>741</v>
      </c>
      <c r="F956" s="273" t="s">
        <v>6688</v>
      </c>
      <c r="G956" s="273" t="s">
        <v>6689</v>
      </c>
      <c r="H956" s="273" t="s">
        <v>6689</v>
      </c>
      <c r="I956" s="291" t="e">
        <v>#N/A</v>
      </c>
    </row>
    <row r="957" spans="1:9" x14ac:dyDescent="0.25">
      <c r="A957" s="273">
        <v>49578</v>
      </c>
      <c r="B957" s="273">
        <v>50655631</v>
      </c>
      <c r="C957" s="273">
        <v>298555</v>
      </c>
      <c r="D957" s="273" t="s">
        <v>7069</v>
      </c>
      <c r="E957" s="273" t="s">
        <v>741</v>
      </c>
      <c r="F957" s="273" t="s">
        <v>6688</v>
      </c>
      <c r="G957" s="273" t="s">
        <v>6689</v>
      </c>
      <c r="H957" s="273" t="s">
        <v>6689</v>
      </c>
      <c r="I957" s="291" t="s">
        <v>201</v>
      </c>
    </row>
    <row r="958" spans="1:9" x14ac:dyDescent="0.25">
      <c r="A958" s="273">
        <v>49578</v>
      </c>
      <c r="B958" s="273">
        <v>50655631</v>
      </c>
      <c r="C958" s="273">
        <v>412840</v>
      </c>
      <c r="D958" s="273" t="s">
        <v>7279</v>
      </c>
      <c r="E958" s="273" t="s">
        <v>640</v>
      </c>
      <c r="F958" s="273" t="s">
        <v>6688</v>
      </c>
      <c r="G958" s="273" t="s">
        <v>6689</v>
      </c>
      <c r="H958" s="273" t="s">
        <v>6689</v>
      </c>
      <c r="I958" s="291" t="e">
        <v>#N/A</v>
      </c>
    </row>
    <row r="959" spans="1:9" x14ac:dyDescent="0.25">
      <c r="A959" s="273">
        <v>49578</v>
      </c>
      <c r="B959" s="273">
        <v>50655631</v>
      </c>
      <c r="C959" s="273">
        <v>627141</v>
      </c>
      <c r="D959" s="273" t="s">
        <v>7280</v>
      </c>
      <c r="E959" s="273" t="s">
        <v>640</v>
      </c>
      <c r="F959" s="273" t="s">
        <v>6688</v>
      </c>
      <c r="G959" s="273" t="s">
        <v>6689</v>
      </c>
      <c r="H959" s="273" t="s">
        <v>6689</v>
      </c>
      <c r="I959" s="291" t="e">
        <v>#N/A</v>
      </c>
    </row>
    <row r="960" spans="1:9" x14ac:dyDescent="0.25">
      <c r="A960" s="273">
        <v>49578</v>
      </c>
      <c r="B960" s="273">
        <v>50655631</v>
      </c>
      <c r="C960" s="273">
        <v>205187</v>
      </c>
      <c r="D960" s="273" t="s">
        <v>7281</v>
      </c>
      <c r="E960" s="273" t="s">
        <v>640</v>
      </c>
      <c r="F960" s="273" t="s">
        <v>6688</v>
      </c>
      <c r="G960" s="273" t="s">
        <v>6689</v>
      </c>
      <c r="H960" s="273" t="s">
        <v>6689</v>
      </c>
      <c r="I960" s="291" t="e">
        <v>#N/A</v>
      </c>
    </row>
    <row r="961" spans="1:9" x14ac:dyDescent="0.25">
      <c r="A961" s="273">
        <v>49578</v>
      </c>
      <c r="B961" s="273">
        <v>50655631</v>
      </c>
      <c r="C961" s="273">
        <v>509309</v>
      </c>
      <c r="D961" s="273" t="s">
        <v>7217</v>
      </c>
      <c r="E961" s="273" t="s">
        <v>741</v>
      </c>
      <c r="F961" s="273" t="s">
        <v>6703</v>
      </c>
      <c r="G961" s="273" t="s">
        <v>6689</v>
      </c>
      <c r="H961" s="273" t="s">
        <v>6689</v>
      </c>
      <c r="I961" s="291" t="s">
        <v>201</v>
      </c>
    </row>
    <row r="962" spans="1:9" x14ac:dyDescent="0.25">
      <c r="A962" s="273">
        <v>49578</v>
      </c>
      <c r="B962" s="273">
        <v>50655631</v>
      </c>
      <c r="C962" s="273">
        <v>459741</v>
      </c>
      <c r="D962" s="273" t="s">
        <v>7232</v>
      </c>
      <c r="E962" s="273" t="s">
        <v>640</v>
      </c>
      <c r="F962" s="273" t="s">
        <v>6688</v>
      </c>
      <c r="G962" s="273" t="s">
        <v>6689</v>
      </c>
      <c r="H962" s="273" t="s">
        <v>6689</v>
      </c>
      <c r="I962" s="291" t="e">
        <v>#N/A</v>
      </c>
    </row>
    <row r="963" spans="1:9" x14ac:dyDescent="0.25">
      <c r="A963" s="273">
        <v>49578</v>
      </c>
      <c r="B963" s="273">
        <v>50655631</v>
      </c>
      <c r="C963" s="273">
        <v>976494</v>
      </c>
      <c r="D963" s="273" t="s">
        <v>7282</v>
      </c>
      <c r="E963" s="273" t="s">
        <v>741</v>
      </c>
      <c r="F963" s="273" t="s">
        <v>6688</v>
      </c>
      <c r="G963" s="273" t="s">
        <v>6689</v>
      </c>
      <c r="H963" s="273" t="s">
        <v>6689</v>
      </c>
      <c r="I963" s="291" t="s">
        <v>201</v>
      </c>
    </row>
    <row r="964" spans="1:9" x14ac:dyDescent="0.25">
      <c r="A964" s="273">
        <v>49578</v>
      </c>
      <c r="B964" s="273">
        <v>50655631</v>
      </c>
      <c r="C964" s="273">
        <v>409491</v>
      </c>
      <c r="D964" s="273" t="s">
        <v>7283</v>
      </c>
      <c r="E964" s="273" t="s">
        <v>741</v>
      </c>
      <c r="F964" s="273" t="s">
        <v>6688</v>
      </c>
      <c r="G964" s="273" t="s">
        <v>6689</v>
      </c>
      <c r="H964" s="273" t="s">
        <v>6689</v>
      </c>
      <c r="I964" s="291" t="s">
        <v>201</v>
      </c>
    </row>
    <row r="965" spans="1:9" x14ac:dyDescent="0.25">
      <c r="A965" s="273">
        <v>49578</v>
      </c>
      <c r="B965" s="273">
        <v>50655631</v>
      </c>
      <c r="C965" s="273">
        <v>228041</v>
      </c>
      <c r="D965" s="273" t="s">
        <v>7284</v>
      </c>
      <c r="E965" s="273" t="s">
        <v>741</v>
      </c>
      <c r="F965" s="273" t="s">
        <v>6688</v>
      </c>
      <c r="G965" s="273" t="s">
        <v>6689</v>
      </c>
      <c r="H965" s="273" t="s">
        <v>6689</v>
      </c>
      <c r="I965" s="291" t="s">
        <v>201</v>
      </c>
    </row>
    <row r="966" spans="1:9" x14ac:dyDescent="0.25">
      <c r="A966" s="273">
        <v>49578</v>
      </c>
      <c r="B966" s="273">
        <v>50655631</v>
      </c>
      <c r="C966" s="273">
        <v>373653</v>
      </c>
      <c r="D966" s="273" t="s">
        <v>7285</v>
      </c>
      <c r="E966" s="273" t="s">
        <v>741</v>
      </c>
      <c r="F966" s="273" t="s">
        <v>6688</v>
      </c>
      <c r="G966" s="273" t="s">
        <v>6689</v>
      </c>
      <c r="H966" s="273" t="s">
        <v>6689</v>
      </c>
      <c r="I966" s="291" t="s">
        <v>201</v>
      </c>
    </row>
    <row r="967" spans="1:9" x14ac:dyDescent="0.25">
      <c r="A967" s="273">
        <v>49578</v>
      </c>
      <c r="B967" s="273">
        <v>50655631</v>
      </c>
      <c r="C967" s="273">
        <v>371657</v>
      </c>
      <c r="D967" s="273" t="s">
        <v>7239</v>
      </c>
      <c r="E967" s="273" t="s">
        <v>640</v>
      </c>
      <c r="F967" s="273" t="s">
        <v>6688</v>
      </c>
      <c r="G967" s="273" t="s">
        <v>6689</v>
      </c>
      <c r="H967" s="273" t="s">
        <v>6689</v>
      </c>
      <c r="I967" s="291" t="e">
        <v>#N/A</v>
      </c>
    </row>
    <row r="968" spans="1:9" x14ac:dyDescent="0.25">
      <c r="A968" s="273">
        <v>49578</v>
      </c>
      <c r="B968" s="273">
        <v>50655631</v>
      </c>
      <c r="C968" s="273">
        <v>372646</v>
      </c>
      <c r="D968" s="273" t="s">
        <v>7249</v>
      </c>
      <c r="E968" s="273" t="s">
        <v>640</v>
      </c>
      <c r="F968" s="273" t="s">
        <v>6688</v>
      </c>
      <c r="G968" s="273" t="s">
        <v>6689</v>
      </c>
      <c r="H968" s="273" t="s">
        <v>6689</v>
      </c>
      <c r="I968" s="291" t="e">
        <v>#N/A</v>
      </c>
    </row>
    <row r="969" spans="1:9" x14ac:dyDescent="0.25">
      <c r="A969" s="273">
        <v>49578</v>
      </c>
      <c r="B969" s="273">
        <v>50655631</v>
      </c>
      <c r="C969" s="273">
        <v>203781</v>
      </c>
      <c r="D969" s="273" t="s">
        <v>7219</v>
      </c>
      <c r="E969" s="273" t="s">
        <v>741</v>
      </c>
      <c r="F969" s="273" t="s">
        <v>6688</v>
      </c>
      <c r="G969" s="273" t="s">
        <v>6689</v>
      </c>
      <c r="H969" s="273" t="s">
        <v>6689</v>
      </c>
      <c r="I969" s="291" t="e">
        <v>#N/A</v>
      </c>
    </row>
    <row r="970" spans="1:9" x14ac:dyDescent="0.25">
      <c r="A970" s="273">
        <v>49578</v>
      </c>
      <c r="B970" s="273">
        <v>50655631</v>
      </c>
      <c r="C970" s="273">
        <v>344154</v>
      </c>
      <c r="D970" s="273" t="s">
        <v>7286</v>
      </c>
      <c r="E970" s="273" t="s">
        <v>741</v>
      </c>
      <c r="F970" s="273" t="s">
        <v>6688</v>
      </c>
      <c r="G970" s="273" t="s">
        <v>6689</v>
      </c>
      <c r="H970" s="273" t="s">
        <v>6689</v>
      </c>
      <c r="I970" s="291" t="s">
        <v>201</v>
      </c>
    </row>
    <row r="971" spans="1:9" x14ac:dyDescent="0.25">
      <c r="A971" s="273">
        <v>49624</v>
      </c>
      <c r="B971" s="273">
        <v>50655634</v>
      </c>
      <c r="C971" s="273">
        <v>518383</v>
      </c>
      <c r="D971" s="273" t="s">
        <v>7287</v>
      </c>
      <c r="E971" s="273" t="s">
        <v>6944</v>
      </c>
      <c r="F971" s="273" t="s">
        <v>6688</v>
      </c>
      <c r="G971" s="273" t="s">
        <v>6689</v>
      </c>
      <c r="H971" s="273" t="s">
        <v>6689</v>
      </c>
      <c r="I971" s="291" t="e">
        <v>#N/A</v>
      </c>
    </row>
    <row r="972" spans="1:9" x14ac:dyDescent="0.25">
      <c r="A972" s="273">
        <v>49624</v>
      </c>
      <c r="B972" s="273">
        <v>50655634</v>
      </c>
      <c r="C972" s="273">
        <v>591514</v>
      </c>
      <c r="D972" s="273" t="s">
        <v>7288</v>
      </c>
      <c r="E972" s="273" t="s">
        <v>640</v>
      </c>
      <c r="F972" s="273" t="s">
        <v>6688</v>
      </c>
      <c r="G972" s="273" t="s">
        <v>6689</v>
      </c>
      <c r="H972" s="273" t="s">
        <v>6689</v>
      </c>
      <c r="I972" s="291" t="e">
        <v>#N/A</v>
      </c>
    </row>
    <row r="973" spans="1:9" x14ac:dyDescent="0.25">
      <c r="A973" s="273">
        <v>49624</v>
      </c>
      <c r="B973" s="273">
        <v>50655634</v>
      </c>
      <c r="C973" s="273">
        <v>452638</v>
      </c>
      <c r="D973" s="273" t="s">
        <v>7263</v>
      </c>
      <c r="E973" s="273" t="s">
        <v>640</v>
      </c>
      <c r="F973" s="273" t="s">
        <v>6688</v>
      </c>
      <c r="G973" s="273" t="s">
        <v>6689</v>
      </c>
      <c r="H973" s="273" t="s">
        <v>6689</v>
      </c>
      <c r="I973" s="291" t="e">
        <v>#N/A</v>
      </c>
    </row>
    <row r="974" spans="1:9" x14ac:dyDescent="0.25">
      <c r="A974" s="273">
        <v>49624</v>
      </c>
      <c r="B974" s="273">
        <v>50655634</v>
      </c>
      <c r="C974" s="273">
        <v>378148</v>
      </c>
      <c r="D974" s="273" t="s">
        <v>7289</v>
      </c>
      <c r="E974" s="273" t="s">
        <v>640</v>
      </c>
      <c r="F974" s="273" t="s">
        <v>6688</v>
      </c>
      <c r="G974" s="273" t="s">
        <v>6689</v>
      </c>
      <c r="H974" s="273" t="s">
        <v>6689</v>
      </c>
      <c r="I974" s="291" t="e">
        <v>#N/A</v>
      </c>
    </row>
    <row r="975" spans="1:9" x14ac:dyDescent="0.25">
      <c r="A975" s="273">
        <v>49624</v>
      </c>
      <c r="B975" s="273">
        <v>50655634</v>
      </c>
      <c r="C975" s="273">
        <v>486947</v>
      </c>
      <c r="D975" s="273" t="s">
        <v>7290</v>
      </c>
      <c r="E975" s="273" t="s">
        <v>640</v>
      </c>
      <c r="F975" s="273" t="s">
        <v>6688</v>
      </c>
      <c r="G975" s="273" t="s">
        <v>6689</v>
      </c>
      <c r="H975" s="273" t="s">
        <v>6689</v>
      </c>
      <c r="I975" s="291" t="e">
        <v>#N/A</v>
      </c>
    </row>
    <row r="976" spans="1:9" x14ac:dyDescent="0.25">
      <c r="A976" s="273">
        <v>49624</v>
      </c>
      <c r="B976" s="273">
        <v>50655634</v>
      </c>
      <c r="C976" s="273">
        <v>458090</v>
      </c>
      <c r="D976" s="273" t="s">
        <v>7234</v>
      </c>
      <c r="E976" s="273" t="s">
        <v>640</v>
      </c>
      <c r="F976" s="273" t="s">
        <v>6688</v>
      </c>
      <c r="G976" s="273" t="s">
        <v>6689</v>
      </c>
      <c r="H976" s="273" t="s">
        <v>6689</v>
      </c>
      <c r="I976" s="291" t="e">
        <v>#N/A</v>
      </c>
    </row>
    <row r="977" spans="1:9" x14ac:dyDescent="0.25">
      <c r="A977" s="273">
        <v>49624</v>
      </c>
      <c r="B977" s="273">
        <v>50655634</v>
      </c>
      <c r="C977" s="273">
        <v>336328</v>
      </c>
      <c r="D977" s="273" t="s">
        <v>7238</v>
      </c>
      <c r="E977" s="273" t="s">
        <v>640</v>
      </c>
      <c r="F977" s="273" t="s">
        <v>6688</v>
      </c>
      <c r="G977" s="273" t="s">
        <v>6689</v>
      </c>
      <c r="H977" s="273" t="s">
        <v>6689</v>
      </c>
      <c r="I977" s="291" t="e">
        <v>#N/A</v>
      </c>
    </row>
    <row r="978" spans="1:9" x14ac:dyDescent="0.25">
      <c r="A978" s="273">
        <v>49624</v>
      </c>
      <c r="B978" s="273">
        <v>50655634</v>
      </c>
      <c r="C978" s="273">
        <v>371736</v>
      </c>
      <c r="D978" s="273" t="s">
        <v>7291</v>
      </c>
      <c r="E978" s="273" t="s">
        <v>640</v>
      </c>
      <c r="F978" s="273" t="s">
        <v>6688</v>
      </c>
      <c r="G978" s="273" t="s">
        <v>6689</v>
      </c>
      <c r="H978" s="273" t="s">
        <v>6689</v>
      </c>
      <c r="I978" s="291" t="e">
        <v>#N/A</v>
      </c>
    </row>
    <row r="979" spans="1:9" x14ac:dyDescent="0.25">
      <c r="A979" s="273">
        <v>49624</v>
      </c>
      <c r="B979" s="273">
        <v>50655634</v>
      </c>
      <c r="C979" s="273">
        <v>371348</v>
      </c>
      <c r="D979" s="273" t="s">
        <v>7292</v>
      </c>
      <c r="E979" s="273" t="s">
        <v>640</v>
      </c>
      <c r="F979" s="273" t="s">
        <v>6688</v>
      </c>
      <c r="G979" s="273" t="s">
        <v>6689</v>
      </c>
      <c r="H979" s="273" t="s">
        <v>6689</v>
      </c>
      <c r="I979" s="291" t="e">
        <v>#N/A</v>
      </c>
    </row>
    <row r="980" spans="1:9" x14ac:dyDescent="0.25">
      <c r="A980" s="273">
        <v>49624</v>
      </c>
      <c r="B980" s="273">
        <v>50655634</v>
      </c>
      <c r="C980" s="273">
        <v>410628</v>
      </c>
      <c r="D980" s="273" t="s">
        <v>7293</v>
      </c>
      <c r="E980" s="273" t="s">
        <v>640</v>
      </c>
      <c r="F980" s="273" t="s">
        <v>6688</v>
      </c>
      <c r="G980" s="273" t="s">
        <v>6689</v>
      </c>
      <c r="H980" s="273" t="s">
        <v>6689</v>
      </c>
      <c r="I980" s="291" t="e">
        <v>#N/A</v>
      </c>
    </row>
    <row r="981" spans="1:9" x14ac:dyDescent="0.25">
      <c r="A981" s="273">
        <v>49624</v>
      </c>
      <c r="B981" s="273">
        <v>50655634</v>
      </c>
      <c r="C981" s="273">
        <v>370627</v>
      </c>
      <c r="D981" s="273" t="s">
        <v>7294</v>
      </c>
      <c r="E981" s="273" t="s">
        <v>640</v>
      </c>
      <c r="F981" s="273" t="s">
        <v>6688</v>
      </c>
      <c r="G981" s="273" t="s">
        <v>6689</v>
      </c>
      <c r="H981" s="273" t="s">
        <v>6689</v>
      </c>
      <c r="I981" s="291" t="e">
        <v>#N/A</v>
      </c>
    </row>
    <row r="982" spans="1:9" x14ac:dyDescent="0.25">
      <c r="A982" s="273">
        <v>49624</v>
      </c>
      <c r="B982" s="273">
        <v>50655634</v>
      </c>
      <c r="C982" s="273">
        <v>568554</v>
      </c>
      <c r="D982" s="273" t="s">
        <v>7295</v>
      </c>
      <c r="E982" s="273" t="s">
        <v>6944</v>
      </c>
      <c r="F982" s="273" t="s">
        <v>6688</v>
      </c>
      <c r="G982" s="273" t="s">
        <v>6689</v>
      </c>
      <c r="H982" s="273" t="s">
        <v>6689</v>
      </c>
      <c r="I982" s="291" t="e">
        <v>#N/A</v>
      </c>
    </row>
    <row r="983" spans="1:9" x14ac:dyDescent="0.25">
      <c r="A983" s="273">
        <v>49658</v>
      </c>
      <c r="B983" s="273">
        <v>50655647</v>
      </c>
      <c r="C983" s="273">
        <v>593474</v>
      </c>
      <c r="D983" s="273" t="s">
        <v>7296</v>
      </c>
      <c r="E983" s="273" t="s">
        <v>640</v>
      </c>
      <c r="F983" s="273" t="s">
        <v>6688</v>
      </c>
      <c r="G983" s="273" t="s">
        <v>6689</v>
      </c>
      <c r="H983" s="273" t="s">
        <v>6689</v>
      </c>
      <c r="I983" s="291" t="s">
        <v>201</v>
      </c>
    </row>
    <row r="984" spans="1:9" x14ac:dyDescent="0.25">
      <c r="A984" s="273">
        <v>49658</v>
      </c>
      <c r="B984" s="273">
        <v>50655647</v>
      </c>
      <c r="C984" s="273">
        <v>435303</v>
      </c>
      <c r="D984" s="273" t="s">
        <v>7297</v>
      </c>
      <c r="E984" s="273" t="s">
        <v>640</v>
      </c>
      <c r="F984" s="273" t="s">
        <v>6688</v>
      </c>
      <c r="G984" s="273" t="s">
        <v>6689</v>
      </c>
      <c r="H984" s="273" t="s">
        <v>6689</v>
      </c>
      <c r="I984" s="291" t="e">
        <v>#N/A</v>
      </c>
    </row>
    <row r="985" spans="1:9" x14ac:dyDescent="0.25">
      <c r="A985" s="273">
        <v>49658</v>
      </c>
      <c r="B985" s="273">
        <v>50655647</v>
      </c>
      <c r="C985" s="273">
        <v>435310</v>
      </c>
      <c r="D985" s="273" t="s">
        <v>7298</v>
      </c>
      <c r="E985" s="273" t="s">
        <v>640</v>
      </c>
      <c r="F985" s="273" t="s">
        <v>6688</v>
      </c>
      <c r="G985" s="273" t="s">
        <v>6689</v>
      </c>
      <c r="H985" s="273" t="s">
        <v>6689</v>
      </c>
      <c r="I985" s="291" t="e">
        <v>#N/A</v>
      </c>
    </row>
    <row r="986" spans="1:9" x14ac:dyDescent="0.25">
      <c r="A986" s="273">
        <v>49658</v>
      </c>
      <c r="B986" s="273">
        <v>50655647</v>
      </c>
      <c r="C986" s="273">
        <v>383419</v>
      </c>
      <c r="D986" s="273" t="s">
        <v>7299</v>
      </c>
      <c r="E986" s="273" t="s">
        <v>640</v>
      </c>
      <c r="F986" s="273" t="s">
        <v>6688</v>
      </c>
      <c r="G986" s="273" t="s">
        <v>6689</v>
      </c>
      <c r="H986" s="273" t="s">
        <v>6689</v>
      </c>
      <c r="I986" s="291" t="e">
        <v>#N/A</v>
      </c>
    </row>
    <row r="987" spans="1:9" x14ac:dyDescent="0.25">
      <c r="A987" s="273">
        <v>49658</v>
      </c>
      <c r="B987" s="273">
        <v>50655647</v>
      </c>
      <c r="C987" s="273">
        <v>443960</v>
      </c>
      <c r="D987" s="273" t="s">
        <v>7300</v>
      </c>
      <c r="E987" s="273" t="s">
        <v>640</v>
      </c>
      <c r="F987" s="273" t="s">
        <v>6688</v>
      </c>
      <c r="G987" s="273" t="s">
        <v>6689</v>
      </c>
      <c r="H987" s="273" t="s">
        <v>6689</v>
      </c>
      <c r="I987" s="291" t="e">
        <v>#N/A</v>
      </c>
    </row>
    <row r="988" spans="1:9" x14ac:dyDescent="0.25">
      <c r="A988" s="273">
        <v>49658</v>
      </c>
      <c r="B988" s="273">
        <v>50655647</v>
      </c>
      <c r="C988" s="273">
        <v>465544</v>
      </c>
      <c r="D988" s="273" t="s">
        <v>7245</v>
      </c>
      <c r="E988" s="273" t="s">
        <v>640</v>
      </c>
      <c r="F988" s="273" t="s">
        <v>6688</v>
      </c>
      <c r="G988" s="273" t="s">
        <v>6689</v>
      </c>
      <c r="H988" s="273" t="s">
        <v>6689</v>
      </c>
      <c r="I988" s="291" t="e">
        <v>#N/A</v>
      </c>
    </row>
    <row r="989" spans="1:9" x14ac:dyDescent="0.25">
      <c r="A989" s="273">
        <v>49658</v>
      </c>
      <c r="B989" s="273">
        <v>50655647</v>
      </c>
      <c r="C989" s="273">
        <v>370307</v>
      </c>
      <c r="D989" s="273" t="s">
        <v>7301</v>
      </c>
      <c r="E989" s="273" t="s">
        <v>640</v>
      </c>
      <c r="F989" s="273" t="s">
        <v>6688</v>
      </c>
      <c r="G989" s="273" t="s">
        <v>6689</v>
      </c>
      <c r="H989" s="273" t="s">
        <v>6689</v>
      </c>
      <c r="I989" s="291" t="e">
        <v>#N/A</v>
      </c>
    </row>
    <row r="990" spans="1:9" x14ac:dyDescent="0.25">
      <c r="A990" s="273">
        <v>49658</v>
      </c>
      <c r="B990" s="273">
        <v>50655647</v>
      </c>
      <c r="C990" s="273">
        <v>371734</v>
      </c>
      <c r="D990" s="273" t="s">
        <v>7266</v>
      </c>
      <c r="E990" s="273" t="s">
        <v>640</v>
      </c>
      <c r="F990" s="273" t="s">
        <v>6688</v>
      </c>
      <c r="G990" s="273" t="s">
        <v>6689</v>
      </c>
      <c r="H990" s="273" t="s">
        <v>6689</v>
      </c>
      <c r="I990" s="291" t="e">
        <v>#N/A</v>
      </c>
    </row>
    <row r="991" spans="1:9" x14ac:dyDescent="0.25">
      <c r="A991" s="273">
        <v>49658</v>
      </c>
      <c r="B991" s="273">
        <v>50655647</v>
      </c>
      <c r="C991" s="273">
        <v>429166</v>
      </c>
      <c r="D991" s="273" t="s">
        <v>7302</v>
      </c>
      <c r="E991" s="273" t="s">
        <v>640</v>
      </c>
      <c r="F991" s="273" t="s">
        <v>6688</v>
      </c>
      <c r="G991" s="273" t="s">
        <v>6689</v>
      </c>
      <c r="H991" s="273" t="s">
        <v>6689</v>
      </c>
      <c r="I991" s="291" t="e">
        <v>#N/A</v>
      </c>
    </row>
    <row r="992" spans="1:9" x14ac:dyDescent="0.25">
      <c r="A992" s="273">
        <v>49658</v>
      </c>
      <c r="B992" s="273">
        <v>50655647</v>
      </c>
      <c r="C992" s="273">
        <v>361700</v>
      </c>
      <c r="D992" s="273" t="s">
        <v>7303</v>
      </c>
      <c r="E992" s="273" t="s">
        <v>640</v>
      </c>
      <c r="F992" s="273" t="s">
        <v>6688</v>
      </c>
      <c r="G992" s="273" t="s">
        <v>6689</v>
      </c>
      <c r="H992" s="273" t="s">
        <v>6689</v>
      </c>
      <c r="I992" s="291" t="e">
        <v>#N/A</v>
      </c>
    </row>
    <row r="993" spans="1:9" x14ac:dyDescent="0.25">
      <c r="A993" s="273">
        <v>49658</v>
      </c>
      <c r="B993" s="273">
        <v>50655647</v>
      </c>
      <c r="C993" s="273">
        <v>371348</v>
      </c>
      <c r="D993" s="273" t="s">
        <v>7292</v>
      </c>
      <c r="E993" s="273" t="s">
        <v>640</v>
      </c>
      <c r="F993" s="273" t="s">
        <v>6688</v>
      </c>
      <c r="G993" s="273" t="s">
        <v>6689</v>
      </c>
      <c r="H993" s="273" t="s">
        <v>6689</v>
      </c>
      <c r="I993" s="291" t="e">
        <v>#N/A</v>
      </c>
    </row>
    <row r="994" spans="1:9" x14ac:dyDescent="0.25">
      <c r="A994" s="273">
        <v>49658</v>
      </c>
      <c r="B994" s="273">
        <v>50655647</v>
      </c>
      <c r="C994" s="273">
        <v>585153</v>
      </c>
      <c r="D994" s="273" t="s">
        <v>7304</v>
      </c>
      <c r="E994" s="273" t="s">
        <v>640</v>
      </c>
      <c r="F994" s="273" t="s">
        <v>6688</v>
      </c>
      <c r="G994" s="273" t="s">
        <v>6689</v>
      </c>
      <c r="H994" s="273" t="s">
        <v>6689</v>
      </c>
      <c r="I994" s="291" t="e">
        <v>#N/A</v>
      </c>
    </row>
    <row r="995" spans="1:9" x14ac:dyDescent="0.25">
      <c r="A995" s="273">
        <v>49658</v>
      </c>
      <c r="B995" s="273">
        <v>50655647</v>
      </c>
      <c r="C995" s="273">
        <v>419786</v>
      </c>
      <c r="D995" s="273" t="s">
        <v>7250</v>
      </c>
      <c r="E995" s="273" t="s">
        <v>640</v>
      </c>
      <c r="F995" s="273" t="s">
        <v>6688</v>
      </c>
      <c r="G995" s="273" t="s">
        <v>6689</v>
      </c>
      <c r="H995" s="273" t="s">
        <v>6689</v>
      </c>
      <c r="I995" s="291" t="e">
        <v>#N/A</v>
      </c>
    </row>
    <row r="996" spans="1:9" x14ac:dyDescent="0.25">
      <c r="A996" s="273">
        <v>49658</v>
      </c>
      <c r="B996" s="273">
        <v>50655647</v>
      </c>
      <c r="C996" s="273">
        <v>486662</v>
      </c>
      <c r="D996" s="273" t="s">
        <v>7251</v>
      </c>
      <c r="E996" s="273" t="s">
        <v>640</v>
      </c>
      <c r="F996" s="273" t="s">
        <v>6688</v>
      </c>
      <c r="G996" s="273" t="s">
        <v>6689</v>
      </c>
      <c r="H996" s="273" t="s">
        <v>6689</v>
      </c>
      <c r="I996" s="291" t="e">
        <v>#N/A</v>
      </c>
    </row>
    <row r="997" spans="1:9" x14ac:dyDescent="0.25">
      <c r="A997" s="273">
        <v>49700</v>
      </c>
      <c r="B997" s="273">
        <v>50655643</v>
      </c>
      <c r="C997" s="273">
        <v>303811</v>
      </c>
      <c r="D997" s="273" t="s">
        <v>7305</v>
      </c>
      <c r="E997" s="273" t="s">
        <v>640</v>
      </c>
      <c r="F997" s="273" t="s">
        <v>6688</v>
      </c>
      <c r="G997" s="273" t="s">
        <v>6689</v>
      </c>
      <c r="H997" s="273" t="s">
        <v>6689</v>
      </c>
      <c r="I997" s="291" t="e">
        <v>#N/A</v>
      </c>
    </row>
    <row r="998" spans="1:9" x14ac:dyDescent="0.25">
      <c r="A998" s="273">
        <v>49700</v>
      </c>
      <c r="B998" s="273">
        <v>50655643</v>
      </c>
      <c r="C998" s="273">
        <v>328238</v>
      </c>
      <c r="D998" s="273" t="s">
        <v>7258</v>
      </c>
      <c r="E998" s="273" t="s">
        <v>640</v>
      </c>
      <c r="F998" s="273" t="s">
        <v>6688</v>
      </c>
      <c r="G998" s="273" t="s">
        <v>6689</v>
      </c>
      <c r="H998" s="273" t="s">
        <v>6689</v>
      </c>
      <c r="I998" s="291" t="e">
        <v>#N/A</v>
      </c>
    </row>
    <row r="999" spans="1:9" x14ac:dyDescent="0.25">
      <c r="A999" s="273">
        <v>49700</v>
      </c>
      <c r="B999" s="273">
        <v>50655643</v>
      </c>
      <c r="C999" s="273">
        <v>440374</v>
      </c>
      <c r="D999" s="273" t="s">
        <v>7306</v>
      </c>
      <c r="E999" s="273" t="s">
        <v>640</v>
      </c>
      <c r="F999" s="273" t="s">
        <v>6688</v>
      </c>
      <c r="G999" s="273" t="s">
        <v>6689</v>
      </c>
      <c r="H999" s="273" t="s">
        <v>6689</v>
      </c>
      <c r="I999" s="291" t="e">
        <v>#N/A</v>
      </c>
    </row>
    <row r="1000" spans="1:9" x14ac:dyDescent="0.25">
      <c r="A1000" s="273">
        <v>49700</v>
      </c>
      <c r="B1000" s="273">
        <v>50655643</v>
      </c>
      <c r="C1000" s="273">
        <v>593482</v>
      </c>
      <c r="D1000" s="273" t="s">
        <v>7222</v>
      </c>
      <c r="E1000" s="273" t="s">
        <v>640</v>
      </c>
      <c r="F1000" s="273" t="s">
        <v>6688</v>
      </c>
      <c r="G1000" s="273" t="s">
        <v>6689</v>
      </c>
      <c r="H1000" s="273" t="s">
        <v>6689</v>
      </c>
      <c r="I1000" s="291" t="e">
        <v>#N/A</v>
      </c>
    </row>
    <row r="1001" spans="1:9" x14ac:dyDescent="0.25">
      <c r="A1001" s="273">
        <v>49700</v>
      </c>
      <c r="B1001" s="273">
        <v>50655643</v>
      </c>
      <c r="C1001" s="273">
        <v>371272</v>
      </c>
      <c r="D1001" s="273" t="s">
        <v>7242</v>
      </c>
      <c r="E1001" s="273" t="s">
        <v>640</v>
      </c>
      <c r="F1001" s="273" t="s">
        <v>6688</v>
      </c>
      <c r="G1001" s="273" t="s">
        <v>6689</v>
      </c>
      <c r="H1001" s="273" t="s">
        <v>6689</v>
      </c>
      <c r="I1001" s="291" t="e">
        <v>#N/A</v>
      </c>
    </row>
    <row r="1002" spans="1:9" x14ac:dyDescent="0.25">
      <c r="A1002" s="273">
        <v>49700</v>
      </c>
      <c r="B1002" s="273">
        <v>50655643</v>
      </c>
      <c r="C1002" s="273">
        <v>435310</v>
      </c>
      <c r="D1002" s="273" t="s">
        <v>7298</v>
      </c>
      <c r="E1002" s="273" t="s">
        <v>640</v>
      </c>
      <c r="F1002" s="273" t="s">
        <v>6688</v>
      </c>
      <c r="G1002" s="273" t="s">
        <v>6689</v>
      </c>
      <c r="H1002" s="273" t="s">
        <v>6689</v>
      </c>
      <c r="I1002" s="291" t="e">
        <v>#N/A</v>
      </c>
    </row>
    <row r="1003" spans="1:9" x14ac:dyDescent="0.25">
      <c r="A1003" s="273">
        <v>49700</v>
      </c>
      <c r="B1003" s="273">
        <v>50655643</v>
      </c>
      <c r="C1003" s="273">
        <v>590253</v>
      </c>
      <c r="D1003" s="273" t="s">
        <v>7307</v>
      </c>
      <c r="E1003" s="273" t="s">
        <v>640</v>
      </c>
      <c r="F1003" s="273" t="s">
        <v>6688</v>
      </c>
      <c r="G1003" s="273" t="s">
        <v>6689</v>
      </c>
      <c r="H1003" s="273" t="s">
        <v>6689</v>
      </c>
      <c r="I1003" s="291" t="s">
        <v>201</v>
      </c>
    </row>
    <row r="1004" spans="1:9" x14ac:dyDescent="0.25">
      <c r="A1004" s="273">
        <v>49700</v>
      </c>
      <c r="B1004" s="273">
        <v>50655643</v>
      </c>
      <c r="C1004" s="273">
        <v>443960</v>
      </c>
      <c r="D1004" s="273" t="s">
        <v>7300</v>
      </c>
      <c r="E1004" s="273" t="s">
        <v>640</v>
      </c>
      <c r="F1004" s="273" t="s">
        <v>6688</v>
      </c>
      <c r="G1004" s="273" t="s">
        <v>6689</v>
      </c>
      <c r="H1004" s="273" t="s">
        <v>6689</v>
      </c>
      <c r="I1004" s="291" t="e">
        <v>#N/A</v>
      </c>
    </row>
    <row r="1005" spans="1:9" x14ac:dyDescent="0.25">
      <c r="A1005" s="273">
        <v>49700</v>
      </c>
      <c r="B1005" s="273">
        <v>50655643</v>
      </c>
      <c r="C1005" s="273">
        <v>451143</v>
      </c>
      <c r="D1005" s="273" t="s">
        <v>7308</v>
      </c>
      <c r="E1005" s="273" t="s">
        <v>640</v>
      </c>
      <c r="F1005" s="273" t="s">
        <v>6688</v>
      </c>
      <c r="G1005" s="273" t="s">
        <v>6689</v>
      </c>
      <c r="H1005" s="273" t="s">
        <v>6689</v>
      </c>
      <c r="I1005" s="291" t="e">
        <v>#N/A</v>
      </c>
    </row>
    <row r="1006" spans="1:9" x14ac:dyDescent="0.25">
      <c r="A1006" s="273">
        <v>49700</v>
      </c>
      <c r="B1006" s="273">
        <v>50655643</v>
      </c>
      <c r="C1006" s="273">
        <v>471158</v>
      </c>
      <c r="D1006" s="273" t="s">
        <v>7276</v>
      </c>
      <c r="E1006" s="273" t="s">
        <v>640</v>
      </c>
      <c r="F1006" s="273" t="s">
        <v>6688</v>
      </c>
      <c r="G1006" s="273" t="s">
        <v>6689</v>
      </c>
      <c r="H1006" s="273" t="s">
        <v>6689</v>
      </c>
      <c r="I1006" s="291" t="e">
        <v>#N/A</v>
      </c>
    </row>
    <row r="1007" spans="1:9" x14ac:dyDescent="0.25">
      <c r="A1007" s="273">
        <v>49700</v>
      </c>
      <c r="B1007" s="273">
        <v>50655643</v>
      </c>
      <c r="C1007" s="273">
        <v>384599</v>
      </c>
      <c r="D1007" s="273" t="s">
        <v>123</v>
      </c>
      <c r="E1007" s="273" t="s">
        <v>640</v>
      </c>
      <c r="F1007" s="273" t="s">
        <v>6688</v>
      </c>
      <c r="G1007" s="273" t="s">
        <v>6689</v>
      </c>
      <c r="H1007" s="273" t="s">
        <v>6689</v>
      </c>
      <c r="I1007" s="291" t="e">
        <v>#N/A</v>
      </c>
    </row>
    <row r="1008" spans="1:9" x14ac:dyDescent="0.25">
      <c r="A1008" s="273">
        <v>49700</v>
      </c>
      <c r="B1008" s="273">
        <v>50655643</v>
      </c>
      <c r="C1008" s="273">
        <v>566544</v>
      </c>
      <c r="D1008" s="273" t="s">
        <v>7265</v>
      </c>
      <c r="E1008" s="273" t="s">
        <v>6944</v>
      </c>
      <c r="F1008" s="273" t="s">
        <v>6688</v>
      </c>
      <c r="G1008" s="273" t="s">
        <v>6689</v>
      </c>
      <c r="H1008" s="273" t="s">
        <v>6689</v>
      </c>
      <c r="I1008" s="291" t="e">
        <v>#N/A</v>
      </c>
    </row>
    <row r="1009" spans="1:9" x14ac:dyDescent="0.25">
      <c r="A1009" s="273">
        <v>49700</v>
      </c>
      <c r="B1009" s="273">
        <v>50655643</v>
      </c>
      <c r="C1009" s="273">
        <v>261813</v>
      </c>
      <c r="D1009" s="273" t="s">
        <v>7224</v>
      </c>
      <c r="E1009" s="273" t="s">
        <v>640</v>
      </c>
      <c r="F1009" s="273" t="s">
        <v>6688</v>
      </c>
      <c r="G1009" s="273" t="s">
        <v>6689</v>
      </c>
      <c r="H1009" s="273" t="s">
        <v>6689</v>
      </c>
      <c r="I1009" s="291" t="s">
        <v>201</v>
      </c>
    </row>
    <row r="1010" spans="1:9" x14ac:dyDescent="0.25">
      <c r="A1010" s="273">
        <v>49700</v>
      </c>
      <c r="B1010" s="273">
        <v>50655643</v>
      </c>
      <c r="C1010" s="273">
        <v>371669</v>
      </c>
      <c r="D1010" s="273" t="s">
        <v>7309</v>
      </c>
      <c r="E1010" s="273" t="s">
        <v>640</v>
      </c>
      <c r="F1010" s="273" t="s">
        <v>6688</v>
      </c>
      <c r="G1010" s="273" t="s">
        <v>6689</v>
      </c>
      <c r="H1010" s="273" t="s">
        <v>6689</v>
      </c>
      <c r="I1010" s="291" t="e">
        <v>#N/A</v>
      </c>
    </row>
    <row r="1011" spans="1:9" x14ac:dyDescent="0.25">
      <c r="A1011" s="273">
        <v>49700</v>
      </c>
      <c r="B1011" s="273">
        <v>50655643</v>
      </c>
      <c r="C1011" s="273">
        <v>370627</v>
      </c>
      <c r="D1011" s="273" t="s">
        <v>7294</v>
      </c>
      <c r="E1011" s="273" t="s">
        <v>640</v>
      </c>
      <c r="F1011" s="273" t="s">
        <v>6688</v>
      </c>
      <c r="G1011" s="273" t="s">
        <v>6689</v>
      </c>
      <c r="H1011" s="273" t="s">
        <v>6689</v>
      </c>
      <c r="I1011" s="291" t="e">
        <v>#N/A</v>
      </c>
    </row>
    <row r="1012" spans="1:9" x14ac:dyDescent="0.25">
      <c r="A1012" s="273">
        <v>49720</v>
      </c>
      <c r="B1012" s="273">
        <v>50650297</v>
      </c>
      <c r="C1012" s="273">
        <v>320968</v>
      </c>
      <c r="D1012" s="273" t="s">
        <v>7310</v>
      </c>
      <c r="E1012" s="273" t="s">
        <v>741</v>
      </c>
      <c r="F1012" s="273" t="s">
        <v>6703</v>
      </c>
      <c r="G1012" s="273" t="s">
        <v>6689</v>
      </c>
      <c r="H1012" s="273" t="s">
        <v>6689</v>
      </c>
      <c r="I1012" s="291" t="s">
        <v>6691</v>
      </c>
    </row>
    <row r="1013" spans="1:9" x14ac:dyDescent="0.25">
      <c r="A1013" s="273">
        <v>49720</v>
      </c>
      <c r="B1013" s="273">
        <v>50650297</v>
      </c>
      <c r="C1013" s="273">
        <v>346773</v>
      </c>
      <c r="D1013" s="273" t="s">
        <v>6848</v>
      </c>
      <c r="E1013" s="273" t="s">
        <v>741</v>
      </c>
      <c r="F1013" s="273" t="s">
        <v>6703</v>
      </c>
      <c r="G1013" s="273" t="s">
        <v>6689</v>
      </c>
      <c r="H1013" s="273" t="s">
        <v>6689</v>
      </c>
      <c r="I1013" s="291" t="s">
        <v>6691</v>
      </c>
    </row>
    <row r="1014" spans="1:9" x14ac:dyDescent="0.25">
      <c r="A1014" s="273">
        <v>49720</v>
      </c>
      <c r="B1014" s="273">
        <v>50650297</v>
      </c>
      <c r="C1014" s="273">
        <v>370307</v>
      </c>
      <c r="D1014" s="273" t="s">
        <v>7301</v>
      </c>
      <c r="E1014" s="273" t="s">
        <v>640</v>
      </c>
      <c r="F1014" s="273" t="s">
        <v>6688</v>
      </c>
      <c r="G1014" s="273" t="s">
        <v>6689</v>
      </c>
      <c r="H1014" s="273" t="s">
        <v>6689</v>
      </c>
      <c r="I1014" s="291" t="e">
        <v>#N/A</v>
      </c>
    </row>
    <row r="1015" spans="1:9" x14ac:dyDescent="0.25">
      <c r="A1015" s="273">
        <v>49720</v>
      </c>
      <c r="B1015" s="273">
        <v>50650297</v>
      </c>
      <c r="C1015" s="273">
        <v>304984</v>
      </c>
      <c r="D1015" s="273" t="s">
        <v>7311</v>
      </c>
      <c r="E1015" s="273" t="s">
        <v>741</v>
      </c>
      <c r="F1015" s="273" t="s">
        <v>6688</v>
      </c>
      <c r="G1015" s="273" t="s">
        <v>6689</v>
      </c>
      <c r="H1015" s="273" t="s">
        <v>6689</v>
      </c>
      <c r="I1015" s="291" t="s">
        <v>201</v>
      </c>
    </row>
    <row r="1016" spans="1:9" x14ac:dyDescent="0.25">
      <c r="A1016" s="273">
        <v>49720</v>
      </c>
      <c r="B1016" s="273">
        <v>50650297</v>
      </c>
      <c r="C1016" s="273">
        <v>428589</v>
      </c>
      <c r="D1016" s="273" t="s">
        <v>7231</v>
      </c>
      <c r="E1016" s="273" t="s">
        <v>640</v>
      </c>
      <c r="F1016" s="273" t="s">
        <v>6688</v>
      </c>
      <c r="G1016" s="273" t="s">
        <v>6689</v>
      </c>
      <c r="H1016" s="273" t="s">
        <v>6689</v>
      </c>
      <c r="I1016" s="291" t="s">
        <v>201</v>
      </c>
    </row>
    <row r="1017" spans="1:9" x14ac:dyDescent="0.25">
      <c r="A1017" s="273">
        <v>49720</v>
      </c>
      <c r="B1017" s="273">
        <v>50650297</v>
      </c>
      <c r="C1017" s="273">
        <v>976494</v>
      </c>
      <c r="D1017" s="273" t="s">
        <v>7282</v>
      </c>
      <c r="E1017" s="273" t="s">
        <v>741</v>
      </c>
      <c r="F1017" s="273" t="s">
        <v>6688</v>
      </c>
      <c r="G1017" s="273" t="s">
        <v>6689</v>
      </c>
      <c r="H1017" s="273" t="s">
        <v>6689</v>
      </c>
      <c r="I1017" s="291" t="s">
        <v>201</v>
      </c>
    </row>
    <row r="1018" spans="1:9" x14ac:dyDescent="0.25">
      <c r="A1018" s="273">
        <v>49720</v>
      </c>
      <c r="B1018" s="273">
        <v>50650297</v>
      </c>
      <c r="C1018" s="273">
        <v>409491</v>
      </c>
      <c r="D1018" s="273" t="s">
        <v>7283</v>
      </c>
      <c r="E1018" s="273" t="s">
        <v>741</v>
      </c>
      <c r="F1018" s="273" t="s">
        <v>6688</v>
      </c>
      <c r="G1018" s="273" t="s">
        <v>6689</v>
      </c>
      <c r="H1018" s="273" t="s">
        <v>6689</v>
      </c>
      <c r="I1018" s="291" t="s">
        <v>201</v>
      </c>
    </row>
    <row r="1019" spans="1:9" x14ac:dyDescent="0.25">
      <c r="A1019" s="273">
        <v>49720</v>
      </c>
      <c r="B1019" s="273">
        <v>50650297</v>
      </c>
      <c r="C1019" s="273">
        <v>459287</v>
      </c>
      <c r="D1019" s="273" t="s">
        <v>7218</v>
      </c>
      <c r="E1019" s="273" t="s">
        <v>741</v>
      </c>
      <c r="F1019" s="273" t="s">
        <v>6703</v>
      </c>
      <c r="G1019" s="273" t="s">
        <v>6689</v>
      </c>
      <c r="H1019" s="273" t="s">
        <v>6689</v>
      </c>
      <c r="I1019" s="291" t="s">
        <v>201</v>
      </c>
    </row>
    <row r="1020" spans="1:9" x14ac:dyDescent="0.25">
      <c r="A1020" s="273">
        <v>49720</v>
      </c>
      <c r="B1020" s="273">
        <v>50650297</v>
      </c>
      <c r="C1020" s="273">
        <v>509443</v>
      </c>
      <c r="D1020" s="273" t="s">
        <v>7312</v>
      </c>
      <c r="E1020" s="273" t="s">
        <v>741</v>
      </c>
      <c r="F1020" s="273" t="s">
        <v>6688</v>
      </c>
      <c r="G1020" s="273" t="s">
        <v>6689</v>
      </c>
      <c r="H1020" s="273" t="s">
        <v>6689</v>
      </c>
      <c r="I1020" s="291" t="s">
        <v>201</v>
      </c>
    </row>
    <row r="1021" spans="1:9" x14ac:dyDescent="0.25">
      <c r="A1021" s="273">
        <v>49720</v>
      </c>
      <c r="B1021" s="273">
        <v>50650297</v>
      </c>
      <c r="C1021" s="273">
        <v>228041</v>
      </c>
      <c r="D1021" s="273" t="s">
        <v>7284</v>
      </c>
      <c r="E1021" s="273" t="s">
        <v>741</v>
      </c>
      <c r="F1021" s="273" t="s">
        <v>6688</v>
      </c>
      <c r="G1021" s="273" t="s">
        <v>6689</v>
      </c>
      <c r="H1021" s="273" t="s">
        <v>6689</v>
      </c>
      <c r="I1021" s="291" t="s">
        <v>201</v>
      </c>
    </row>
    <row r="1022" spans="1:9" x14ac:dyDescent="0.25">
      <c r="A1022" s="273">
        <v>49720</v>
      </c>
      <c r="B1022" s="273">
        <v>50650297</v>
      </c>
      <c r="C1022" s="273">
        <v>373653</v>
      </c>
      <c r="D1022" s="273" t="s">
        <v>7285</v>
      </c>
      <c r="E1022" s="273" t="s">
        <v>741</v>
      </c>
      <c r="F1022" s="273" t="s">
        <v>6688</v>
      </c>
      <c r="G1022" s="273" t="s">
        <v>6689</v>
      </c>
      <c r="H1022" s="273" t="s">
        <v>6689</v>
      </c>
      <c r="I1022" s="291" t="s">
        <v>201</v>
      </c>
    </row>
    <row r="1023" spans="1:9" x14ac:dyDescent="0.25">
      <c r="A1023" s="273">
        <v>49720</v>
      </c>
      <c r="B1023" s="273">
        <v>50650297</v>
      </c>
      <c r="C1023" s="273">
        <v>371657</v>
      </c>
      <c r="D1023" s="273" t="s">
        <v>7239</v>
      </c>
      <c r="E1023" s="273" t="s">
        <v>640</v>
      </c>
      <c r="F1023" s="273" t="s">
        <v>6688</v>
      </c>
      <c r="G1023" s="273" t="s">
        <v>6689</v>
      </c>
      <c r="H1023" s="273" t="s">
        <v>6689</v>
      </c>
      <c r="I1023" s="291" t="e">
        <v>#N/A</v>
      </c>
    </row>
    <row r="1024" spans="1:9" x14ac:dyDescent="0.25">
      <c r="A1024" s="273">
        <v>49720</v>
      </c>
      <c r="B1024" s="273">
        <v>50650297</v>
      </c>
      <c r="C1024" s="273">
        <v>397441</v>
      </c>
      <c r="D1024" s="273" t="s">
        <v>6909</v>
      </c>
      <c r="E1024" s="273" t="s">
        <v>741</v>
      </c>
      <c r="F1024" s="273" t="s">
        <v>6688</v>
      </c>
      <c r="G1024" s="273" t="s">
        <v>6689</v>
      </c>
      <c r="H1024" s="273" t="s">
        <v>6689</v>
      </c>
      <c r="I1024" s="291" t="s">
        <v>201</v>
      </c>
    </row>
    <row r="1025" spans="1:9" x14ac:dyDescent="0.25">
      <c r="A1025" s="273">
        <v>49720</v>
      </c>
      <c r="B1025" s="273">
        <v>50650297</v>
      </c>
      <c r="C1025" s="273">
        <v>586708</v>
      </c>
      <c r="D1025" s="273" t="s">
        <v>6934</v>
      </c>
      <c r="E1025" s="273" t="s">
        <v>741</v>
      </c>
      <c r="F1025" s="273" t="s">
        <v>6688</v>
      </c>
      <c r="G1025" s="273" t="s">
        <v>6689</v>
      </c>
      <c r="H1025" s="273" t="s">
        <v>6689</v>
      </c>
      <c r="I1025" s="291" t="s">
        <v>201</v>
      </c>
    </row>
    <row r="1026" spans="1:9" x14ac:dyDescent="0.25">
      <c r="A1026" s="273">
        <v>49720</v>
      </c>
      <c r="B1026" s="273">
        <v>50650297</v>
      </c>
      <c r="C1026" s="273">
        <v>920615</v>
      </c>
      <c r="D1026" s="273" t="s">
        <v>7278</v>
      </c>
      <c r="E1026" s="273" t="s">
        <v>741</v>
      </c>
      <c r="F1026" s="273" t="s">
        <v>6688</v>
      </c>
      <c r="G1026" s="273" t="s">
        <v>6689</v>
      </c>
      <c r="H1026" s="273" t="s">
        <v>6689</v>
      </c>
      <c r="I1026" s="291" t="e">
        <v>#N/A</v>
      </c>
    </row>
    <row r="1027" spans="1:9" x14ac:dyDescent="0.25">
      <c r="A1027" s="273">
        <v>49720</v>
      </c>
      <c r="B1027" s="273">
        <v>50650297</v>
      </c>
      <c r="C1027" s="273">
        <v>344154</v>
      </c>
      <c r="D1027" s="273" t="s">
        <v>7286</v>
      </c>
      <c r="E1027" s="273" t="s">
        <v>741</v>
      </c>
      <c r="F1027" s="273" t="s">
        <v>6688</v>
      </c>
      <c r="G1027" s="273" t="s">
        <v>6689</v>
      </c>
      <c r="H1027" s="273" t="s">
        <v>6689</v>
      </c>
      <c r="I1027" s="291" t="s">
        <v>201</v>
      </c>
    </row>
    <row r="1028" spans="1:9" x14ac:dyDescent="0.25">
      <c r="A1028" s="273">
        <v>49723</v>
      </c>
      <c r="B1028" s="273">
        <v>50655648</v>
      </c>
      <c r="C1028" s="273">
        <v>491302</v>
      </c>
      <c r="D1028" s="273" t="s">
        <v>6888</v>
      </c>
      <c r="E1028" s="273" t="s">
        <v>741</v>
      </c>
      <c r="F1028" s="273" t="s">
        <v>6688</v>
      </c>
      <c r="G1028" s="273" t="s">
        <v>6689</v>
      </c>
      <c r="H1028" s="273" t="s">
        <v>6689</v>
      </c>
      <c r="I1028" s="291" t="s">
        <v>201</v>
      </c>
    </row>
    <row r="1029" spans="1:9" x14ac:dyDescent="0.25">
      <c r="A1029" s="273">
        <v>49723</v>
      </c>
      <c r="B1029" s="273">
        <v>50655648</v>
      </c>
      <c r="C1029" s="273">
        <v>341360</v>
      </c>
      <c r="D1029" s="273" t="s">
        <v>7272</v>
      </c>
      <c r="E1029" s="273" t="s">
        <v>741</v>
      </c>
      <c r="F1029" s="273" t="s">
        <v>6688</v>
      </c>
      <c r="G1029" s="273" t="s">
        <v>6689</v>
      </c>
      <c r="H1029" s="273" t="s">
        <v>6689</v>
      </c>
      <c r="I1029" s="291" t="s">
        <v>201</v>
      </c>
    </row>
    <row r="1030" spans="1:9" x14ac:dyDescent="0.25">
      <c r="A1030" s="273">
        <v>49723</v>
      </c>
      <c r="B1030" s="273">
        <v>50655648</v>
      </c>
      <c r="C1030" s="273">
        <v>428523</v>
      </c>
      <c r="D1030" s="273" t="s">
        <v>6889</v>
      </c>
      <c r="E1030" s="273" t="s">
        <v>741</v>
      </c>
      <c r="F1030" s="273" t="s">
        <v>6688</v>
      </c>
      <c r="G1030" s="273" t="s">
        <v>6689</v>
      </c>
      <c r="H1030" s="273" t="s">
        <v>6689</v>
      </c>
      <c r="I1030" s="291" t="s">
        <v>6691</v>
      </c>
    </row>
    <row r="1031" spans="1:9" x14ac:dyDescent="0.25">
      <c r="A1031" s="273">
        <v>49723</v>
      </c>
      <c r="B1031" s="273">
        <v>50655648</v>
      </c>
      <c r="C1031" s="273">
        <v>460132</v>
      </c>
      <c r="D1031" s="273" t="s">
        <v>7240</v>
      </c>
      <c r="E1031" s="273" t="s">
        <v>640</v>
      </c>
      <c r="F1031" s="273" t="s">
        <v>6688</v>
      </c>
      <c r="G1031" s="273" t="s">
        <v>6689</v>
      </c>
      <c r="H1031" s="273" t="s">
        <v>6689</v>
      </c>
      <c r="I1031" s="291" t="e">
        <v>#N/A</v>
      </c>
    </row>
    <row r="1032" spans="1:9" x14ac:dyDescent="0.25">
      <c r="A1032" s="273">
        <v>49723</v>
      </c>
      <c r="B1032" s="273">
        <v>50655648</v>
      </c>
      <c r="C1032" s="273">
        <v>204114</v>
      </c>
      <c r="D1032" s="273" t="s">
        <v>7229</v>
      </c>
      <c r="E1032" s="273" t="s">
        <v>640</v>
      </c>
      <c r="F1032" s="273" t="s">
        <v>6688</v>
      </c>
      <c r="G1032" s="273" t="s">
        <v>6689</v>
      </c>
      <c r="H1032" s="273" t="s">
        <v>6689</v>
      </c>
      <c r="I1032" s="291" t="e">
        <v>#N/A</v>
      </c>
    </row>
    <row r="1033" spans="1:9" x14ac:dyDescent="0.25">
      <c r="A1033" s="273">
        <v>49723</v>
      </c>
      <c r="B1033" s="273">
        <v>50655648</v>
      </c>
      <c r="C1033" s="273">
        <v>446862</v>
      </c>
      <c r="D1033" s="273" t="s">
        <v>7273</v>
      </c>
      <c r="E1033" s="273" t="s">
        <v>741</v>
      </c>
      <c r="F1033" s="273" t="s">
        <v>6688</v>
      </c>
      <c r="G1033" s="273" t="s">
        <v>6689</v>
      </c>
      <c r="H1033" s="273" t="s">
        <v>6689</v>
      </c>
      <c r="I1033" s="291" t="s">
        <v>201</v>
      </c>
    </row>
    <row r="1034" spans="1:9" x14ac:dyDescent="0.25">
      <c r="A1034" s="273">
        <v>49723</v>
      </c>
      <c r="B1034" s="273">
        <v>50655648</v>
      </c>
      <c r="C1034" s="273">
        <v>205187</v>
      </c>
      <c r="D1034" s="273" t="s">
        <v>7281</v>
      </c>
      <c r="E1034" s="273" t="s">
        <v>640</v>
      </c>
      <c r="F1034" s="273" t="s">
        <v>6688</v>
      </c>
      <c r="G1034" s="273" t="s">
        <v>6689</v>
      </c>
      <c r="H1034" s="273" t="s">
        <v>6689</v>
      </c>
      <c r="I1034" s="291" t="e">
        <v>#N/A</v>
      </c>
    </row>
    <row r="1035" spans="1:9" x14ac:dyDescent="0.25">
      <c r="A1035" s="273">
        <v>49723</v>
      </c>
      <c r="B1035" s="273">
        <v>50655648</v>
      </c>
      <c r="C1035" s="273">
        <v>241366</v>
      </c>
      <c r="D1035" s="273" t="s">
        <v>7274</v>
      </c>
      <c r="E1035" s="273" t="s">
        <v>741</v>
      </c>
      <c r="F1035" s="273" t="s">
        <v>6688</v>
      </c>
      <c r="G1035" s="273" t="s">
        <v>6689</v>
      </c>
      <c r="H1035" s="273" t="s">
        <v>6689</v>
      </c>
      <c r="I1035" s="291" t="s">
        <v>201</v>
      </c>
    </row>
    <row r="1036" spans="1:9" x14ac:dyDescent="0.25">
      <c r="A1036" s="273">
        <v>49723</v>
      </c>
      <c r="B1036" s="273">
        <v>50655648</v>
      </c>
      <c r="C1036" s="273">
        <v>471688</v>
      </c>
      <c r="D1036" s="273" t="s">
        <v>7275</v>
      </c>
      <c r="E1036" s="273" t="s">
        <v>741</v>
      </c>
      <c r="F1036" s="273" t="s">
        <v>6688</v>
      </c>
      <c r="G1036" s="273" t="s">
        <v>6689</v>
      </c>
      <c r="H1036" s="273" t="s">
        <v>6689</v>
      </c>
      <c r="I1036" s="291" t="s">
        <v>201</v>
      </c>
    </row>
    <row r="1037" spans="1:9" x14ac:dyDescent="0.25">
      <c r="A1037" s="273">
        <v>49723</v>
      </c>
      <c r="B1037" s="273">
        <v>50655648</v>
      </c>
      <c r="C1037" s="273">
        <v>307841</v>
      </c>
      <c r="D1037" s="273" t="s">
        <v>7313</v>
      </c>
      <c r="E1037" s="273" t="s">
        <v>741</v>
      </c>
      <c r="F1037" s="273" t="s">
        <v>6688</v>
      </c>
      <c r="G1037" s="273" t="s">
        <v>6689</v>
      </c>
      <c r="H1037" s="273" t="s">
        <v>6689</v>
      </c>
      <c r="I1037" s="291" t="s">
        <v>201</v>
      </c>
    </row>
    <row r="1038" spans="1:9" x14ac:dyDescent="0.25">
      <c r="A1038" s="273">
        <v>49723</v>
      </c>
      <c r="B1038" s="273">
        <v>50655648</v>
      </c>
      <c r="C1038" s="273">
        <v>471158</v>
      </c>
      <c r="D1038" s="273" t="s">
        <v>7276</v>
      </c>
      <c r="E1038" s="273" t="s">
        <v>640</v>
      </c>
      <c r="F1038" s="273" t="s">
        <v>6688</v>
      </c>
      <c r="G1038" s="273" t="s">
        <v>6689</v>
      </c>
      <c r="H1038" s="273" t="s">
        <v>6689</v>
      </c>
      <c r="I1038" s="291" t="e">
        <v>#N/A</v>
      </c>
    </row>
    <row r="1039" spans="1:9" x14ac:dyDescent="0.25">
      <c r="A1039" s="273">
        <v>49723</v>
      </c>
      <c r="B1039" s="273">
        <v>50655648</v>
      </c>
      <c r="C1039" s="273">
        <v>174690</v>
      </c>
      <c r="D1039" s="273" t="s">
        <v>7277</v>
      </c>
      <c r="E1039" s="273" t="s">
        <v>741</v>
      </c>
      <c r="F1039" s="273" t="s">
        <v>6688</v>
      </c>
      <c r="G1039" s="273" t="s">
        <v>6689</v>
      </c>
      <c r="H1039" s="273" t="s">
        <v>6689</v>
      </c>
      <c r="I1039" s="291" t="s">
        <v>201</v>
      </c>
    </row>
    <row r="1040" spans="1:9" x14ac:dyDescent="0.25">
      <c r="A1040" s="273">
        <v>49723</v>
      </c>
      <c r="B1040" s="273">
        <v>50655648</v>
      </c>
      <c r="C1040" s="273">
        <v>459741</v>
      </c>
      <c r="D1040" s="273" t="s">
        <v>7232</v>
      </c>
      <c r="E1040" s="273" t="s">
        <v>640</v>
      </c>
      <c r="F1040" s="273" t="s">
        <v>6688</v>
      </c>
      <c r="G1040" s="273" t="s">
        <v>6689</v>
      </c>
      <c r="H1040" s="273" t="s">
        <v>6689</v>
      </c>
      <c r="I1040" s="291" t="e">
        <v>#N/A</v>
      </c>
    </row>
    <row r="1041" spans="1:9" x14ac:dyDescent="0.25">
      <c r="A1041" s="273">
        <v>49723</v>
      </c>
      <c r="B1041" s="273">
        <v>50655648</v>
      </c>
      <c r="C1041" s="273">
        <v>306533</v>
      </c>
      <c r="D1041" s="273" t="s">
        <v>7314</v>
      </c>
      <c r="E1041" s="273" t="s">
        <v>741</v>
      </c>
      <c r="F1041" s="273" t="s">
        <v>6688</v>
      </c>
      <c r="G1041" s="273" t="s">
        <v>6689</v>
      </c>
      <c r="H1041" s="273" t="s">
        <v>6689</v>
      </c>
      <c r="I1041" s="291" t="s">
        <v>201</v>
      </c>
    </row>
    <row r="1042" spans="1:9" x14ac:dyDescent="0.25">
      <c r="A1042" s="273">
        <v>49723</v>
      </c>
      <c r="B1042" s="273">
        <v>50655648</v>
      </c>
      <c r="C1042" s="273">
        <v>363450</v>
      </c>
      <c r="D1042" s="273" t="s">
        <v>7315</v>
      </c>
      <c r="E1042" s="273" t="s">
        <v>741</v>
      </c>
      <c r="F1042" s="273" t="s">
        <v>6688</v>
      </c>
      <c r="G1042" s="273" t="s">
        <v>6689</v>
      </c>
      <c r="H1042" s="273" t="s">
        <v>6689</v>
      </c>
      <c r="I1042" s="291" t="s">
        <v>6691</v>
      </c>
    </row>
    <row r="1043" spans="1:9" x14ac:dyDescent="0.25">
      <c r="A1043" s="273">
        <v>49751</v>
      </c>
      <c r="B1043" s="273">
        <v>50655655</v>
      </c>
      <c r="C1043" s="273">
        <v>460132</v>
      </c>
      <c r="D1043" s="273" t="s">
        <v>7240</v>
      </c>
      <c r="E1043" s="273" t="s">
        <v>640</v>
      </c>
      <c r="F1043" s="273" t="s">
        <v>6688</v>
      </c>
      <c r="G1043" s="273" t="s">
        <v>6689</v>
      </c>
      <c r="H1043" s="273" t="s">
        <v>6689</v>
      </c>
      <c r="I1043" s="291" t="e">
        <v>#N/A</v>
      </c>
    </row>
    <row r="1044" spans="1:9" x14ac:dyDescent="0.25">
      <c r="A1044" s="273">
        <v>49751</v>
      </c>
      <c r="B1044" s="273">
        <v>50655655</v>
      </c>
      <c r="C1044" s="273">
        <v>306572</v>
      </c>
      <c r="D1044" s="273" t="s">
        <v>7316</v>
      </c>
      <c r="E1044" s="273" t="s">
        <v>741</v>
      </c>
      <c r="F1044" s="273" t="s">
        <v>6703</v>
      </c>
      <c r="G1044" s="273" t="s">
        <v>6689</v>
      </c>
      <c r="H1044" s="273" t="s">
        <v>6689</v>
      </c>
      <c r="I1044" s="291" t="s">
        <v>201</v>
      </c>
    </row>
    <row r="1045" spans="1:9" x14ac:dyDescent="0.25">
      <c r="A1045" s="273">
        <v>49751</v>
      </c>
      <c r="B1045" s="273">
        <v>50655655</v>
      </c>
      <c r="C1045" s="273">
        <v>205187</v>
      </c>
      <c r="D1045" s="273" t="s">
        <v>7281</v>
      </c>
      <c r="E1045" s="273" t="s">
        <v>640</v>
      </c>
      <c r="F1045" s="273" t="s">
        <v>6688</v>
      </c>
      <c r="G1045" s="273" t="s">
        <v>6689</v>
      </c>
      <c r="H1045" s="273" t="s">
        <v>6689</v>
      </c>
      <c r="I1045" s="291" t="e">
        <v>#N/A</v>
      </c>
    </row>
    <row r="1046" spans="1:9" x14ac:dyDescent="0.25">
      <c r="A1046" s="273">
        <v>49751</v>
      </c>
      <c r="B1046" s="273">
        <v>50655655</v>
      </c>
      <c r="C1046" s="273">
        <v>348342</v>
      </c>
      <c r="D1046" s="273" t="s">
        <v>7230</v>
      </c>
      <c r="E1046" s="273" t="s">
        <v>741</v>
      </c>
      <c r="F1046" s="273" t="s">
        <v>6688</v>
      </c>
      <c r="G1046" s="273" t="s">
        <v>6689</v>
      </c>
      <c r="H1046" s="273" t="s">
        <v>6689</v>
      </c>
      <c r="I1046" s="291" t="s">
        <v>201</v>
      </c>
    </row>
    <row r="1047" spans="1:9" x14ac:dyDescent="0.25">
      <c r="A1047" s="273">
        <v>49751</v>
      </c>
      <c r="B1047" s="273">
        <v>50655655</v>
      </c>
      <c r="C1047" s="273">
        <v>591514</v>
      </c>
      <c r="D1047" s="273" t="s">
        <v>7288</v>
      </c>
      <c r="E1047" s="273" t="s">
        <v>640</v>
      </c>
      <c r="F1047" s="273" t="s">
        <v>6688</v>
      </c>
      <c r="G1047" s="273" t="s">
        <v>6689</v>
      </c>
      <c r="H1047" s="273" t="s">
        <v>6689</v>
      </c>
      <c r="I1047" s="291" t="e">
        <v>#N/A</v>
      </c>
    </row>
    <row r="1048" spans="1:9" x14ac:dyDescent="0.25">
      <c r="A1048" s="273">
        <v>49751</v>
      </c>
      <c r="B1048" s="273">
        <v>50655655</v>
      </c>
      <c r="C1048" s="273">
        <v>495270</v>
      </c>
      <c r="D1048" s="273" t="s">
        <v>7317</v>
      </c>
      <c r="E1048" s="273" t="s">
        <v>640</v>
      </c>
      <c r="F1048" s="273" t="s">
        <v>6688</v>
      </c>
      <c r="G1048" s="273" t="s">
        <v>6689</v>
      </c>
      <c r="H1048" s="273" t="s">
        <v>6689</v>
      </c>
      <c r="I1048" s="291" t="e">
        <v>#N/A</v>
      </c>
    </row>
    <row r="1049" spans="1:9" x14ac:dyDescent="0.25">
      <c r="A1049" s="273">
        <v>49751</v>
      </c>
      <c r="B1049" s="273">
        <v>50655655</v>
      </c>
      <c r="C1049" s="273">
        <v>509128</v>
      </c>
      <c r="D1049" s="273" t="s">
        <v>7318</v>
      </c>
      <c r="E1049" s="273" t="s">
        <v>640</v>
      </c>
      <c r="F1049" s="273" t="s">
        <v>6703</v>
      </c>
      <c r="G1049" s="273" t="s">
        <v>6689</v>
      </c>
      <c r="H1049" s="273" t="s">
        <v>6689</v>
      </c>
      <c r="I1049" s="291" t="s">
        <v>201</v>
      </c>
    </row>
    <row r="1050" spans="1:9" x14ac:dyDescent="0.25">
      <c r="A1050" s="273">
        <v>49751</v>
      </c>
      <c r="B1050" s="273">
        <v>50655655</v>
      </c>
      <c r="C1050" s="273">
        <v>378894</v>
      </c>
      <c r="D1050" s="273" t="s">
        <v>7264</v>
      </c>
      <c r="E1050" s="273" t="s">
        <v>640</v>
      </c>
      <c r="F1050" s="273" t="s">
        <v>6688</v>
      </c>
      <c r="G1050" s="273" t="s">
        <v>6689</v>
      </c>
      <c r="H1050" s="273" t="s">
        <v>6689</v>
      </c>
      <c r="I1050" s="291" t="e">
        <v>#N/A</v>
      </c>
    </row>
    <row r="1051" spans="1:9" x14ac:dyDescent="0.25">
      <c r="A1051" s="273">
        <v>49751</v>
      </c>
      <c r="B1051" s="273">
        <v>50655655</v>
      </c>
      <c r="C1051" s="273">
        <v>361743</v>
      </c>
      <c r="D1051" s="273" t="s">
        <v>7233</v>
      </c>
      <c r="E1051" s="273" t="s">
        <v>640</v>
      </c>
      <c r="F1051" s="273" t="s">
        <v>6688</v>
      </c>
      <c r="G1051" s="273" t="s">
        <v>6689</v>
      </c>
      <c r="H1051" s="273" t="s">
        <v>6689</v>
      </c>
      <c r="I1051" s="291" t="e">
        <v>#N/A</v>
      </c>
    </row>
    <row r="1052" spans="1:9" x14ac:dyDescent="0.25">
      <c r="A1052" s="273">
        <v>49751</v>
      </c>
      <c r="B1052" s="273">
        <v>50655655</v>
      </c>
      <c r="C1052" s="273">
        <v>509443</v>
      </c>
      <c r="D1052" s="273" t="s">
        <v>7312</v>
      </c>
      <c r="E1052" s="273" t="s">
        <v>741</v>
      </c>
      <c r="F1052" s="273" t="s">
        <v>6688</v>
      </c>
      <c r="G1052" s="273" t="s">
        <v>6689</v>
      </c>
      <c r="H1052" s="273" t="s">
        <v>6689</v>
      </c>
      <c r="I1052" s="291" t="s">
        <v>201</v>
      </c>
    </row>
    <row r="1053" spans="1:9" x14ac:dyDescent="0.25">
      <c r="A1053" s="273">
        <v>49751</v>
      </c>
      <c r="B1053" s="273">
        <v>50655655</v>
      </c>
      <c r="C1053" s="273">
        <v>421032</v>
      </c>
      <c r="D1053" s="273" t="s">
        <v>6933</v>
      </c>
      <c r="E1053" s="273" t="s">
        <v>741</v>
      </c>
      <c r="F1053" s="273" t="s">
        <v>6688</v>
      </c>
      <c r="G1053" s="273" t="s">
        <v>6689</v>
      </c>
      <c r="H1053" s="273" t="s">
        <v>6689</v>
      </c>
      <c r="I1053" s="291" t="s">
        <v>201</v>
      </c>
    </row>
    <row r="1054" spans="1:9" x14ac:dyDescent="0.25">
      <c r="A1054" s="273">
        <v>49751</v>
      </c>
      <c r="B1054" s="273">
        <v>50655655</v>
      </c>
      <c r="C1054" s="273">
        <v>410628</v>
      </c>
      <c r="D1054" s="273" t="s">
        <v>7293</v>
      </c>
      <c r="E1054" s="273" t="s">
        <v>640</v>
      </c>
      <c r="F1054" s="273" t="s">
        <v>6688</v>
      </c>
      <c r="G1054" s="273" t="s">
        <v>6689</v>
      </c>
      <c r="H1054" s="273" t="s">
        <v>6689</v>
      </c>
      <c r="I1054" s="291" t="e">
        <v>#N/A</v>
      </c>
    </row>
    <row r="1055" spans="1:9" x14ac:dyDescent="0.25">
      <c r="A1055" s="273">
        <v>49754</v>
      </c>
      <c r="B1055" s="273">
        <v>50655653</v>
      </c>
      <c r="C1055" s="273">
        <v>509129</v>
      </c>
      <c r="D1055" s="273" t="s">
        <v>7252</v>
      </c>
      <c r="E1055" s="273" t="s">
        <v>640</v>
      </c>
      <c r="F1055" s="273" t="s">
        <v>6703</v>
      </c>
      <c r="G1055" s="273" t="s">
        <v>6689</v>
      </c>
      <c r="H1055" s="273" t="s">
        <v>6689</v>
      </c>
      <c r="I1055" s="291" t="s">
        <v>201</v>
      </c>
    </row>
    <row r="1056" spans="1:9" x14ac:dyDescent="0.25">
      <c r="A1056" s="273">
        <v>49754</v>
      </c>
      <c r="B1056" s="273">
        <v>50655653</v>
      </c>
      <c r="C1056" s="273">
        <v>429488</v>
      </c>
      <c r="D1056" s="273" t="s">
        <v>7253</v>
      </c>
      <c r="E1056" s="273" t="s">
        <v>640</v>
      </c>
      <c r="F1056" s="273" t="s">
        <v>6688</v>
      </c>
      <c r="G1056" s="273" t="s">
        <v>6689</v>
      </c>
      <c r="H1056" s="273" t="s">
        <v>6689</v>
      </c>
      <c r="I1056" s="291" t="e">
        <v>#N/A</v>
      </c>
    </row>
    <row r="1057" spans="1:9" x14ac:dyDescent="0.25">
      <c r="A1057" s="273">
        <v>49754</v>
      </c>
      <c r="B1057" s="273">
        <v>50655653</v>
      </c>
      <c r="C1057" s="273">
        <v>543692</v>
      </c>
      <c r="D1057" s="273" t="s">
        <v>7228</v>
      </c>
      <c r="E1057" s="273" t="s">
        <v>640</v>
      </c>
      <c r="F1057" s="273" t="s">
        <v>6688</v>
      </c>
      <c r="G1057" s="273" t="s">
        <v>6689</v>
      </c>
      <c r="H1057" s="273" t="s">
        <v>6689</v>
      </c>
      <c r="I1057" s="291" t="e">
        <v>#N/A</v>
      </c>
    </row>
    <row r="1058" spans="1:9" x14ac:dyDescent="0.25">
      <c r="A1058" s="273">
        <v>49754</v>
      </c>
      <c r="B1058" s="273">
        <v>50655653</v>
      </c>
      <c r="C1058" s="273">
        <v>418279</v>
      </c>
      <c r="D1058" s="273" t="s">
        <v>7319</v>
      </c>
      <c r="E1058" s="273" t="s">
        <v>640</v>
      </c>
      <c r="F1058" s="273" t="s">
        <v>6703</v>
      </c>
      <c r="G1058" s="273" t="s">
        <v>6689</v>
      </c>
      <c r="H1058" s="273" t="s">
        <v>6689</v>
      </c>
      <c r="I1058" s="291" t="e">
        <v>#N/A</v>
      </c>
    </row>
    <row r="1059" spans="1:9" x14ac:dyDescent="0.25">
      <c r="A1059" s="273">
        <v>49754</v>
      </c>
      <c r="B1059" s="273">
        <v>50655653</v>
      </c>
      <c r="C1059" s="273">
        <v>590253</v>
      </c>
      <c r="D1059" s="273" t="s">
        <v>7307</v>
      </c>
      <c r="E1059" s="273" t="s">
        <v>640</v>
      </c>
      <c r="F1059" s="273" t="s">
        <v>6688</v>
      </c>
      <c r="G1059" s="273" t="s">
        <v>6689</v>
      </c>
      <c r="H1059" s="273" t="s">
        <v>6689</v>
      </c>
      <c r="I1059" s="291" t="s">
        <v>201</v>
      </c>
    </row>
    <row r="1060" spans="1:9" x14ac:dyDescent="0.25">
      <c r="A1060" s="273">
        <v>49754</v>
      </c>
      <c r="B1060" s="273">
        <v>50655653</v>
      </c>
      <c r="C1060" s="273">
        <v>566544</v>
      </c>
      <c r="D1060" s="273" t="s">
        <v>7265</v>
      </c>
      <c r="E1060" s="273" t="s">
        <v>6944</v>
      </c>
      <c r="F1060" s="273" t="s">
        <v>6688</v>
      </c>
      <c r="G1060" s="273" t="s">
        <v>6689</v>
      </c>
      <c r="H1060" s="273" t="s">
        <v>6689</v>
      </c>
      <c r="I1060" s="291" t="e">
        <v>#N/A</v>
      </c>
    </row>
    <row r="1061" spans="1:9" x14ac:dyDescent="0.25">
      <c r="A1061" s="273">
        <v>49754</v>
      </c>
      <c r="B1061" s="273">
        <v>50655653</v>
      </c>
      <c r="C1061" s="273">
        <v>370587</v>
      </c>
      <c r="D1061" s="273" t="s">
        <v>7236</v>
      </c>
      <c r="E1061" s="273" t="s">
        <v>640</v>
      </c>
      <c r="F1061" s="273" t="s">
        <v>6688</v>
      </c>
      <c r="G1061" s="273" t="s">
        <v>6689</v>
      </c>
      <c r="H1061" s="273" t="s">
        <v>6689</v>
      </c>
      <c r="I1061" s="291" t="e">
        <v>#N/A</v>
      </c>
    </row>
    <row r="1062" spans="1:9" x14ac:dyDescent="0.25">
      <c r="A1062" s="273">
        <v>49754</v>
      </c>
      <c r="B1062" s="273">
        <v>50655653</v>
      </c>
      <c r="C1062" s="273">
        <v>371736</v>
      </c>
      <c r="D1062" s="273" t="s">
        <v>7291</v>
      </c>
      <c r="E1062" s="273" t="s">
        <v>640</v>
      </c>
      <c r="F1062" s="273" t="s">
        <v>6688</v>
      </c>
      <c r="G1062" s="273" t="s">
        <v>6689</v>
      </c>
      <c r="H1062" s="273" t="s">
        <v>6689</v>
      </c>
      <c r="I1062" s="291" t="e">
        <v>#N/A</v>
      </c>
    </row>
    <row r="1063" spans="1:9" x14ac:dyDescent="0.25">
      <c r="A1063" s="273">
        <v>49754</v>
      </c>
      <c r="B1063" s="273">
        <v>50655653</v>
      </c>
      <c r="C1063" s="273">
        <v>371669</v>
      </c>
      <c r="D1063" s="273" t="s">
        <v>7309</v>
      </c>
      <c r="E1063" s="273" t="s">
        <v>640</v>
      </c>
      <c r="F1063" s="273" t="s">
        <v>6688</v>
      </c>
      <c r="G1063" s="273" t="s">
        <v>6689</v>
      </c>
      <c r="H1063" s="273" t="s">
        <v>6689</v>
      </c>
      <c r="I1063" s="291" t="e">
        <v>#N/A</v>
      </c>
    </row>
    <row r="1064" spans="1:9" x14ac:dyDescent="0.25">
      <c r="A1064" s="273">
        <v>49754</v>
      </c>
      <c r="B1064" s="273">
        <v>50655653</v>
      </c>
      <c r="C1064" s="273">
        <v>361700</v>
      </c>
      <c r="D1064" s="273" t="s">
        <v>7303</v>
      </c>
      <c r="E1064" s="273" t="s">
        <v>640</v>
      </c>
      <c r="F1064" s="273" t="s">
        <v>6688</v>
      </c>
      <c r="G1064" s="273" t="s">
        <v>6689</v>
      </c>
      <c r="H1064" s="273" t="s">
        <v>6689</v>
      </c>
      <c r="I1064" s="291" t="e">
        <v>#N/A</v>
      </c>
    </row>
    <row r="1065" spans="1:9" x14ac:dyDescent="0.25">
      <c r="A1065" s="273">
        <v>49754</v>
      </c>
      <c r="B1065" s="273">
        <v>50655653</v>
      </c>
      <c r="C1065" s="273">
        <v>432528</v>
      </c>
      <c r="D1065" s="273" t="s">
        <v>7267</v>
      </c>
      <c r="E1065" s="273" t="s">
        <v>640</v>
      </c>
      <c r="F1065" s="273" t="s">
        <v>6688</v>
      </c>
      <c r="G1065" s="273" t="s">
        <v>6689</v>
      </c>
      <c r="H1065" s="273" t="s">
        <v>6689</v>
      </c>
      <c r="I1065" s="291" t="e">
        <v>#N/A</v>
      </c>
    </row>
    <row r="1066" spans="1:9" x14ac:dyDescent="0.25">
      <c r="A1066" s="273">
        <v>49853</v>
      </c>
      <c r="B1066" s="273">
        <v>50650048</v>
      </c>
      <c r="C1066" s="273">
        <v>528735</v>
      </c>
      <c r="D1066" s="273" t="s">
        <v>7320</v>
      </c>
      <c r="E1066" s="273" t="s">
        <v>640</v>
      </c>
      <c r="F1066" s="273" t="s">
        <v>6703</v>
      </c>
      <c r="G1066" s="273" t="s">
        <v>6823</v>
      </c>
      <c r="H1066" s="273" t="s">
        <v>6689</v>
      </c>
      <c r="I1066" s="291" t="e">
        <v>#N/A</v>
      </c>
    </row>
    <row r="1067" spans="1:9" x14ac:dyDescent="0.25">
      <c r="A1067" s="273">
        <v>49853</v>
      </c>
      <c r="B1067" s="273">
        <v>50650048</v>
      </c>
      <c r="C1067" s="273">
        <v>331056</v>
      </c>
      <c r="D1067" s="273" t="s">
        <v>7321</v>
      </c>
      <c r="E1067" s="273" t="s">
        <v>640</v>
      </c>
      <c r="F1067" s="273" t="s">
        <v>6688</v>
      </c>
      <c r="G1067" s="273" t="s">
        <v>6823</v>
      </c>
      <c r="H1067" s="273" t="s">
        <v>6689</v>
      </c>
      <c r="I1067" s="291" t="s">
        <v>197</v>
      </c>
    </row>
    <row r="1068" spans="1:9" x14ac:dyDescent="0.25">
      <c r="A1068" s="273">
        <v>49853</v>
      </c>
      <c r="B1068" s="273">
        <v>50650048</v>
      </c>
      <c r="C1068" s="273">
        <v>303699</v>
      </c>
      <c r="D1068" s="273" t="s">
        <v>7322</v>
      </c>
      <c r="E1068" s="273" t="s">
        <v>640</v>
      </c>
      <c r="F1068" s="273" t="s">
        <v>6688</v>
      </c>
      <c r="G1068" s="273" t="s">
        <v>6823</v>
      </c>
      <c r="H1068" s="273" t="s">
        <v>6689</v>
      </c>
      <c r="I1068" s="291" t="s">
        <v>197</v>
      </c>
    </row>
    <row r="1069" spans="1:9" x14ac:dyDescent="0.25">
      <c r="A1069" s="273">
        <v>49853</v>
      </c>
      <c r="B1069" s="273">
        <v>50650048</v>
      </c>
      <c r="C1069" s="273">
        <v>298921</v>
      </c>
      <c r="D1069" s="273" t="s">
        <v>7323</v>
      </c>
      <c r="E1069" s="273" t="s">
        <v>640</v>
      </c>
      <c r="F1069" s="273" t="s">
        <v>6688</v>
      </c>
      <c r="G1069" s="273" t="s">
        <v>6823</v>
      </c>
      <c r="H1069" s="273" t="s">
        <v>6689</v>
      </c>
      <c r="I1069" s="291" t="s">
        <v>197</v>
      </c>
    </row>
    <row r="1070" spans="1:9" x14ac:dyDescent="0.25">
      <c r="A1070" s="273">
        <v>49853</v>
      </c>
      <c r="B1070" s="273">
        <v>50650048</v>
      </c>
      <c r="C1070" s="273">
        <v>367789</v>
      </c>
      <c r="D1070" s="273" t="s">
        <v>7324</v>
      </c>
      <c r="E1070" s="273" t="s">
        <v>640</v>
      </c>
      <c r="F1070" s="273" t="s">
        <v>6688</v>
      </c>
      <c r="G1070" s="273" t="s">
        <v>6823</v>
      </c>
      <c r="H1070" s="273" t="s">
        <v>6689</v>
      </c>
      <c r="I1070" s="291" t="s">
        <v>197</v>
      </c>
    </row>
    <row r="1071" spans="1:9" x14ac:dyDescent="0.25">
      <c r="A1071" s="273">
        <v>49853</v>
      </c>
      <c r="B1071" s="273">
        <v>50650048</v>
      </c>
      <c r="C1071" s="273">
        <v>367790</v>
      </c>
      <c r="D1071" s="273" t="s">
        <v>7325</v>
      </c>
      <c r="E1071" s="273" t="s">
        <v>640</v>
      </c>
      <c r="F1071" s="273" t="s">
        <v>6688</v>
      </c>
      <c r="G1071" s="273" t="s">
        <v>6823</v>
      </c>
      <c r="H1071" s="273" t="s">
        <v>6689</v>
      </c>
      <c r="I1071" s="291" t="s">
        <v>197</v>
      </c>
    </row>
    <row r="1072" spans="1:9" x14ac:dyDescent="0.25">
      <c r="A1072" s="273">
        <v>49853</v>
      </c>
      <c r="B1072" s="273">
        <v>50650048</v>
      </c>
      <c r="C1072" s="273">
        <v>202163</v>
      </c>
      <c r="D1072" s="273" t="s">
        <v>7326</v>
      </c>
      <c r="E1072" s="273" t="s">
        <v>640</v>
      </c>
      <c r="F1072" s="273" t="s">
        <v>6688</v>
      </c>
      <c r="G1072" s="273" t="s">
        <v>6689</v>
      </c>
      <c r="H1072" s="273" t="s">
        <v>6689</v>
      </c>
      <c r="I1072" s="291" t="s">
        <v>197</v>
      </c>
    </row>
    <row r="1073" spans="1:9" x14ac:dyDescent="0.25">
      <c r="A1073" s="273">
        <v>49853</v>
      </c>
      <c r="B1073" s="273">
        <v>50650048</v>
      </c>
      <c r="C1073" s="273">
        <v>549920</v>
      </c>
      <c r="D1073" s="273" t="s">
        <v>7327</v>
      </c>
      <c r="E1073" s="273" t="s">
        <v>640</v>
      </c>
      <c r="F1073" s="273" t="s">
        <v>6703</v>
      </c>
      <c r="G1073" s="273" t="s">
        <v>6823</v>
      </c>
      <c r="H1073" s="273" t="s">
        <v>6689</v>
      </c>
      <c r="I1073" s="291" t="s">
        <v>197</v>
      </c>
    </row>
    <row r="1074" spans="1:9" x14ac:dyDescent="0.25">
      <c r="A1074" s="273">
        <v>49877</v>
      </c>
      <c r="B1074" s="273">
        <v>50655636</v>
      </c>
      <c r="C1074" s="273">
        <v>795909</v>
      </c>
      <c r="D1074" s="273" t="s">
        <v>6997</v>
      </c>
      <c r="E1074" s="273" t="s">
        <v>6944</v>
      </c>
      <c r="F1074" s="273" t="s">
        <v>6688</v>
      </c>
      <c r="G1074" s="273" t="s">
        <v>6689</v>
      </c>
      <c r="H1074" s="273" t="s">
        <v>6689</v>
      </c>
      <c r="I1074" s="291" t="s">
        <v>201</v>
      </c>
    </row>
    <row r="1075" spans="1:9" x14ac:dyDescent="0.25">
      <c r="A1075" s="273">
        <v>49877</v>
      </c>
      <c r="B1075" s="273">
        <v>50655636</v>
      </c>
      <c r="C1075" s="273">
        <v>419906</v>
      </c>
      <c r="D1075" s="273" t="s">
        <v>7328</v>
      </c>
      <c r="E1075" s="273" t="s">
        <v>640</v>
      </c>
      <c r="F1075" s="273" t="s">
        <v>6703</v>
      </c>
      <c r="G1075" s="273" t="s">
        <v>6689</v>
      </c>
      <c r="H1075" s="273" t="s">
        <v>6689</v>
      </c>
      <c r="I1075" s="291" t="s">
        <v>201</v>
      </c>
    </row>
    <row r="1076" spans="1:9" x14ac:dyDescent="0.25">
      <c r="A1076" s="273">
        <v>49877</v>
      </c>
      <c r="B1076" s="273">
        <v>50655636</v>
      </c>
      <c r="C1076" s="273">
        <v>602900</v>
      </c>
      <c r="D1076" s="273" t="s">
        <v>6983</v>
      </c>
      <c r="E1076" s="273" t="s">
        <v>6944</v>
      </c>
      <c r="F1076" s="273" t="s">
        <v>6688</v>
      </c>
      <c r="G1076" s="273" t="s">
        <v>6689</v>
      </c>
      <c r="H1076" s="273" t="s">
        <v>6689</v>
      </c>
      <c r="I1076" s="291" t="s">
        <v>201</v>
      </c>
    </row>
    <row r="1077" spans="1:9" x14ac:dyDescent="0.25">
      <c r="A1077" s="273">
        <v>49877</v>
      </c>
      <c r="B1077" s="273">
        <v>50655636</v>
      </c>
      <c r="C1077" s="273">
        <v>566711</v>
      </c>
      <c r="D1077" s="273" t="s">
        <v>7071</v>
      </c>
      <c r="E1077" s="273" t="s">
        <v>6944</v>
      </c>
      <c r="F1077" s="273" t="s">
        <v>6688</v>
      </c>
      <c r="G1077" s="273" t="s">
        <v>6689</v>
      </c>
      <c r="H1077" s="273" t="s">
        <v>6689</v>
      </c>
      <c r="I1077" s="291" t="s">
        <v>201</v>
      </c>
    </row>
    <row r="1078" spans="1:9" x14ac:dyDescent="0.25">
      <c r="A1078" s="273">
        <v>49877</v>
      </c>
      <c r="B1078" s="273">
        <v>50655636</v>
      </c>
      <c r="C1078" s="273">
        <v>412983</v>
      </c>
      <c r="D1078" s="273" t="s">
        <v>7216</v>
      </c>
      <c r="E1078" s="273" t="s">
        <v>741</v>
      </c>
      <c r="F1078" s="273" t="s">
        <v>6688</v>
      </c>
      <c r="G1078" s="273" t="s">
        <v>6689</v>
      </c>
      <c r="H1078" s="273" t="s">
        <v>6689</v>
      </c>
      <c r="I1078" s="291" t="s">
        <v>201</v>
      </c>
    </row>
    <row r="1079" spans="1:9" x14ac:dyDescent="0.25">
      <c r="A1079" s="273">
        <v>49877</v>
      </c>
      <c r="B1079" s="273">
        <v>50655636</v>
      </c>
      <c r="C1079" s="273">
        <v>263346</v>
      </c>
      <c r="D1079" s="273" t="s">
        <v>7041</v>
      </c>
      <c r="E1079" s="273" t="s">
        <v>741</v>
      </c>
      <c r="F1079" s="273" t="s">
        <v>6688</v>
      </c>
      <c r="G1079" s="273" t="s">
        <v>6689</v>
      </c>
      <c r="H1079" s="273" t="s">
        <v>6689</v>
      </c>
      <c r="I1079" s="291" t="s">
        <v>201</v>
      </c>
    </row>
    <row r="1080" spans="1:9" x14ac:dyDescent="0.25">
      <c r="A1080" s="273">
        <v>49877</v>
      </c>
      <c r="B1080" s="273">
        <v>50655636</v>
      </c>
      <c r="C1080" s="273">
        <v>419205</v>
      </c>
      <c r="D1080" s="273" t="s">
        <v>7104</v>
      </c>
      <c r="E1080" s="273" t="s">
        <v>640</v>
      </c>
      <c r="F1080" s="273" t="s">
        <v>6688</v>
      </c>
      <c r="G1080" s="273" t="s">
        <v>6689</v>
      </c>
      <c r="H1080" s="273" t="s">
        <v>6689</v>
      </c>
      <c r="I1080" s="291" t="s">
        <v>201</v>
      </c>
    </row>
    <row r="1081" spans="1:9" x14ac:dyDescent="0.25">
      <c r="A1081" s="273">
        <v>49877</v>
      </c>
      <c r="B1081" s="273">
        <v>50655636</v>
      </c>
      <c r="C1081" s="273">
        <v>357298</v>
      </c>
      <c r="D1081" s="273" t="s">
        <v>7042</v>
      </c>
      <c r="E1081" s="273" t="s">
        <v>741</v>
      </c>
      <c r="F1081" s="273" t="s">
        <v>6688</v>
      </c>
      <c r="G1081" s="273" t="s">
        <v>6689</v>
      </c>
      <c r="H1081" s="273" t="s">
        <v>6689</v>
      </c>
      <c r="I1081" s="291" t="s">
        <v>201</v>
      </c>
    </row>
    <row r="1082" spans="1:9" x14ac:dyDescent="0.25">
      <c r="A1082" s="273">
        <v>49877</v>
      </c>
      <c r="B1082" s="273">
        <v>50655636</v>
      </c>
      <c r="C1082" s="273">
        <v>589322</v>
      </c>
      <c r="D1082" s="273" t="s">
        <v>7329</v>
      </c>
      <c r="E1082" s="273" t="s">
        <v>741</v>
      </c>
      <c r="F1082" s="273" t="s">
        <v>6688</v>
      </c>
      <c r="G1082" s="273" t="s">
        <v>6689</v>
      </c>
      <c r="H1082" s="273" t="s">
        <v>6689</v>
      </c>
      <c r="I1082" s="291" t="s">
        <v>201</v>
      </c>
    </row>
    <row r="1083" spans="1:9" x14ac:dyDescent="0.25">
      <c r="A1083" s="273">
        <v>49896</v>
      </c>
      <c r="B1083" s="273">
        <v>50650156</v>
      </c>
      <c r="C1083" s="273">
        <v>303811</v>
      </c>
      <c r="D1083" s="273" t="s">
        <v>7305</v>
      </c>
      <c r="E1083" s="273" t="s">
        <v>640</v>
      </c>
      <c r="F1083" s="273" t="s">
        <v>6688</v>
      </c>
      <c r="G1083" s="273" t="s">
        <v>6689</v>
      </c>
      <c r="H1083" s="273" t="s">
        <v>6689</v>
      </c>
      <c r="I1083" s="291" t="e">
        <v>#N/A</v>
      </c>
    </row>
    <row r="1084" spans="1:9" x14ac:dyDescent="0.25">
      <c r="A1084" s="273">
        <v>49896</v>
      </c>
      <c r="B1084" s="273">
        <v>50650156</v>
      </c>
      <c r="C1084" s="273">
        <v>366158</v>
      </c>
      <c r="D1084" s="273" t="s">
        <v>7330</v>
      </c>
      <c r="E1084" s="273" t="s">
        <v>640</v>
      </c>
      <c r="F1084" s="273" t="s">
        <v>6688</v>
      </c>
      <c r="G1084" s="273" t="s">
        <v>6689</v>
      </c>
      <c r="H1084" s="273" t="s">
        <v>6689</v>
      </c>
      <c r="I1084" s="291" t="e">
        <v>#N/A</v>
      </c>
    </row>
    <row r="1085" spans="1:9" x14ac:dyDescent="0.25">
      <c r="A1085" s="273">
        <v>49896</v>
      </c>
      <c r="B1085" s="273">
        <v>50650156</v>
      </c>
      <c r="C1085" s="273">
        <v>330966</v>
      </c>
      <c r="D1085" s="273" t="s">
        <v>7225</v>
      </c>
      <c r="E1085" s="273" t="s">
        <v>640</v>
      </c>
      <c r="F1085" s="273" t="s">
        <v>6688</v>
      </c>
      <c r="G1085" s="273" t="s">
        <v>6689</v>
      </c>
      <c r="H1085" s="273" t="s">
        <v>6689</v>
      </c>
      <c r="I1085" s="291" t="e">
        <v>#N/A</v>
      </c>
    </row>
    <row r="1086" spans="1:9" x14ac:dyDescent="0.25">
      <c r="A1086" s="273">
        <v>49896</v>
      </c>
      <c r="B1086" s="273">
        <v>50650156</v>
      </c>
      <c r="C1086" s="273">
        <v>442883</v>
      </c>
      <c r="D1086" s="273" t="s">
        <v>7261</v>
      </c>
      <c r="E1086" s="273" t="s">
        <v>640</v>
      </c>
      <c r="F1086" s="273" t="s">
        <v>6688</v>
      </c>
      <c r="G1086" s="273" t="s">
        <v>6689</v>
      </c>
      <c r="H1086" s="273" t="s">
        <v>6689</v>
      </c>
      <c r="I1086" s="291" t="e">
        <v>#N/A</v>
      </c>
    </row>
    <row r="1087" spans="1:9" x14ac:dyDescent="0.25">
      <c r="A1087" s="273">
        <v>49896</v>
      </c>
      <c r="B1087" s="273">
        <v>50650156</v>
      </c>
      <c r="C1087" s="273">
        <v>855187</v>
      </c>
      <c r="D1087" s="273" t="s">
        <v>7331</v>
      </c>
      <c r="E1087" s="273" t="s">
        <v>640</v>
      </c>
      <c r="F1087" s="273" t="s">
        <v>6688</v>
      </c>
      <c r="G1087" s="273" t="s">
        <v>6689</v>
      </c>
      <c r="H1087" s="273" t="s">
        <v>6689</v>
      </c>
      <c r="I1087" s="291" t="e">
        <v>#N/A</v>
      </c>
    </row>
    <row r="1088" spans="1:9" x14ac:dyDescent="0.25">
      <c r="A1088" s="273">
        <v>49896</v>
      </c>
      <c r="B1088" s="273">
        <v>50650156</v>
      </c>
      <c r="C1088" s="273">
        <v>486947</v>
      </c>
      <c r="D1088" s="273" t="s">
        <v>7290</v>
      </c>
      <c r="E1088" s="273" t="s">
        <v>640</v>
      </c>
      <c r="F1088" s="273" t="s">
        <v>6688</v>
      </c>
      <c r="G1088" s="273" t="s">
        <v>6689</v>
      </c>
      <c r="H1088" s="273" t="s">
        <v>6689</v>
      </c>
      <c r="I1088" s="291" t="e">
        <v>#N/A</v>
      </c>
    </row>
    <row r="1089" spans="1:9" x14ac:dyDescent="0.25">
      <c r="A1089" s="273">
        <v>49896</v>
      </c>
      <c r="B1089" s="273">
        <v>50650156</v>
      </c>
      <c r="C1089" s="273">
        <v>495270</v>
      </c>
      <c r="D1089" s="273" t="s">
        <v>7317</v>
      </c>
      <c r="E1089" s="273" t="s">
        <v>640</v>
      </c>
      <c r="F1089" s="273" t="s">
        <v>6688</v>
      </c>
      <c r="G1089" s="273" t="s">
        <v>6689</v>
      </c>
      <c r="H1089" s="273" t="s">
        <v>6689</v>
      </c>
      <c r="I1089" s="291" t="e">
        <v>#N/A</v>
      </c>
    </row>
    <row r="1090" spans="1:9" x14ac:dyDescent="0.25">
      <c r="A1090" s="273">
        <v>49896</v>
      </c>
      <c r="B1090" s="273">
        <v>50650156</v>
      </c>
      <c r="C1090" s="273">
        <v>378894</v>
      </c>
      <c r="D1090" s="273" t="s">
        <v>7264</v>
      </c>
      <c r="E1090" s="273" t="s">
        <v>640</v>
      </c>
      <c r="F1090" s="273" t="s">
        <v>6688</v>
      </c>
      <c r="G1090" s="273" t="s">
        <v>6689</v>
      </c>
      <c r="H1090" s="273" t="s">
        <v>6689</v>
      </c>
      <c r="I1090" s="291" t="e">
        <v>#N/A</v>
      </c>
    </row>
    <row r="1091" spans="1:9" x14ac:dyDescent="0.25">
      <c r="A1091" s="273">
        <v>49896</v>
      </c>
      <c r="B1091" s="273">
        <v>50650156</v>
      </c>
      <c r="C1091" s="273">
        <v>976494</v>
      </c>
      <c r="D1091" s="273" t="s">
        <v>7282</v>
      </c>
      <c r="E1091" s="273" t="s">
        <v>741</v>
      </c>
      <c r="F1091" s="273" t="s">
        <v>6688</v>
      </c>
      <c r="G1091" s="273" t="s">
        <v>6689</v>
      </c>
      <c r="H1091" s="273" t="s">
        <v>6689</v>
      </c>
      <c r="I1091" s="291" t="s">
        <v>201</v>
      </c>
    </row>
    <row r="1092" spans="1:9" x14ac:dyDescent="0.25">
      <c r="A1092" s="273">
        <v>49896</v>
      </c>
      <c r="B1092" s="273">
        <v>50650156</v>
      </c>
      <c r="C1092" s="273">
        <v>201592</v>
      </c>
      <c r="D1092" s="273" t="s">
        <v>7235</v>
      </c>
      <c r="E1092" s="273" t="s">
        <v>741</v>
      </c>
      <c r="F1092" s="273" t="s">
        <v>6688</v>
      </c>
      <c r="G1092" s="273" t="s">
        <v>6689</v>
      </c>
      <c r="H1092" s="273" t="s">
        <v>6689</v>
      </c>
      <c r="I1092" s="291" t="s">
        <v>201</v>
      </c>
    </row>
    <row r="1093" spans="1:9" x14ac:dyDescent="0.25">
      <c r="A1093" s="273">
        <v>49896</v>
      </c>
      <c r="B1093" s="273">
        <v>50650156</v>
      </c>
      <c r="C1093" s="273">
        <v>494547</v>
      </c>
      <c r="D1093" s="273" t="s">
        <v>7247</v>
      </c>
      <c r="E1093" s="273" t="s">
        <v>640</v>
      </c>
      <c r="F1093" s="273" t="s">
        <v>6688</v>
      </c>
      <c r="G1093" s="273" t="s">
        <v>6689</v>
      </c>
      <c r="H1093" s="273" t="s">
        <v>6689</v>
      </c>
      <c r="I1093" s="291" t="e">
        <v>#N/A</v>
      </c>
    </row>
    <row r="1094" spans="1:9" x14ac:dyDescent="0.25">
      <c r="A1094" s="273">
        <v>49896</v>
      </c>
      <c r="B1094" s="273">
        <v>50650156</v>
      </c>
      <c r="C1094" s="273">
        <v>352405</v>
      </c>
      <c r="D1094" s="273" t="s">
        <v>7237</v>
      </c>
      <c r="E1094" s="273" t="s">
        <v>640</v>
      </c>
      <c r="F1094" s="273" t="s">
        <v>6688</v>
      </c>
      <c r="G1094" s="273" t="s">
        <v>6689</v>
      </c>
      <c r="H1094" s="273" t="s">
        <v>6689</v>
      </c>
      <c r="I1094" s="291" t="e">
        <v>#N/A</v>
      </c>
    </row>
    <row r="1095" spans="1:9" x14ac:dyDescent="0.25">
      <c r="A1095" s="273">
        <v>49896</v>
      </c>
      <c r="B1095" s="273">
        <v>50650156</v>
      </c>
      <c r="C1095" s="273">
        <v>443625</v>
      </c>
      <c r="D1095" s="273" t="s">
        <v>7332</v>
      </c>
      <c r="E1095" s="273" t="s">
        <v>640</v>
      </c>
      <c r="F1095" s="273" t="s">
        <v>6688</v>
      </c>
      <c r="G1095" s="273" t="s">
        <v>6689</v>
      </c>
      <c r="H1095" s="273" t="s">
        <v>6689</v>
      </c>
      <c r="I1095" s="291" t="e">
        <v>#N/A</v>
      </c>
    </row>
    <row r="1096" spans="1:9" x14ac:dyDescent="0.25">
      <c r="A1096" s="273">
        <v>49896</v>
      </c>
      <c r="B1096" s="273">
        <v>50650156</v>
      </c>
      <c r="C1096" s="273">
        <v>372061</v>
      </c>
      <c r="D1096" s="273" t="s">
        <v>7333</v>
      </c>
      <c r="E1096" s="273" t="s">
        <v>640</v>
      </c>
      <c r="F1096" s="273" t="s">
        <v>6688</v>
      </c>
      <c r="G1096" s="273" t="s">
        <v>6689</v>
      </c>
      <c r="H1096" s="273" t="s">
        <v>6689</v>
      </c>
      <c r="I1096" s="291" t="e">
        <v>#N/A</v>
      </c>
    </row>
    <row r="1097" spans="1:9" x14ac:dyDescent="0.25">
      <c r="A1097" s="273">
        <v>49896</v>
      </c>
      <c r="B1097" s="273">
        <v>50650156</v>
      </c>
      <c r="C1097" s="273">
        <v>585153</v>
      </c>
      <c r="D1097" s="273" t="s">
        <v>7304</v>
      </c>
      <c r="E1097" s="273" t="s">
        <v>640</v>
      </c>
      <c r="F1097" s="273" t="s">
        <v>6688</v>
      </c>
      <c r="G1097" s="273" t="s">
        <v>6689</v>
      </c>
      <c r="H1097" s="273" t="s">
        <v>6689</v>
      </c>
      <c r="I1097" s="291" t="e">
        <v>#N/A</v>
      </c>
    </row>
    <row r="1098" spans="1:9" x14ac:dyDescent="0.25">
      <c r="A1098" s="273">
        <v>49896</v>
      </c>
      <c r="B1098" s="273">
        <v>50650156</v>
      </c>
      <c r="C1098" s="273">
        <v>306533</v>
      </c>
      <c r="D1098" s="273" t="s">
        <v>7314</v>
      </c>
      <c r="E1098" s="273" t="s">
        <v>741</v>
      </c>
      <c r="F1098" s="273" t="s">
        <v>6688</v>
      </c>
      <c r="G1098" s="273" t="s">
        <v>6689</v>
      </c>
      <c r="H1098" s="273" t="s">
        <v>6689</v>
      </c>
      <c r="I1098" s="291" t="s">
        <v>201</v>
      </c>
    </row>
    <row r="1099" spans="1:9" x14ac:dyDescent="0.25">
      <c r="A1099" s="273">
        <v>49896</v>
      </c>
      <c r="B1099" s="273">
        <v>50650156</v>
      </c>
      <c r="C1099" s="273">
        <v>486662</v>
      </c>
      <c r="D1099" s="273" t="s">
        <v>7251</v>
      </c>
      <c r="E1099" s="273" t="s">
        <v>640</v>
      </c>
      <c r="F1099" s="273" t="s">
        <v>6688</v>
      </c>
      <c r="G1099" s="273" t="s">
        <v>6689</v>
      </c>
      <c r="H1099" s="273" t="s">
        <v>6689</v>
      </c>
      <c r="I1099" s="291" t="e">
        <v>#N/A</v>
      </c>
    </row>
    <row r="1100" spans="1:9" x14ac:dyDescent="0.25">
      <c r="A1100" s="273">
        <v>49933</v>
      </c>
      <c r="B1100" s="273">
        <v>50655635</v>
      </c>
      <c r="C1100" s="273">
        <v>549424</v>
      </c>
      <c r="D1100" s="273" t="s">
        <v>7256</v>
      </c>
      <c r="E1100" s="273" t="s">
        <v>640</v>
      </c>
      <c r="F1100" s="273" t="s">
        <v>6688</v>
      </c>
      <c r="G1100" s="273" t="s">
        <v>6689</v>
      </c>
      <c r="H1100" s="273" t="s">
        <v>6689</v>
      </c>
      <c r="I1100" s="291" t="e">
        <v>#N/A</v>
      </c>
    </row>
    <row r="1101" spans="1:9" x14ac:dyDescent="0.25">
      <c r="A1101" s="273">
        <v>49933</v>
      </c>
      <c r="B1101" s="273">
        <v>50655635</v>
      </c>
      <c r="C1101" s="273">
        <v>472812</v>
      </c>
      <c r="D1101" s="273" t="s">
        <v>7257</v>
      </c>
      <c r="E1101" s="273" t="s">
        <v>640</v>
      </c>
      <c r="F1101" s="273" t="s">
        <v>6688</v>
      </c>
      <c r="G1101" s="273" t="s">
        <v>6689</v>
      </c>
      <c r="H1101" s="273" t="s">
        <v>6689</v>
      </c>
      <c r="I1101" s="291" t="e">
        <v>#N/A</v>
      </c>
    </row>
    <row r="1102" spans="1:9" x14ac:dyDescent="0.25">
      <c r="A1102" s="273">
        <v>49933</v>
      </c>
      <c r="B1102" s="273">
        <v>50655635</v>
      </c>
      <c r="C1102" s="273">
        <v>412840</v>
      </c>
      <c r="D1102" s="273" t="s">
        <v>7279</v>
      </c>
      <c r="E1102" s="273" t="s">
        <v>640</v>
      </c>
      <c r="F1102" s="273" t="s">
        <v>6688</v>
      </c>
      <c r="G1102" s="273" t="s">
        <v>6689</v>
      </c>
      <c r="H1102" s="273" t="s">
        <v>6689</v>
      </c>
      <c r="I1102" s="291" t="e">
        <v>#N/A</v>
      </c>
    </row>
    <row r="1103" spans="1:9" x14ac:dyDescent="0.25">
      <c r="A1103" s="273">
        <v>49933</v>
      </c>
      <c r="B1103" s="273">
        <v>50655635</v>
      </c>
      <c r="C1103" s="273">
        <v>627141</v>
      </c>
      <c r="D1103" s="273" t="s">
        <v>7280</v>
      </c>
      <c r="E1103" s="273" t="s">
        <v>640</v>
      </c>
      <c r="F1103" s="273" t="s">
        <v>6688</v>
      </c>
      <c r="G1103" s="273" t="s">
        <v>6689</v>
      </c>
      <c r="H1103" s="273" t="s">
        <v>6689</v>
      </c>
      <c r="I1103" s="291" t="e">
        <v>#N/A</v>
      </c>
    </row>
    <row r="1104" spans="1:9" x14ac:dyDescent="0.25">
      <c r="A1104" s="273">
        <v>49933</v>
      </c>
      <c r="B1104" s="273">
        <v>50655635</v>
      </c>
      <c r="C1104" s="273">
        <v>440374</v>
      </c>
      <c r="D1104" s="273" t="s">
        <v>7306</v>
      </c>
      <c r="E1104" s="273" t="s">
        <v>640</v>
      </c>
      <c r="F1104" s="273" t="s">
        <v>6688</v>
      </c>
      <c r="G1104" s="273" t="s">
        <v>6689</v>
      </c>
      <c r="H1104" s="273" t="s">
        <v>6689</v>
      </c>
      <c r="I1104" s="291" t="e">
        <v>#N/A</v>
      </c>
    </row>
    <row r="1105" spans="1:9" x14ac:dyDescent="0.25">
      <c r="A1105" s="273">
        <v>49933</v>
      </c>
      <c r="B1105" s="273">
        <v>50655635</v>
      </c>
      <c r="C1105" s="273">
        <v>418279</v>
      </c>
      <c r="D1105" s="273" t="s">
        <v>7319</v>
      </c>
      <c r="E1105" s="273" t="s">
        <v>640</v>
      </c>
      <c r="F1105" s="273" t="s">
        <v>6703</v>
      </c>
      <c r="G1105" s="273" t="s">
        <v>6689</v>
      </c>
      <c r="H1105" s="273" t="s">
        <v>6689</v>
      </c>
      <c r="I1105" s="291" t="e">
        <v>#N/A</v>
      </c>
    </row>
    <row r="1106" spans="1:9" x14ac:dyDescent="0.25">
      <c r="A1106" s="273">
        <v>49933</v>
      </c>
      <c r="B1106" s="273">
        <v>50655635</v>
      </c>
      <c r="C1106" s="273">
        <v>413802</v>
      </c>
      <c r="D1106" s="273" t="s">
        <v>7241</v>
      </c>
      <c r="E1106" s="273" t="s">
        <v>640</v>
      </c>
      <c r="F1106" s="273" t="s">
        <v>6688</v>
      </c>
      <c r="G1106" s="273" t="s">
        <v>6689</v>
      </c>
      <c r="H1106" s="273" t="s">
        <v>6689</v>
      </c>
      <c r="I1106" s="291" t="e">
        <v>#N/A</v>
      </c>
    </row>
    <row r="1107" spans="1:9" x14ac:dyDescent="0.25">
      <c r="A1107" s="273">
        <v>49933</v>
      </c>
      <c r="B1107" s="273">
        <v>50655635</v>
      </c>
      <c r="C1107" s="273">
        <v>371272</v>
      </c>
      <c r="D1107" s="273" t="s">
        <v>7242</v>
      </c>
      <c r="E1107" s="273" t="s">
        <v>640</v>
      </c>
      <c r="F1107" s="273" t="s">
        <v>6688</v>
      </c>
      <c r="G1107" s="273" t="s">
        <v>6689</v>
      </c>
      <c r="H1107" s="273" t="s">
        <v>6689</v>
      </c>
      <c r="I1107" s="291" t="e">
        <v>#N/A</v>
      </c>
    </row>
    <row r="1108" spans="1:9" x14ac:dyDescent="0.25">
      <c r="A1108" s="273">
        <v>49933</v>
      </c>
      <c r="B1108" s="273">
        <v>50655635</v>
      </c>
      <c r="C1108" s="273">
        <v>383419</v>
      </c>
      <c r="D1108" s="273" t="s">
        <v>7299</v>
      </c>
      <c r="E1108" s="273" t="s">
        <v>640</v>
      </c>
      <c r="F1108" s="273" t="s">
        <v>6688</v>
      </c>
      <c r="G1108" s="273" t="s">
        <v>6689</v>
      </c>
      <c r="H1108" s="273" t="s">
        <v>6689</v>
      </c>
      <c r="I1108" s="291" t="e">
        <v>#N/A</v>
      </c>
    </row>
    <row r="1109" spans="1:9" x14ac:dyDescent="0.25">
      <c r="A1109" s="273">
        <v>49933</v>
      </c>
      <c r="B1109" s="273">
        <v>50655635</v>
      </c>
      <c r="C1109" s="273">
        <v>385087</v>
      </c>
      <c r="D1109" s="273" t="s">
        <v>7262</v>
      </c>
      <c r="E1109" s="273" t="s">
        <v>640</v>
      </c>
      <c r="F1109" s="273" t="s">
        <v>6688</v>
      </c>
      <c r="G1109" s="273" t="s">
        <v>6689</v>
      </c>
      <c r="H1109" s="273" t="s">
        <v>6689</v>
      </c>
      <c r="I1109" s="291" t="e">
        <v>#N/A</v>
      </c>
    </row>
    <row r="1110" spans="1:9" x14ac:dyDescent="0.25">
      <c r="A1110" s="273">
        <v>49933</v>
      </c>
      <c r="B1110" s="273">
        <v>50655635</v>
      </c>
      <c r="C1110" s="273">
        <v>434415</v>
      </c>
      <c r="D1110" s="273" t="s">
        <v>7244</v>
      </c>
      <c r="E1110" s="273" t="s">
        <v>640</v>
      </c>
      <c r="F1110" s="273" t="s">
        <v>6688</v>
      </c>
      <c r="G1110" s="273" t="s">
        <v>6689</v>
      </c>
      <c r="H1110" s="273" t="s">
        <v>6689</v>
      </c>
      <c r="I1110" s="291" t="e">
        <v>#N/A</v>
      </c>
    </row>
    <row r="1111" spans="1:9" x14ac:dyDescent="0.25">
      <c r="A1111" s="273">
        <v>49933</v>
      </c>
      <c r="B1111" s="273">
        <v>50655635</v>
      </c>
      <c r="C1111" s="273">
        <v>378148</v>
      </c>
      <c r="D1111" s="273" t="s">
        <v>7289</v>
      </c>
      <c r="E1111" s="273" t="s">
        <v>640</v>
      </c>
      <c r="F1111" s="273" t="s">
        <v>6688</v>
      </c>
      <c r="G1111" s="273" t="s">
        <v>6689</v>
      </c>
      <c r="H1111" s="273" t="s">
        <v>6689</v>
      </c>
      <c r="I1111" s="291" t="e">
        <v>#N/A</v>
      </c>
    </row>
    <row r="1112" spans="1:9" x14ac:dyDescent="0.25">
      <c r="A1112" s="273">
        <v>49933</v>
      </c>
      <c r="B1112" s="273">
        <v>50655635</v>
      </c>
      <c r="C1112" s="273">
        <v>379230</v>
      </c>
      <c r="D1112" s="273" t="s">
        <v>7334</v>
      </c>
      <c r="E1112" s="273" t="s">
        <v>640</v>
      </c>
      <c r="F1112" s="273" t="s">
        <v>6688</v>
      </c>
      <c r="G1112" s="273" t="s">
        <v>6689</v>
      </c>
      <c r="H1112" s="273" t="s">
        <v>6689</v>
      </c>
      <c r="I1112" s="291" t="e">
        <v>#N/A</v>
      </c>
    </row>
    <row r="1113" spans="1:9" x14ac:dyDescent="0.25">
      <c r="A1113" s="273">
        <v>49933</v>
      </c>
      <c r="B1113" s="273">
        <v>50655635</v>
      </c>
      <c r="C1113" s="273">
        <v>380612</v>
      </c>
      <c r="D1113" s="273" t="s">
        <v>7335</v>
      </c>
      <c r="E1113" s="273" t="s">
        <v>640</v>
      </c>
      <c r="F1113" s="273" t="s">
        <v>6688</v>
      </c>
      <c r="G1113" s="273" t="s">
        <v>6689</v>
      </c>
      <c r="H1113" s="273" t="s">
        <v>6689</v>
      </c>
      <c r="I1113" s="291" t="e">
        <v>#N/A</v>
      </c>
    </row>
    <row r="1114" spans="1:9" x14ac:dyDescent="0.25">
      <c r="A1114" s="273">
        <v>49933</v>
      </c>
      <c r="B1114" s="273">
        <v>50655635</v>
      </c>
      <c r="C1114" s="273">
        <v>429166</v>
      </c>
      <c r="D1114" s="273" t="s">
        <v>7302</v>
      </c>
      <c r="E1114" s="273" t="s">
        <v>640</v>
      </c>
      <c r="F1114" s="273" t="s">
        <v>6688</v>
      </c>
      <c r="G1114" s="273" t="s">
        <v>6689</v>
      </c>
      <c r="H1114" s="273" t="s">
        <v>6689</v>
      </c>
      <c r="I1114" s="291" t="e">
        <v>#N/A</v>
      </c>
    </row>
    <row r="1115" spans="1:9" x14ac:dyDescent="0.25">
      <c r="A1115" s="273">
        <v>49933</v>
      </c>
      <c r="B1115" s="273">
        <v>50655635</v>
      </c>
      <c r="C1115" s="273">
        <v>371669</v>
      </c>
      <c r="D1115" s="273" t="s">
        <v>7309</v>
      </c>
      <c r="E1115" s="273" t="s">
        <v>640</v>
      </c>
      <c r="F1115" s="273" t="s">
        <v>6688</v>
      </c>
      <c r="G1115" s="273" t="s">
        <v>6689</v>
      </c>
      <c r="H1115" s="273" t="s">
        <v>6689</v>
      </c>
      <c r="I1115" s="291" t="e">
        <v>#N/A</v>
      </c>
    </row>
    <row r="1116" spans="1:9" x14ac:dyDescent="0.25">
      <c r="A1116" s="273">
        <v>49933</v>
      </c>
      <c r="B1116" s="273">
        <v>50655635</v>
      </c>
      <c r="C1116" s="273">
        <v>419786</v>
      </c>
      <c r="D1116" s="273" t="s">
        <v>7250</v>
      </c>
      <c r="E1116" s="273" t="s">
        <v>640</v>
      </c>
      <c r="F1116" s="273" t="s">
        <v>6688</v>
      </c>
      <c r="G1116" s="273" t="s">
        <v>6689</v>
      </c>
      <c r="H1116" s="273" t="s">
        <v>6689</v>
      </c>
      <c r="I1116" s="291" t="e">
        <v>#N/A</v>
      </c>
    </row>
    <row r="1117" spans="1:9" x14ac:dyDescent="0.25">
      <c r="A1117" s="273">
        <v>49991</v>
      </c>
      <c r="B1117" s="273">
        <v>50655628</v>
      </c>
      <c r="C1117" s="273">
        <v>298555</v>
      </c>
      <c r="D1117" s="273" t="s">
        <v>7069</v>
      </c>
      <c r="E1117" s="273" t="s">
        <v>741</v>
      </c>
      <c r="F1117" s="273" t="s">
        <v>6688</v>
      </c>
      <c r="G1117" s="273" t="s">
        <v>6689</v>
      </c>
      <c r="H1117" s="273" t="s">
        <v>6689</v>
      </c>
      <c r="I1117" s="291" t="s">
        <v>201</v>
      </c>
    </row>
    <row r="1118" spans="1:9" x14ac:dyDescent="0.25">
      <c r="A1118" s="273">
        <v>49991</v>
      </c>
      <c r="B1118" s="273">
        <v>50655628</v>
      </c>
      <c r="C1118" s="273">
        <v>378025</v>
      </c>
      <c r="D1118" s="273" t="s">
        <v>7016</v>
      </c>
      <c r="E1118" s="273" t="s">
        <v>741</v>
      </c>
      <c r="F1118" s="273" t="s">
        <v>6688</v>
      </c>
      <c r="G1118" s="273" t="s">
        <v>6689</v>
      </c>
      <c r="H1118" s="273" t="s">
        <v>6689</v>
      </c>
      <c r="I1118" s="291" t="s">
        <v>201</v>
      </c>
    </row>
    <row r="1119" spans="1:9" x14ac:dyDescent="0.25">
      <c r="A1119" s="273">
        <v>49991</v>
      </c>
      <c r="B1119" s="273">
        <v>50655628</v>
      </c>
      <c r="C1119" s="273">
        <v>341397</v>
      </c>
      <c r="D1119" s="273" t="s">
        <v>7336</v>
      </c>
      <c r="E1119" s="273" t="s">
        <v>741</v>
      </c>
      <c r="F1119" s="273" t="s">
        <v>6688</v>
      </c>
      <c r="G1119" s="273" t="s">
        <v>6689</v>
      </c>
      <c r="H1119" s="273" t="s">
        <v>6689</v>
      </c>
      <c r="I1119" s="291" t="s">
        <v>201</v>
      </c>
    </row>
    <row r="1120" spans="1:9" x14ac:dyDescent="0.25">
      <c r="A1120" s="273">
        <v>49991</v>
      </c>
      <c r="B1120" s="273">
        <v>50655628</v>
      </c>
      <c r="C1120" s="273">
        <v>520438</v>
      </c>
      <c r="D1120" s="273" t="s">
        <v>7337</v>
      </c>
      <c r="E1120" s="273" t="s">
        <v>640</v>
      </c>
      <c r="F1120" s="273" t="s">
        <v>6703</v>
      </c>
      <c r="G1120" s="273" t="s">
        <v>6689</v>
      </c>
      <c r="H1120" s="273" t="s">
        <v>6689</v>
      </c>
      <c r="I1120" s="291" t="s">
        <v>201</v>
      </c>
    </row>
    <row r="1121" spans="1:9" x14ac:dyDescent="0.25">
      <c r="A1121" s="273">
        <v>49991</v>
      </c>
      <c r="B1121" s="273">
        <v>50655628</v>
      </c>
      <c r="C1121" s="273">
        <v>504211</v>
      </c>
      <c r="D1121" s="273" t="s">
        <v>7001</v>
      </c>
      <c r="E1121" s="273" t="s">
        <v>6944</v>
      </c>
      <c r="F1121" s="273" t="s">
        <v>6688</v>
      </c>
      <c r="G1121" s="273" t="s">
        <v>6689</v>
      </c>
      <c r="H1121" s="273" t="s">
        <v>6689</v>
      </c>
      <c r="I1121" s="291" t="e">
        <v>#N/A</v>
      </c>
    </row>
    <row r="1122" spans="1:9" x14ac:dyDescent="0.25">
      <c r="A1122" s="273">
        <v>49991</v>
      </c>
      <c r="B1122" s="273">
        <v>50655628</v>
      </c>
      <c r="C1122" s="273">
        <v>523366</v>
      </c>
      <c r="D1122" s="273" t="s">
        <v>7004</v>
      </c>
      <c r="E1122" s="273" t="s">
        <v>640</v>
      </c>
      <c r="F1122" s="273" t="s">
        <v>6688</v>
      </c>
      <c r="G1122" s="273" t="s">
        <v>6689</v>
      </c>
      <c r="H1122" s="273" t="s">
        <v>6689</v>
      </c>
      <c r="I1122" s="291" t="s">
        <v>201</v>
      </c>
    </row>
    <row r="1123" spans="1:9" x14ac:dyDescent="0.25">
      <c r="A1123" s="273">
        <v>49991</v>
      </c>
      <c r="B1123" s="273">
        <v>50655628</v>
      </c>
      <c r="C1123" s="273">
        <v>374983</v>
      </c>
      <c r="D1123" s="273" t="s">
        <v>7050</v>
      </c>
      <c r="E1123" s="273" t="s">
        <v>640</v>
      </c>
      <c r="F1123" s="273" t="s">
        <v>6688</v>
      </c>
      <c r="G1123" s="273" t="s">
        <v>6689</v>
      </c>
      <c r="H1123" s="273" t="s">
        <v>6689</v>
      </c>
      <c r="I1123" s="291" t="s">
        <v>201</v>
      </c>
    </row>
    <row r="1124" spans="1:9" x14ac:dyDescent="0.25">
      <c r="A1124" s="273">
        <v>49991</v>
      </c>
      <c r="B1124" s="273">
        <v>50655628</v>
      </c>
      <c r="C1124" s="273">
        <v>365786</v>
      </c>
      <c r="D1124" s="273" t="s">
        <v>7015</v>
      </c>
      <c r="E1124" s="273" t="s">
        <v>640</v>
      </c>
      <c r="F1124" s="273" t="s">
        <v>6688</v>
      </c>
      <c r="G1124" s="273" t="s">
        <v>6689</v>
      </c>
      <c r="H1124" s="273" t="s">
        <v>6689</v>
      </c>
      <c r="I1124" s="291" t="s">
        <v>201</v>
      </c>
    </row>
    <row r="1125" spans="1:9" x14ac:dyDescent="0.25">
      <c r="A1125" s="273">
        <v>49991</v>
      </c>
      <c r="B1125" s="273">
        <v>50655628</v>
      </c>
      <c r="C1125" s="273">
        <v>496969</v>
      </c>
      <c r="D1125" s="273" t="s">
        <v>162</v>
      </c>
      <c r="E1125" s="273" t="s">
        <v>741</v>
      </c>
      <c r="F1125" s="273" t="s">
        <v>6688</v>
      </c>
      <c r="G1125" s="273" t="s">
        <v>6689</v>
      </c>
      <c r="H1125" s="273" t="s">
        <v>6689</v>
      </c>
      <c r="I1125" s="291" t="s">
        <v>201</v>
      </c>
    </row>
    <row r="1126" spans="1:9" x14ac:dyDescent="0.25">
      <c r="A1126" s="273">
        <v>50000</v>
      </c>
      <c r="B1126" s="273">
        <v>50655652</v>
      </c>
      <c r="C1126" s="273">
        <v>366158</v>
      </c>
      <c r="D1126" s="273" t="s">
        <v>7330</v>
      </c>
      <c r="E1126" s="273" t="s">
        <v>640</v>
      </c>
      <c r="F1126" s="273" t="s">
        <v>6688</v>
      </c>
      <c r="G1126" s="273" t="s">
        <v>6689</v>
      </c>
      <c r="H1126" s="273" t="s">
        <v>6689</v>
      </c>
      <c r="I1126" s="291" t="e">
        <v>#N/A</v>
      </c>
    </row>
    <row r="1127" spans="1:9" x14ac:dyDescent="0.25">
      <c r="A1127" s="273">
        <v>50000</v>
      </c>
      <c r="B1127" s="273">
        <v>50655652</v>
      </c>
      <c r="C1127" s="273">
        <v>435303</v>
      </c>
      <c r="D1127" s="273" t="s">
        <v>7297</v>
      </c>
      <c r="E1127" s="273" t="s">
        <v>640</v>
      </c>
      <c r="F1127" s="273" t="s">
        <v>6688</v>
      </c>
      <c r="G1127" s="273" t="s">
        <v>6689</v>
      </c>
      <c r="H1127" s="273" t="s">
        <v>6689</v>
      </c>
      <c r="I1127" s="291" t="e">
        <v>#N/A</v>
      </c>
    </row>
    <row r="1128" spans="1:9" x14ac:dyDescent="0.25">
      <c r="A1128" s="273">
        <v>50000</v>
      </c>
      <c r="B1128" s="273">
        <v>50655652</v>
      </c>
      <c r="C1128" s="273">
        <v>518383</v>
      </c>
      <c r="D1128" s="273" t="s">
        <v>7287</v>
      </c>
      <c r="E1128" s="273" t="s">
        <v>6944</v>
      </c>
      <c r="F1128" s="273" t="s">
        <v>6688</v>
      </c>
      <c r="G1128" s="273" t="s">
        <v>6689</v>
      </c>
      <c r="H1128" s="273" t="s">
        <v>6689</v>
      </c>
      <c r="I1128" s="291" t="e">
        <v>#N/A</v>
      </c>
    </row>
    <row r="1129" spans="1:9" x14ac:dyDescent="0.25">
      <c r="A1129" s="273">
        <v>50000</v>
      </c>
      <c r="B1129" s="273">
        <v>50655652</v>
      </c>
      <c r="C1129" s="273">
        <v>301200</v>
      </c>
      <c r="D1129" s="273" t="s">
        <v>6920</v>
      </c>
      <c r="E1129" s="273" t="s">
        <v>741</v>
      </c>
      <c r="F1129" s="273" t="s">
        <v>6688</v>
      </c>
      <c r="G1129" s="273" t="s">
        <v>6689</v>
      </c>
      <c r="H1129" s="273" t="s">
        <v>6689</v>
      </c>
      <c r="I1129" s="291" t="s">
        <v>6691</v>
      </c>
    </row>
    <row r="1130" spans="1:9" x14ac:dyDescent="0.25">
      <c r="A1130" s="273">
        <v>50000</v>
      </c>
      <c r="B1130" s="273">
        <v>50655652</v>
      </c>
      <c r="C1130" s="273">
        <v>855187</v>
      </c>
      <c r="D1130" s="273" t="s">
        <v>7331</v>
      </c>
      <c r="E1130" s="273" t="s">
        <v>640</v>
      </c>
      <c r="F1130" s="273" t="s">
        <v>6688</v>
      </c>
      <c r="G1130" s="273" t="s">
        <v>6689</v>
      </c>
      <c r="H1130" s="273" t="s">
        <v>6689</v>
      </c>
      <c r="I1130" s="291" t="e">
        <v>#N/A</v>
      </c>
    </row>
    <row r="1131" spans="1:9" x14ac:dyDescent="0.25">
      <c r="A1131" s="273">
        <v>50000</v>
      </c>
      <c r="B1131" s="273">
        <v>50655652</v>
      </c>
      <c r="C1131" s="273">
        <v>509342</v>
      </c>
      <c r="D1131" s="273" t="s">
        <v>7243</v>
      </c>
      <c r="E1131" s="273" t="s">
        <v>640</v>
      </c>
      <c r="F1131" s="273" t="s">
        <v>6688</v>
      </c>
      <c r="G1131" s="273" t="s">
        <v>6689</v>
      </c>
      <c r="H1131" s="273" t="s">
        <v>6689</v>
      </c>
      <c r="I1131" s="291" t="e">
        <v>#N/A</v>
      </c>
    </row>
    <row r="1132" spans="1:9" x14ac:dyDescent="0.25">
      <c r="A1132" s="273">
        <v>50000</v>
      </c>
      <c r="B1132" s="273">
        <v>50655652</v>
      </c>
      <c r="C1132" s="273">
        <v>443960</v>
      </c>
      <c r="D1132" s="273" t="s">
        <v>7300</v>
      </c>
      <c r="E1132" s="273" t="s">
        <v>640</v>
      </c>
      <c r="F1132" s="273" t="s">
        <v>6688</v>
      </c>
      <c r="G1132" s="273" t="s">
        <v>6689</v>
      </c>
      <c r="H1132" s="273" t="s">
        <v>6689</v>
      </c>
      <c r="I1132" s="291" t="e">
        <v>#N/A</v>
      </c>
    </row>
    <row r="1133" spans="1:9" x14ac:dyDescent="0.25">
      <c r="A1133" s="273">
        <v>50000</v>
      </c>
      <c r="B1133" s="273">
        <v>50655652</v>
      </c>
      <c r="C1133" s="273">
        <v>451143</v>
      </c>
      <c r="D1133" s="273" t="s">
        <v>7308</v>
      </c>
      <c r="E1133" s="273" t="s">
        <v>640</v>
      </c>
      <c r="F1133" s="273" t="s">
        <v>6688</v>
      </c>
      <c r="G1133" s="273" t="s">
        <v>6689</v>
      </c>
      <c r="H1133" s="273" t="s">
        <v>6689</v>
      </c>
      <c r="I1133" s="291" t="e">
        <v>#N/A</v>
      </c>
    </row>
    <row r="1134" spans="1:9" x14ac:dyDescent="0.25">
      <c r="A1134" s="273">
        <v>50000</v>
      </c>
      <c r="B1134" s="273">
        <v>50655652</v>
      </c>
      <c r="C1134" s="273">
        <v>392917</v>
      </c>
      <c r="D1134" s="273" t="s">
        <v>6704</v>
      </c>
      <c r="E1134" s="273" t="s">
        <v>741</v>
      </c>
      <c r="F1134" s="273" t="s">
        <v>6688</v>
      </c>
      <c r="G1134" s="273" t="s">
        <v>6689</v>
      </c>
      <c r="H1134" s="273" t="s">
        <v>6689</v>
      </c>
      <c r="I1134" s="291" t="s">
        <v>6691</v>
      </c>
    </row>
    <row r="1135" spans="1:9" x14ac:dyDescent="0.25">
      <c r="A1135" s="273">
        <v>50000</v>
      </c>
      <c r="B1135" s="273">
        <v>50655652</v>
      </c>
      <c r="C1135" s="273">
        <v>379230</v>
      </c>
      <c r="D1135" s="273" t="s">
        <v>7334</v>
      </c>
      <c r="E1135" s="273" t="s">
        <v>640</v>
      </c>
      <c r="F1135" s="273" t="s">
        <v>6688</v>
      </c>
      <c r="G1135" s="273" t="s">
        <v>6689</v>
      </c>
      <c r="H1135" s="273" t="s">
        <v>6689</v>
      </c>
      <c r="I1135" s="291" t="e">
        <v>#N/A</v>
      </c>
    </row>
    <row r="1136" spans="1:9" x14ac:dyDescent="0.25">
      <c r="A1136" s="273">
        <v>50000</v>
      </c>
      <c r="B1136" s="273">
        <v>50655652</v>
      </c>
      <c r="C1136" s="273">
        <v>380612</v>
      </c>
      <c r="D1136" s="273" t="s">
        <v>7335</v>
      </c>
      <c r="E1136" s="273" t="s">
        <v>640</v>
      </c>
      <c r="F1136" s="273" t="s">
        <v>6688</v>
      </c>
      <c r="G1136" s="273" t="s">
        <v>6689</v>
      </c>
      <c r="H1136" s="273" t="s">
        <v>6689</v>
      </c>
      <c r="I1136" s="291" t="e">
        <v>#N/A</v>
      </c>
    </row>
    <row r="1137" spans="1:9" x14ac:dyDescent="0.25">
      <c r="A1137" s="273">
        <v>50000</v>
      </c>
      <c r="B1137" s="273">
        <v>50655652</v>
      </c>
      <c r="C1137" s="273">
        <v>480232</v>
      </c>
      <c r="D1137" s="273" t="s">
        <v>7338</v>
      </c>
      <c r="E1137" s="273" t="s">
        <v>640</v>
      </c>
      <c r="F1137" s="273" t="s">
        <v>6688</v>
      </c>
      <c r="G1137" s="273" t="s">
        <v>6689</v>
      </c>
      <c r="H1137" s="273" t="s">
        <v>6689</v>
      </c>
      <c r="I1137" s="291" t="e">
        <v>#N/A</v>
      </c>
    </row>
    <row r="1138" spans="1:9" x14ac:dyDescent="0.25">
      <c r="A1138" s="273">
        <v>50000</v>
      </c>
      <c r="B1138" s="273">
        <v>50655652</v>
      </c>
      <c r="C1138" s="273">
        <v>195177</v>
      </c>
      <c r="D1138" s="273" t="s">
        <v>7339</v>
      </c>
      <c r="E1138" s="273" t="s">
        <v>741</v>
      </c>
      <c r="F1138" s="273" t="s">
        <v>6688</v>
      </c>
      <c r="G1138" s="273" t="s">
        <v>6689</v>
      </c>
      <c r="H1138" s="273" t="s">
        <v>6689</v>
      </c>
      <c r="I1138" s="291" t="s">
        <v>202</v>
      </c>
    </row>
    <row r="1139" spans="1:9" x14ac:dyDescent="0.25">
      <c r="A1139" s="273">
        <v>50000</v>
      </c>
      <c r="B1139" s="273">
        <v>50655652</v>
      </c>
      <c r="C1139" s="273">
        <v>443625</v>
      </c>
      <c r="D1139" s="273" t="s">
        <v>7332</v>
      </c>
      <c r="E1139" s="273" t="s">
        <v>640</v>
      </c>
      <c r="F1139" s="273" t="s">
        <v>6688</v>
      </c>
      <c r="G1139" s="273" t="s">
        <v>6689</v>
      </c>
      <c r="H1139" s="273" t="s">
        <v>6689</v>
      </c>
      <c r="I1139" s="291" t="e">
        <v>#N/A</v>
      </c>
    </row>
    <row r="1140" spans="1:9" x14ac:dyDescent="0.25">
      <c r="A1140" s="273">
        <v>50000</v>
      </c>
      <c r="B1140" s="273">
        <v>50655652</v>
      </c>
      <c r="C1140" s="273">
        <v>372061</v>
      </c>
      <c r="D1140" s="273" t="s">
        <v>7333</v>
      </c>
      <c r="E1140" s="273" t="s">
        <v>640</v>
      </c>
      <c r="F1140" s="273" t="s">
        <v>6688</v>
      </c>
      <c r="G1140" s="273" t="s">
        <v>6689</v>
      </c>
      <c r="H1140" s="273" t="s">
        <v>6689</v>
      </c>
      <c r="I1140" s="291" t="e">
        <v>#N/A</v>
      </c>
    </row>
    <row r="1141" spans="1:9" x14ac:dyDescent="0.25">
      <c r="A1141" s="273">
        <v>50000</v>
      </c>
      <c r="B1141" s="273">
        <v>50655652</v>
      </c>
      <c r="C1141" s="273">
        <v>204026</v>
      </c>
      <c r="D1141" s="273" t="s">
        <v>6856</v>
      </c>
      <c r="E1141" s="273" t="s">
        <v>741</v>
      </c>
      <c r="F1141" s="273" t="s">
        <v>6688</v>
      </c>
      <c r="G1141" s="273" t="s">
        <v>6689</v>
      </c>
      <c r="H1141" s="273" t="s">
        <v>6689</v>
      </c>
      <c r="I1141" s="291" t="s">
        <v>202</v>
      </c>
    </row>
    <row r="1142" spans="1:9" x14ac:dyDescent="0.25">
      <c r="A1142" s="273">
        <v>50000</v>
      </c>
      <c r="B1142" s="273">
        <v>50655652</v>
      </c>
      <c r="C1142" s="273">
        <v>568554</v>
      </c>
      <c r="D1142" s="273" t="s">
        <v>7295</v>
      </c>
      <c r="E1142" s="273" t="s">
        <v>6944</v>
      </c>
      <c r="F1142" s="273" t="s">
        <v>6688</v>
      </c>
      <c r="G1142" s="273" t="s">
        <v>6689</v>
      </c>
      <c r="H1142" s="273" t="s">
        <v>6689</v>
      </c>
      <c r="I1142" s="291" t="e">
        <v>#N/A</v>
      </c>
    </row>
    <row r="1143" spans="1:9" x14ac:dyDescent="0.25">
      <c r="A1143" s="273">
        <v>50022</v>
      </c>
      <c r="B1143" s="273">
        <v>50649804</v>
      </c>
      <c r="C1143" s="273">
        <v>528735</v>
      </c>
      <c r="D1143" s="273" t="s">
        <v>7320</v>
      </c>
      <c r="E1143" s="273" t="s">
        <v>640</v>
      </c>
      <c r="F1143" s="273" t="s">
        <v>6703</v>
      </c>
      <c r="G1143" s="273" t="s">
        <v>6823</v>
      </c>
      <c r="H1143" s="273" t="s">
        <v>6689</v>
      </c>
      <c r="I1143" s="291" t="e">
        <v>#N/A</v>
      </c>
    </row>
    <row r="1144" spans="1:9" x14ac:dyDescent="0.25">
      <c r="A1144" s="273">
        <v>50022</v>
      </c>
      <c r="B1144" s="273">
        <v>50649804</v>
      </c>
      <c r="C1144" s="273">
        <v>298088</v>
      </c>
      <c r="D1144" s="273" t="s">
        <v>7340</v>
      </c>
      <c r="E1144" s="273" t="s">
        <v>640</v>
      </c>
      <c r="F1144" s="273" t="s">
        <v>6688</v>
      </c>
      <c r="G1144" s="273" t="s">
        <v>6823</v>
      </c>
      <c r="H1144" s="273" t="s">
        <v>6689</v>
      </c>
      <c r="I1144" s="291" t="s">
        <v>197</v>
      </c>
    </row>
    <row r="1145" spans="1:9" x14ac:dyDescent="0.25">
      <c r="A1145" s="273">
        <v>50022</v>
      </c>
      <c r="B1145" s="273">
        <v>50649804</v>
      </c>
      <c r="C1145" s="273">
        <v>544634</v>
      </c>
      <c r="D1145" s="273" t="s">
        <v>7341</v>
      </c>
      <c r="E1145" s="273" t="s">
        <v>640</v>
      </c>
      <c r="F1145" s="273" t="s">
        <v>6688</v>
      </c>
      <c r="G1145" s="273" t="s">
        <v>6823</v>
      </c>
      <c r="H1145" s="273" t="s">
        <v>6689</v>
      </c>
      <c r="I1145" s="291" t="s">
        <v>197</v>
      </c>
    </row>
    <row r="1146" spans="1:9" x14ac:dyDescent="0.25">
      <c r="A1146" s="273">
        <v>50022</v>
      </c>
      <c r="B1146" s="273">
        <v>50649804</v>
      </c>
      <c r="C1146" s="273">
        <v>352787</v>
      </c>
      <c r="D1146" s="273" t="s">
        <v>7342</v>
      </c>
      <c r="E1146" s="273" t="s">
        <v>640</v>
      </c>
      <c r="F1146" s="273" t="s">
        <v>6688</v>
      </c>
      <c r="G1146" s="273" t="s">
        <v>6823</v>
      </c>
      <c r="H1146" s="273" t="s">
        <v>6689</v>
      </c>
      <c r="I1146" s="291" t="s">
        <v>197</v>
      </c>
    </row>
    <row r="1147" spans="1:9" x14ac:dyDescent="0.25">
      <c r="A1147" s="273">
        <v>50022</v>
      </c>
      <c r="B1147" s="273">
        <v>50649804</v>
      </c>
      <c r="C1147" s="273">
        <v>283664</v>
      </c>
      <c r="D1147" s="273" t="s">
        <v>7343</v>
      </c>
      <c r="E1147" s="273" t="s">
        <v>640</v>
      </c>
      <c r="F1147" s="273" t="s">
        <v>6688</v>
      </c>
      <c r="G1147" s="273" t="s">
        <v>6823</v>
      </c>
      <c r="H1147" s="273" t="s">
        <v>6689</v>
      </c>
      <c r="I1147" s="291" t="s">
        <v>197</v>
      </c>
    </row>
    <row r="1148" spans="1:9" x14ac:dyDescent="0.25">
      <c r="A1148" s="273">
        <v>50022</v>
      </c>
      <c r="B1148" s="273">
        <v>50649804</v>
      </c>
      <c r="C1148" s="273">
        <v>326240</v>
      </c>
      <c r="D1148" s="273" t="s">
        <v>6261</v>
      </c>
      <c r="E1148" s="273" t="s">
        <v>640</v>
      </c>
      <c r="F1148" s="273" t="s">
        <v>6688</v>
      </c>
      <c r="G1148" s="273" t="s">
        <v>6823</v>
      </c>
      <c r="H1148" s="273" t="s">
        <v>6689</v>
      </c>
      <c r="I1148" s="291" t="s">
        <v>197</v>
      </c>
    </row>
    <row r="1149" spans="1:9" x14ac:dyDescent="0.25">
      <c r="A1149" s="273">
        <v>50022</v>
      </c>
      <c r="B1149" s="273">
        <v>50649804</v>
      </c>
      <c r="C1149" s="273">
        <v>196853</v>
      </c>
      <c r="D1149" s="273" t="s">
        <v>25</v>
      </c>
      <c r="E1149" s="273" t="s">
        <v>640</v>
      </c>
      <c r="F1149" s="273" t="s">
        <v>6688</v>
      </c>
      <c r="G1149" s="273" t="s">
        <v>6823</v>
      </c>
      <c r="H1149" s="273" t="s">
        <v>6689</v>
      </c>
      <c r="I1149" s="291" t="s">
        <v>197</v>
      </c>
    </row>
    <row r="1150" spans="1:9" x14ac:dyDescent="0.25">
      <c r="A1150" s="273">
        <v>50022</v>
      </c>
      <c r="B1150" s="273">
        <v>50649804</v>
      </c>
      <c r="C1150" s="273">
        <v>606512</v>
      </c>
      <c r="D1150" s="273" t="s">
        <v>7344</v>
      </c>
      <c r="E1150" s="273" t="s">
        <v>640</v>
      </c>
      <c r="F1150" s="273" t="s">
        <v>6688</v>
      </c>
      <c r="G1150" s="273" t="s">
        <v>6823</v>
      </c>
      <c r="H1150" s="273" t="s">
        <v>6689</v>
      </c>
      <c r="I1150" s="291" t="s">
        <v>197</v>
      </c>
    </row>
    <row r="1151" spans="1:9" x14ac:dyDescent="0.25">
      <c r="A1151" s="273">
        <v>50022</v>
      </c>
      <c r="B1151" s="273">
        <v>50649804</v>
      </c>
      <c r="C1151" s="273">
        <v>331056</v>
      </c>
      <c r="D1151" s="273" t="s">
        <v>7321</v>
      </c>
      <c r="E1151" s="273" t="s">
        <v>640</v>
      </c>
      <c r="F1151" s="273" t="s">
        <v>6688</v>
      </c>
      <c r="G1151" s="273" t="s">
        <v>6823</v>
      </c>
      <c r="H1151" s="273" t="s">
        <v>6689</v>
      </c>
      <c r="I1151" s="291" t="s">
        <v>197</v>
      </c>
    </row>
    <row r="1152" spans="1:9" x14ac:dyDescent="0.25">
      <c r="A1152" s="273">
        <v>50022</v>
      </c>
      <c r="B1152" s="273">
        <v>50649804</v>
      </c>
      <c r="C1152" s="273">
        <v>303699</v>
      </c>
      <c r="D1152" s="273" t="s">
        <v>7322</v>
      </c>
      <c r="E1152" s="273" t="s">
        <v>640</v>
      </c>
      <c r="F1152" s="273" t="s">
        <v>6688</v>
      </c>
      <c r="G1152" s="273" t="s">
        <v>6823</v>
      </c>
      <c r="H1152" s="273" t="s">
        <v>6689</v>
      </c>
      <c r="I1152" s="291" t="s">
        <v>197</v>
      </c>
    </row>
    <row r="1153" spans="1:9" x14ac:dyDescent="0.25">
      <c r="A1153" s="273">
        <v>50022</v>
      </c>
      <c r="B1153" s="273">
        <v>50649804</v>
      </c>
      <c r="C1153" s="273">
        <v>298921</v>
      </c>
      <c r="D1153" s="273" t="s">
        <v>7323</v>
      </c>
      <c r="E1153" s="273" t="s">
        <v>640</v>
      </c>
      <c r="F1153" s="273" t="s">
        <v>6688</v>
      </c>
      <c r="G1153" s="273" t="s">
        <v>6823</v>
      </c>
      <c r="H1153" s="273" t="s">
        <v>6689</v>
      </c>
      <c r="I1153" s="291" t="s">
        <v>197</v>
      </c>
    </row>
    <row r="1154" spans="1:9" x14ac:dyDescent="0.25">
      <c r="A1154" s="273">
        <v>50022</v>
      </c>
      <c r="B1154" s="273">
        <v>50649804</v>
      </c>
      <c r="C1154" s="273">
        <v>584274</v>
      </c>
      <c r="D1154" s="273" t="s">
        <v>7345</v>
      </c>
      <c r="E1154" s="273" t="s">
        <v>640</v>
      </c>
      <c r="F1154" s="273" t="s">
        <v>6688</v>
      </c>
      <c r="G1154" s="273" t="s">
        <v>6823</v>
      </c>
      <c r="H1154" s="273" t="s">
        <v>6689</v>
      </c>
      <c r="I1154" s="291" t="s">
        <v>197</v>
      </c>
    </row>
    <row r="1155" spans="1:9" x14ac:dyDescent="0.25">
      <c r="A1155" s="273">
        <v>50022</v>
      </c>
      <c r="B1155" s="273">
        <v>50649804</v>
      </c>
      <c r="C1155" s="273">
        <v>200917</v>
      </c>
      <c r="D1155" s="273" t="s">
        <v>7346</v>
      </c>
      <c r="E1155" s="273" t="s">
        <v>640</v>
      </c>
      <c r="F1155" s="273" t="s">
        <v>6688</v>
      </c>
      <c r="G1155" s="273" t="s">
        <v>6689</v>
      </c>
      <c r="H1155" s="273" t="s">
        <v>6689</v>
      </c>
      <c r="I1155" s="291" t="s">
        <v>197</v>
      </c>
    </row>
    <row r="1156" spans="1:9" x14ac:dyDescent="0.25">
      <c r="A1156" s="273">
        <v>50022</v>
      </c>
      <c r="B1156" s="273">
        <v>50649804</v>
      </c>
      <c r="C1156" s="273">
        <v>466725</v>
      </c>
      <c r="D1156" s="273" t="s">
        <v>7347</v>
      </c>
      <c r="E1156" s="273" t="s">
        <v>640</v>
      </c>
      <c r="F1156" s="273" t="s">
        <v>6688</v>
      </c>
      <c r="G1156" s="273" t="s">
        <v>6823</v>
      </c>
      <c r="H1156" s="273" t="s">
        <v>6689</v>
      </c>
      <c r="I1156" s="291" t="s">
        <v>197</v>
      </c>
    </row>
    <row r="1157" spans="1:9" x14ac:dyDescent="0.25">
      <c r="A1157" s="273">
        <v>50022</v>
      </c>
      <c r="B1157" s="273">
        <v>50649804</v>
      </c>
      <c r="C1157" s="273">
        <v>367789</v>
      </c>
      <c r="D1157" s="273" t="s">
        <v>7324</v>
      </c>
      <c r="E1157" s="273" t="s">
        <v>640</v>
      </c>
      <c r="F1157" s="273" t="s">
        <v>6688</v>
      </c>
      <c r="G1157" s="273" t="s">
        <v>6823</v>
      </c>
      <c r="H1157" s="273" t="s">
        <v>6689</v>
      </c>
      <c r="I1157" s="291" t="s">
        <v>197</v>
      </c>
    </row>
    <row r="1158" spans="1:9" x14ac:dyDescent="0.25">
      <c r="A1158" s="273">
        <v>50022</v>
      </c>
      <c r="B1158" s="273">
        <v>50649804</v>
      </c>
      <c r="C1158" s="273">
        <v>506555</v>
      </c>
      <c r="D1158" s="273" t="s">
        <v>7348</v>
      </c>
      <c r="E1158" s="273" t="s">
        <v>640</v>
      </c>
      <c r="F1158" s="273" t="s">
        <v>6688</v>
      </c>
      <c r="G1158" s="273" t="s">
        <v>6823</v>
      </c>
      <c r="H1158" s="273" t="s">
        <v>6689</v>
      </c>
      <c r="I1158" s="291" t="s">
        <v>197</v>
      </c>
    </row>
    <row r="1159" spans="1:9" x14ac:dyDescent="0.25">
      <c r="A1159" s="273">
        <v>50022</v>
      </c>
      <c r="B1159" s="273">
        <v>50649804</v>
      </c>
      <c r="C1159" s="273">
        <v>298756</v>
      </c>
      <c r="D1159" s="273" t="s">
        <v>7349</v>
      </c>
      <c r="E1159" s="273" t="s">
        <v>640</v>
      </c>
      <c r="F1159" s="273" t="s">
        <v>6688</v>
      </c>
      <c r="G1159" s="273" t="s">
        <v>6689</v>
      </c>
      <c r="H1159" s="273" t="s">
        <v>6689</v>
      </c>
      <c r="I1159" s="291" t="s">
        <v>197</v>
      </c>
    </row>
    <row r="1160" spans="1:9" x14ac:dyDescent="0.25">
      <c r="A1160" s="273">
        <v>50022</v>
      </c>
      <c r="B1160" s="273">
        <v>50649804</v>
      </c>
      <c r="C1160" s="273">
        <v>549920</v>
      </c>
      <c r="D1160" s="273" t="s">
        <v>7327</v>
      </c>
      <c r="E1160" s="273" t="s">
        <v>640</v>
      </c>
      <c r="F1160" s="273" t="s">
        <v>6703</v>
      </c>
      <c r="G1160" s="273" t="s">
        <v>6823</v>
      </c>
      <c r="H1160" s="273" t="s">
        <v>6689</v>
      </c>
      <c r="I1160" s="291" t="s">
        <v>197</v>
      </c>
    </row>
    <row r="1161" spans="1:9" x14ac:dyDescent="0.25">
      <c r="A1161" s="273">
        <v>50025</v>
      </c>
      <c r="B1161" s="273">
        <v>50650120</v>
      </c>
      <c r="C1161" s="273">
        <v>366158</v>
      </c>
      <c r="D1161" s="273" t="s">
        <v>7330</v>
      </c>
      <c r="E1161" s="273" t="s">
        <v>640</v>
      </c>
      <c r="F1161" s="273" t="s">
        <v>6688</v>
      </c>
      <c r="G1161" s="273" t="s">
        <v>6689</v>
      </c>
      <c r="H1161" s="273" t="s">
        <v>6689</v>
      </c>
      <c r="I1161" s="291" t="e">
        <v>#N/A</v>
      </c>
    </row>
    <row r="1162" spans="1:9" x14ac:dyDescent="0.25">
      <c r="A1162" s="273">
        <v>50025</v>
      </c>
      <c r="B1162" s="273">
        <v>50650120</v>
      </c>
      <c r="C1162" s="273">
        <v>549424</v>
      </c>
      <c r="D1162" s="273" t="s">
        <v>7256</v>
      </c>
      <c r="E1162" s="273" t="s">
        <v>640</v>
      </c>
      <c r="F1162" s="273" t="s">
        <v>6688</v>
      </c>
      <c r="G1162" s="273" t="s">
        <v>6689</v>
      </c>
      <c r="H1162" s="273" t="s">
        <v>6689</v>
      </c>
      <c r="I1162" s="291" t="e">
        <v>#N/A</v>
      </c>
    </row>
    <row r="1163" spans="1:9" x14ac:dyDescent="0.25">
      <c r="A1163" s="273">
        <v>50025</v>
      </c>
      <c r="B1163" s="273">
        <v>50650120</v>
      </c>
      <c r="C1163" s="273">
        <v>472812</v>
      </c>
      <c r="D1163" s="273" t="s">
        <v>7257</v>
      </c>
      <c r="E1163" s="273" t="s">
        <v>640</v>
      </c>
      <c r="F1163" s="273" t="s">
        <v>6688</v>
      </c>
      <c r="G1163" s="273" t="s">
        <v>6689</v>
      </c>
      <c r="H1163" s="273" t="s">
        <v>6689</v>
      </c>
      <c r="I1163" s="291" t="e">
        <v>#N/A</v>
      </c>
    </row>
    <row r="1164" spans="1:9" x14ac:dyDescent="0.25">
      <c r="A1164" s="273">
        <v>50025</v>
      </c>
      <c r="B1164" s="273">
        <v>50650120</v>
      </c>
      <c r="C1164" s="273">
        <v>330966</v>
      </c>
      <c r="D1164" s="273" t="s">
        <v>7225</v>
      </c>
      <c r="E1164" s="273" t="s">
        <v>640</v>
      </c>
      <c r="F1164" s="273" t="s">
        <v>6688</v>
      </c>
      <c r="G1164" s="273" t="s">
        <v>6689</v>
      </c>
      <c r="H1164" s="273" t="s">
        <v>6689</v>
      </c>
      <c r="I1164" s="291" t="e">
        <v>#N/A</v>
      </c>
    </row>
    <row r="1165" spans="1:9" x14ac:dyDescent="0.25">
      <c r="A1165" s="273">
        <v>50025</v>
      </c>
      <c r="B1165" s="273">
        <v>50650120</v>
      </c>
      <c r="C1165" s="273">
        <v>412840</v>
      </c>
      <c r="D1165" s="273" t="s">
        <v>7279</v>
      </c>
      <c r="E1165" s="273" t="s">
        <v>640</v>
      </c>
      <c r="F1165" s="273" t="s">
        <v>6688</v>
      </c>
      <c r="G1165" s="273" t="s">
        <v>6689</v>
      </c>
      <c r="H1165" s="273" t="s">
        <v>6689</v>
      </c>
      <c r="I1165" s="291" t="e">
        <v>#N/A</v>
      </c>
    </row>
    <row r="1166" spans="1:9" x14ac:dyDescent="0.25">
      <c r="A1166" s="273">
        <v>50025</v>
      </c>
      <c r="B1166" s="273">
        <v>50650120</v>
      </c>
      <c r="C1166" s="273">
        <v>509902</v>
      </c>
      <c r="D1166" s="273" t="s">
        <v>7221</v>
      </c>
      <c r="E1166" s="273" t="s">
        <v>640</v>
      </c>
      <c r="F1166" s="273" t="s">
        <v>6688</v>
      </c>
      <c r="G1166" s="273" t="s">
        <v>6689</v>
      </c>
      <c r="H1166" s="273" t="s">
        <v>6689</v>
      </c>
      <c r="I1166" s="291" t="e">
        <v>#N/A</v>
      </c>
    </row>
    <row r="1167" spans="1:9" x14ac:dyDescent="0.25">
      <c r="A1167" s="273">
        <v>50025</v>
      </c>
      <c r="B1167" s="273">
        <v>50650120</v>
      </c>
      <c r="C1167" s="273">
        <v>627141</v>
      </c>
      <c r="D1167" s="273" t="s">
        <v>7280</v>
      </c>
      <c r="E1167" s="273" t="s">
        <v>640</v>
      </c>
      <c r="F1167" s="273" t="s">
        <v>6688</v>
      </c>
      <c r="G1167" s="273" t="s">
        <v>6689</v>
      </c>
      <c r="H1167" s="273" t="s">
        <v>6689</v>
      </c>
      <c r="I1167" s="291" t="e">
        <v>#N/A</v>
      </c>
    </row>
    <row r="1168" spans="1:9" x14ac:dyDescent="0.25">
      <c r="A1168" s="273">
        <v>50025</v>
      </c>
      <c r="B1168" s="273">
        <v>50650120</v>
      </c>
      <c r="C1168" s="273">
        <v>442883</v>
      </c>
      <c r="D1168" s="273" t="s">
        <v>7261</v>
      </c>
      <c r="E1168" s="273" t="s">
        <v>640</v>
      </c>
      <c r="F1168" s="273" t="s">
        <v>6688</v>
      </c>
      <c r="G1168" s="273" t="s">
        <v>6689</v>
      </c>
      <c r="H1168" s="273" t="s">
        <v>6689</v>
      </c>
      <c r="I1168" s="291" t="e">
        <v>#N/A</v>
      </c>
    </row>
    <row r="1169" spans="1:9" x14ac:dyDescent="0.25">
      <c r="A1169" s="273">
        <v>50025</v>
      </c>
      <c r="B1169" s="273">
        <v>50650120</v>
      </c>
      <c r="C1169" s="273">
        <v>518383</v>
      </c>
      <c r="D1169" s="273" t="s">
        <v>7287</v>
      </c>
      <c r="E1169" s="273" t="s">
        <v>6944</v>
      </c>
      <c r="F1169" s="273" t="s">
        <v>6688</v>
      </c>
      <c r="G1169" s="273" t="s">
        <v>6689</v>
      </c>
      <c r="H1169" s="273" t="s">
        <v>6689</v>
      </c>
      <c r="I1169" s="291" t="e">
        <v>#N/A</v>
      </c>
    </row>
    <row r="1170" spans="1:9" x14ac:dyDescent="0.25">
      <c r="A1170" s="273">
        <v>50025</v>
      </c>
      <c r="B1170" s="273">
        <v>50650120</v>
      </c>
      <c r="C1170" s="273">
        <v>590253</v>
      </c>
      <c r="D1170" s="273" t="s">
        <v>7307</v>
      </c>
      <c r="E1170" s="273" t="s">
        <v>640</v>
      </c>
      <c r="F1170" s="273" t="s">
        <v>6688</v>
      </c>
      <c r="G1170" s="273" t="s">
        <v>6689</v>
      </c>
      <c r="H1170" s="273" t="s">
        <v>6689</v>
      </c>
      <c r="I1170" s="291" t="s">
        <v>201</v>
      </c>
    </row>
    <row r="1171" spans="1:9" x14ac:dyDescent="0.25">
      <c r="A1171" s="273">
        <v>50025</v>
      </c>
      <c r="B1171" s="273">
        <v>50650120</v>
      </c>
      <c r="C1171" s="273">
        <v>385087</v>
      </c>
      <c r="D1171" s="273" t="s">
        <v>7262</v>
      </c>
      <c r="E1171" s="273" t="s">
        <v>640</v>
      </c>
      <c r="F1171" s="273" t="s">
        <v>6688</v>
      </c>
      <c r="G1171" s="273" t="s">
        <v>6689</v>
      </c>
      <c r="H1171" s="273" t="s">
        <v>6689</v>
      </c>
      <c r="I1171" s="291" t="e">
        <v>#N/A</v>
      </c>
    </row>
    <row r="1172" spans="1:9" x14ac:dyDescent="0.25">
      <c r="A1172" s="273">
        <v>50025</v>
      </c>
      <c r="B1172" s="273">
        <v>50650120</v>
      </c>
      <c r="C1172" s="273">
        <v>486947</v>
      </c>
      <c r="D1172" s="273" t="s">
        <v>7290</v>
      </c>
      <c r="E1172" s="273" t="s">
        <v>640</v>
      </c>
      <c r="F1172" s="273" t="s">
        <v>6688</v>
      </c>
      <c r="G1172" s="273" t="s">
        <v>6689</v>
      </c>
      <c r="H1172" s="273" t="s">
        <v>6689</v>
      </c>
      <c r="I1172" s="291" t="e">
        <v>#N/A</v>
      </c>
    </row>
    <row r="1173" spans="1:9" x14ac:dyDescent="0.25">
      <c r="A1173" s="273">
        <v>50025</v>
      </c>
      <c r="B1173" s="273">
        <v>50650120</v>
      </c>
      <c r="C1173" s="273">
        <v>384804</v>
      </c>
      <c r="D1173" s="273" t="s">
        <v>7246</v>
      </c>
      <c r="E1173" s="273" t="s">
        <v>640</v>
      </c>
      <c r="F1173" s="273" t="s">
        <v>6688</v>
      </c>
      <c r="G1173" s="273" t="s">
        <v>6689</v>
      </c>
      <c r="H1173" s="273" t="s">
        <v>6689</v>
      </c>
      <c r="I1173" s="291" t="e">
        <v>#N/A</v>
      </c>
    </row>
    <row r="1174" spans="1:9" x14ac:dyDescent="0.25">
      <c r="A1174" s="273">
        <v>50025</v>
      </c>
      <c r="B1174" s="273">
        <v>50650120</v>
      </c>
      <c r="C1174" s="273">
        <v>410628</v>
      </c>
      <c r="D1174" s="273" t="s">
        <v>7293</v>
      </c>
      <c r="E1174" s="273" t="s">
        <v>640</v>
      </c>
      <c r="F1174" s="273" t="s">
        <v>6688</v>
      </c>
      <c r="G1174" s="273" t="s">
        <v>6689</v>
      </c>
      <c r="H1174" s="273" t="s">
        <v>6689</v>
      </c>
      <c r="I1174" s="291" t="e">
        <v>#N/A</v>
      </c>
    </row>
    <row r="1175" spans="1:9" x14ac:dyDescent="0.25">
      <c r="A1175" s="273">
        <v>50029</v>
      </c>
      <c r="B1175" s="273">
        <v>50650091</v>
      </c>
      <c r="C1175" s="273">
        <v>593474</v>
      </c>
      <c r="D1175" s="273" t="s">
        <v>7296</v>
      </c>
      <c r="E1175" s="273" t="s">
        <v>640</v>
      </c>
      <c r="F1175" s="273" t="s">
        <v>6688</v>
      </c>
      <c r="G1175" s="273" t="s">
        <v>6689</v>
      </c>
      <c r="H1175" s="273" t="s">
        <v>6689</v>
      </c>
      <c r="I1175" s="291" t="s">
        <v>201</v>
      </c>
    </row>
    <row r="1176" spans="1:9" x14ac:dyDescent="0.25">
      <c r="A1176" s="273">
        <v>50029</v>
      </c>
      <c r="B1176" s="273">
        <v>50650091</v>
      </c>
      <c r="C1176" s="273">
        <v>303811</v>
      </c>
      <c r="D1176" s="273" t="s">
        <v>7305</v>
      </c>
      <c r="E1176" s="273" t="s">
        <v>640</v>
      </c>
      <c r="F1176" s="273" t="s">
        <v>6688</v>
      </c>
      <c r="G1176" s="273" t="s">
        <v>6689</v>
      </c>
      <c r="H1176" s="273" t="s">
        <v>6689</v>
      </c>
      <c r="I1176" s="291" t="e">
        <v>#N/A</v>
      </c>
    </row>
    <row r="1177" spans="1:9" x14ac:dyDescent="0.25">
      <c r="A1177" s="273">
        <v>50029</v>
      </c>
      <c r="B1177" s="273">
        <v>50650091</v>
      </c>
      <c r="C1177" s="273">
        <v>435303</v>
      </c>
      <c r="D1177" s="273" t="s">
        <v>7297</v>
      </c>
      <c r="E1177" s="273" t="s">
        <v>640</v>
      </c>
      <c r="F1177" s="273" t="s">
        <v>6688</v>
      </c>
      <c r="G1177" s="273" t="s">
        <v>6689</v>
      </c>
      <c r="H1177" s="273" t="s">
        <v>6689</v>
      </c>
      <c r="I1177" s="291" t="e">
        <v>#N/A</v>
      </c>
    </row>
    <row r="1178" spans="1:9" x14ac:dyDescent="0.25">
      <c r="A1178" s="273">
        <v>50029</v>
      </c>
      <c r="B1178" s="273">
        <v>50650091</v>
      </c>
      <c r="C1178" s="273">
        <v>328238</v>
      </c>
      <c r="D1178" s="273" t="s">
        <v>7258</v>
      </c>
      <c r="E1178" s="273" t="s">
        <v>640</v>
      </c>
      <c r="F1178" s="273" t="s">
        <v>6688</v>
      </c>
      <c r="G1178" s="273" t="s">
        <v>6689</v>
      </c>
      <c r="H1178" s="273" t="s">
        <v>6689</v>
      </c>
      <c r="I1178" s="291" t="e">
        <v>#N/A</v>
      </c>
    </row>
    <row r="1179" spans="1:9" x14ac:dyDescent="0.25">
      <c r="A1179" s="273">
        <v>50029</v>
      </c>
      <c r="B1179" s="273">
        <v>50650091</v>
      </c>
      <c r="C1179" s="273">
        <v>593482</v>
      </c>
      <c r="D1179" s="273" t="s">
        <v>7222</v>
      </c>
      <c r="E1179" s="273" t="s">
        <v>640</v>
      </c>
      <c r="F1179" s="273" t="s">
        <v>6688</v>
      </c>
      <c r="G1179" s="273" t="s">
        <v>6689</v>
      </c>
      <c r="H1179" s="273" t="s">
        <v>6689</v>
      </c>
      <c r="I1179" s="291" t="e">
        <v>#N/A</v>
      </c>
    </row>
    <row r="1180" spans="1:9" x14ac:dyDescent="0.25">
      <c r="A1180" s="273">
        <v>50029</v>
      </c>
      <c r="B1180" s="273">
        <v>50650091</v>
      </c>
      <c r="C1180" s="273">
        <v>435310</v>
      </c>
      <c r="D1180" s="273" t="s">
        <v>7298</v>
      </c>
      <c r="E1180" s="273" t="s">
        <v>640</v>
      </c>
      <c r="F1180" s="273" t="s">
        <v>6688</v>
      </c>
      <c r="G1180" s="273" t="s">
        <v>6689</v>
      </c>
      <c r="H1180" s="273" t="s">
        <v>6689</v>
      </c>
      <c r="I1180" s="291" t="e">
        <v>#N/A</v>
      </c>
    </row>
    <row r="1181" spans="1:9" x14ac:dyDescent="0.25">
      <c r="A1181" s="273">
        <v>50029</v>
      </c>
      <c r="B1181" s="273">
        <v>50650091</v>
      </c>
      <c r="C1181" s="273">
        <v>855187</v>
      </c>
      <c r="D1181" s="273" t="s">
        <v>7331</v>
      </c>
      <c r="E1181" s="273" t="s">
        <v>640</v>
      </c>
      <c r="F1181" s="273" t="s">
        <v>6688</v>
      </c>
      <c r="G1181" s="273" t="s">
        <v>6689</v>
      </c>
      <c r="H1181" s="273" t="s">
        <v>6689</v>
      </c>
      <c r="I1181" s="291" t="e">
        <v>#N/A</v>
      </c>
    </row>
    <row r="1182" spans="1:9" x14ac:dyDescent="0.25">
      <c r="A1182" s="273">
        <v>50029</v>
      </c>
      <c r="B1182" s="273">
        <v>50650091</v>
      </c>
      <c r="C1182" s="273">
        <v>591514</v>
      </c>
      <c r="D1182" s="273" t="s">
        <v>7288</v>
      </c>
      <c r="E1182" s="273" t="s">
        <v>640</v>
      </c>
      <c r="F1182" s="273" t="s">
        <v>6688</v>
      </c>
      <c r="G1182" s="273" t="s">
        <v>6689</v>
      </c>
      <c r="H1182" s="273" t="s">
        <v>6689</v>
      </c>
      <c r="I1182" s="291" t="e">
        <v>#N/A</v>
      </c>
    </row>
    <row r="1183" spans="1:9" x14ac:dyDescent="0.25">
      <c r="A1183" s="273">
        <v>50029</v>
      </c>
      <c r="B1183" s="273">
        <v>50650091</v>
      </c>
      <c r="C1183" s="273">
        <v>452638</v>
      </c>
      <c r="D1183" s="273" t="s">
        <v>7263</v>
      </c>
      <c r="E1183" s="273" t="s">
        <v>640</v>
      </c>
      <c r="F1183" s="273" t="s">
        <v>6688</v>
      </c>
      <c r="G1183" s="273" t="s">
        <v>6689</v>
      </c>
      <c r="H1183" s="273" t="s">
        <v>6689</v>
      </c>
      <c r="I1183" s="291" t="e">
        <v>#N/A</v>
      </c>
    </row>
    <row r="1184" spans="1:9" x14ac:dyDescent="0.25">
      <c r="A1184" s="273">
        <v>50029</v>
      </c>
      <c r="B1184" s="273">
        <v>50650091</v>
      </c>
      <c r="C1184" s="273">
        <v>465544</v>
      </c>
      <c r="D1184" s="273" t="s">
        <v>7245</v>
      </c>
      <c r="E1184" s="273" t="s">
        <v>640</v>
      </c>
      <c r="F1184" s="273" t="s">
        <v>6688</v>
      </c>
      <c r="G1184" s="273" t="s">
        <v>6689</v>
      </c>
      <c r="H1184" s="273" t="s">
        <v>6689</v>
      </c>
      <c r="I1184" s="291" t="e">
        <v>#N/A</v>
      </c>
    </row>
    <row r="1185" spans="1:9" x14ac:dyDescent="0.25">
      <c r="A1185" s="273">
        <v>50029</v>
      </c>
      <c r="B1185" s="273">
        <v>50650091</v>
      </c>
      <c r="C1185" s="273">
        <v>380612</v>
      </c>
      <c r="D1185" s="273" t="s">
        <v>7335</v>
      </c>
      <c r="E1185" s="273" t="s">
        <v>640</v>
      </c>
      <c r="F1185" s="273" t="s">
        <v>6688</v>
      </c>
      <c r="G1185" s="273" t="s">
        <v>6689</v>
      </c>
      <c r="H1185" s="273" t="s">
        <v>6689</v>
      </c>
      <c r="I1185" s="291" t="e">
        <v>#N/A</v>
      </c>
    </row>
    <row r="1186" spans="1:9" x14ac:dyDescent="0.25">
      <c r="A1186" s="273">
        <v>50029</v>
      </c>
      <c r="B1186" s="273">
        <v>50650091</v>
      </c>
      <c r="C1186" s="273">
        <v>384599</v>
      </c>
      <c r="D1186" s="273" t="s">
        <v>123</v>
      </c>
      <c r="E1186" s="273" t="s">
        <v>640</v>
      </c>
      <c r="F1186" s="273" t="s">
        <v>6688</v>
      </c>
      <c r="G1186" s="273" t="s">
        <v>6689</v>
      </c>
      <c r="H1186" s="273" t="s">
        <v>6689</v>
      </c>
      <c r="I1186" s="291" t="e">
        <v>#N/A</v>
      </c>
    </row>
    <row r="1187" spans="1:9" x14ac:dyDescent="0.25">
      <c r="A1187" s="273">
        <v>50029</v>
      </c>
      <c r="B1187" s="273">
        <v>50650091</v>
      </c>
      <c r="C1187" s="273">
        <v>480232</v>
      </c>
      <c r="D1187" s="273" t="s">
        <v>7338</v>
      </c>
      <c r="E1187" s="273" t="s">
        <v>640</v>
      </c>
      <c r="F1187" s="273" t="s">
        <v>6688</v>
      </c>
      <c r="G1187" s="273" t="s">
        <v>6689</v>
      </c>
      <c r="H1187" s="273" t="s">
        <v>6689</v>
      </c>
      <c r="I1187" s="291" t="e">
        <v>#N/A</v>
      </c>
    </row>
    <row r="1188" spans="1:9" x14ac:dyDescent="0.25">
      <c r="A1188" s="273">
        <v>50029</v>
      </c>
      <c r="B1188" s="273">
        <v>50650091</v>
      </c>
      <c r="C1188" s="273">
        <v>371734</v>
      </c>
      <c r="D1188" s="273" t="s">
        <v>7266</v>
      </c>
      <c r="E1188" s="273" t="s">
        <v>640</v>
      </c>
      <c r="F1188" s="273" t="s">
        <v>6688</v>
      </c>
      <c r="G1188" s="273" t="s">
        <v>6689</v>
      </c>
      <c r="H1188" s="273" t="s">
        <v>6689</v>
      </c>
      <c r="I1188" s="291" t="e">
        <v>#N/A</v>
      </c>
    </row>
    <row r="1189" spans="1:9" x14ac:dyDescent="0.25">
      <c r="A1189" s="273">
        <v>50029</v>
      </c>
      <c r="B1189" s="273">
        <v>50650091</v>
      </c>
      <c r="C1189" s="273">
        <v>372061</v>
      </c>
      <c r="D1189" s="273" t="s">
        <v>7333</v>
      </c>
      <c r="E1189" s="273" t="s">
        <v>640</v>
      </c>
      <c r="F1189" s="273" t="s">
        <v>6688</v>
      </c>
      <c r="G1189" s="273" t="s">
        <v>6689</v>
      </c>
      <c r="H1189" s="273" t="s">
        <v>6689</v>
      </c>
      <c r="I1189" s="291" t="e">
        <v>#N/A</v>
      </c>
    </row>
    <row r="1190" spans="1:9" x14ac:dyDescent="0.25">
      <c r="A1190" s="273">
        <v>50029</v>
      </c>
      <c r="B1190" s="273">
        <v>50650091</v>
      </c>
      <c r="C1190" s="273">
        <v>371736</v>
      </c>
      <c r="D1190" s="273" t="s">
        <v>7291</v>
      </c>
      <c r="E1190" s="273" t="s">
        <v>640</v>
      </c>
      <c r="F1190" s="273" t="s">
        <v>6688</v>
      </c>
      <c r="G1190" s="273" t="s">
        <v>6689</v>
      </c>
      <c r="H1190" s="273" t="s">
        <v>6689</v>
      </c>
      <c r="I1190" s="291" t="e">
        <v>#N/A</v>
      </c>
    </row>
    <row r="1191" spans="1:9" x14ac:dyDescent="0.25">
      <c r="A1191" s="273">
        <v>50029</v>
      </c>
      <c r="B1191" s="273">
        <v>50650091</v>
      </c>
      <c r="C1191" s="273">
        <v>585153</v>
      </c>
      <c r="D1191" s="273" t="s">
        <v>7304</v>
      </c>
      <c r="E1191" s="273" t="s">
        <v>640</v>
      </c>
      <c r="F1191" s="273" t="s">
        <v>6688</v>
      </c>
      <c r="G1191" s="273" t="s">
        <v>6689</v>
      </c>
      <c r="H1191" s="273" t="s">
        <v>6689</v>
      </c>
      <c r="I1191" s="291" t="e">
        <v>#N/A</v>
      </c>
    </row>
    <row r="1192" spans="1:9" x14ac:dyDescent="0.25">
      <c r="A1192" s="273">
        <v>50029</v>
      </c>
      <c r="B1192" s="273">
        <v>50650091</v>
      </c>
      <c r="C1192" s="273">
        <v>370627</v>
      </c>
      <c r="D1192" s="273" t="s">
        <v>7294</v>
      </c>
      <c r="E1192" s="273" t="s">
        <v>640</v>
      </c>
      <c r="F1192" s="273" t="s">
        <v>6688</v>
      </c>
      <c r="G1192" s="273" t="s">
        <v>6689</v>
      </c>
      <c r="H1192" s="273" t="s">
        <v>6689</v>
      </c>
      <c r="I1192" s="291" t="e">
        <v>#N/A</v>
      </c>
    </row>
    <row r="1193" spans="1:9" x14ac:dyDescent="0.25">
      <c r="A1193" s="273">
        <v>50040</v>
      </c>
      <c r="B1193" s="273">
        <v>50655658</v>
      </c>
      <c r="C1193" s="273">
        <v>418279</v>
      </c>
      <c r="D1193" s="273" t="s">
        <v>7319</v>
      </c>
      <c r="E1193" s="273" t="s">
        <v>640</v>
      </c>
      <c r="F1193" s="273" t="s">
        <v>6703</v>
      </c>
      <c r="G1193" s="273" t="s">
        <v>6689</v>
      </c>
      <c r="H1193" s="273" t="s">
        <v>6689</v>
      </c>
      <c r="I1193" s="291" t="e">
        <v>#N/A</v>
      </c>
    </row>
    <row r="1194" spans="1:9" x14ac:dyDescent="0.25">
      <c r="A1194" s="273">
        <v>50040</v>
      </c>
      <c r="B1194" s="273">
        <v>50655658</v>
      </c>
      <c r="C1194" s="273">
        <v>383419</v>
      </c>
      <c r="D1194" s="273" t="s">
        <v>7299</v>
      </c>
      <c r="E1194" s="273" t="s">
        <v>640</v>
      </c>
      <c r="F1194" s="273" t="s">
        <v>6688</v>
      </c>
      <c r="G1194" s="273" t="s">
        <v>6689</v>
      </c>
      <c r="H1194" s="273" t="s">
        <v>6689</v>
      </c>
      <c r="I1194" s="291" t="e">
        <v>#N/A</v>
      </c>
    </row>
    <row r="1195" spans="1:9" x14ac:dyDescent="0.25">
      <c r="A1195" s="273">
        <v>50040</v>
      </c>
      <c r="B1195" s="273">
        <v>50655658</v>
      </c>
      <c r="C1195" s="273">
        <v>348342</v>
      </c>
      <c r="D1195" s="273" t="s">
        <v>7230</v>
      </c>
      <c r="E1195" s="273" t="s">
        <v>741</v>
      </c>
      <c r="F1195" s="273" t="s">
        <v>6688</v>
      </c>
      <c r="G1195" s="273" t="s">
        <v>6689</v>
      </c>
      <c r="H1195" s="273" t="s">
        <v>6689</v>
      </c>
      <c r="I1195" s="291" t="s">
        <v>201</v>
      </c>
    </row>
    <row r="1196" spans="1:9" x14ac:dyDescent="0.25">
      <c r="A1196" s="273">
        <v>50040</v>
      </c>
      <c r="B1196" s="273">
        <v>50655658</v>
      </c>
      <c r="C1196" s="273">
        <v>451143</v>
      </c>
      <c r="D1196" s="273" t="s">
        <v>7308</v>
      </c>
      <c r="E1196" s="273" t="s">
        <v>640</v>
      </c>
      <c r="F1196" s="273" t="s">
        <v>6688</v>
      </c>
      <c r="G1196" s="273" t="s">
        <v>6689</v>
      </c>
      <c r="H1196" s="273" t="s">
        <v>6689</v>
      </c>
      <c r="I1196" s="291" t="e">
        <v>#N/A</v>
      </c>
    </row>
    <row r="1197" spans="1:9" x14ac:dyDescent="0.25">
      <c r="A1197" s="273">
        <v>50040</v>
      </c>
      <c r="B1197" s="273">
        <v>50655658</v>
      </c>
      <c r="C1197" s="273">
        <v>434415</v>
      </c>
      <c r="D1197" s="273" t="s">
        <v>7244</v>
      </c>
      <c r="E1197" s="273" t="s">
        <v>640</v>
      </c>
      <c r="F1197" s="273" t="s">
        <v>6688</v>
      </c>
      <c r="G1197" s="273" t="s">
        <v>6689</v>
      </c>
      <c r="H1197" s="273" t="s">
        <v>6689</v>
      </c>
      <c r="I1197" s="291" t="e">
        <v>#N/A</v>
      </c>
    </row>
    <row r="1198" spans="1:9" x14ac:dyDescent="0.25">
      <c r="A1198" s="273">
        <v>50040</v>
      </c>
      <c r="B1198" s="273">
        <v>50655658</v>
      </c>
      <c r="C1198" s="273">
        <v>379230</v>
      </c>
      <c r="D1198" s="273" t="s">
        <v>7334</v>
      </c>
      <c r="E1198" s="273" t="s">
        <v>640</v>
      </c>
      <c r="F1198" s="273" t="s">
        <v>6688</v>
      </c>
      <c r="G1198" s="273" t="s">
        <v>6689</v>
      </c>
      <c r="H1198" s="273" t="s">
        <v>6689</v>
      </c>
      <c r="I1198" s="291" t="e">
        <v>#N/A</v>
      </c>
    </row>
    <row r="1199" spans="1:9" x14ac:dyDescent="0.25">
      <c r="A1199" s="273">
        <v>50040</v>
      </c>
      <c r="B1199" s="273">
        <v>50655658</v>
      </c>
      <c r="C1199" s="273">
        <v>495270</v>
      </c>
      <c r="D1199" s="273" t="s">
        <v>7317</v>
      </c>
      <c r="E1199" s="273" t="s">
        <v>640</v>
      </c>
      <c r="F1199" s="273" t="s">
        <v>6688</v>
      </c>
      <c r="G1199" s="273" t="s">
        <v>6689</v>
      </c>
      <c r="H1199" s="273" t="s">
        <v>6689</v>
      </c>
      <c r="I1199" s="291" t="e">
        <v>#N/A</v>
      </c>
    </row>
    <row r="1200" spans="1:9" x14ac:dyDescent="0.25">
      <c r="A1200" s="273">
        <v>50040</v>
      </c>
      <c r="B1200" s="273">
        <v>50655658</v>
      </c>
      <c r="C1200" s="273">
        <v>370307</v>
      </c>
      <c r="D1200" s="273" t="s">
        <v>7301</v>
      </c>
      <c r="E1200" s="273" t="s">
        <v>640</v>
      </c>
      <c r="F1200" s="273" t="s">
        <v>6688</v>
      </c>
      <c r="G1200" s="273" t="s">
        <v>6689</v>
      </c>
      <c r="H1200" s="273" t="s">
        <v>6689</v>
      </c>
      <c r="I1200" s="291" t="e">
        <v>#N/A</v>
      </c>
    </row>
    <row r="1201" spans="1:9" x14ac:dyDescent="0.25">
      <c r="A1201" s="273">
        <v>50040</v>
      </c>
      <c r="B1201" s="273">
        <v>50655658</v>
      </c>
      <c r="C1201" s="273">
        <v>520107</v>
      </c>
      <c r="D1201" s="273" t="s">
        <v>7223</v>
      </c>
      <c r="E1201" s="273" t="s">
        <v>6944</v>
      </c>
      <c r="F1201" s="273" t="s">
        <v>6688</v>
      </c>
      <c r="G1201" s="273" t="s">
        <v>6689</v>
      </c>
      <c r="H1201" s="273" t="s">
        <v>6689</v>
      </c>
      <c r="I1201" s="291" t="e">
        <v>#N/A</v>
      </c>
    </row>
    <row r="1202" spans="1:9" x14ac:dyDescent="0.25">
      <c r="A1202" s="273">
        <v>50040</v>
      </c>
      <c r="B1202" s="273">
        <v>50655658</v>
      </c>
      <c r="C1202" s="273">
        <v>361743</v>
      </c>
      <c r="D1202" s="273" t="s">
        <v>7233</v>
      </c>
      <c r="E1202" s="273" t="s">
        <v>640</v>
      </c>
      <c r="F1202" s="273" t="s">
        <v>6688</v>
      </c>
      <c r="G1202" s="273" t="s">
        <v>6689</v>
      </c>
      <c r="H1202" s="273" t="s">
        <v>6689</v>
      </c>
      <c r="I1202" s="291" t="e">
        <v>#N/A</v>
      </c>
    </row>
    <row r="1203" spans="1:9" x14ac:dyDescent="0.25">
      <c r="A1203" s="273">
        <v>50040</v>
      </c>
      <c r="B1203" s="273">
        <v>50655658</v>
      </c>
      <c r="C1203" s="273">
        <v>458090</v>
      </c>
      <c r="D1203" s="273" t="s">
        <v>7234</v>
      </c>
      <c r="E1203" s="273" t="s">
        <v>640</v>
      </c>
      <c r="F1203" s="273" t="s">
        <v>6688</v>
      </c>
      <c r="G1203" s="273" t="s">
        <v>6689</v>
      </c>
      <c r="H1203" s="273" t="s">
        <v>6689</v>
      </c>
      <c r="I1203" s="291" t="e">
        <v>#N/A</v>
      </c>
    </row>
    <row r="1204" spans="1:9" x14ac:dyDescent="0.25">
      <c r="A1204" s="273">
        <v>50040</v>
      </c>
      <c r="B1204" s="273">
        <v>50655658</v>
      </c>
      <c r="C1204" s="273">
        <v>429166</v>
      </c>
      <c r="D1204" s="273" t="s">
        <v>7302</v>
      </c>
      <c r="E1204" s="273" t="s">
        <v>640</v>
      </c>
      <c r="F1204" s="273" t="s">
        <v>6688</v>
      </c>
      <c r="G1204" s="273" t="s">
        <v>6689</v>
      </c>
      <c r="H1204" s="273" t="s">
        <v>6689</v>
      </c>
      <c r="I1204" s="291" t="e">
        <v>#N/A</v>
      </c>
    </row>
    <row r="1205" spans="1:9" x14ac:dyDescent="0.25">
      <c r="A1205" s="273">
        <v>50040</v>
      </c>
      <c r="B1205" s="273">
        <v>50655658</v>
      </c>
      <c r="C1205" s="273">
        <v>336328</v>
      </c>
      <c r="D1205" s="273" t="s">
        <v>7238</v>
      </c>
      <c r="E1205" s="273" t="s">
        <v>640</v>
      </c>
      <c r="F1205" s="273" t="s">
        <v>6688</v>
      </c>
      <c r="G1205" s="273" t="s">
        <v>6689</v>
      </c>
      <c r="H1205" s="273" t="s">
        <v>6689</v>
      </c>
      <c r="I1205" s="291" t="e">
        <v>#N/A</v>
      </c>
    </row>
    <row r="1206" spans="1:9" x14ac:dyDescent="0.25">
      <c r="A1206" s="273">
        <v>50040</v>
      </c>
      <c r="B1206" s="273">
        <v>50655658</v>
      </c>
      <c r="C1206" s="273">
        <v>443625</v>
      </c>
      <c r="D1206" s="273" t="s">
        <v>7332</v>
      </c>
      <c r="E1206" s="273" t="s">
        <v>640</v>
      </c>
      <c r="F1206" s="273" t="s">
        <v>6688</v>
      </c>
      <c r="G1206" s="273" t="s">
        <v>6689</v>
      </c>
      <c r="H1206" s="273" t="s">
        <v>6689</v>
      </c>
      <c r="I1206" s="291" t="e">
        <v>#N/A</v>
      </c>
    </row>
    <row r="1207" spans="1:9" x14ac:dyDescent="0.25">
      <c r="A1207" s="273">
        <v>50040</v>
      </c>
      <c r="B1207" s="273">
        <v>50655658</v>
      </c>
      <c r="C1207" s="273">
        <v>361700</v>
      </c>
      <c r="D1207" s="273" t="s">
        <v>7303</v>
      </c>
      <c r="E1207" s="273" t="s">
        <v>640</v>
      </c>
      <c r="F1207" s="273" t="s">
        <v>6688</v>
      </c>
      <c r="G1207" s="273" t="s">
        <v>6689</v>
      </c>
      <c r="H1207" s="273" t="s">
        <v>6689</v>
      </c>
      <c r="I1207" s="291" t="e">
        <v>#N/A</v>
      </c>
    </row>
    <row r="1208" spans="1:9" x14ac:dyDescent="0.25">
      <c r="A1208" s="273">
        <v>50040</v>
      </c>
      <c r="B1208" s="273">
        <v>50655658</v>
      </c>
      <c r="C1208" s="273">
        <v>920615</v>
      </c>
      <c r="D1208" s="273" t="s">
        <v>7278</v>
      </c>
      <c r="E1208" s="273" t="s">
        <v>741</v>
      </c>
      <c r="F1208" s="273" t="s">
        <v>6688</v>
      </c>
      <c r="G1208" s="273" t="s">
        <v>6689</v>
      </c>
      <c r="H1208" s="273" t="s">
        <v>6689</v>
      </c>
      <c r="I1208" s="291" t="e">
        <v>#N/A</v>
      </c>
    </row>
    <row r="1209" spans="1:9" x14ac:dyDescent="0.25">
      <c r="A1209" s="273">
        <v>50040</v>
      </c>
      <c r="B1209" s="273">
        <v>50655658</v>
      </c>
      <c r="C1209" s="273">
        <v>568554</v>
      </c>
      <c r="D1209" s="273" t="s">
        <v>7295</v>
      </c>
      <c r="E1209" s="273" t="s">
        <v>6944</v>
      </c>
      <c r="F1209" s="273" t="s">
        <v>6688</v>
      </c>
      <c r="G1209" s="273" t="s">
        <v>6689</v>
      </c>
      <c r="H1209" s="273" t="s">
        <v>6689</v>
      </c>
      <c r="I1209" s="291" t="e">
        <v>#N/A</v>
      </c>
    </row>
    <row r="1210" spans="1:9" x14ac:dyDescent="0.25">
      <c r="A1210" s="273">
        <v>50426</v>
      </c>
      <c r="B1210" s="273">
        <v>50650013</v>
      </c>
      <c r="C1210" s="273">
        <v>544634</v>
      </c>
      <c r="D1210" s="273" t="s">
        <v>7341</v>
      </c>
      <c r="E1210" s="273" t="s">
        <v>640</v>
      </c>
      <c r="F1210" s="273" t="s">
        <v>6688</v>
      </c>
      <c r="G1210" s="273" t="s">
        <v>6823</v>
      </c>
      <c r="H1210" s="273" t="s">
        <v>6689</v>
      </c>
      <c r="I1210" s="291" t="s">
        <v>197</v>
      </c>
    </row>
    <row r="1211" spans="1:9" x14ac:dyDescent="0.25">
      <c r="A1211" s="273">
        <v>50426</v>
      </c>
      <c r="B1211" s="273">
        <v>50650013</v>
      </c>
      <c r="C1211" s="273">
        <v>352787</v>
      </c>
      <c r="D1211" s="273" t="s">
        <v>7342</v>
      </c>
      <c r="E1211" s="273" t="s">
        <v>640</v>
      </c>
      <c r="F1211" s="273" t="s">
        <v>6688</v>
      </c>
      <c r="G1211" s="273" t="s">
        <v>6823</v>
      </c>
      <c r="H1211" s="273" t="s">
        <v>6689</v>
      </c>
      <c r="I1211" s="291" t="s">
        <v>197</v>
      </c>
    </row>
    <row r="1212" spans="1:9" x14ac:dyDescent="0.25">
      <c r="A1212" s="273">
        <v>50426</v>
      </c>
      <c r="B1212" s="273">
        <v>50650013</v>
      </c>
      <c r="C1212" s="273">
        <v>283664</v>
      </c>
      <c r="D1212" s="273" t="s">
        <v>7343</v>
      </c>
      <c r="E1212" s="273" t="s">
        <v>640</v>
      </c>
      <c r="F1212" s="273" t="s">
        <v>6688</v>
      </c>
      <c r="G1212" s="273" t="s">
        <v>6823</v>
      </c>
      <c r="H1212" s="273" t="s">
        <v>6689</v>
      </c>
      <c r="I1212" s="291" t="s">
        <v>197</v>
      </c>
    </row>
    <row r="1213" spans="1:9" x14ac:dyDescent="0.25">
      <c r="A1213" s="273">
        <v>50426</v>
      </c>
      <c r="B1213" s="273">
        <v>50650013</v>
      </c>
      <c r="C1213" s="273">
        <v>579712</v>
      </c>
      <c r="D1213" s="273" t="s">
        <v>7350</v>
      </c>
      <c r="E1213" s="273" t="s">
        <v>640</v>
      </c>
      <c r="F1213" s="273" t="s">
        <v>6688</v>
      </c>
      <c r="G1213" s="273" t="s">
        <v>6823</v>
      </c>
      <c r="H1213" s="273" t="s">
        <v>6689</v>
      </c>
      <c r="I1213" s="291" t="s">
        <v>197</v>
      </c>
    </row>
    <row r="1214" spans="1:9" x14ac:dyDescent="0.25">
      <c r="A1214" s="273">
        <v>50426</v>
      </c>
      <c r="B1214" s="273">
        <v>50650013</v>
      </c>
      <c r="C1214" s="273">
        <v>331056</v>
      </c>
      <c r="D1214" s="273" t="s">
        <v>7321</v>
      </c>
      <c r="E1214" s="273" t="s">
        <v>640</v>
      </c>
      <c r="F1214" s="273" t="s">
        <v>6688</v>
      </c>
      <c r="G1214" s="273" t="s">
        <v>6823</v>
      </c>
      <c r="H1214" s="273" t="s">
        <v>6689</v>
      </c>
      <c r="I1214" s="291" t="s">
        <v>197</v>
      </c>
    </row>
    <row r="1215" spans="1:9" x14ac:dyDescent="0.25">
      <c r="A1215" s="273">
        <v>50426</v>
      </c>
      <c r="B1215" s="273">
        <v>50650013</v>
      </c>
      <c r="C1215" s="273">
        <v>584274</v>
      </c>
      <c r="D1215" s="273" t="s">
        <v>7345</v>
      </c>
      <c r="E1215" s="273" t="s">
        <v>640</v>
      </c>
      <c r="F1215" s="273" t="s">
        <v>6688</v>
      </c>
      <c r="G1215" s="273" t="s">
        <v>6823</v>
      </c>
      <c r="H1215" s="273" t="s">
        <v>6689</v>
      </c>
      <c r="I1215" s="291" t="s">
        <v>197</v>
      </c>
    </row>
    <row r="1216" spans="1:9" x14ac:dyDescent="0.25">
      <c r="A1216" s="273">
        <v>50426</v>
      </c>
      <c r="B1216" s="273">
        <v>50650013</v>
      </c>
      <c r="C1216" s="273">
        <v>633173</v>
      </c>
      <c r="D1216" s="273" t="s">
        <v>6905</v>
      </c>
      <c r="E1216" s="273" t="s">
        <v>741</v>
      </c>
      <c r="F1216" s="273" t="s">
        <v>6688</v>
      </c>
      <c r="G1216" s="273" t="s">
        <v>6689</v>
      </c>
      <c r="H1216" s="273" t="s">
        <v>6689</v>
      </c>
      <c r="I1216" s="291" t="s">
        <v>197</v>
      </c>
    </row>
    <row r="1217" spans="1:9" x14ac:dyDescent="0.25">
      <c r="A1217" s="273">
        <v>50426</v>
      </c>
      <c r="B1217" s="273">
        <v>50650013</v>
      </c>
      <c r="C1217" s="273">
        <v>466725</v>
      </c>
      <c r="D1217" s="273" t="s">
        <v>7347</v>
      </c>
      <c r="E1217" s="273" t="s">
        <v>640</v>
      </c>
      <c r="F1217" s="273" t="s">
        <v>6688</v>
      </c>
      <c r="G1217" s="273" t="s">
        <v>6823</v>
      </c>
      <c r="H1217" s="273" t="s">
        <v>6689</v>
      </c>
      <c r="I1217" s="291" t="s">
        <v>197</v>
      </c>
    </row>
    <row r="1218" spans="1:9" x14ac:dyDescent="0.25">
      <c r="A1218" s="273">
        <v>50426</v>
      </c>
      <c r="B1218" s="273">
        <v>50650013</v>
      </c>
      <c r="C1218" s="273">
        <v>600733</v>
      </c>
      <c r="D1218" s="273" t="s">
        <v>7351</v>
      </c>
      <c r="E1218" s="273" t="s">
        <v>640</v>
      </c>
      <c r="F1218" s="273" t="s">
        <v>6688</v>
      </c>
      <c r="G1218" s="273" t="s">
        <v>6823</v>
      </c>
      <c r="H1218" s="273" t="s">
        <v>6689</v>
      </c>
      <c r="I1218" s="291" t="s">
        <v>197</v>
      </c>
    </row>
    <row r="1219" spans="1:9" x14ac:dyDescent="0.25">
      <c r="A1219" s="273">
        <v>50426</v>
      </c>
      <c r="B1219" s="273">
        <v>50650013</v>
      </c>
      <c r="C1219" s="273">
        <v>202163</v>
      </c>
      <c r="D1219" s="273" t="s">
        <v>7326</v>
      </c>
      <c r="E1219" s="273" t="s">
        <v>640</v>
      </c>
      <c r="F1219" s="273" t="s">
        <v>6688</v>
      </c>
      <c r="G1219" s="273" t="s">
        <v>6689</v>
      </c>
      <c r="H1219" s="273" t="s">
        <v>6689</v>
      </c>
      <c r="I1219" s="291" t="s">
        <v>197</v>
      </c>
    </row>
    <row r="1220" spans="1:9" x14ac:dyDescent="0.25">
      <c r="A1220" s="273">
        <v>50426</v>
      </c>
      <c r="B1220" s="273">
        <v>50650013</v>
      </c>
      <c r="C1220" s="273">
        <v>298756</v>
      </c>
      <c r="D1220" s="273" t="s">
        <v>7349</v>
      </c>
      <c r="E1220" s="273" t="s">
        <v>640</v>
      </c>
      <c r="F1220" s="273" t="s">
        <v>6688</v>
      </c>
      <c r="G1220" s="273" t="s">
        <v>6689</v>
      </c>
      <c r="H1220" s="273" t="s">
        <v>6689</v>
      </c>
      <c r="I1220" s="291" t="s">
        <v>197</v>
      </c>
    </row>
    <row r="1221" spans="1:9" x14ac:dyDescent="0.25">
      <c r="A1221" s="273">
        <v>50426</v>
      </c>
      <c r="B1221" s="273">
        <v>50650013</v>
      </c>
      <c r="C1221" s="273">
        <v>459228</v>
      </c>
      <c r="D1221" s="273" t="s">
        <v>7352</v>
      </c>
      <c r="E1221" s="273" t="s">
        <v>640</v>
      </c>
      <c r="F1221" s="273" t="s">
        <v>6688</v>
      </c>
      <c r="G1221" s="273" t="s">
        <v>6823</v>
      </c>
      <c r="H1221" s="273" t="s">
        <v>6689</v>
      </c>
      <c r="I1221" s="291" t="s">
        <v>197</v>
      </c>
    </row>
    <row r="1222" spans="1:9" x14ac:dyDescent="0.25">
      <c r="A1222" s="273">
        <v>50446</v>
      </c>
      <c r="B1222" s="273">
        <v>50656050</v>
      </c>
      <c r="C1222" s="273">
        <v>243355</v>
      </c>
      <c r="D1222" s="273" t="s">
        <v>6900</v>
      </c>
      <c r="E1222" s="273" t="s">
        <v>741</v>
      </c>
      <c r="F1222" s="273" t="s">
        <v>6688</v>
      </c>
      <c r="G1222" s="273" t="s">
        <v>6689</v>
      </c>
      <c r="H1222" s="273" t="s">
        <v>6689</v>
      </c>
      <c r="I1222" s="291" t="s">
        <v>197</v>
      </c>
    </row>
    <row r="1223" spans="1:9" x14ac:dyDescent="0.25">
      <c r="A1223" s="273">
        <v>50446</v>
      </c>
      <c r="B1223" s="273">
        <v>50656050</v>
      </c>
      <c r="C1223" s="273">
        <v>410457</v>
      </c>
      <c r="D1223" s="273" t="s">
        <v>7353</v>
      </c>
      <c r="E1223" s="273" t="s">
        <v>741</v>
      </c>
      <c r="F1223" s="273" t="s">
        <v>6688</v>
      </c>
      <c r="G1223" s="273" t="s">
        <v>6689</v>
      </c>
      <c r="H1223" s="273" t="s">
        <v>6689</v>
      </c>
      <c r="I1223" s="291" t="s">
        <v>197</v>
      </c>
    </row>
    <row r="1224" spans="1:9" x14ac:dyDescent="0.25">
      <c r="A1224" s="273">
        <v>50446</v>
      </c>
      <c r="B1224" s="273">
        <v>50656050</v>
      </c>
      <c r="C1224" s="273">
        <v>359165</v>
      </c>
      <c r="D1224" s="273" t="s">
        <v>7354</v>
      </c>
      <c r="E1224" s="273" t="s">
        <v>741</v>
      </c>
      <c r="F1224" s="273" t="s">
        <v>6703</v>
      </c>
      <c r="G1224" s="273" t="s">
        <v>6689</v>
      </c>
      <c r="H1224" s="273" t="s">
        <v>6689</v>
      </c>
      <c r="I1224" s="291" t="s">
        <v>197</v>
      </c>
    </row>
    <row r="1225" spans="1:9" x14ac:dyDescent="0.25">
      <c r="A1225" s="273">
        <v>50446</v>
      </c>
      <c r="B1225" s="273">
        <v>50656050</v>
      </c>
      <c r="C1225" s="273">
        <v>378579</v>
      </c>
      <c r="D1225" s="273" t="s">
        <v>7268</v>
      </c>
      <c r="E1225" s="273" t="s">
        <v>640</v>
      </c>
      <c r="F1225" s="273" t="s">
        <v>6688</v>
      </c>
      <c r="G1225" s="273" t="s">
        <v>6823</v>
      </c>
      <c r="H1225" s="273" t="s">
        <v>6689</v>
      </c>
      <c r="I1225" s="291" t="s">
        <v>197</v>
      </c>
    </row>
    <row r="1226" spans="1:9" x14ac:dyDescent="0.25">
      <c r="A1226" s="273">
        <v>50446</v>
      </c>
      <c r="B1226" s="273">
        <v>50656050</v>
      </c>
      <c r="C1226" s="273">
        <v>513005</v>
      </c>
      <c r="D1226" s="273" t="s">
        <v>7270</v>
      </c>
      <c r="E1226" s="273" t="s">
        <v>640</v>
      </c>
      <c r="F1226" s="273" t="s">
        <v>6688</v>
      </c>
      <c r="G1226" s="273" t="s">
        <v>6823</v>
      </c>
      <c r="H1226" s="273" t="s">
        <v>6689</v>
      </c>
      <c r="I1226" s="291" t="s">
        <v>197</v>
      </c>
    </row>
    <row r="1227" spans="1:9" x14ac:dyDescent="0.25">
      <c r="A1227" s="273">
        <v>50446</v>
      </c>
      <c r="B1227" s="273">
        <v>50656050</v>
      </c>
      <c r="C1227" s="273">
        <v>681954</v>
      </c>
      <c r="D1227" s="273" t="s">
        <v>6907</v>
      </c>
      <c r="E1227" s="273" t="s">
        <v>741</v>
      </c>
      <c r="F1227" s="273" t="s">
        <v>6688</v>
      </c>
      <c r="G1227" s="273" t="s">
        <v>6689</v>
      </c>
      <c r="H1227" s="273" t="s">
        <v>6689</v>
      </c>
      <c r="I1227" s="291" t="s">
        <v>197</v>
      </c>
    </row>
    <row r="1228" spans="1:9" x14ac:dyDescent="0.25">
      <c r="A1228" s="273">
        <v>50446</v>
      </c>
      <c r="B1228" s="273">
        <v>50656050</v>
      </c>
      <c r="C1228" s="273">
        <v>179368</v>
      </c>
      <c r="D1228" s="273" t="s">
        <v>7355</v>
      </c>
      <c r="E1228" s="273" t="s">
        <v>741</v>
      </c>
      <c r="F1228" s="273" t="s">
        <v>6688</v>
      </c>
      <c r="G1228" s="273" t="s">
        <v>6689</v>
      </c>
      <c r="H1228" s="273" t="s">
        <v>6689</v>
      </c>
      <c r="I1228" s="291" t="s">
        <v>197</v>
      </c>
    </row>
    <row r="1229" spans="1:9" x14ac:dyDescent="0.25">
      <c r="A1229" s="273">
        <v>50662</v>
      </c>
      <c r="B1229" s="273">
        <v>50656059</v>
      </c>
      <c r="C1229" s="273">
        <v>560514</v>
      </c>
      <c r="D1229" s="273" t="s">
        <v>6898</v>
      </c>
      <c r="E1229" s="273" t="s">
        <v>741</v>
      </c>
      <c r="F1229" s="273" t="s">
        <v>6703</v>
      </c>
      <c r="G1229" s="273" t="s">
        <v>6689</v>
      </c>
      <c r="H1229" s="273" t="s">
        <v>6689</v>
      </c>
      <c r="I1229" s="291" t="s">
        <v>198</v>
      </c>
    </row>
    <row r="1230" spans="1:9" x14ac:dyDescent="0.25">
      <c r="A1230" s="273">
        <v>50662</v>
      </c>
      <c r="B1230" s="273">
        <v>50656059</v>
      </c>
      <c r="C1230" s="273">
        <v>466794</v>
      </c>
      <c r="D1230" s="273" t="s">
        <v>108</v>
      </c>
      <c r="E1230" s="273" t="s">
        <v>741</v>
      </c>
      <c r="F1230" s="273" t="s">
        <v>6688</v>
      </c>
      <c r="G1230" s="273" t="s">
        <v>6689</v>
      </c>
      <c r="H1230" s="273" t="s">
        <v>6689</v>
      </c>
      <c r="I1230" s="291" t="s">
        <v>198</v>
      </c>
    </row>
    <row r="1231" spans="1:9" x14ac:dyDescent="0.25">
      <c r="A1231" s="273">
        <v>50662</v>
      </c>
      <c r="B1231" s="273">
        <v>50656059</v>
      </c>
      <c r="C1231" s="273">
        <v>164543</v>
      </c>
      <c r="D1231" s="273" t="s">
        <v>6832</v>
      </c>
      <c r="E1231" s="273" t="s">
        <v>741</v>
      </c>
      <c r="F1231" s="273" t="s">
        <v>6688</v>
      </c>
      <c r="G1231" s="273" t="s">
        <v>6689</v>
      </c>
      <c r="H1231" s="273" t="s">
        <v>6689</v>
      </c>
      <c r="I1231" s="291" t="s">
        <v>198</v>
      </c>
    </row>
    <row r="1232" spans="1:9" x14ac:dyDescent="0.25">
      <c r="A1232" s="273">
        <v>50662</v>
      </c>
      <c r="B1232" s="273">
        <v>50656059</v>
      </c>
      <c r="C1232" s="273">
        <v>332755</v>
      </c>
      <c r="D1232" s="273" t="s">
        <v>199</v>
      </c>
      <c r="E1232" s="273" t="s">
        <v>741</v>
      </c>
      <c r="F1232" s="273" t="s">
        <v>6688</v>
      </c>
      <c r="G1232" s="273" t="s">
        <v>6689</v>
      </c>
      <c r="H1232" s="273" t="s">
        <v>6689</v>
      </c>
      <c r="I1232" s="291" t="s">
        <v>198</v>
      </c>
    </row>
    <row r="1233" spans="1:9" x14ac:dyDescent="0.25">
      <c r="A1233" s="273">
        <v>50662</v>
      </c>
      <c r="B1233" s="273">
        <v>50656059</v>
      </c>
      <c r="C1233" s="273">
        <v>204199</v>
      </c>
      <c r="D1233" s="273" t="s">
        <v>7356</v>
      </c>
      <c r="E1233" s="273" t="s">
        <v>741</v>
      </c>
      <c r="F1233" s="273" t="s">
        <v>6688</v>
      </c>
      <c r="G1233" s="273" t="s">
        <v>6689</v>
      </c>
      <c r="H1233" s="273" t="s">
        <v>6689</v>
      </c>
      <c r="I1233" s="291" t="s">
        <v>198</v>
      </c>
    </row>
    <row r="1234" spans="1:9" x14ac:dyDescent="0.25">
      <c r="A1234" s="273">
        <v>50662</v>
      </c>
      <c r="B1234" s="273">
        <v>50656059</v>
      </c>
      <c r="C1234" s="273">
        <v>580310</v>
      </c>
      <c r="D1234" s="273" t="s">
        <v>6925</v>
      </c>
      <c r="E1234" s="273" t="s">
        <v>741</v>
      </c>
      <c r="F1234" s="273" t="s">
        <v>6703</v>
      </c>
      <c r="G1234" s="273" t="s">
        <v>6689</v>
      </c>
      <c r="H1234" s="273" t="s">
        <v>6689</v>
      </c>
      <c r="I1234" s="291" t="s">
        <v>198</v>
      </c>
    </row>
    <row r="1235" spans="1:9" x14ac:dyDescent="0.25">
      <c r="A1235" s="273">
        <v>50662</v>
      </c>
      <c r="B1235" s="273">
        <v>50656059</v>
      </c>
      <c r="C1235" s="273">
        <v>587355</v>
      </c>
      <c r="D1235" s="273" t="s">
        <v>6910</v>
      </c>
      <c r="E1235" s="273" t="s">
        <v>741</v>
      </c>
      <c r="F1235" s="273" t="s">
        <v>6688</v>
      </c>
      <c r="G1235" s="273" t="s">
        <v>6689</v>
      </c>
      <c r="H1235" s="273" t="s">
        <v>6689</v>
      </c>
      <c r="I1235" s="291" t="s">
        <v>198</v>
      </c>
    </row>
    <row r="1236" spans="1:9" x14ac:dyDescent="0.25">
      <c r="A1236" s="273">
        <v>50757</v>
      </c>
      <c r="B1236" s="273">
        <v>50655719</v>
      </c>
      <c r="C1236" s="273">
        <v>348703</v>
      </c>
      <c r="D1236" s="273" t="s">
        <v>7106</v>
      </c>
      <c r="E1236" s="273" t="s">
        <v>640</v>
      </c>
      <c r="F1236" s="273" t="s">
        <v>6688</v>
      </c>
      <c r="G1236" s="273" t="s">
        <v>6823</v>
      </c>
      <c r="H1236" s="273" t="s">
        <v>6689</v>
      </c>
      <c r="I1236" s="291" t="s">
        <v>197</v>
      </c>
    </row>
    <row r="1237" spans="1:9" x14ac:dyDescent="0.25">
      <c r="A1237" s="273">
        <v>50757</v>
      </c>
      <c r="B1237" s="273">
        <v>50655719</v>
      </c>
      <c r="C1237" s="273">
        <v>268368</v>
      </c>
      <c r="D1237" s="273" t="s">
        <v>7108</v>
      </c>
      <c r="E1237" s="273" t="s">
        <v>640</v>
      </c>
      <c r="F1237" s="273" t="s">
        <v>6688</v>
      </c>
      <c r="G1237" s="273" t="s">
        <v>6823</v>
      </c>
      <c r="H1237" s="273" t="s">
        <v>6689</v>
      </c>
      <c r="I1237" s="291" t="s">
        <v>197</v>
      </c>
    </row>
    <row r="1238" spans="1:9" x14ac:dyDescent="0.25">
      <c r="A1238" s="273">
        <v>50757</v>
      </c>
      <c r="B1238" s="273">
        <v>50655719</v>
      </c>
      <c r="C1238" s="273">
        <v>367498</v>
      </c>
      <c r="D1238" s="273" t="s">
        <v>7122</v>
      </c>
      <c r="E1238" s="273" t="s">
        <v>640</v>
      </c>
      <c r="F1238" s="273" t="s">
        <v>6688</v>
      </c>
      <c r="G1238" s="273" t="s">
        <v>6823</v>
      </c>
      <c r="H1238" s="273" t="s">
        <v>6689</v>
      </c>
      <c r="I1238" s="291" t="s">
        <v>197</v>
      </c>
    </row>
    <row r="1239" spans="1:9" x14ac:dyDescent="0.25">
      <c r="A1239" s="273">
        <v>50757</v>
      </c>
      <c r="B1239" s="273">
        <v>50655719</v>
      </c>
      <c r="C1239" s="273">
        <v>317874</v>
      </c>
      <c r="D1239" s="273" t="s">
        <v>7125</v>
      </c>
      <c r="E1239" s="273" t="s">
        <v>640</v>
      </c>
      <c r="F1239" s="273" t="s">
        <v>6688</v>
      </c>
      <c r="G1239" s="273" t="s">
        <v>6823</v>
      </c>
      <c r="H1239" s="273" t="s">
        <v>6689</v>
      </c>
      <c r="I1239" s="291" t="s">
        <v>197</v>
      </c>
    </row>
    <row r="1240" spans="1:9" x14ac:dyDescent="0.25">
      <c r="A1240" s="273">
        <v>50757</v>
      </c>
      <c r="B1240" s="273">
        <v>50655719</v>
      </c>
      <c r="C1240" s="273">
        <v>202569</v>
      </c>
      <c r="D1240" s="273" t="s">
        <v>7126</v>
      </c>
      <c r="E1240" s="273" t="s">
        <v>640</v>
      </c>
      <c r="F1240" s="273" t="s">
        <v>6688</v>
      </c>
      <c r="G1240" s="273" t="s">
        <v>6823</v>
      </c>
      <c r="H1240" s="273" t="s">
        <v>6689</v>
      </c>
      <c r="I1240" s="291" t="s">
        <v>197</v>
      </c>
    </row>
    <row r="1241" spans="1:9" x14ac:dyDescent="0.25">
      <c r="A1241" s="273">
        <v>50757</v>
      </c>
      <c r="B1241" s="273">
        <v>50655719</v>
      </c>
      <c r="C1241" s="273">
        <v>234560</v>
      </c>
      <c r="D1241" s="273" t="s">
        <v>7111</v>
      </c>
      <c r="E1241" s="273" t="s">
        <v>640</v>
      </c>
      <c r="F1241" s="273" t="s">
        <v>6688</v>
      </c>
      <c r="G1241" s="273" t="s">
        <v>6823</v>
      </c>
      <c r="H1241" s="273" t="s">
        <v>6689</v>
      </c>
      <c r="I1241" s="291" t="s">
        <v>197</v>
      </c>
    </row>
    <row r="1242" spans="1:9" x14ac:dyDescent="0.25">
      <c r="A1242" s="273">
        <v>50757</v>
      </c>
      <c r="B1242" s="273">
        <v>50655719</v>
      </c>
      <c r="C1242" s="273">
        <v>246794</v>
      </c>
      <c r="D1242" s="273" t="s">
        <v>7112</v>
      </c>
      <c r="E1242" s="273" t="s">
        <v>640</v>
      </c>
      <c r="F1242" s="273" t="s">
        <v>6688</v>
      </c>
      <c r="G1242" s="273" t="s">
        <v>6823</v>
      </c>
      <c r="H1242" s="273" t="s">
        <v>6689</v>
      </c>
      <c r="I1242" s="291" t="s">
        <v>197</v>
      </c>
    </row>
    <row r="1243" spans="1:9" x14ac:dyDescent="0.25">
      <c r="A1243" s="273">
        <v>50757</v>
      </c>
      <c r="B1243" s="273">
        <v>50655719</v>
      </c>
      <c r="C1243" s="273">
        <v>201873</v>
      </c>
      <c r="D1243" s="273" t="s">
        <v>7357</v>
      </c>
      <c r="E1243" s="273" t="s">
        <v>741</v>
      </c>
      <c r="F1243" s="273" t="s">
        <v>6688</v>
      </c>
      <c r="G1243" s="273" t="s">
        <v>6689</v>
      </c>
      <c r="H1243" s="273" t="s">
        <v>6689</v>
      </c>
      <c r="I1243" s="291" t="s">
        <v>197</v>
      </c>
    </row>
    <row r="1244" spans="1:9" x14ac:dyDescent="0.25">
      <c r="A1244" s="273">
        <v>50757</v>
      </c>
      <c r="B1244" s="273">
        <v>50655719</v>
      </c>
      <c r="C1244" s="273">
        <v>301681</v>
      </c>
      <c r="D1244" s="273" t="s">
        <v>7358</v>
      </c>
      <c r="E1244" s="273" t="s">
        <v>640</v>
      </c>
      <c r="F1244" s="273" t="s">
        <v>6688</v>
      </c>
      <c r="G1244" s="273" t="s">
        <v>6689</v>
      </c>
      <c r="H1244" s="273" t="s">
        <v>6689</v>
      </c>
      <c r="I1244" s="291" t="s">
        <v>197</v>
      </c>
    </row>
    <row r="1245" spans="1:9" x14ac:dyDescent="0.25">
      <c r="A1245" s="273">
        <v>50757</v>
      </c>
      <c r="B1245" s="273">
        <v>50655719</v>
      </c>
      <c r="C1245" s="273">
        <v>229717</v>
      </c>
      <c r="D1245" s="273" t="s">
        <v>7269</v>
      </c>
      <c r="E1245" s="273" t="s">
        <v>640</v>
      </c>
      <c r="F1245" s="273" t="s">
        <v>6688</v>
      </c>
      <c r="G1245" s="273" t="s">
        <v>6823</v>
      </c>
      <c r="H1245" s="273" t="s">
        <v>6689</v>
      </c>
      <c r="I1245" s="291" t="s">
        <v>197</v>
      </c>
    </row>
    <row r="1246" spans="1:9" x14ac:dyDescent="0.25">
      <c r="A1246" s="273">
        <v>50757</v>
      </c>
      <c r="B1246" s="273">
        <v>50655719</v>
      </c>
      <c r="C1246" s="273">
        <v>504940</v>
      </c>
      <c r="D1246" s="273" t="s">
        <v>7131</v>
      </c>
      <c r="E1246" s="273" t="s">
        <v>640</v>
      </c>
      <c r="F1246" s="273" t="s">
        <v>6688</v>
      </c>
      <c r="G1246" s="273" t="s">
        <v>6823</v>
      </c>
      <c r="H1246" s="273" t="s">
        <v>6689</v>
      </c>
      <c r="I1246" s="291" t="s">
        <v>197</v>
      </c>
    </row>
    <row r="1247" spans="1:9" x14ac:dyDescent="0.25">
      <c r="A1247" s="273">
        <v>51099</v>
      </c>
      <c r="B1247" s="273">
        <v>50649817</v>
      </c>
      <c r="C1247" s="273">
        <v>298088</v>
      </c>
      <c r="D1247" s="273" t="s">
        <v>7340</v>
      </c>
      <c r="E1247" s="273" t="s">
        <v>640</v>
      </c>
      <c r="F1247" s="273" t="s">
        <v>6688</v>
      </c>
      <c r="G1247" s="273" t="s">
        <v>6823</v>
      </c>
      <c r="H1247" s="273" t="s">
        <v>6689</v>
      </c>
      <c r="I1247" s="291" t="s">
        <v>197</v>
      </c>
    </row>
    <row r="1248" spans="1:9" x14ac:dyDescent="0.25">
      <c r="A1248" s="273">
        <v>51099</v>
      </c>
      <c r="B1248" s="273">
        <v>50649817</v>
      </c>
      <c r="C1248" s="273">
        <v>372624</v>
      </c>
      <c r="D1248" s="273" t="s">
        <v>32</v>
      </c>
      <c r="E1248" s="273" t="s">
        <v>640</v>
      </c>
      <c r="F1248" s="273" t="s">
        <v>6688</v>
      </c>
      <c r="G1248" s="273" t="s">
        <v>6823</v>
      </c>
      <c r="H1248" s="273" t="s">
        <v>6689</v>
      </c>
      <c r="I1248" s="291" t="s">
        <v>197</v>
      </c>
    </row>
    <row r="1249" spans="1:9" x14ac:dyDescent="0.25">
      <c r="A1249" s="273">
        <v>51099</v>
      </c>
      <c r="B1249" s="273">
        <v>50649817</v>
      </c>
      <c r="C1249" s="273">
        <v>283664</v>
      </c>
      <c r="D1249" s="273" t="s">
        <v>7343</v>
      </c>
      <c r="E1249" s="273" t="s">
        <v>640</v>
      </c>
      <c r="F1249" s="273" t="s">
        <v>6688</v>
      </c>
      <c r="G1249" s="273" t="s">
        <v>6823</v>
      </c>
      <c r="H1249" s="273" t="s">
        <v>6689</v>
      </c>
      <c r="I1249" s="291" t="s">
        <v>197</v>
      </c>
    </row>
    <row r="1250" spans="1:9" x14ac:dyDescent="0.25">
      <c r="A1250" s="273">
        <v>51099</v>
      </c>
      <c r="B1250" s="273">
        <v>50649817</v>
      </c>
      <c r="C1250" s="273">
        <v>326240</v>
      </c>
      <c r="D1250" s="273" t="s">
        <v>6261</v>
      </c>
      <c r="E1250" s="273" t="s">
        <v>640</v>
      </c>
      <c r="F1250" s="273" t="s">
        <v>6688</v>
      </c>
      <c r="G1250" s="273" t="s">
        <v>6823</v>
      </c>
      <c r="H1250" s="273" t="s">
        <v>6689</v>
      </c>
      <c r="I1250" s="291" t="s">
        <v>197</v>
      </c>
    </row>
    <row r="1251" spans="1:9" x14ac:dyDescent="0.25">
      <c r="A1251" s="273">
        <v>51099</v>
      </c>
      <c r="B1251" s="273">
        <v>50649817</v>
      </c>
      <c r="C1251" s="273">
        <v>579712</v>
      </c>
      <c r="D1251" s="273" t="s">
        <v>7350</v>
      </c>
      <c r="E1251" s="273" t="s">
        <v>640</v>
      </c>
      <c r="F1251" s="273" t="s">
        <v>6688</v>
      </c>
      <c r="G1251" s="273" t="s">
        <v>6823</v>
      </c>
      <c r="H1251" s="273" t="s">
        <v>6689</v>
      </c>
      <c r="I1251" s="291" t="s">
        <v>197</v>
      </c>
    </row>
    <row r="1252" spans="1:9" x14ac:dyDescent="0.25">
      <c r="A1252" s="273">
        <v>51099</v>
      </c>
      <c r="B1252" s="273">
        <v>50649817</v>
      </c>
      <c r="C1252" s="273">
        <v>606512</v>
      </c>
      <c r="D1252" s="273" t="s">
        <v>7344</v>
      </c>
      <c r="E1252" s="273" t="s">
        <v>640</v>
      </c>
      <c r="F1252" s="273" t="s">
        <v>6688</v>
      </c>
      <c r="G1252" s="273" t="s">
        <v>6823</v>
      </c>
      <c r="H1252" s="273" t="s">
        <v>6689</v>
      </c>
      <c r="I1252" s="291" t="s">
        <v>197</v>
      </c>
    </row>
    <row r="1253" spans="1:9" x14ac:dyDescent="0.25">
      <c r="A1253" s="273">
        <v>51099</v>
      </c>
      <c r="B1253" s="273">
        <v>50649817</v>
      </c>
      <c r="C1253" s="273">
        <v>303699</v>
      </c>
      <c r="D1253" s="273" t="s">
        <v>7322</v>
      </c>
      <c r="E1253" s="273" t="s">
        <v>640</v>
      </c>
      <c r="F1253" s="273" t="s">
        <v>6688</v>
      </c>
      <c r="G1253" s="273" t="s">
        <v>6823</v>
      </c>
      <c r="H1253" s="273" t="s">
        <v>6689</v>
      </c>
      <c r="I1253" s="291" t="s">
        <v>197</v>
      </c>
    </row>
    <row r="1254" spans="1:9" x14ac:dyDescent="0.25">
      <c r="A1254" s="273">
        <v>51099</v>
      </c>
      <c r="B1254" s="273">
        <v>50649817</v>
      </c>
      <c r="C1254" s="273">
        <v>298921</v>
      </c>
      <c r="D1254" s="273" t="s">
        <v>7323</v>
      </c>
      <c r="E1254" s="273" t="s">
        <v>640</v>
      </c>
      <c r="F1254" s="273" t="s">
        <v>6688</v>
      </c>
      <c r="G1254" s="273" t="s">
        <v>6823</v>
      </c>
      <c r="H1254" s="273" t="s">
        <v>6689</v>
      </c>
      <c r="I1254" s="291" t="s">
        <v>197</v>
      </c>
    </row>
    <row r="1255" spans="1:9" x14ac:dyDescent="0.25">
      <c r="A1255" s="273">
        <v>51099</v>
      </c>
      <c r="B1255" s="273">
        <v>50649817</v>
      </c>
      <c r="C1255" s="273">
        <v>240045</v>
      </c>
      <c r="D1255" s="273" t="s">
        <v>7359</v>
      </c>
      <c r="E1255" s="273" t="s">
        <v>640</v>
      </c>
      <c r="F1255" s="273" t="s">
        <v>6688</v>
      </c>
      <c r="G1255" s="273" t="s">
        <v>6689</v>
      </c>
      <c r="H1255" s="273" t="s">
        <v>6689</v>
      </c>
      <c r="I1255" s="291" t="s">
        <v>197</v>
      </c>
    </row>
    <row r="1256" spans="1:9" x14ac:dyDescent="0.25">
      <c r="A1256" s="273">
        <v>51099</v>
      </c>
      <c r="B1256" s="273">
        <v>50649817</v>
      </c>
      <c r="C1256" s="273">
        <v>466725</v>
      </c>
      <c r="D1256" s="273" t="s">
        <v>7347</v>
      </c>
      <c r="E1256" s="273" t="s">
        <v>640</v>
      </c>
      <c r="F1256" s="273" t="s">
        <v>6688</v>
      </c>
      <c r="G1256" s="273" t="s">
        <v>6823</v>
      </c>
      <c r="H1256" s="273" t="s">
        <v>6689</v>
      </c>
      <c r="I1256" s="291" t="s">
        <v>197</v>
      </c>
    </row>
    <row r="1257" spans="1:9" x14ac:dyDescent="0.25">
      <c r="A1257" s="273">
        <v>51099</v>
      </c>
      <c r="B1257" s="273">
        <v>50649817</v>
      </c>
      <c r="C1257" s="273">
        <v>204024</v>
      </c>
      <c r="D1257" s="273" t="s">
        <v>7360</v>
      </c>
      <c r="E1257" s="273" t="s">
        <v>640</v>
      </c>
      <c r="F1257" s="273" t="s">
        <v>6688</v>
      </c>
      <c r="G1257" s="273" t="s">
        <v>6823</v>
      </c>
      <c r="H1257" s="273" t="s">
        <v>6689</v>
      </c>
      <c r="I1257" s="291" t="s">
        <v>197</v>
      </c>
    </row>
    <row r="1258" spans="1:9" x14ac:dyDescent="0.25">
      <c r="A1258" s="273">
        <v>51099</v>
      </c>
      <c r="B1258" s="273">
        <v>50649817</v>
      </c>
      <c r="C1258" s="273">
        <v>298756</v>
      </c>
      <c r="D1258" s="273" t="s">
        <v>7349</v>
      </c>
      <c r="E1258" s="273" t="s">
        <v>640</v>
      </c>
      <c r="F1258" s="273" t="s">
        <v>6688</v>
      </c>
      <c r="G1258" s="273" t="s">
        <v>6689</v>
      </c>
      <c r="H1258" s="273" t="s">
        <v>6689</v>
      </c>
      <c r="I1258" s="291" t="s">
        <v>197</v>
      </c>
    </row>
    <row r="1259" spans="1:9" x14ac:dyDescent="0.25">
      <c r="A1259" s="273">
        <v>51232</v>
      </c>
      <c r="B1259" s="273">
        <v>50656043</v>
      </c>
      <c r="C1259" s="273">
        <v>569398</v>
      </c>
      <c r="D1259" s="273" t="s">
        <v>7140</v>
      </c>
      <c r="E1259" s="273" t="s">
        <v>640</v>
      </c>
      <c r="F1259" s="273" t="s">
        <v>6688</v>
      </c>
      <c r="G1259" s="273" t="s">
        <v>6823</v>
      </c>
      <c r="H1259" s="273" t="s">
        <v>6689</v>
      </c>
      <c r="I1259" s="291" t="s">
        <v>197</v>
      </c>
    </row>
    <row r="1260" spans="1:9" x14ac:dyDescent="0.25">
      <c r="A1260" s="273">
        <v>51232</v>
      </c>
      <c r="B1260" s="273">
        <v>50656043</v>
      </c>
      <c r="C1260" s="273">
        <v>488856</v>
      </c>
      <c r="D1260" s="273" t="s">
        <v>7132</v>
      </c>
      <c r="E1260" s="273" t="s">
        <v>640</v>
      </c>
      <c r="F1260" s="273" t="s">
        <v>6688</v>
      </c>
      <c r="G1260" s="273" t="s">
        <v>6823</v>
      </c>
      <c r="H1260" s="273" t="s">
        <v>6689</v>
      </c>
      <c r="I1260" s="291" t="s">
        <v>197</v>
      </c>
    </row>
    <row r="1261" spans="1:9" x14ac:dyDescent="0.25">
      <c r="A1261" s="273">
        <v>51232</v>
      </c>
      <c r="B1261" s="273">
        <v>50656043</v>
      </c>
      <c r="C1261" s="273">
        <v>400134</v>
      </c>
      <c r="D1261" s="273" t="s">
        <v>7133</v>
      </c>
      <c r="E1261" s="273" t="s">
        <v>640</v>
      </c>
      <c r="F1261" s="273" t="s">
        <v>6688</v>
      </c>
      <c r="G1261" s="273" t="s">
        <v>6823</v>
      </c>
      <c r="H1261" s="273" t="s">
        <v>6689</v>
      </c>
      <c r="I1261" s="291" t="s">
        <v>197</v>
      </c>
    </row>
    <row r="1262" spans="1:9" x14ac:dyDescent="0.25">
      <c r="A1262" s="273">
        <v>51232</v>
      </c>
      <c r="B1262" s="273">
        <v>50656043</v>
      </c>
      <c r="C1262" s="273">
        <v>377638</v>
      </c>
      <c r="D1262" s="273" t="s">
        <v>7134</v>
      </c>
      <c r="E1262" s="273" t="s">
        <v>640</v>
      </c>
      <c r="F1262" s="273" t="s">
        <v>6688</v>
      </c>
      <c r="G1262" s="273" t="s">
        <v>6823</v>
      </c>
      <c r="H1262" s="273" t="s">
        <v>6689</v>
      </c>
      <c r="I1262" s="291" t="s">
        <v>197</v>
      </c>
    </row>
    <row r="1263" spans="1:9" x14ac:dyDescent="0.25">
      <c r="A1263" s="273">
        <v>51232</v>
      </c>
      <c r="B1263" s="273">
        <v>50656043</v>
      </c>
      <c r="C1263" s="273">
        <v>507589</v>
      </c>
      <c r="D1263" s="273" t="s">
        <v>7135</v>
      </c>
      <c r="E1263" s="273" t="s">
        <v>640</v>
      </c>
      <c r="F1263" s="273" t="s">
        <v>6688</v>
      </c>
      <c r="G1263" s="273" t="s">
        <v>6823</v>
      </c>
      <c r="H1263" s="273" t="s">
        <v>6689</v>
      </c>
      <c r="I1263" s="291" t="s">
        <v>197</v>
      </c>
    </row>
    <row r="1264" spans="1:9" x14ac:dyDescent="0.25">
      <c r="A1264" s="273">
        <v>51232</v>
      </c>
      <c r="B1264" s="273">
        <v>50656043</v>
      </c>
      <c r="C1264" s="273">
        <v>345254</v>
      </c>
      <c r="D1264" s="273" t="s">
        <v>7361</v>
      </c>
      <c r="E1264" s="273" t="s">
        <v>640</v>
      </c>
      <c r="F1264" s="273" t="s">
        <v>6688</v>
      </c>
      <c r="G1264" s="273" t="s">
        <v>6823</v>
      </c>
      <c r="H1264" s="273" t="s">
        <v>6689</v>
      </c>
      <c r="I1264" s="291" t="s">
        <v>197</v>
      </c>
    </row>
    <row r="1265" spans="1:9" x14ac:dyDescent="0.25">
      <c r="A1265" s="273">
        <v>51232</v>
      </c>
      <c r="B1265" s="273">
        <v>50656043</v>
      </c>
      <c r="C1265" s="273">
        <v>509674</v>
      </c>
      <c r="D1265" s="273" t="s">
        <v>7136</v>
      </c>
      <c r="E1265" s="273" t="s">
        <v>640</v>
      </c>
      <c r="F1265" s="273" t="s">
        <v>6688</v>
      </c>
      <c r="G1265" s="273" t="s">
        <v>6823</v>
      </c>
      <c r="H1265" s="273" t="s">
        <v>6689</v>
      </c>
      <c r="I1265" s="291" t="s">
        <v>197</v>
      </c>
    </row>
    <row r="1266" spans="1:9" x14ac:dyDescent="0.25">
      <c r="A1266" s="273">
        <v>51232</v>
      </c>
      <c r="B1266" s="273">
        <v>50656043</v>
      </c>
      <c r="C1266" s="273">
        <v>337705</v>
      </c>
      <c r="D1266" s="273" t="s">
        <v>7362</v>
      </c>
      <c r="E1266" s="273" t="s">
        <v>640</v>
      </c>
      <c r="F1266" s="273" t="s">
        <v>6688</v>
      </c>
      <c r="G1266" s="273" t="s">
        <v>6823</v>
      </c>
      <c r="H1266" s="273" t="s">
        <v>6689</v>
      </c>
      <c r="I1266" s="291" t="s">
        <v>197</v>
      </c>
    </row>
    <row r="1267" spans="1:9" x14ac:dyDescent="0.25">
      <c r="A1267" s="273">
        <v>51232</v>
      </c>
      <c r="B1267" s="273">
        <v>50656043</v>
      </c>
      <c r="C1267" s="273">
        <v>373902</v>
      </c>
      <c r="D1267" s="273" t="s">
        <v>7139</v>
      </c>
      <c r="E1267" s="273" t="s">
        <v>640</v>
      </c>
      <c r="F1267" s="273" t="s">
        <v>6688</v>
      </c>
      <c r="G1267" s="273" t="s">
        <v>6823</v>
      </c>
      <c r="H1267" s="273" t="s">
        <v>6689</v>
      </c>
      <c r="I1267" s="291" t="s">
        <v>197</v>
      </c>
    </row>
    <row r="1268" spans="1:9" x14ac:dyDescent="0.25">
      <c r="A1268" s="273">
        <v>51234</v>
      </c>
      <c r="B1268" s="273">
        <v>50650042</v>
      </c>
      <c r="C1268" s="273">
        <v>503547</v>
      </c>
      <c r="D1268" s="273" t="s">
        <v>7363</v>
      </c>
      <c r="E1268" s="273" t="s">
        <v>640</v>
      </c>
      <c r="F1268" s="273" t="s">
        <v>6688</v>
      </c>
      <c r="G1268" s="273" t="s">
        <v>6823</v>
      </c>
      <c r="H1268" s="273" t="s">
        <v>6689</v>
      </c>
      <c r="I1268" s="291" t="s">
        <v>197</v>
      </c>
    </row>
    <row r="1269" spans="1:9" x14ac:dyDescent="0.25">
      <c r="A1269" s="273">
        <v>51234</v>
      </c>
      <c r="B1269" s="273">
        <v>50650042</v>
      </c>
      <c r="C1269" s="273">
        <v>515723</v>
      </c>
      <c r="D1269" s="273" t="s">
        <v>7364</v>
      </c>
      <c r="E1269" s="273" t="s">
        <v>640</v>
      </c>
      <c r="F1269" s="273" t="s">
        <v>6688</v>
      </c>
      <c r="G1269" s="273" t="s">
        <v>6823</v>
      </c>
      <c r="H1269" s="273" t="s">
        <v>6689</v>
      </c>
      <c r="I1269" s="291" t="s">
        <v>197</v>
      </c>
    </row>
    <row r="1270" spans="1:9" x14ac:dyDescent="0.25">
      <c r="A1270" s="273">
        <v>51234</v>
      </c>
      <c r="B1270" s="273">
        <v>50650042</v>
      </c>
      <c r="C1270" s="273">
        <v>547319</v>
      </c>
      <c r="D1270" s="273" t="s">
        <v>7365</v>
      </c>
      <c r="E1270" s="273" t="s">
        <v>640</v>
      </c>
      <c r="F1270" s="273" t="s">
        <v>6688</v>
      </c>
      <c r="G1270" s="273" t="s">
        <v>6823</v>
      </c>
      <c r="H1270" s="273" t="s">
        <v>6689</v>
      </c>
      <c r="I1270" s="291" t="s">
        <v>197</v>
      </c>
    </row>
    <row r="1271" spans="1:9" x14ac:dyDescent="0.25">
      <c r="A1271" s="273">
        <v>51234</v>
      </c>
      <c r="B1271" s="273">
        <v>50650042</v>
      </c>
      <c r="C1271" s="273">
        <v>362196</v>
      </c>
      <c r="D1271" s="273" t="s">
        <v>7137</v>
      </c>
      <c r="E1271" s="273" t="s">
        <v>640</v>
      </c>
      <c r="F1271" s="273" t="s">
        <v>6688</v>
      </c>
      <c r="G1271" s="273" t="s">
        <v>6823</v>
      </c>
      <c r="H1271" s="273" t="s">
        <v>6689</v>
      </c>
      <c r="I1271" s="291" t="s">
        <v>197</v>
      </c>
    </row>
    <row r="1272" spans="1:9" x14ac:dyDescent="0.25">
      <c r="A1272" s="273">
        <v>51234</v>
      </c>
      <c r="B1272" s="273">
        <v>50650042</v>
      </c>
      <c r="C1272" s="273">
        <v>508990</v>
      </c>
      <c r="D1272" s="273" t="s">
        <v>7138</v>
      </c>
      <c r="E1272" s="273" t="s">
        <v>640</v>
      </c>
      <c r="F1272" s="273" t="s">
        <v>6688</v>
      </c>
      <c r="G1272" s="273" t="s">
        <v>6823</v>
      </c>
      <c r="H1272" s="273" t="s">
        <v>6689</v>
      </c>
      <c r="I1272" s="291" t="s">
        <v>197</v>
      </c>
    </row>
    <row r="1273" spans="1:9" x14ac:dyDescent="0.25">
      <c r="A1273" s="273">
        <v>51234</v>
      </c>
      <c r="B1273" s="273">
        <v>50650042</v>
      </c>
      <c r="C1273" s="273">
        <v>616096</v>
      </c>
      <c r="D1273" s="273" t="s">
        <v>7141</v>
      </c>
      <c r="E1273" s="273" t="s">
        <v>640</v>
      </c>
      <c r="F1273" s="273" t="s">
        <v>6688</v>
      </c>
      <c r="G1273" s="273" t="s">
        <v>6823</v>
      </c>
      <c r="H1273" s="273" t="s">
        <v>6689</v>
      </c>
      <c r="I1273" s="291" t="s">
        <v>197</v>
      </c>
    </row>
    <row r="1274" spans="1:9" x14ac:dyDescent="0.25">
      <c r="A1274" s="273">
        <v>51234</v>
      </c>
      <c r="B1274" s="273">
        <v>50650042</v>
      </c>
      <c r="C1274" s="273">
        <v>598746</v>
      </c>
      <c r="D1274" s="273" t="s">
        <v>7142</v>
      </c>
      <c r="E1274" s="273" t="s">
        <v>640</v>
      </c>
      <c r="F1274" s="273" t="s">
        <v>6688</v>
      </c>
      <c r="G1274" s="273" t="s">
        <v>6823</v>
      </c>
      <c r="H1274" s="273" t="s">
        <v>6689</v>
      </c>
      <c r="I1274" s="291" t="s">
        <v>197</v>
      </c>
    </row>
    <row r="1275" spans="1:9" x14ac:dyDescent="0.25">
      <c r="A1275" s="273">
        <v>51234</v>
      </c>
      <c r="B1275" s="273">
        <v>50650042</v>
      </c>
      <c r="C1275" s="273">
        <v>534898</v>
      </c>
      <c r="D1275" s="273" t="s">
        <v>7366</v>
      </c>
      <c r="E1275" s="273" t="s">
        <v>640</v>
      </c>
      <c r="F1275" s="273" t="s">
        <v>6688</v>
      </c>
      <c r="G1275" s="273" t="s">
        <v>6823</v>
      </c>
      <c r="H1275" s="273" t="s">
        <v>6689</v>
      </c>
      <c r="I1275" s="291" t="s">
        <v>197</v>
      </c>
    </row>
    <row r="1276" spans="1:9" x14ac:dyDescent="0.25">
      <c r="A1276" s="273">
        <v>51234</v>
      </c>
      <c r="B1276" s="273">
        <v>50650042</v>
      </c>
      <c r="C1276" s="273">
        <v>599788</v>
      </c>
      <c r="D1276" s="273" t="s">
        <v>7367</v>
      </c>
      <c r="E1276" s="273" t="s">
        <v>640</v>
      </c>
      <c r="F1276" s="273" t="s">
        <v>6688</v>
      </c>
      <c r="G1276" s="273" t="s">
        <v>6823</v>
      </c>
      <c r="H1276" s="273" t="s">
        <v>6689</v>
      </c>
      <c r="I1276" s="291" t="s">
        <v>197</v>
      </c>
    </row>
    <row r="1277" spans="1:9" x14ac:dyDescent="0.25">
      <c r="A1277" s="273">
        <v>51235</v>
      </c>
      <c r="B1277" s="273">
        <v>50650283</v>
      </c>
      <c r="C1277" s="273">
        <v>508137</v>
      </c>
      <c r="D1277" s="273" t="s">
        <v>7143</v>
      </c>
      <c r="E1277" s="273" t="s">
        <v>640</v>
      </c>
      <c r="F1277" s="273" t="s">
        <v>6688</v>
      </c>
      <c r="G1277" s="273" t="s">
        <v>6823</v>
      </c>
      <c r="H1277" s="273" t="s">
        <v>6689</v>
      </c>
      <c r="I1277" s="291" t="s">
        <v>197</v>
      </c>
    </row>
    <row r="1278" spans="1:9" x14ac:dyDescent="0.25">
      <c r="A1278" s="273">
        <v>51235</v>
      </c>
      <c r="B1278" s="273">
        <v>50650283</v>
      </c>
      <c r="C1278" s="273">
        <v>579859</v>
      </c>
      <c r="D1278" s="273" t="s">
        <v>7144</v>
      </c>
      <c r="E1278" s="273" t="s">
        <v>640</v>
      </c>
      <c r="F1278" s="273" t="s">
        <v>6688</v>
      </c>
      <c r="G1278" s="273" t="s">
        <v>6823</v>
      </c>
      <c r="H1278" s="273" t="s">
        <v>6689</v>
      </c>
      <c r="I1278" s="291" t="s">
        <v>197</v>
      </c>
    </row>
    <row r="1279" spans="1:9" x14ac:dyDescent="0.25">
      <c r="A1279" s="273">
        <v>51235</v>
      </c>
      <c r="B1279" s="273">
        <v>50650283</v>
      </c>
      <c r="C1279" s="273">
        <v>371845</v>
      </c>
      <c r="D1279" s="273" t="s">
        <v>7145</v>
      </c>
      <c r="E1279" s="273" t="s">
        <v>640</v>
      </c>
      <c r="F1279" s="273" t="s">
        <v>6688</v>
      </c>
      <c r="G1279" s="273" t="s">
        <v>6823</v>
      </c>
      <c r="H1279" s="273" t="s">
        <v>6689</v>
      </c>
      <c r="I1279" s="291" t="s">
        <v>197</v>
      </c>
    </row>
    <row r="1280" spans="1:9" x14ac:dyDescent="0.25">
      <c r="A1280" s="273">
        <v>51235</v>
      </c>
      <c r="B1280" s="273">
        <v>50650283</v>
      </c>
      <c r="C1280" s="273">
        <v>518275</v>
      </c>
      <c r="D1280" s="273" t="s">
        <v>7368</v>
      </c>
      <c r="E1280" s="273" t="s">
        <v>640</v>
      </c>
      <c r="F1280" s="273" t="s">
        <v>6688</v>
      </c>
      <c r="G1280" s="273" t="s">
        <v>6823</v>
      </c>
      <c r="H1280" s="273" t="s">
        <v>6689</v>
      </c>
      <c r="I1280" s="291" t="s">
        <v>197</v>
      </c>
    </row>
    <row r="1281" spans="1:9" x14ac:dyDescent="0.25">
      <c r="A1281" s="273">
        <v>51235</v>
      </c>
      <c r="B1281" s="273">
        <v>50650283</v>
      </c>
      <c r="C1281" s="273">
        <v>337612</v>
      </c>
      <c r="D1281" s="273" t="s">
        <v>7369</v>
      </c>
      <c r="E1281" s="273" t="s">
        <v>640</v>
      </c>
      <c r="F1281" s="273" t="s">
        <v>6688</v>
      </c>
      <c r="G1281" s="273" t="s">
        <v>6823</v>
      </c>
      <c r="H1281" s="273" t="s">
        <v>6689</v>
      </c>
      <c r="I1281" s="291" t="s">
        <v>197</v>
      </c>
    </row>
    <row r="1282" spans="1:9" x14ac:dyDescent="0.25">
      <c r="A1282" s="273">
        <v>51235</v>
      </c>
      <c r="B1282" s="273">
        <v>50650283</v>
      </c>
      <c r="C1282" s="273">
        <v>548732</v>
      </c>
      <c r="D1282" s="273" t="s">
        <v>7146</v>
      </c>
      <c r="E1282" s="273" t="s">
        <v>640</v>
      </c>
      <c r="F1282" s="273" t="s">
        <v>6688</v>
      </c>
      <c r="G1282" s="273" t="s">
        <v>6823</v>
      </c>
      <c r="H1282" s="273" t="s">
        <v>6689</v>
      </c>
      <c r="I1282" s="291" t="s">
        <v>197</v>
      </c>
    </row>
    <row r="1283" spans="1:9" x14ac:dyDescent="0.25">
      <c r="A1283" s="273">
        <v>51235</v>
      </c>
      <c r="B1283" s="273">
        <v>50650283</v>
      </c>
      <c r="C1283" s="273">
        <v>338493</v>
      </c>
      <c r="D1283" s="273" t="s">
        <v>7147</v>
      </c>
      <c r="E1283" s="273" t="s">
        <v>640</v>
      </c>
      <c r="F1283" s="273" t="s">
        <v>6688</v>
      </c>
      <c r="G1283" s="273" t="s">
        <v>6823</v>
      </c>
      <c r="H1283" s="273" t="s">
        <v>6689</v>
      </c>
      <c r="I1283" s="291" t="s">
        <v>197</v>
      </c>
    </row>
    <row r="1284" spans="1:9" x14ac:dyDescent="0.25">
      <c r="A1284" s="273">
        <v>51235</v>
      </c>
      <c r="B1284" s="273">
        <v>50650283</v>
      </c>
      <c r="C1284" s="273">
        <v>504021</v>
      </c>
      <c r="D1284" s="273" t="s">
        <v>7370</v>
      </c>
      <c r="E1284" s="273" t="s">
        <v>640</v>
      </c>
      <c r="F1284" s="273" t="s">
        <v>6688</v>
      </c>
      <c r="G1284" s="273" t="s">
        <v>6823</v>
      </c>
      <c r="H1284" s="273" t="s">
        <v>6689</v>
      </c>
      <c r="I1284" s="291" t="s">
        <v>197</v>
      </c>
    </row>
    <row r="1285" spans="1:9" x14ac:dyDescent="0.25">
      <c r="A1285" s="273">
        <v>51726</v>
      </c>
      <c r="B1285" s="273">
        <v>50656048</v>
      </c>
      <c r="C1285" s="273">
        <v>534403</v>
      </c>
      <c r="D1285" s="273" t="s">
        <v>7162</v>
      </c>
      <c r="E1285" s="273" t="s">
        <v>640</v>
      </c>
      <c r="F1285" s="273" t="s">
        <v>6688</v>
      </c>
      <c r="G1285" s="273" t="s">
        <v>6823</v>
      </c>
      <c r="H1285" s="273" t="s">
        <v>6689</v>
      </c>
      <c r="I1285" s="291" t="s">
        <v>197</v>
      </c>
    </row>
    <row r="1286" spans="1:9" x14ac:dyDescent="0.25">
      <c r="A1286" s="273">
        <v>51726</v>
      </c>
      <c r="B1286" s="273">
        <v>50656048</v>
      </c>
      <c r="C1286" s="273">
        <v>512687</v>
      </c>
      <c r="D1286" s="273" t="s">
        <v>7163</v>
      </c>
      <c r="E1286" s="273" t="s">
        <v>640</v>
      </c>
      <c r="F1286" s="273" t="s">
        <v>6688</v>
      </c>
      <c r="G1286" s="273" t="s">
        <v>6823</v>
      </c>
      <c r="H1286" s="273" t="s">
        <v>6689</v>
      </c>
      <c r="I1286" s="291" t="s">
        <v>197</v>
      </c>
    </row>
    <row r="1287" spans="1:9" x14ac:dyDescent="0.25">
      <c r="A1287" s="273">
        <v>51726</v>
      </c>
      <c r="B1287" s="273">
        <v>50656048</v>
      </c>
      <c r="C1287" s="273">
        <v>480241</v>
      </c>
      <c r="D1287" s="273" t="s">
        <v>7371</v>
      </c>
      <c r="E1287" s="273" t="s">
        <v>640</v>
      </c>
      <c r="F1287" s="273" t="s">
        <v>6688</v>
      </c>
      <c r="G1287" s="273" t="s">
        <v>6823</v>
      </c>
      <c r="H1287" s="273" t="s">
        <v>6689</v>
      </c>
      <c r="I1287" s="291" t="s">
        <v>197</v>
      </c>
    </row>
    <row r="1288" spans="1:9" x14ac:dyDescent="0.25">
      <c r="A1288" s="273">
        <v>51726</v>
      </c>
      <c r="B1288" s="273">
        <v>50656048</v>
      </c>
      <c r="C1288" s="273">
        <v>513323</v>
      </c>
      <c r="D1288" s="273" t="s">
        <v>7165</v>
      </c>
      <c r="E1288" s="273" t="s">
        <v>640</v>
      </c>
      <c r="F1288" s="273" t="s">
        <v>6688</v>
      </c>
      <c r="G1288" s="273" t="s">
        <v>6823</v>
      </c>
      <c r="H1288" s="273" t="s">
        <v>6689</v>
      </c>
      <c r="I1288" s="291" t="s">
        <v>197</v>
      </c>
    </row>
    <row r="1289" spans="1:9" x14ac:dyDescent="0.25">
      <c r="A1289" s="273">
        <v>51726</v>
      </c>
      <c r="B1289" s="273">
        <v>50656048</v>
      </c>
      <c r="C1289" s="273">
        <v>405411</v>
      </c>
      <c r="D1289" s="273" t="s">
        <v>7166</v>
      </c>
      <c r="E1289" s="273" t="s">
        <v>640</v>
      </c>
      <c r="F1289" s="273" t="s">
        <v>6688</v>
      </c>
      <c r="G1289" s="273" t="s">
        <v>6823</v>
      </c>
      <c r="H1289" s="273" t="s">
        <v>6689</v>
      </c>
      <c r="I1289" s="291" t="s">
        <v>197</v>
      </c>
    </row>
    <row r="1290" spans="1:9" x14ac:dyDescent="0.25">
      <c r="A1290" s="273">
        <v>51726</v>
      </c>
      <c r="B1290" s="273">
        <v>50656048</v>
      </c>
      <c r="C1290" s="273">
        <v>580277</v>
      </c>
      <c r="D1290" s="273" t="s">
        <v>7167</v>
      </c>
      <c r="E1290" s="273" t="s">
        <v>640</v>
      </c>
      <c r="F1290" s="273" t="s">
        <v>6688</v>
      </c>
      <c r="G1290" s="273" t="s">
        <v>6823</v>
      </c>
      <c r="H1290" s="273" t="s">
        <v>6689</v>
      </c>
      <c r="I1290" s="291" t="s">
        <v>197</v>
      </c>
    </row>
    <row r="1291" spans="1:9" x14ac:dyDescent="0.25">
      <c r="A1291" s="273">
        <v>51726</v>
      </c>
      <c r="B1291" s="273">
        <v>50656048</v>
      </c>
      <c r="C1291" s="273">
        <v>338490</v>
      </c>
      <c r="D1291" s="273" t="s">
        <v>7156</v>
      </c>
      <c r="E1291" s="273" t="s">
        <v>640</v>
      </c>
      <c r="F1291" s="273" t="s">
        <v>6688</v>
      </c>
      <c r="G1291" s="273" t="s">
        <v>6823</v>
      </c>
      <c r="H1291" s="273" t="s">
        <v>6689</v>
      </c>
      <c r="I1291" s="291" t="s">
        <v>197</v>
      </c>
    </row>
    <row r="1292" spans="1:9" x14ac:dyDescent="0.25">
      <c r="A1292" s="273">
        <v>51726</v>
      </c>
      <c r="B1292" s="273">
        <v>50656048</v>
      </c>
      <c r="C1292" s="273">
        <v>450589</v>
      </c>
      <c r="D1292" s="273" t="s">
        <v>7168</v>
      </c>
      <c r="E1292" s="273" t="s">
        <v>640</v>
      </c>
      <c r="F1292" s="273" t="s">
        <v>6688</v>
      </c>
      <c r="G1292" s="273" t="s">
        <v>6823</v>
      </c>
      <c r="H1292" s="273" t="s">
        <v>6689</v>
      </c>
      <c r="I1292" s="291" t="s">
        <v>197</v>
      </c>
    </row>
    <row r="1293" spans="1:9" x14ac:dyDescent="0.25">
      <c r="A1293" s="273">
        <v>51726</v>
      </c>
      <c r="B1293" s="273">
        <v>50656048</v>
      </c>
      <c r="C1293" s="273">
        <v>539169</v>
      </c>
      <c r="D1293" s="273" t="s">
        <v>7158</v>
      </c>
      <c r="E1293" s="273" t="s">
        <v>640</v>
      </c>
      <c r="F1293" s="273" t="s">
        <v>6688</v>
      </c>
      <c r="G1293" s="273" t="s">
        <v>6823</v>
      </c>
      <c r="H1293" s="273" t="s">
        <v>6689</v>
      </c>
      <c r="I1293" s="291" t="s">
        <v>197</v>
      </c>
    </row>
    <row r="1294" spans="1:9" x14ac:dyDescent="0.25">
      <c r="A1294" s="273">
        <v>51728</v>
      </c>
      <c r="B1294" s="273">
        <v>50649930</v>
      </c>
      <c r="C1294" s="273">
        <v>442286</v>
      </c>
      <c r="D1294" s="273" t="s">
        <v>7164</v>
      </c>
      <c r="E1294" s="273" t="s">
        <v>640</v>
      </c>
      <c r="F1294" s="273" t="s">
        <v>6688</v>
      </c>
      <c r="G1294" s="273" t="s">
        <v>6823</v>
      </c>
      <c r="H1294" s="273" t="s">
        <v>6689</v>
      </c>
      <c r="I1294" s="291" t="s">
        <v>197</v>
      </c>
    </row>
    <row r="1295" spans="1:9" x14ac:dyDescent="0.25">
      <c r="A1295" s="273">
        <v>51728</v>
      </c>
      <c r="B1295" s="273">
        <v>50649930</v>
      </c>
      <c r="C1295" s="273">
        <v>556638</v>
      </c>
      <c r="D1295" s="273" t="s">
        <v>7183</v>
      </c>
      <c r="E1295" s="273" t="s">
        <v>640</v>
      </c>
      <c r="F1295" s="273" t="s">
        <v>6688</v>
      </c>
      <c r="G1295" s="273" t="s">
        <v>6823</v>
      </c>
      <c r="H1295" s="273" t="s">
        <v>6689</v>
      </c>
      <c r="I1295" s="291" t="s">
        <v>197</v>
      </c>
    </row>
    <row r="1296" spans="1:9" x14ac:dyDescent="0.25">
      <c r="A1296" s="273">
        <v>51728</v>
      </c>
      <c r="B1296" s="273">
        <v>50649930</v>
      </c>
      <c r="C1296" s="273">
        <v>483429</v>
      </c>
      <c r="D1296" s="273" t="s">
        <v>7172</v>
      </c>
      <c r="E1296" s="273" t="s">
        <v>640</v>
      </c>
      <c r="F1296" s="273" t="s">
        <v>6688</v>
      </c>
      <c r="G1296" s="273" t="s">
        <v>6823</v>
      </c>
      <c r="H1296" s="273" t="s">
        <v>6689</v>
      </c>
      <c r="I1296" s="291" t="s">
        <v>197</v>
      </c>
    </row>
    <row r="1297" spans="1:9" x14ac:dyDescent="0.25">
      <c r="A1297" s="273">
        <v>51728</v>
      </c>
      <c r="B1297" s="273">
        <v>50649930</v>
      </c>
      <c r="C1297" s="273">
        <v>460034</v>
      </c>
      <c r="D1297" s="273" t="s">
        <v>7173</v>
      </c>
      <c r="E1297" s="273" t="s">
        <v>640</v>
      </c>
      <c r="F1297" s="273" t="s">
        <v>6688</v>
      </c>
      <c r="G1297" s="273" t="s">
        <v>6823</v>
      </c>
      <c r="H1297" s="273" t="s">
        <v>6689</v>
      </c>
      <c r="I1297" s="291" t="s">
        <v>197</v>
      </c>
    </row>
    <row r="1298" spans="1:9" x14ac:dyDescent="0.25">
      <c r="A1298" s="273">
        <v>51728</v>
      </c>
      <c r="B1298" s="273">
        <v>50649930</v>
      </c>
      <c r="C1298" s="273">
        <v>441704</v>
      </c>
      <c r="D1298" s="273" t="s">
        <v>7185</v>
      </c>
      <c r="E1298" s="273" t="s">
        <v>640</v>
      </c>
      <c r="F1298" s="273" t="s">
        <v>6688</v>
      </c>
      <c r="G1298" s="273" t="s">
        <v>6823</v>
      </c>
      <c r="H1298" s="273" t="s">
        <v>6689</v>
      </c>
      <c r="I1298" s="291" t="s">
        <v>197</v>
      </c>
    </row>
    <row r="1299" spans="1:9" x14ac:dyDescent="0.25">
      <c r="A1299" s="273">
        <v>51728</v>
      </c>
      <c r="B1299" s="273">
        <v>50649930</v>
      </c>
      <c r="C1299" s="273">
        <v>544533</v>
      </c>
      <c r="D1299" s="273" t="s">
        <v>7186</v>
      </c>
      <c r="E1299" s="273" t="s">
        <v>640</v>
      </c>
      <c r="F1299" s="273" t="s">
        <v>6688</v>
      </c>
      <c r="G1299" s="273" t="s">
        <v>6823</v>
      </c>
      <c r="H1299" s="273" t="s">
        <v>6689</v>
      </c>
      <c r="I1299" s="291" t="s">
        <v>197</v>
      </c>
    </row>
    <row r="1300" spans="1:9" x14ac:dyDescent="0.25">
      <c r="A1300" s="273">
        <v>51728</v>
      </c>
      <c r="B1300" s="273">
        <v>50649930</v>
      </c>
      <c r="C1300" s="273">
        <v>228486</v>
      </c>
      <c r="D1300" s="273" t="s">
        <v>142</v>
      </c>
      <c r="E1300" s="273" t="s">
        <v>640</v>
      </c>
      <c r="F1300" s="273" t="s">
        <v>6688</v>
      </c>
      <c r="G1300" s="273" t="s">
        <v>6823</v>
      </c>
      <c r="H1300" s="273" t="s">
        <v>6689</v>
      </c>
      <c r="I1300" s="291" t="s">
        <v>197</v>
      </c>
    </row>
    <row r="1301" spans="1:9" x14ac:dyDescent="0.25">
      <c r="A1301" s="273">
        <v>51728</v>
      </c>
      <c r="B1301" s="273">
        <v>50649930</v>
      </c>
      <c r="C1301" s="273">
        <v>471255</v>
      </c>
      <c r="D1301" s="273" t="s">
        <v>7174</v>
      </c>
      <c r="E1301" s="273" t="s">
        <v>640</v>
      </c>
      <c r="F1301" s="273" t="s">
        <v>6688</v>
      </c>
      <c r="G1301" s="273" t="s">
        <v>6823</v>
      </c>
      <c r="H1301" s="273" t="s">
        <v>6689</v>
      </c>
      <c r="I1301" s="291" t="s">
        <v>197</v>
      </c>
    </row>
    <row r="1302" spans="1:9" x14ac:dyDescent="0.25">
      <c r="A1302" s="273">
        <v>51728</v>
      </c>
      <c r="B1302" s="273">
        <v>50649930</v>
      </c>
      <c r="C1302" s="273">
        <v>419118</v>
      </c>
      <c r="D1302" s="273" t="s">
        <v>7372</v>
      </c>
      <c r="E1302" s="273" t="s">
        <v>640</v>
      </c>
      <c r="F1302" s="273" t="s">
        <v>6688</v>
      </c>
      <c r="G1302" s="273" t="s">
        <v>6823</v>
      </c>
      <c r="H1302" s="273" t="s">
        <v>6689</v>
      </c>
      <c r="I1302" s="291" t="s">
        <v>197</v>
      </c>
    </row>
    <row r="1303" spans="1:9" x14ac:dyDescent="0.25">
      <c r="A1303" s="273">
        <v>51728</v>
      </c>
      <c r="B1303" s="273">
        <v>50649930</v>
      </c>
      <c r="C1303" s="273">
        <v>549256</v>
      </c>
      <c r="D1303" s="273" t="s">
        <v>7178</v>
      </c>
      <c r="E1303" s="273" t="s">
        <v>640</v>
      </c>
      <c r="F1303" s="273" t="s">
        <v>6688</v>
      </c>
      <c r="G1303" s="273" t="s">
        <v>6823</v>
      </c>
      <c r="H1303" s="273" t="s">
        <v>6689</v>
      </c>
      <c r="I1303" s="291" t="s">
        <v>197</v>
      </c>
    </row>
    <row r="1304" spans="1:9" x14ac:dyDescent="0.25">
      <c r="A1304" s="273">
        <v>51729</v>
      </c>
      <c r="B1304" s="273">
        <v>50655739</v>
      </c>
      <c r="C1304" s="273">
        <v>462866</v>
      </c>
      <c r="D1304" s="273" t="s">
        <v>7187</v>
      </c>
      <c r="E1304" s="273" t="s">
        <v>640</v>
      </c>
      <c r="F1304" s="273" t="s">
        <v>6688</v>
      </c>
      <c r="G1304" s="273" t="s">
        <v>6823</v>
      </c>
      <c r="H1304" s="273" t="s">
        <v>6689</v>
      </c>
      <c r="I1304" s="291" t="s">
        <v>197</v>
      </c>
    </row>
    <row r="1305" spans="1:9" x14ac:dyDescent="0.25">
      <c r="A1305" s="273">
        <v>51729</v>
      </c>
      <c r="B1305" s="273">
        <v>50655739</v>
      </c>
      <c r="C1305" s="273">
        <v>489255</v>
      </c>
      <c r="D1305" s="273" t="s">
        <v>7176</v>
      </c>
      <c r="E1305" s="273" t="s">
        <v>640</v>
      </c>
      <c r="F1305" s="273" t="s">
        <v>6688</v>
      </c>
      <c r="G1305" s="273" t="s">
        <v>6823</v>
      </c>
      <c r="H1305" s="273" t="s">
        <v>6689</v>
      </c>
      <c r="I1305" s="291" t="s">
        <v>197</v>
      </c>
    </row>
    <row r="1306" spans="1:9" x14ac:dyDescent="0.25">
      <c r="A1306" s="273">
        <v>51729</v>
      </c>
      <c r="B1306" s="273">
        <v>50655739</v>
      </c>
      <c r="C1306" s="273">
        <v>313536</v>
      </c>
      <c r="D1306" s="273" t="s">
        <v>7177</v>
      </c>
      <c r="E1306" s="273" t="s">
        <v>640</v>
      </c>
      <c r="F1306" s="273" t="s">
        <v>6688</v>
      </c>
      <c r="G1306" s="273" t="s">
        <v>6823</v>
      </c>
      <c r="H1306" s="273" t="s">
        <v>6689</v>
      </c>
      <c r="I1306" s="291" t="s">
        <v>197</v>
      </c>
    </row>
    <row r="1307" spans="1:9" x14ac:dyDescent="0.25">
      <c r="A1307" s="273">
        <v>51729</v>
      </c>
      <c r="B1307" s="273">
        <v>50655739</v>
      </c>
      <c r="C1307" s="273">
        <v>812336</v>
      </c>
      <c r="D1307" s="273" t="s">
        <v>7188</v>
      </c>
      <c r="E1307" s="273" t="s">
        <v>640</v>
      </c>
      <c r="F1307" s="273" t="s">
        <v>6688</v>
      </c>
      <c r="G1307" s="273" t="s">
        <v>6823</v>
      </c>
      <c r="H1307" s="273" t="s">
        <v>6689</v>
      </c>
      <c r="I1307" s="291" t="s">
        <v>197</v>
      </c>
    </row>
    <row r="1308" spans="1:9" x14ac:dyDescent="0.25">
      <c r="A1308" s="273">
        <v>51729</v>
      </c>
      <c r="B1308" s="273">
        <v>50655739</v>
      </c>
      <c r="C1308" s="273">
        <v>243699</v>
      </c>
      <c r="D1308" s="273" t="s">
        <v>7179</v>
      </c>
      <c r="E1308" s="273" t="s">
        <v>640</v>
      </c>
      <c r="F1308" s="273" t="s">
        <v>6688</v>
      </c>
      <c r="G1308" s="273" t="s">
        <v>6823</v>
      </c>
      <c r="H1308" s="273" t="s">
        <v>6689</v>
      </c>
      <c r="I1308" s="291" t="s">
        <v>197</v>
      </c>
    </row>
    <row r="1309" spans="1:9" x14ac:dyDescent="0.25">
      <c r="A1309" s="273">
        <v>51729</v>
      </c>
      <c r="B1309" s="273">
        <v>50655739</v>
      </c>
      <c r="C1309" s="273">
        <v>556631</v>
      </c>
      <c r="D1309" s="273" t="s">
        <v>7189</v>
      </c>
      <c r="E1309" s="273" t="s">
        <v>640</v>
      </c>
      <c r="F1309" s="273" t="s">
        <v>6688</v>
      </c>
      <c r="G1309" s="273" t="s">
        <v>6823</v>
      </c>
      <c r="H1309" s="273" t="s">
        <v>6689</v>
      </c>
      <c r="I1309" s="291" t="s">
        <v>197</v>
      </c>
    </row>
    <row r="1310" spans="1:9" x14ac:dyDescent="0.25">
      <c r="A1310" s="273">
        <v>51729</v>
      </c>
      <c r="B1310" s="273">
        <v>50655739</v>
      </c>
      <c r="C1310" s="273">
        <v>428467</v>
      </c>
      <c r="D1310" s="273" t="s">
        <v>7180</v>
      </c>
      <c r="E1310" s="273" t="s">
        <v>640</v>
      </c>
      <c r="F1310" s="273" t="s">
        <v>6688</v>
      </c>
      <c r="G1310" s="273" t="s">
        <v>6823</v>
      </c>
      <c r="H1310" s="273" t="s">
        <v>6689</v>
      </c>
      <c r="I1310" s="291" t="s">
        <v>197</v>
      </c>
    </row>
    <row r="1311" spans="1:9" x14ac:dyDescent="0.25">
      <c r="A1311" s="273">
        <v>51729</v>
      </c>
      <c r="B1311" s="273">
        <v>50655739</v>
      </c>
      <c r="C1311" s="273">
        <v>339830</v>
      </c>
      <c r="D1311" s="273" t="s">
        <v>7373</v>
      </c>
      <c r="E1311" s="273" t="s">
        <v>640</v>
      </c>
      <c r="F1311" s="273" t="s">
        <v>6688</v>
      </c>
      <c r="G1311" s="273" t="s">
        <v>6823</v>
      </c>
      <c r="H1311" s="273" t="s">
        <v>6689</v>
      </c>
      <c r="I1311" s="291" t="s">
        <v>197</v>
      </c>
    </row>
    <row r="1312" spans="1:9" x14ac:dyDescent="0.25">
      <c r="A1312" s="273">
        <v>51729</v>
      </c>
      <c r="B1312" s="273">
        <v>50655739</v>
      </c>
      <c r="C1312" s="273">
        <v>552852</v>
      </c>
      <c r="D1312" s="273" t="s">
        <v>7190</v>
      </c>
      <c r="E1312" s="273" t="s">
        <v>640</v>
      </c>
      <c r="F1312" s="273" t="s">
        <v>6688</v>
      </c>
      <c r="G1312" s="273" t="s">
        <v>6823</v>
      </c>
      <c r="H1312" s="273" t="s">
        <v>6689</v>
      </c>
      <c r="I1312" s="291" t="s">
        <v>197</v>
      </c>
    </row>
    <row r="1313" spans="1:9" x14ac:dyDescent="0.25">
      <c r="A1313" s="273">
        <v>51729</v>
      </c>
      <c r="B1313" s="273">
        <v>50655739</v>
      </c>
      <c r="C1313" s="273">
        <v>442285</v>
      </c>
      <c r="D1313" s="273" t="s">
        <v>7171</v>
      </c>
      <c r="E1313" s="273" t="s">
        <v>640</v>
      </c>
      <c r="F1313" s="273" t="s">
        <v>6688</v>
      </c>
      <c r="G1313" s="273" t="s">
        <v>6823</v>
      </c>
      <c r="H1313" s="273" t="s">
        <v>6689</v>
      </c>
      <c r="I1313" s="291" t="s">
        <v>197</v>
      </c>
    </row>
    <row r="1314" spans="1:9" x14ac:dyDescent="0.25">
      <c r="A1314" s="273">
        <v>51733</v>
      </c>
      <c r="B1314" s="273">
        <v>50655724</v>
      </c>
      <c r="C1314" s="273">
        <v>539825</v>
      </c>
      <c r="D1314" s="273" t="s">
        <v>7182</v>
      </c>
      <c r="E1314" s="273" t="s">
        <v>640</v>
      </c>
      <c r="F1314" s="273" t="s">
        <v>6688</v>
      </c>
      <c r="G1314" s="273" t="s">
        <v>6823</v>
      </c>
      <c r="H1314" s="273" t="s">
        <v>6689</v>
      </c>
      <c r="I1314" s="291" t="s">
        <v>197</v>
      </c>
    </row>
    <row r="1315" spans="1:9" x14ac:dyDescent="0.25">
      <c r="A1315" s="273">
        <v>51733</v>
      </c>
      <c r="B1315" s="273">
        <v>50655724</v>
      </c>
      <c r="C1315" s="273">
        <v>579501</v>
      </c>
      <c r="D1315" s="273" t="s">
        <v>7184</v>
      </c>
      <c r="E1315" s="273" t="s">
        <v>640</v>
      </c>
      <c r="F1315" s="273" t="s">
        <v>6688</v>
      </c>
      <c r="G1315" s="273" t="s">
        <v>6823</v>
      </c>
      <c r="H1315" s="273" t="s">
        <v>6689</v>
      </c>
      <c r="I1315" s="291" t="s">
        <v>197</v>
      </c>
    </row>
    <row r="1316" spans="1:9" x14ac:dyDescent="0.25">
      <c r="A1316" s="273">
        <v>51733</v>
      </c>
      <c r="B1316" s="273">
        <v>50655724</v>
      </c>
      <c r="C1316" s="273">
        <v>268354</v>
      </c>
      <c r="D1316" s="273" t="s">
        <v>7181</v>
      </c>
      <c r="E1316" s="273" t="s">
        <v>640</v>
      </c>
      <c r="F1316" s="273" t="s">
        <v>6688</v>
      </c>
      <c r="G1316" s="273" t="s">
        <v>6823</v>
      </c>
      <c r="H1316" s="273" t="s">
        <v>6689</v>
      </c>
      <c r="I1316" s="291" t="s">
        <v>197</v>
      </c>
    </row>
    <row r="1317" spans="1:9" x14ac:dyDescent="0.25">
      <c r="A1317" s="273">
        <v>51733</v>
      </c>
      <c r="B1317" s="273">
        <v>50655724</v>
      </c>
      <c r="C1317" s="273">
        <v>483013</v>
      </c>
      <c r="D1317" s="273" t="s">
        <v>7191</v>
      </c>
      <c r="E1317" s="273" t="s">
        <v>640</v>
      </c>
      <c r="F1317" s="273" t="s">
        <v>6688</v>
      </c>
      <c r="G1317" s="273" t="s">
        <v>6823</v>
      </c>
      <c r="H1317" s="273" t="s">
        <v>6689</v>
      </c>
      <c r="I1317" s="291" t="s">
        <v>197</v>
      </c>
    </row>
    <row r="1318" spans="1:9" x14ac:dyDescent="0.25">
      <c r="A1318" s="273">
        <v>51733</v>
      </c>
      <c r="B1318" s="273">
        <v>50655724</v>
      </c>
      <c r="C1318" s="273">
        <v>362274</v>
      </c>
      <c r="D1318" s="273" t="s">
        <v>7192</v>
      </c>
      <c r="E1318" s="273" t="s">
        <v>640</v>
      </c>
      <c r="F1318" s="273" t="s">
        <v>6688</v>
      </c>
      <c r="G1318" s="273" t="s">
        <v>6823</v>
      </c>
      <c r="H1318" s="273" t="s">
        <v>6689</v>
      </c>
      <c r="I1318" s="291" t="s">
        <v>197</v>
      </c>
    </row>
    <row r="1319" spans="1:9" x14ac:dyDescent="0.25">
      <c r="A1319" s="273">
        <v>51733</v>
      </c>
      <c r="B1319" s="273">
        <v>50655724</v>
      </c>
      <c r="C1319" s="273">
        <v>488041</v>
      </c>
      <c r="D1319" s="273" t="s">
        <v>7169</v>
      </c>
      <c r="E1319" s="273" t="s">
        <v>640</v>
      </c>
      <c r="F1319" s="273" t="s">
        <v>6688</v>
      </c>
      <c r="G1319" s="273" t="s">
        <v>6823</v>
      </c>
      <c r="H1319" s="273" t="s">
        <v>6689</v>
      </c>
      <c r="I1319" s="291" t="s">
        <v>197</v>
      </c>
    </row>
    <row r="1320" spans="1:9" x14ac:dyDescent="0.25">
      <c r="A1320" s="273">
        <v>51733</v>
      </c>
      <c r="B1320" s="273">
        <v>50655724</v>
      </c>
      <c r="C1320" s="273">
        <v>442837</v>
      </c>
      <c r="D1320" s="273" t="s">
        <v>7374</v>
      </c>
      <c r="E1320" s="273" t="s">
        <v>640</v>
      </c>
      <c r="F1320" s="273" t="s">
        <v>6688</v>
      </c>
      <c r="G1320" s="273" t="s">
        <v>6823</v>
      </c>
      <c r="H1320" s="273" t="s">
        <v>6689</v>
      </c>
      <c r="I1320" s="291" t="s">
        <v>197</v>
      </c>
    </row>
    <row r="1321" spans="1:9" x14ac:dyDescent="0.25">
      <c r="A1321" s="273">
        <v>51733</v>
      </c>
      <c r="B1321" s="273">
        <v>50655724</v>
      </c>
      <c r="C1321" s="273">
        <v>659713</v>
      </c>
      <c r="D1321" s="273" t="s">
        <v>7170</v>
      </c>
      <c r="E1321" s="273" t="s">
        <v>640</v>
      </c>
      <c r="F1321" s="273" t="s">
        <v>6688</v>
      </c>
      <c r="G1321" s="273" t="s">
        <v>6823</v>
      </c>
      <c r="H1321" s="273" t="s">
        <v>6689</v>
      </c>
      <c r="I1321" s="291" t="s">
        <v>197</v>
      </c>
    </row>
    <row r="1322" spans="1:9" x14ac:dyDescent="0.25">
      <c r="A1322" s="273">
        <v>51742</v>
      </c>
      <c r="B1322" s="273">
        <v>50650296</v>
      </c>
      <c r="C1322" s="273">
        <v>389593</v>
      </c>
      <c r="D1322" s="273" t="s">
        <v>7375</v>
      </c>
      <c r="E1322" s="273" t="s">
        <v>640</v>
      </c>
      <c r="F1322" s="273" t="s">
        <v>6688</v>
      </c>
      <c r="G1322" s="273" t="s">
        <v>6823</v>
      </c>
      <c r="H1322" s="273" t="s">
        <v>6689</v>
      </c>
      <c r="I1322" s="291" t="s">
        <v>197</v>
      </c>
    </row>
    <row r="1323" spans="1:9" x14ac:dyDescent="0.25">
      <c r="A1323" s="273">
        <v>51742</v>
      </c>
      <c r="B1323" s="273">
        <v>50650296</v>
      </c>
      <c r="C1323" s="273">
        <v>514405</v>
      </c>
      <c r="D1323" s="273" t="s">
        <v>7376</v>
      </c>
      <c r="E1323" s="273" t="s">
        <v>741</v>
      </c>
      <c r="F1323" s="273" t="s">
        <v>6703</v>
      </c>
      <c r="G1323" s="273" t="s">
        <v>6689</v>
      </c>
      <c r="H1323" s="273" t="s">
        <v>6689</v>
      </c>
      <c r="I1323" s="291" t="s">
        <v>197</v>
      </c>
    </row>
    <row r="1324" spans="1:9" x14ac:dyDescent="0.25">
      <c r="A1324" s="273">
        <v>51742</v>
      </c>
      <c r="B1324" s="273">
        <v>50650296</v>
      </c>
      <c r="C1324" s="273">
        <v>372624</v>
      </c>
      <c r="D1324" s="273" t="s">
        <v>32</v>
      </c>
      <c r="E1324" s="273" t="s">
        <v>640</v>
      </c>
      <c r="F1324" s="273" t="s">
        <v>6688</v>
      </c>
      <c r="G1324" s="273" t="s">
        <v>6823</v>
      </c>
      <c r="H1324" s="273" t="s">
        <v>6689</v>
      </c>
      <c r="I1324" s="291" t="s">
        <v>197</v>
      </c>
    </row>
    <row r="1325" spans="1:9" x14ac:dyDescent="0.25">
      <c r="A1325" s="273">
        <v>51742</v>
      </c>
      <c r="B1325" s="273">
        <v>50650296</v>
      </c>
      <c r="C1325" s="273">
        <v>366011</v>
      </c>
      <c r="D1325" s="273" t="s">
        <v>7377</v>
      </c>
      <c r="E1325" s="273" t="s">
        <v>640</v>
      </c>
      <c r="F1325" s="273" t="s">
        <v>6688</v>
      </c>
      <c r="G1325" s="273" t="s">
        <v>6823</v>
      </c>
      <c r="H1325" s="273" t="s">
        <v>6689</v>
      </c>
      <c r="I1325" s="291" t="s">
        <v>197</v>
      </c>
    </row>
    <row r="1326" spans="1:9" x14ac:dyDescent="0.25">
      <c r="A1326" s="273">
        <v>51742</v>
      </c>
      <c r="B1326" s="273">
        <v>50650296</v>
      </c>
      <c r="C1326" s="273">
        <v>512679</v>
      </c>
      <c r="D1326" s="273" t="s">
        <v>7378</v>
      </c>
      <c r="E1326" s="273" t="s">
        <v>640</v>
      </c>
      <c r="F1326" s="273" t="s">
        <v>6688</v>
      </c>
      <c r="G1326" s="273" t="s">
        <v>6689</v>
      </c>
      <c r="H1326" s="273" t="s">
        <v>6689</v>
      </c>
      <c r="I1326" s="291" t="s">
        <v>197</v>
      </c>
    </row>
    <row r="1327" spans="1:9" x14ac:dyDescent="0.25">
      <c r="A1327" s="273">
        <v>51742</v>
      </c>
      <c r="B1327" s="273">
        <v>50650296</v>
      </c>
      <c r="C1327" s="273">
        <v>200917</v>
      </c>
      <c r="D1327" s="273" t="s">
        <v>7346</v>
      </c>
      <c r="E1327" s="273" t="s">
        <v>640</v>
      </c>
      <c r="F1327" s="273" t="s">
        <v>6688</v>
      </c>
      <c r="G1327" s="273" t="s">
        <v>6689</v>
      </c>
      <c r="H1327" s="273" t="s">
        <v>6689</v>
      </c>
      <c r="I1327" s="291" t="s">
        <v>197</v>
      </c>
    </row>
    <row r="1328" spans="1:9" x14ac:dyDescent="0.25">
      <c r="A1328" s="273">
        <v>51742</v>
      </c>
      <c r="B1328" s="273">
        <v>50650296</v>
      </c>
      <c r="C1328" s="273">
        <v>238078</v>
      </c>
      <c r="D1328" s="273" t="s">
        <v>7379</v>
      </c>
      <c r="E1328" s="273" t="s">
        <v>640</v>
      </c>
      <c r="F1328" s="273" t="s">
        <v>6688</v>
      </c>
      <c r="G1328" s="273" t="s">
        <v>6689</v>
      </c>
      <c r="H1328" s="273" t="s">
        <v>6689</v>
      </c>
      <c r="I1328" s="291" t="e">
        <v>#N/A</v>
      </c>
    </row>
    <row r="1329" spans="1:9" x14ac:dyDescent="0.25">
      <c r="A1329" s="273">
        <v>51742</v>
      </c>
      <c r="B1329" s="273">
        <v>50650296</v>
      </c>
      <c r="C1329" s="273">
        <v>204024</v>
      </c>
      <c r="D1329" s="273" t="s">
        <v>7360</v>
      </c>
      <c r="E1329" s="273" t="s">
        <v>640</v>
      </c>
      <c r="F1329" s="273" t="s">
        <v>6688</v>
      </c>
      <c r="G1329" s="273" t="s">
        <v>6823</v>
      </c>
      <c r="H1329" s="273" t="s">
        <v>6689</v>
      </c>
      <c r="I1329" s="291" t="s">
        <v>197</v>
      </c>
    </row>
    <row r="1330" spans="1:9" x14ac:dyDescent="0.25">
      <c r="A1330" s="273">
        <v>51742</v>
      </c>
      <c r="B1330" s="273">
        <v>50650296</v>
      </c>
      <c r="C1330" s="273">
        <v>384217</v>
      </c>
      <c r="D1330" s="273" t="s">
        <v>7380</v>
      </c>
      <c r="E1330" s="273" t="s">
        <v>640</v>
      </c>
      <c r="F1330" s="273" t="s">
        <v>6688</v>
      </c>
      <c r="G1330" s="273" t="s">
        <v>6689</v>
      </c>
      <c r="H1330" s="273" t="s">
        <v>6689</v>
      </c>
      <c r="I1330" s="291" t="e">
        <v>#N/A</v>
      </c>
    </row>
    <row r="1331" spans="1:9" x14ac:dyDescent="0.25">
      <c r="A1331" s="273">
        <v>51742</v>
      </c>
      <c r="B1331" s="273">
        <v>50650296</v>
      </c>
      <c r="C1331" s="273">
        <v>438328</v>
      </c>
      <c r="D1331" s="273" t="s">
        <v>7381</v>
      </c>
      <c r="E1331" s="273" t="s">
        <v>640</v>
      </c>
      <c r="F1331" s="273" t="s">
        <v>6688</v>
      </c>
      <c r="G1331" s="273" t="s">
        <v>6689</v>
      </c>
      <c r="H1331" s="273" t="s">
        <v>6689</v>
      </c>
      <c r="I1331" s="291" t="s">
        <v>197</v>
      </c>
    </row>
    <row r="1332" spans="1:9" x14ac:dyDescent="0.25">
      <c r="A1332" s="273">
        <v>51840</v>
      </c>
      <c r="B1332" s="273">
        <v>50655691</v>
      </c>
      <c r="C1332" s="273">
        <v>549737</v>
      </c>
      <c r="D1332" s="273" t="s">
        <v>7382</v>
      </c>
      <c r="E1332" s="273" t="s">
        <v>640</v>
      </c>
      <c r="F1332" s="273" t="s">
        <v>6688</v>
      </c>
      <c r="G1332" s="273" t="s">
        <v>6823</v>
      </c>
      <c r="H1332" s="273" t="s">
        <v>6689</v>
      </c>
      <c r="I1332" s="291" t="s">
        <v>197</v>
      </c>
    </row>
    <row r="1333" spans="1:9" x14ac:dyDescent="0.25">
      <c r="A1333" s="273">
        <v>51840</v>
      </c>
      <c r="B1333" s="273">
        <v>50655691</v>
      </c>
      <c r="C1333" s="273">
        <v>514405</v>
      </c>
      <c r="D1333" s="273" t="s">
        <v>7376</v>
      </c>
      <c r="E1333" s="273" t="s">
        <v>741</v>
      </c>
      <c r="F1333" s="273" t="s">
        <v>6703</v>
      </c>
      <c r="G1333" s="273" t="s">
        <v>6689</v>
      </c>
      <c r="H1333" s="273" t="s">
        <v>6689</v>
      </c>
      <c r="I1333" s="291" t="s">
        <v>197</v>
      </c>
    </row>
    <row r="1334" spans="1:9" x14ac:dyDescent="0.25">
      <c r="A1334" s="273">
        <v>51840</v>
      </c>
      <c r="B1334" s="273">
        <v>50655691</v>
      </c>
      <c r="C1334" s="273">
        <v>366011</v>
      </c>
      <c r="D1334" s="273" t="s">
        <v>7377</v>
      </c>
      <c r="E1334" s="273" t="s">
        <v>640</v>
      </c>
      <c r="F1334" s="273" t="s">
        <v>6688</v>
      </c>
      <c r="G1334" s="273" t="s">
        <v>6823</v>
      </c>
      <c r="H1334" s="273" t="s">
        <v>6689</v>
      </c>
      <c r="I1334" s="291" t="s">
        <v>197</v>
      </c>
    </row>
    <row r="1335" spans="1:9" x14ac:dyDescent="0.25">
      <c r="A1335" s="273">
        <v>51840</v>
      </c>
      <c r="B1335" s="273">
        <v>50655691</v>
      </c>
      <c r="C1335" s="273">
        <v>512679</v>
      </c>
      <c r="D1335" s="273" t="s">
        <v>7378</v>
      </c>
      <c r="E1335" s="273" t="s">
        <v>640</v>
      </c>
      <c r="F1335" s="273" t="s">
        <v>6688</v>
      </c>
      <c r="G1335" s="273" t="s">
        <v>6689</v>
      </c>
      <c r="H1335" s="273" t="s">
        <v>6689</v>
      </c>
      <c r="I1335" s="291" t="s">
        <v>197</v>
      </c>
    </row>
    <row r="1336" spans="1:9" x14ac:dyDescent="0.25">
      <c r="A1336" s="273">
        <v>51840</v>
      </c>
      <c r="B1336" s="273">
        <v>50655691</v>
      </c>
      <c r="C1336" s="273">
        <v>196853</v>
      </c>
      <c r="D1336" s="273" t="s">
        <v>25</v>
      </c>
      <c r="E1336" s="273" t="s">
        <v>640</v>
      </c>
      <c r="F1336" s="273" t="s">
        <v>6688</v>
      </c>
      <c r="G1336" s="273" t="s">
        <v>6823</v>
      </c>
      <c r="H1336" s="273" t="s">
        <v>6689</v>
      </c>
      <c r="I1336" s="291" t="s">
        <v>197</v>
      </c>
    </row>
    <row r="1337" spans="1:9" x14ac:dyDescent="0.25">
      <c r="A1337" s="273">
        <v>51840</v>
      </c>
      <c r="B1337" s="273">
        <v>50655691</v>
      </c>
      <c r="C1337" s="273">
        <v>579712</v>
      </c>
      <c r="D1337" s="273" t="s">
        <v>7350</v>
      </c>
      <c r="E1337" s="273" t="s">
        <v>640</v>
      </c>
      <c r="F1337" s="273" t="s">
        <v>6688</v>
      </c>
      <c r="G1337" s="273" t="s">
        <v>6823</v>
      </c>
      <c r="H1337" s="273" t="s">
        <v>6689</v>
      </c>
      <c r="I1337" s="291" t="s">
        <v>197</v>
      </c>
    </row>
    <row r="1338" spans="1:9" x14ac:dyDescent="0.25">
      <c r="A1338" s="273">
        <v>51840</v>
      </c>
      <c r="B1338" s="273">
        <v>50655691</v>
      </c>
      <c r="C1338" s="273">
        <v>510796</v>
      </c>
      <c r="D1338" s="273" t="s">
        <v>7383</v>
      </c>
      <c r="E1338" s="273" t="s">
        <v>640</v>
      </c>
      <c r="F1338" s="273" t="s">
        <v>6688</v>
      </c>
      <c r="G1338" s="273" t="s">
        <v>6823</v>
      </c>
      <c r="H1338" s="273" t="s">
        <v>6689</v>
      </c>
      <c r="I1338" s="291" t="s">
        <v>197</v>
      </c>
    </row>
    <row r="1339" spans="1:9" x14ac:dyDescent="0.25">
      <c r="A1339" s="273">
        <v>51840</v>
      </c>
      <c r="B1339" s="273">
        <v>50655691</v>
      </c>
      <c r="C1339" s="273">
        <v>336114</v>
      </c>
      <c r="D1339" s="273" t="s">
        <v>7384</v>
      </c>
      <c r="E1339" s="273" t="s">
        <v>640</v>
      </c>
      <c r="F1339" s="273" t="s">
        <v>6703</v>
      </c>
      <c r="G1339" s="273" t="s">
        <v>6689</v>
      </c>
      <c r="H1339" s="273" t="s">
        <v>6689</v>
      </c>
      <c r="I1339" s="291" t="s">
        <v>197</v>
      </c>
    </row>
    <row r="1340" spans="1:9" x14ac:dyDescent="0.25">
      <c r="A1340" s="273">
        <v>51840</v>
      </c>
      <c r="B1340" s="273">
        <v>50655691</v>
      </c>
      <c r="C1340" s="273">
        <v>367789</v>
      </c>
      <c r="D1340" s="273" t="s">
        <v>7324</v>
      </c>
      <c r="E1340" s="273" t="s">
        <v>640</v>
      </c>
      <c r="F1340" s="273" t="s">
        <v>6688</v>
      </c>
      <c r="G1340" s="273" t="s">
        <v>6823</v>
      </c>
      <c r="H1340" s="273" t="s">
        <v>6689</v>
      </c>
      <c r="I1340" s="291" t="s">
        <v>197</v>
      </c>
    </row>
    <row r="1341" spans="1:9" x14ac:dyDescent="0.25">
      <c r="A1341" s="273">
        <v>51840</v>
      </c>
      <c r="B1341" s="273">
        <v>50655691</v>
      </c>
      <c r="C1341" s="273">
        <v>600733</v>
      </c>
      <c r="D1341" s="273" t="s">
        <v>7351</v>
      </c>
      <c r="E1341" s="273" t="s">
        <v>640</v>
      </c>
      <c r="F1341" s="273" t="s">
        <v>6688</v>
      </c>
      <c r="G1341" s="273" t="s">
        <v>6823</v>
      </c>
      <c r="H1341" s="273" t="s">
        <v>6689</v>
      </c>
      <c r="I1341" s="291" t="s">
        <v>197</v>
      </c>
    </row>
    <row r="1342" spans="1:9" x14ac:dyDescent="0.25">
      <c r="A1342" s="273">
        <v>51840</v>
      </c>
      <c r="B1342" s="273">
        <v>50655691</v>
      </c>
      <c r="C1342" s="273">
        <v>202918</v>
      </c>
      <c r="D1342" s="273" t="s">
        <v>6867</v>
      </c>
      <c r="E1342" s="273" t="s">
        <v>741</v>
      </c>
      <c r="F1342" s="273" t="s">
        <v>6688</v>
      </c>
      <c r="G1342" s="273" t="s">
        <v>6689</v>
      </c>
      <c r="H1342" s="273" t="s">
        <v>6689</v>
      </c>
      <c r="I1342" s="291" t="s">
        <v>197</v>
      </c>
    </row>
    <row r="1343" spans="1:9" x14ac:dyDescent="0.25">
      <c r="A1343" s="273">
        <v>51840</v>
      </c>
      <c r="B1343" s="273">
        <v>50655691</v>
      </c>
      <c r="C1343" s="273">
        <v>459228</v>
      </c>
      <c r="D1343" s="273" t="s">
        <v>7352</v>
      </c>
      <c r="E1343" s="273" t="s">
        <v>640</v>
      </c>
      <c r="F1343" s="273" t="s">
        <v>6688</v>
      </c>
      <c r="G1343" s="273" t="s">
        <v>6823</v>
      </c>
      <c r="H1343" s="273" t="s">
        <v>6689</v>
      </c>
      <c r="I1343" s="291" t="s">
        <v>197</v>
      </c>
    </row>
    <row r="1344" spans="1:9" x14ac:dyDescent="0.25">
      <c r="A1344" s="273">
        <v>51891</v>
      </c>
      <c r="B1344" s="273">
        <v>50656044</v>
      </c>
      <c r="C1344" s="273">
        <v>534403</v>
      </c>
      <c r="D1344" s="273" t="s">
        <v>7162</v>
      </c>
      <c r="E1344" s="273" t="s">
        <v>640</v>
      </c>
      <c r="F1344" s="273" t="s">
        <v>6688</v>
      </c>
      <c r="G1344" s="273" t="s">
        <v>6823</v>
      </c>
      <c r="H1344" s="273" t="s">
        <v>6689</v>
      </c>
      <c r="I1344" s="291" t="s">
        <v>197</v>
      </c>
    </row>
    <row r="1345" spans="1:9" x14ac:dyDescent="0.25">
      <c r="A1345" s="273">
        <v>51891</v>
      </c>
      <c r="B1345" s="273">
        <v>50656044</v>
      </c>
      <c r="C1345" s="273">
        <v>512687</v>
      </c>
      <c r="D1345" s="273" t="s">
        <v>7163</v>
      </c>
      <c r="E1345" s="273" t="s">
        <v>640</v>
      </c>
      <c r="F1345" s="273" t="s">
        <v>6688</v>
      </c>
      <c r="G1345" s="273" t="s">
        <v>6823</v>
      </c>
      <c r="H1345" s="273" t="s">
        <v>6689</v>
      </c>
      <c r="I1345" s="291" t="s">
        <v>197</v>
      </c>
    </row>
    <row r="1346" spans="1:9" x14ac:dyDescent="0.25">
      <c r="A1346" s="273">
        <v>51891</v>
      </c>
      <c r="B1346" s="273">
        <v>50656044</v>
      </c>
      <c r="C1346" s="273">
        <v>480241</v>
      </c>
      <c r="D1346" s="273" t="s">
        <v>7371</v>
      </c>
      <c r="E1346" s="273" t="s">
        <v>640</v>
      </c>
      <c r="F1346" s="273" t="s">
        <v>6688</v>
      </c>
      <c r="G1346" s="273" t="s">
        <v>6823</v>
      </c>
      <c r="H1346" s="273" t="s">
        <v>6689</v>
      </c>
      <c r="I1346" s="291" t="s">
        <v>197</v>
      </c>
    </row>
    <row r="1347" spans="1:9" x14ac:dyDescent="0.25">
      <c r="A1347" s="273">
        <v>51891</v>
      </c>
      <c r="B1347" s="273">
        <v>50656044</v>
      </c>
      <c r="C1347" s="273">
        <v>442286</v>
      </c>
      <c r="D1347" s="273" t="s">
        <v>7164</v>
      </c>
      <c r="E1347" s="273" t="s">
        <v>640</v>
      </c>
      <c r="F1347" s="273" t="s">
        <v>6688</v>
      </c>
      <c r="G1347" s="273" t="s">
        <v>6823</v>
      </c>
      <c r="H1347" s="273" t="s">
        <v>6689</v>
      </c>
      <c r="I1347" s="291" t="s">
        <v>197</v>
      </c>
    </row>
    <row r="1348" spans="1:9" x14ac:dyDescent="0.25">
      <c r="A1348" s="273">
        <v>51891</v>
      </c>
      <c r="B1348" s="273">
        <v>50656044</v>
      </c>
      <c r="C1348" s="273">
        <v>513323</v>
      </c>
      <c r="D1348" s="273" t="s">
        <v>7165</v>
      </c>
      <c r="E1348" s="273" t="s">
        <v>640</v>
      </c>
      <c r="F1348" s="273" t="s">
        <v>6688</v>
      </c>
      <c r="G1348" s="273" t="s">
        <v>6823</v>
      </c>
      <c r="H1348" s="273" t="s">
        <v>6689</v>
      </c>
      <c r="I1348" s="291" t="s">
        <v>197</v>
      </c>
    </row>
    <row r="1349" spans="1:9" x14ac:dyDescent="0.25">
      <c r="A1349" s="273">
        <v>51891</v>
      </c>
      <c r="B1349" s="273">
        <v>50656044</v>
      </c>
      <c r="C1349" s="273">
        <v>405411</v>
      </c>
      <c r="D1349" s="273" t="s">
        <v>7166</v>
      </c>
      <c r="E1349" s="273" t="s">
        <v>640</v>
      </c>
      <c r="F1349" s="273" t="s">
        <v>6688</v>
      </c>
      <c r="G1349" s="273" t="s">
        <v>6823</v>
      </c>
      <c r="H1349" s="273" t="s">
        <v>6689</v>
      </c>
      <c r="I1349" s="291" t="s">
        <v>197</v>
      </c>
    </row>
    <row r="1350" spans="1:9" x14ac:dyDescent="0.25">
      <c r="A1350" s="273">
        <v>51891</v>
      </c>
      <c r="B1350" s="273">
        <v>50656044</v>
      </c>
      <c r="C1350" s="273">
        <v>580277</v>
      </c>
      <c r="D1350" s="273" t="s">
        <v>7167</v>
      </c>
      <c r="E1350" s="273" t="s">
        <v>640</v>
      </c>
      <c r="F1350" s="273" t="s">
        <v>6688</v>
      </c>
      <c r="G1350" s="273" t="s">
        <v>6823</v>
      </c>
      <c r="H1350" s="273" t="s">
        <v>6689</v>
      </c>
      <c r="I1350" s="291" t="s">
        <v>197</v>
      </c>
    </row>
    <row r="1351" spans="1:9" x14ac:dyDescent="0.25">
      <c r="A1351" s="273">
        <v>51891</v>
      </c>
      <c r="B1351" s="273">
        <v>50656044</v>
      </c>
      <c r="C1351" s="273">
        <v>338490</v>
      </c>
      <c r="D1351" s="273" t="s">
        <v>7156</v>
      </c>
      <c r="E1351" s="273" t="s">
        <v>640</v>
      </c>
      <c r="F1351" s="273" t="s">
        <v>6688</v>
      </c>
      <c r="G1351" s="273" t="s">
        <v>6823</v>
      </c>
      <c r="H1351" s="273" t="s">
        <v>6689</v>
      </c>
      <c r="I1351" s="291" t="s">
        <v>197</v>
      </c>
    </row>
    <row r="1352" spans="1:9" x14ac:dyDescent="0.25">
      <c r="A1352" s="273">
        <v>51891</v>
      </c>
      <c r="B1352" s="273">
        <v>50656044</v>
      </c>
      <c r="C1352" s="273">
        <v>483429</v>
      </c>
      <c r="D1352" s="273" t="s">
        <v>7172</v>
      </c>
      <c r="E1352" s="273" t="s">
        <v>640</v>
      </c>
      <c r="F1352" s="273" t="s">
        <v>6688</v>
      </c>
      <c r="G1352" s="273" t="s">
        <v>6823</v>
      </c>
      <c r="H1352" s="273" t="s">
        <v>6689</v>
      </c>
      <c r="I1352" s="291" t="s">
        <v>197</v>
      </c>
    </row>
    <row r="1353" spans="1:9" x14ac:dyDescent="0.25">
      <c r="A1353" s="273">
        <v>51891</v>
      </c>
      <c r="B1353" s="273">
        <v>50656044</v>
      </c>
      <c r="C1353" s="273">
        <v>539169</v>
      </c>
      <c r="D1353" s="273" t="s">
        <v>7158</v>
      </c>
      <c r="E1353" s="273" t="s">
        <v>640</v>
      </c>
      <c r="F1353" s="273" t="s">
        <v>6688</v>
      </c>
      <c r="G1353" s="273" t="s">
        <v>6823</v>
      </c>
      <c r="H1353" s="273" t="s">
        <v>6689</v>
      </c>
      <c r="I1353" s="291" t="s">
        <v>197</v>
      </c>
    </row>
    <row r="1354" spans="1:9" x14ac:dyDescent="0.25">
      <c r="A1354" s="273">
        <v>51894</v>
      </c>
      <c r="B1354" s="273">
        <v>50655721</v>
      </c>
      <c r="C1354" s="273">
        <v>450589</v>
      </c>
      <c r="D1354" s="273" t="s">
        <v>7168</v>
      </c>
      <c r="E1354" s="273" t="s">
        <v>640</v>
      </c>
      <c r="F1354" s="273" t="s">
        <v>6688</v>
      </c>
      <c r="G1354" s="273" t="s">
        <v>6823</v>
      </c>
      <c r="H1354" s="273" t="s">
        <v>6689</v>
      </c>
      <c r="I1354" s="291" t="s">
        <v>197</v>
      </c>
    </row>
    <row r="1355" spans="1:9" x14ac:dyDescent="0.25">
      <c r="A1355" s="273">
        <v>51894</v>
      </c>
      <c r="B1355" s="273">
        <v>50655721</v>
      </c>
      <c r="C1355" s="273">
        <v>556638</v>
      </c>
      <c r="D1355" s="273" t="s">
        <v>7183</v>
      </c>
      <c r="E1355" s="273" t="s">
        <v>640</v>
      </c>
      <c r="F1355" s="273" t="s">
        <v>6688</v>
      </c>
      <c r="G1355" s="273" t="s">
        <v>6823</v>
      </c>
      <c r="H1355" s="273" t="s">
        <v>6689</v>
      </c>
      <c r="I1355" s="291" t="s">
        <v>197</v>
      </c>
    </row>
    <row r="1356" spans="1:9" x14ac:dyDescent="0.25">
      <c r="A1356" s="273">
        <v>51894</v>
      </c>
      <c r="B1356" s="273">
        <v>50655721</v>
      </c>
      <c r="C1356" s="273">
        <v>460034</v>
      </c>
      <c r="D1356" s="273" t="s">
        <v>7173</v>
      </c>
      <c r="E1356" s="273" t="s">
        <v>640</v>
      </c>
      <c r="F1356" s="273" t="s">
        <v>6688</v>
      </c>
      <c r="G1356" s="273" t="s">
        <v>6823</v>
      </c>
      <c r="H1356" s="273" t="s">
        <v>6689</v>
      </c>
      <c r="I1356" s="291" t="s">
        <v>197</v>
      </c>
    </row>
    <row r="1357" spans="1:9" x14ac:dyDescent="0.25">
      <c r="A1357" s="273">
        <v>51894</v>
      </c>
      <c r="B1357" s="273">
        <v>50655721</v>
      </c>
      <c r="C1357" s="273">
        <v>441704</v>
      </c>
      <c r="D1357" s="273" t="s">
        <v>7185</v>
      </c>
      <c r="E1357" s="273" t="s">
        <v>640</v>
      </c>
      <c r="F1357" s="273" t="s">
        <v>6688</v>
      </c>
      <c r="G1357" s="273" t="s">
        <v>6823</v>
      </c>
      <c r="H1357" s="273" t="s">
        <v>6689</v>
      </c>
      <c r="I1357" s="291" t="s">
        <v>197</v>
      </c>
    </row>
    <row r="1358" spans="1:9" x14ac:dyDescent="0.25">
      <c r="A1358" s="273">
        <v>51894</v>
      </c>
      <c r="B1358" s="273">
        <v>50655721</v>
      </c>
      <c r="C1358" s="273">
        <v>544533</v>
      </c>
      <c r="D1358" s="273" t="s">
        <v>7186</v>
      </c>
      <c r="E1358" s="273" t="s">
        <v>640</v>
      </c>
      <c r="F1358" s="273" t="s">
        <v>6688</v>
      </c>
      <c r="G1358" s="273" t="s">
        <v>6823</v>
      </c>
      <c r="H1358" s="273" t="s">
        <v>6689</v>
      </c>
      <c r="I1358" s="291" t="s">
        <v>197</v>
      </c>
    </row>
    <row r="1359" spans="1:9" x14ac:dyDescent="0.25">
      <c r="A1359" s="273">
        <v>51894</v>
      </c>
      <c r="B1359" s="273">
        <v>50655721</v>
      </c>
      <c r="C1359" s="273">
        <v>228486</v>
      </c>
      <c r="D1359" s="273" t="s">
        <v>142</v>
      </c>
      <c r="E1359" s="273" t="s">
        <v>640</v>
      </c>
      <c r="F1359" s="273" t="s">
        <v>6688</v>
      </c>
      <c r="G1359" s="273" t="s">
        <v>6823</v>
      </c>
      <c r="H1359" s="273" t="s">
        <v>6689</v>
      </c>
      <c r="I1359" s="291" t="s">
        <v>197</v>
      </c>
    </row>
    <row r="1360" spans="1:9" x14ac:dyDescent="0.25">
      <c r="A1360" s="273">
        <v>51894</v>
      </c>
      <c r="B1360" s="273">
        <v>50655721</v>
      </c>
      <c r="C1360" s="273">
        <v>471255</v>
      </c>
      <c r="D1360" s="273" t="s">
        <v>7174</v>
      </c>
      <c r="E1360" s="273" t="s">
        <v>640</v>
      </c>
      <c r="F1360" s="273" t="s">
        <v>6688</v>
      </c>
      <c r="G1360" s="273" t="s">
        <v>6823</v>
      </c>
      <c r="H1360" s="273" t="s">
        <v>6689</v>
      </c>
      <c r="I1360" s="291" t="s">
        <v>197</v>
      </c>
    </row>
    <row r="1361" spans="1:9" x14ac:dyDescent="0.25">
      <c r="A1361" s="273">
        <v>51894</v>
      </c>
      <c r="B1361" s="273">
        <v>50655721</v>
      </c>
      <c r="C1361" s="273">
        <v>313536</v>
      </c>
      <c r="D1361" s="273" t="s">
        <v>7177</v>
      </c>
      <c r="E1361" s="273" t="s">
        <v>640</v>
      </c>
      <c r="F1361" s="273" t="s">
        <v>6688</v>
      </c>
      <c r="G1361" s="273" t="s">
        <v>6823</v>
      </c>
      <c r="H1361" s="273" t="s">
        <v>6689</v>
      </c>
      <c r="I1361" s="291" t="s">
        <v>197</v>
      </c>
    </row>
    <row r="1362" spans="1:9" x14ac:dyDescent="0.25">
      <c r="A1362" s="273">
        <v>51894</v>
      </c>
      <c r="B1362" s="273">
        <v>50655721</v>
      </c>
      <c r="C1362" s="273">
        <v>812336</v>
      </c>
      <c r="D1362" s="273" t="s">
        <v>7188</v>
      </c>
      <c r="E1362" s="273" t="s">
        <v>640</v>
      </c>
      <c r="F1362" s="273" t="s">
        <v>6688</v>
      </c>
      <c r="G1362" s="273" t="s">
        <v>6823</v>
      </c>
      <c r="H1362" s="273" t="s">
        <v>6689</v>
      </c>
      <c r="I1362" s="291" t="s">
        <v>197</v>
      </c>
    </row>
    <row r="1363" spans="1:9" x14ac:dyDescent="0.25">
      <c r="A1363" s="273">
        <v>51894</v>
      </c>
      <c r="B1363" s="273">
        <v>50655721</v>
      </c>
      <c r="C1363" s="273">
        <v>243699</v>
      </c>
      <c r="D1363" s="273" t="s">
        <v>7179</v>
      </c>
      <c r="E1363" s="273" t="s">
        <v>640</v>
      </c>
      <c r="F1363" s="273" t="s">
        <v>6688</v>
      </c>
      <c r="G1363" s="273" t="s">
        <v>6823</v>
      </c>
      <c r="H1363" s="273" t="s">
        <v>6689</v>
      </c>
      <c r="I1363" s="291" t="s">
        <v>197</v>
      </c>
    </row>
    <row r="1364" spans="1:9" x14ac:dyDescent="0.25">
      <c r="A1364" s="273">
        <v>51897</v>
      </c>
      <c r="B1364" s="273">
        <v>50655709</v>
      </c>
      <c r="C1364" s="273">
        <v>419118</v>
      </c>
      <c r="D1364" s="273" t="s">
        <v>7372</v>
      </c>
      <c r="E1364" s="273" t="s">
        <v>640</v>
      </c>
      <c r="F1364" s="273" t="s">
        <v>6688</v>
      </c>
      <c r="G1364" s="273" t="s">
        <v>6823</v>
      </c>
      <c r="H1364" s="273" t="s">
        <v>6689</v>
      </c>
      <c r="I1364" s="291" t="s">
        <v>197</v>
      </c>
    </row>
    <row r="1365" spans="1:9" x14ac:dyDescent="0.25">
      <c r="A1365" s="273">
        <v>51897</v>
      </c>
      <c r="B1365" s="273">
        <v>50655709</v>
      </c>
      <c r="C1365" s="273">
        <v>462866</v>
      </c>
      <c r="D1365" s="273" t="s">
        <v>7187</v>
      </c>
      <c r="E1365" s="273" t="s">
        <v>640</v>
      </c>
      <c r="F1365" s="273" t="s">
        <v>6688</v>
      </c>
      <c r="G1365" s="273" t="s">
        <v>6823</v>
      </c>
      <c r="H1365" s="273" t="s">
        <v>6689</v>
      </c>
      <c r="I1365" s="291" t="s">
        <v>197</v>
      </c>
    </row>
    <row r="1366" spans="1:9" x14ac:dyDescent="0.25">
      <c r="A1366" s="273">
        <v>51897</v>
      </c>
      <c r="B1366" s="273">
        <v>50655709</v>
      </c>
      <c r="C1366" s="273">
        <v>489255</v>
      </c>
      <c r="D1366" s="273" t="s">
        <v>7176</v>
      </c>
      <c r="E1366" s="273" t="s">
        <v>640</v>
      </c>
      <c r="F1366" s="273" t="s">
        <v>6688</v>
      </c>
      <c r="G1366" s="273" t="s">
        <v>6823</v>
      </c>
      <c r="H1366" s="273" t="s">
        <v>6689</v>
      </c>
      <c r="I1366" s="291" t="s">
        <v>197</v>
      </c>
    </row>
    <row r="1367" spans="1:9" x14ac:dyDescent="0.25">
      <c r="A1367" s="273">
        <v>51897</v>
      </c>
      <c r="B1367" s="273">
        <v>50655709</v>
      </c>
      <c r="C1367" s="273">
        <v>549256</v>
      </c>
      <c r="D1367" s="273" t="s">
        <v>7178</v>
      </c>
      <c r="E1367" s="273" t="s">
        <v>640</v>
      </c>
      <c r="F1367" s="273" t="s">
        <v>6688</v>
      </c>
      <c r="G1367" s="273" t="s">
        <v>6823</v>
      </c>
      <c r="H1367" s="273" t="s">
        <v>6689</v>
      </c>
      <c r="I1367" s="291" t="s">
        <v>197</v>
      </c>
    </row>
    <row r="1368" spans="1:9" x14ac:dyDescent="0.25">
      <c r="A1368" s="273">
        <v>51897</v>
      </c>
      <c r="B1368" s="273">
        <v>50655709</v>
      </c>
      <c r="C1368" s="273">
        <v>556631</v>
      </c>
      <c r="D1368" s="273" t="s">
        <v>7189</v>
      </c>
      <c r="E1368" s="273" t="s">
        <v>640</v>
      </c>
      <c r="F1368" s="273" t="s">
        <v>6688</v>
      </c>
      <c r="G1368" s="273" t="s">
        <v>6823</v>
      </c>
      <c r="H1368" s="273" t="s">
        <v>6689</v>
      </c>
      <c r="I1368" s="291" t="s">
        <v>197</v>
      </c>
    </row>
    <row r="1369" spans="1:9" x14ac:dyDescent="0.25">
      <c r="A1369" s="273">
        <v>51897</v>
      </c>
      <c r="B1369" s="273">
        <v>50655709</v>
      </c>
      <c r="C1369" s="273">
        <v>428467</v>
      </c>
      <c r="D1369" s="273" t="s">
        <v>7180</v>
      </c>
      <c r="E1369" s="273" t="s">
        <v>640</v>
      </c>
      <c r="F1369" s="273" t="s">
        <v>6688</v>
      </c>
      <c r="G1369" s="273" t="s">
        <v>6823</v>
      </c>
      <c r="H1369" s="273" t="s">
        <v>6689</v>
      </c>
      <c r="I1369" s="291" t="s">
        <v>197</v>
      </c>
    </row>
    <row r="1370" spans="1:9" x14ac:dyDescent="0.25">
      <c r="A1370" s="273">
        <v>51897</v>
      </c>
      <c r="B1370" s="273">
        <v>50655709</v>
      </c>
      <c r="C1370" s="273">
        <v>339830</v>
      </c>
      <c r="D1370" s="273" t="s">
        <v>7373</v>
      </c>
      <c r="E1370" s="273" t="s">
        <v>640</v>
      </c>
      <c r="F1370" s="273" t="s">
        <v>6688</v>
      </c>
      <c r="G1370" s="273" t="s">
        <v>6823</v>
      </c>
      <c r="H1370" s="273" t="s">
        <v>6689</v>
      </c>
      <c r="I1370" s="291" t="s">
        <v>197</v>
      </c>
    </row>
    <row r="1371" spans="1:9" x14ac:dyDescent="0.25">
      <c r="A1371" s="273">
        <v>51897</v>
      </c>
      <c r="B1371" s="273">
        <v>50655709</v>
      </c>
      <c r="C1371" s="273">
        <v>268354</v>
      </c>
      <c r="D1371" s="273" t="s">
        <v>7181</v>
      </c>
      <c r="E1371" s="273" t="s">
        <v>640</v>
      </c>
      <c r="F1371" s="273" t="s">
        <v>6688</v>
      </c>
      <c r="G1371" s="273" t="s">
        <v>6823</v>
      </c>
      <c r="H1371" s="273" t="s">
        <v>6689</v>
      </c>
      <c r="I1371" s="291" t="s">
        <v>197</v>
      </c>
    </row>
    <row r="1372" spans="1:9" x14ac:dyDescent="0.25">
      <c r="A1372" s="273">
        <v>51897</v>
      </c>
      <c r="B1372" s="273">
        <v>50655709</v>
      </c>
      <c r="C1372" s="273">
        <v>483013</v>
      </c>
      <c r="D1372" s="273" t="s">
        <v>7191</v>
      </c>
      <c r="E1372" s="273" t="s">
        <v>640</v>
      </c>
      <c r="F1372" s="273" t="s">
        <v>6688</v>
      </c>
      <c r="G1372" s="273" t="s">
        <v>6823</v>
      </c>
      <c r="H1372" s="273" t="s">
        <v>6689</v>
      </c>
      <c r="I1372" s="291" t="s">
        <v>197</v>
      </c>
    </row>
    <row r="1373" spans="1:9" x14ac:dyDescent="0.25">
      <c r="A1373" s="273">
        <v>51898</v>
      </c>
      <c r="B1373" s="273">
        <v>50655731</v>
      </c>
      <c r="C1373" s="273">
        <v>539825</v>
      </c>
      <c r="D1373" s="273" t="s">
        <v>7182</v>
      </c>
      <c r="E1373" s="273" t="s">
        <v>640</v>
      </c>
      <c r="F1373" s="273" t="s">
        <v>6688</v>
      </c>
      <c r="G1373" s="273" t="s">
        <v>6823</v>
      </c>
      <c r="H1373" s="273" t="s">
        <v>6689</v>
      </c>
      <c r="I1373" s="291" t="s">
        <v>197</v>
      </c>
    </row>
    <row r="1374" spans="1:9" x14ac:dyDescent="0.25">
      <c r="A1374" s="273">
        <v>51898</v>
      </c>
      <c r="B1374" s="273">
        <v>50655731</v>
      </c>
      <c r="C1374" s="273">
        <v>579501</v>
      </c>
      <c r="D1374" s="273" t="s">
        <v>7184</v>
      </c>
      <c r="E1374" s="273" t="s">
        <v>640</v>
      </c>
      <c r="F1374" s="273" t="s">
        <v>6688</v>
      </c>
      <c r="G1374" s="273" t="s">
        <v>6823</v>
      </c>
      <c r="H1374" s="273" t="s">
        <v>6689</v>
      </c>
      <c r="I1374" s="291" t="s">
        <v>197</v>
      </c>
    </row>
    <row r="1375" spans="1:9" x14ac:dyDescent="0.25">
      <c r="A1375" s="273">
        <v>51898</v>
      </c>
      <c r="B1375" s="273">
        <v>50655731</v>
      </c>
      <c r="C1375" s="273">
        <v>552852</v>
      </c>
      <c r="D1375" s="273" t="s">
        <v>7190</v>
      </c>
      <c r="E1375" s="273" t="s">
        <v>640</v>
      </c>
      <c r="F1375" s="273" t="s">
        <v>6688</v>
      </c>
      <c r="G1375" s="273" t="s">
        <v>6823</v>
      </c>
      <c r="H1375" s="273" t="s">
        <v>6689</v>
      </c>
      <c r="I1375" s="291" t="s">
        <v>197</v>
      </c>
    </row>
    <row r="1376" spans="1:9" x14ac:dyDescent="0.25">
      <c r="A1376" s="273">
        <v>51898</v>
      </c>
      <c r="B1376" s="273">
        <v>50655731</v>
      </c>
      <c r="C1376" s="273">
        <v>362274</v>
      </c>
      <c r="D1376" s="273" t="s">
        <v>7192</v>
      </c>
      <c r="E1376" s="273" t="s">
        <v>640</v>
      </c>
      <c r="F1376" s="273" t="s">
        <v>6688</v>
      </c>
      <c r="G1376" s="273" t="s">
        <v>6823</v>
      </c>
      <c r="H1376" s="273" t="s">
        <v>6689</v>
      </c>
      <c r="I1376" s="291" t="s">
        <v>197</v>
      </c>
    </row>
    <row r="1377" spans="1:9" x14ac:dyDescent="0.25">
      <c r="A1377" s="273">
        <v>51898</v>
      </c>
      <c r="B1377" s="273">
        <v>50655731</v>
      </c>
      <c r="C1377" s="273">
        <v>488041</v>
      </c>
      <c r="D1377" s="273" t="s">
        <v>7169</v>
      </c>
      <c r="E1377" s="273" t="s">
        <v>640</v>
      </c>
      <c r="F1377" s="273" t="s">
        <v>6688</v>
      </c>
      <c r="G1377" s="273" t="s">
        <v>6823</v>
      </c>
      <c r="H1377" s="273" t="s">
        <v>6689</v>
      </c>
      <c r="I1377" s="291" t="s">
        <v>197</v>
      </c>
    </row>
    <row r="1378" spans="1:9" x14ac:dyDescent="0.25">
      <c r="A1378" s="273">
        <v>51898</v>
      </c>
      <c r="B1378" s="273">
        <v>50655731</v>
      </c>
      <c r="C1378" s="273">
        <v>442837</v>
      </c>
      <c r="D1378" s="273" t="s">
        <v>7374</v>
      </c>
      <c r="E1378" s="273" t="s">
        <v>640</v>
      </c>
      <c r="F1378" s="273" t="s">
        <v>6688</v>
      </c>
      <c r="G1378" s="273" t="s">
        <v>6823</v>
      </c>
      <c r="H1378" s="273" t="s">
        <v>6689</v>
      </c>
      <c r="I1378" s="291" t="s">
        <v>197</v>
      </c>
    </row>
    <row r="1379" spans="1:9" x14ac:dyDescent="0.25">
      <c r="A1379" s="273">
        <v>51898</v>
      </c>
      <c r="B1379" s="273">
        <v>50655731</v>
      </c>
      <c r="C1379" s="273">
        <v>659713</v>
      </c>
      <c r="D1379" s="273" t="s">
        <v>7170</v>
      </c>
      <c r="E1379" s="273" t="s">
        <v>640</v>
      </c>
      <c r="F1379" s="273" t="s">
        <v>6688</v>
      </c>
      <c r="G1379" s="273" t="s">
        <v>6823</v>
      </c>
      <c r="H1379" s="273" t="s">
        <v>6689</v>
      </c>
      <c r="I1379" s="291" t="s">
        <v>197</v>
      </c>
    </row>
    <row r="1380" spans="1:9" x14ac:dyDescent="0.25">
      <c r="A1380" s="273">
        <v>51898</v>
      </c>
      <c r="B1380" s="273">
        <v>50655731</v>
      </c>
      <c r="C1380" s="273">
        <v>442285</v>
      </c>
      <c r="D1380" s="273" t="s">
        <v>7171</v>
      </c>
      <c r="E1380" s="273" t="s">
        <v>640</v>
      </c>
      <c r="F1380" s="273" t="s">
        <v>6688</v>
      </c>
      <c r="G1380" s="273" t="s">
        <v>6823</v>
      </c>
      <c r="H1380" s="273" t="s">
        <v>6689</v>
      </c>
      <c r="I1380" s="291" t="s">
        <v>197</v>
      </c>
    </row>
    <row r="1381" spans="1:9" x14ac:dyDescent="0.25">
      <c r="A1381" s="273">
        <v>51998</v>
      </c>
      <c r="B1381" s="273">
        <v>50655713</v>
      </c>
      <c r="C1381" s="273">
        <v>569398</v>
      </c>
      <c r="D1381" s="273" t="s">
        <v>7140</v>
      </c>
      <c r="E1381" s="273" t="s">
        <v>640</v>
      </c>
      <c r="F1381" s="273" t="s">
        <v>6688</v>
      </c>
      <c r="G1381" s="273" t="s">
        <v>6823</v>
      </c>
      <c r="H1381" s="273" t="s">
        <v>6689</v>
      </c>
      <c r="I1381" s="291" t="s">
        <v>197</v>
      </c>
    </row>
    <row r="1382" spans="1:9" x14ac:dyDescent="0.25">
      <c r="A1382" s="273">
        <v>51998</v>
      </c>
      <c r="B1382" s="273">
        <v>50655713</v>
      </c>
      <c r="C1382" s="273">
        <v>488856</v>
      </c>
      <c r="D1382" s="273" t="s">
        <v>7132</v>
      </c>
      <c r="E1382" s="273" t="s">
        <v>640</v>
      </c>
      <c r="F1382" s="273" t="s">
        <v>6688</v>
      </c>
      <c r="G1382" s="273" t="s">
        <v>6823</v>
      </c>
      <c r="H1382" s="273" t="s">
        <v>6689</v>
      </c>
      <c r="I1382" s="291" t="s">
        <v>197</v>
      </c>
    </row>
    <row r="1383" spans="1:9" x14ac:dyDescent="0.25">
      <c r="A1383" s="273">
        <v>51998</v>
      </c>
      <c r="B1383" s="273">
        <v>50655713</v>
      </c>
      <c r="C1383" s="273">
        <v>400134</v>
      </c>
      <c r="D1383" s="273" t="s">
        <v>7133</v>
      </c>
      <c r="E1383" s="273" t="s">
        <v>640</v>
      </c>
      <c r="F1383" s="273" t="s">
        <v>6688</v>
      </c>
      <c r="G1383" s="273" t="s">
        <v>6823</v>
      </c>
      <c r="H1383" s="273" t="s">
        <v>6689</v>
      </c>
      <c r="I1383" s="291" t="s">
        <v>197</v>
      </c>
    </row>
    <row r="1384" spans="1:9" x14ac:dyDescent="0.25">
      <c r="A1384" s="273">
        <v>51998</v>
      </c>
      <c r="B1384" s="273">
        <v>50655713</v>
      </c>
      <c r="C1384" s="273">
        <v>377638</v>
      </c>
      <c r="D1384" s="273" t="s">
        <v>7134</v>
      </c>
      <c r="E1384" s="273" t="s">
        <v>640</v>
      </c>
      <c r="F1384" s="273" t="s">
        <v>6688</v>
      </c>
      <c r="G1384" s="273" t="s">
        <v>6823</v>
      </c>
      <c r="H1384" s="273" t="s">
        <v>6689</v>
      </c>
      <c r="I1384" s="291" t="s">
        <v>197</v>
      </c>
    </row>
    <row r="1385" spans="1:9" x14ac:dyDescent="0.25">
      <c r="A1385" s="273">
        <v>51998</v>
      </c>
      <c r="B1385" s="273">
        <v>50655713</v>
      </c>
      <c r="C1385" s="273">
        <v>507589</v>
      </c>
      <c r="D1385" s="273" t="s">
        <v>7135</v>
      </c>
      <c r="E1385" s="273" t="s">
        <v>640</v>
      </c>
      <c r="F1385" s="273" t="s">
        <v>6688</v>
      </c>
      <c r="G1385" s="273" t="s">
        <v>6823</v>
      </c>
      <c r="H1385" s="273" t="s">
        <v>6689</v>
      </c>
      <c r="I1385" s="291" t="s">
        <v>197</v>
      </c>
    </row>
    <row r="1386" spans="1:9" x14ac:dyDescent="0.25">
      <c r="A1386" s="273">
        <v>51998</v>
      </c>
      <c r="B1386" s="273">
        <v>50655713</v>
      </c>
      <c r="C1386" s="273">
        <v>345254</v>
      </c>
      <c r="D1386" s="273" t="s">
        <v>7361</v>
      </c>
      <c r="E1386" s="273" t="s">
        <v>640</v>
      </c>
      <c r="F1386" s="273" t="s">
        <v>6688</v>
      </c>
      <c r="G1386" s="273" t="s">
        <v>6823</v>
      </c>
      <c r="H1386" s="273" t="s">
        <v>6689</v>
      </c>
      <c r="I1386" s="291" t="s">
        <v>197</v>
      </c>
    </row>
    <row r="1387" spans="1:9" x14ac:dyDescent="0.25">
      <c r="A1387" s="273">
        <v>51998</v>
      </c>
      <c r="B1387" s="273">
        <v>50655713</v>
      </c>
      <c r="C1387" s="273">
        <v>509674</v>
      </c>
      <c r="D1387" s="273" t="s">
        <v>7136</v>
      </c>
      <c r="E1387" s="273" t="s">
        <v>640</v>
      </c>
      <c r="F1387" s="273" t="s">
        <v>6688</v>
      </c>
      <c r="G1387" s="273" t="s">
        <v>6823</v>
      </c>
      <c r="H1387" s="273" t="s">
        <v>6689</v>
      </c>
      <c r="I1387" s="291" t="s">
        <v>197</v>
      </c>
    </row>
    <row r="1388" spans="1:9" x14ac:dyDescent="0.25">
      <c r="A1388" s="273">
        <v>51998</v>
      </c>
      <c r="B1388" s="273">
        <v>50655713</v>
      </c>
      <c r="C1388" s="273">
        <v>547319</v>
      </c>
      <c r="D1388" s="273" t="s">
        <v>7365</v>
      </c>
      <c r="E1388" s="273" t="s">
        <v>640</v>
      </c>
      <c r="F1388" s="273" t="s">
        <v>6688</v>
      </c>
      <c r="G1388" s="273" t="s">
        <v>6823</v>
      </c>
      <c r="H1388" s="273" t="s">
        <v>6689</v>
      </c>
      <c r="I1388" s="291" t="s">
        <v>197</v>
      </c>
    </row>
    <row r="1389" spans="1:9" x14ac:dyDescent="0.25">
      <c r="A1389" s="273">
        <v>51998</v>
      </c>
      <c r="B1389" s="273">
        <v>50655713</v>
      </c>
      <c r="C1389" s="273">
        <v>548732</v>
      </c>
      <c r="D1389" s="273" t="s">
        <v>7146</v>
      </c>
      <c r="E1389" s="273" t="s">
        <v>640</v>
      </c>
      <c r="F1389" s="273" t="s">
        <v>6688</v>
      </c>
      <c r="G1389" s="273" t="s">
        <v>6823</v>
      </c>
      <c r="H1389" s="273" t="s">
        <v>6689</v>
      </c>
      <c r="I1389" s="291" t="s">
        <v>197</v>
      </c>
    </row>
    <row r="1390" spans="1:9" x14ac:dyDescent="0.25">
      <c r="A1390" s="273">
        <v>52000</v>
      </c>
      <c r="B1390" s="273">
        <v>50655711</v>
      </c>
      <c r="C1390" s="273">
        <v>503547</v>
      </c>
      <c r="D1390" s="273" t="s">
        <v>7363</v>
      </c>
      <c r="E1390" s="273" t="s">
        <v>640</v>
      </c>
      <c r="F1390" s="273" t="s">
        <v>6688</v>
      </c>
      <c r="G1390" s="273" t="s">
        <v>6823</v>
      </c>
      <c r="H1390" s="273" t="s">
        <v>6689</v>
      </c>
      <c r="I1390" s="291" t="s">
        <v>197</v>
      </c>
    </row>
    <row r="1391" spans="1:9" x14ac:dyDescent="0.25">
      <c r="A1391" s="273">
        <v>52000</v>
      </c>
      <c r="B1391" s="273">
        <v>50655711</v>
      </c>
      <c r="C1391" s="273">
        <v>515723</v>
      </c>
      <c r="D1391" s="273" t="s">
        <v>7364</v>
      </c>
      <c r="E1391" s="273" t="s">
        <v>640</v>
      </c>
      <c r="F1391" s="273" t="s">
        <v>6688</v>
      </c>
      <c r="G1391" s="273" t="s">
        <v>6823</v>
      </c>
      <c r="H1391" s="273" t="s">
        <v>6689</v>
      </c>
      <c r="I1391" s="291" t="s">
        <v>197</v>
      </c>
    </row>
    <row r="1392" spans="1:9" x14ac:dyDescent="0.25">
      <c r="A1392" s="273">
        <v>52000</v>
      </c>
      <c r="B1392" s="273">
        <v>50655711</v>
      </c>
      <c r="C1392" s="273">
        <v>362196</v>
      </c>
      <c r="D1392" s="273" t="s">
        <v>7137</v>
      </c>
      <c r="E1392" s="273" t="s">
        <v>640</v>
      </c>
      <c r="F1392" s="273" t="s">
        <v>6688</v>
      </c>
      <c r="G1392" s="273" t="s">
        <v>6823</v>
      </c>
      <c r="H1392" s="273" t="s">
        <v>6689</v>
      </c>
      <c r="I1392" s="291" t="s">
        <v>197</v>
      </c>
    </row>
    <row r="1393" spans="1:9" x14ac:dyDescent="0.25">
      <c r="A1393" s="273">
        <v>52000</v>
      </c>
      <c r="B1393" s="273">
        <v>50655711</v>
      </c>
      <c r="C1393" s="273">
        <v>373902</v>
      </c>
      <c r="D1393" s="273" t="s">
        <v>7139</v>
      </c>
      <c r="E1393" s="273" t="s">
        <v>640</v>
      </c>
      <c r="F1393" s="273" t="s">
        <v>6688</v>
      </c>
      <c r="G1393" s="273" t="s">
        <v>6823</v>
      </c>
      <c r="H1393" s="273" t="s">
        <v>6689</v>
      </c>
      <c r="I1393" s="291" t="s">
        <v>197</v>
      </c>
    </row>
    <row r="1394" spans="1:9" x14ac:dyDescent="0.25">
      <c r="A1394" s="273">
        <v>52000</v>
      </c>
      <c r="B1394" s="273">
        <v>50655711</v>
      </c>
      <c r="C1394" s="273">
        <v>616096</v>
      </c>
      <c r="D1394" s="273" t="s">
        <v>7141</v>
      </c>
      <c r="E1394" s="273" t="s">
        <v>640</v>
      </c>
      <c r="F1394" s="273" t="s">
        <v>6688</v>
      </c>
      <c r="G1394" s="273" t="s">
        <v>6823</v>
      </c>
      <c r="H1394" s="273" t="s">
        <v>6689</v>
      </c>
      <c r="I1394" s="291" t="s">
        <v>197</v>
      </c>
    </row>
    <row r="1395" spans="1:9" x14ac:dyDescent="0.25">
      <c r="A1395" s="273">
        <v>52000</v>
      </c>
      <c r="B1395" s="273">
        <v>50655711</v>
      </c>
      <c r="C1395" s="273">
        <v>598746</v>
      </c>
      <c r="D1395" s="273" t="s">
        <v>7142</v>
      </c>
      <c r="E1395" s="273" t="s">
        <v>640</v>
      </c>
      <c r="F1395" s="273" t="s">
        <v>6688</v>
      </c>
      <c r="G1395" s="273" t="s">
        <v>6823</v>
      </c>
      <c r="H1395" s="273" t="s">
        <v>6689</v>
      </c>
      <c r="I1395" s="291" t="s">
        <v>197</v>
      </c>
    </row>
    <row r="1396" spans="1:9" x14ac:dyDescent="0.25">
      <c r="A1396" s="273">
        <v>52000</v>
      </c>
      <c r="B1396" s="273">
        <v>50655711</v>
      </c>
      <c r="C1396" s="273">
        <v>534898</v>
      </c>
      <c r="D1396" s="273" t="s">
        <v>7366</v>
      </c>
      <c r="E1396" s="273" t="s">
        <v>640</v>
      </c>
      <c r="F1396" s="273" t="s">
        <v>6688</v>
      </c>
      <c r="G1396" s="273" t="s">
        <v>6823</v>
      </c>
      <c r="H1396" s="273" t="s">
        <v>6689</v>
      </c>
      <c r="I1396" s="291" t="s">
        <v>197</v>
      </c>
    </row>
    <row r="1397" spans="1:9" x14ac:dyDescent="0.25">
      <c r="A1397" s="273">
        <v>52000</v>
      </c>
      <c r="B1397" s="273">
        <v>50655711</v>
      </c>
      <c r="C1397" s="273">
        <v>337612</v>
      </c>
      <c r="D1397" s="273" t="s">
        <v>7369</v>
      </c>
      <c r="E1397" s="273" t="s">
        <v>640</v>
      </c>
      <c r="F1397" s="273" t="s">
        <v>6688</v>
      </c>
      <c r="G1397" s="273" t="s">
        <v>6823</v>
      </c>
      <c r="H1397" s="273" t="s">
        <v>6689</v>
      </c>
      <c r="I1397" s="291" t="s">
        <v>197</v>
      </c>
    </row>
    <row r="1398" spans="1:9" x14ac:dyDescent="0.25">
      <c r="A1398" s="273">
        <v>52001</v>
      </c>
      <c r="B1398" s="273">
        <v>50656041</v>
      </c>
      <c r="C1398" s="273">
        <v>508990</v>
      </c>
      <c r="D1398" s="273" t="s">
        <v>7138</v>
      </c>
      <c r="E1398" s="273" t="s">
        <v>640</v>
      </c>
      <c r="F1398" s="273" t="s">
        <v>6688</v>
      </c>
      <c r="G1398" s="273" t="s">
        <v>6823</v>
      </c>
      <c r="H1398" s="273" t="s">
        <v>6689</v>
      </c>
      <c r="I1398" s="291" t="s">
        <v>197</v>
      </c>
    </row>
    <row r="1399" spans="1:9" x14ac:dyDescent="0.25">
      <c r="A1399" s="273">
        <v>52001</v>
      </c>
      <c r="B1399" s="273">
        <v>50656041</v>
      </c>
      <c r="C1399" s="273">
        <v>508137</v>
      </c>
      <c r="D1399" s="273" t="s">
        <v>7143</v>
      </c>
      <c r="E1399" s="273" t="s">
        <v>640</v>
      </c>
      <c r="F1399" s="273" t="s">
        <v>6688</v>
      </c>
      <c r="G1399" s="273" t="s">
        <v>6823</v>
      </c>
      <c r="H1399" s="273" t="s">
        <v>6689</v>
      </c>
      <c r="I1399" s="291" t="s">
        <v>197</v>
      </c>
    </row>
    <row r="1400" spans="1:9" x14ac:dyDescent="0.25">
      <c r="A1400" s="273">
        <v>52001</v>
      </c>
      <c r="B1400" s="273">
        <v>50656041</v>
      </c>
      <c r="C1400" s="273">
        <v>579859</v>
      </c>
      <c r="D1400" s="273" t="s">
        <v>7144</v>
      </c>
      <c r="E1400" s="273" t="s">
        <v>640</v>
      </c>
      <c r="F1400" s="273" t="s">
        <v>6688</v>
      </c>
      <c r="G1400" s="273" t="s">
        <v>6823</v>
      </c>
      <c r="H1400" s="273" t="s">
        <v>6689</v>
      </c>
      <c r="I1400" s="291" t="s">
        <v>197</v>
      </c>
    </row>
    <row r="1401" spans="1:9" x14ac:dyDescent="0.25">
      <c r="A1401" s="273">
        <v>52001</v>
      </c>
      <c r="B1401" s="273">
        <v>50656041</v>
      </c>
      <c r="C1401" s="273">
        <v>371845</v>
      </c>
      <c r="D1401" s="273" t="s">
        <v>7145</v>
      </c>
      <c r="E1401" s="273" t="s">
        <v>640</v>
      </c>
      <c r="F1401" s="273" t="s">
        <v>6688</v>
      </c>
      <c r="G1401" s="273" t="s">
        <v>6823</v>
      </c>
      <c r="H1401" s="273" t="s">
        <v>6689</v>
      </c>
      <c r="I1401" s="291" t="s">
        <v>197</v>
      </c>
    </row>
    <row r="1402" spans="1:9" x14ac:dyDescent="0.25">
      <c r="A1402" s="273">
        <v>52001</v>
      </c>
      <c r="B1402" s="273">
        <v>50656041</v>
      </c>
      <c r="C1402" s="273">
        <v>599788</v>
      </c>
      <c r="D1402" s="273" t="s">
        <v>7367</v>
      </c>
      <c r="E1402" s="273" t="s">
        <v>640</v>
      </c>
      <c r="F1402" s="273" t="s">
        <v>6688</v>
      </c>
      <c r="G1402" s="273" t="s">
        <v>6823</v>
      </c>
      <c r="H1402" s="273" t="s">
        <v>6689</v>
      </c>
      <c r="I1402" s="291" t="s">
        <v>197</v>
      </c>
    </row>
    <row r="1403" spans="1:9" x14ac:dyDescent="0.25">
      <c r="A1403" s="273">
        <v>52001</v>
      </c>
      <c r="B1403" s="273">
        <v>50656041</v>
      </c>
      <c r="C1403" s="273">
        <v>518275</v>
      </c>
      <c r="D1403" s="273" t="s">
        <v>7368</v>
      </c>
      <c r="E1403" s="273" t="s">
        <v>640</v>
      </c>
      <c r="F1403" s="273" t="s">
        <v>6688</v>
      </c>
      <c r="G1403" s="273" t="s">
        <v>6823</v>
      </c>
      <c r="H1403" s="273" t="s">
        <v>6689</v>
      </c>
      <c r="I1403" s="291" t="s">
        <v>197</v>
      </c>
    </row>
    <row r="1404" spans="1:9" x14ac:dyDescent="0.25">
      <c r="A1404" s="273">
        <v>52001</v>
      </c>
      <c r="B1404" s="273">
        <v>50656041</v>
      </c>
      <c r="C1404" s="273">
        <v>338493</v>
      </c>
      <c r="D1404" s="273" t="s">
        <v>7147</v>
      </c>
      <c r="E1404" s="273" t="s">
        <v>640</v>
      </c>
      <c r="F1404" s="273" t="s">
        <v>6688</v>
      </c>
      <c r="G1404" s="273" t="s">
        <v>6823</v>
      </c>
      <c r="H1404" s="273" t="s">
        <v>6689</v>
      </c>
      <c r="I1404" s="291" t="s">
        <v>197</v>
      </c>
    </row>
    <row r="1405" spans="1:9" x14ac:dyDescent="0.25">
      <c r="A1405" s="273">
        <v>52001</v>
      </c>
      <c r="B1405" s="273">
        <v>50656041</v>
      </c>
      <c r="C1405" s="273">
        <v>504021</v>
      </c>
      <c r="D1405" s="273" t="s">
        <v>7370</v>
      </c>
      <c r="E1405" s="273" t="s">
        <v>640</v>
      </c>
      <c r="F1405" s="273" t="s">
        <v>6688</v>
      </c>
      <c r="G1405" s="273" t="s">
        <v>6823</v>
      </c>
      <c r="H1405" s="273" t="s">
        <v>6689</v>
      </c>
      <c r="I1405" s="291" t="s">
        <v>197</v>
      </c>
    </row>
    <row r="1406" spans="1:9" x14ac:dyDescent="0.25">
      <c r="A1406" s="273">
        <v>52160</v>
      </c>
      <c r="B1406" s="273">
        <v>50655745</v>
      </c>
      <c r="C1406" s="273">
        <v>345254</v>
      </c>
      <c r="D1406" s="273" t="s">
        <v>7361</v>
      </c>
      <c r="E1406" s="273" t="s">
        <v>640</v>
      </c>
      <c r="F1406" s="273" t="s">
        <v>6688</v>
      </c>
      <c r="G1406" s="273" t="s">
        <v>6823</v>
      </c>
      <c r="H1406" s="273" t="s">
        <v>6689</v>
      </c>
      <c r="I1406" s="291" t="s">
        <v>197</v>
      </c>
    </row>
    <row r="1407" spans="1:9" x14ac:dyDescent="0.25">
      <c r="A1407" s="273">
        <v>52160</v>
      </c>
      <c r="B1407" s="273">
        <v>50655745</v>
      </c>
      <c r="C1407" s="273">
        <v>503547</v>
      </c>
      <c r="D1407" s="273" t="s">
        <v>7363</v>
      </c>
      <c r="E1407" s="273" t="s">
        <v>640</v>
      </c>
      <c r="F1407" s="273" t="s">
        <v>6688</v>
      </c>
      <c r="G1407" s="273" t="s">
        <v>6823</v>
      </c>
      <c r="H1407" s="273" t="s">
        <v>6689</v>
      </c>
      <c r="I1407" s="291" t="s">
        <v>197</v>
      </c>
    </row>
    <row r="1408" spans="1:9" x14ac:dyDescent="0.25">
      <c r="A1408" s="273">
        <v>52160</v>
      </c>
      <c r="B1408" s="273">
        <v>50655745</v>
      </c>
      <c r="C1408" s="273">
        <v>515723</v>
      </c>
      <c r="D1408" s="273" t="s">
        <v>7364</v>
      </c>
      <c r="E1408" s="273" t="s">
        <v>640</v>
      </c>
      <c r="F1408" s="273" t="s">
        <v>6688</v>
      </c>
      <c r="G1408" s="273" t="s">
        <v>6823</v>
      </c>
      <c r="H1408" s="273" t="s">
        <v>6689</v>
      </c>
      <c r="I1408" s="291" t="s">
        <v>197</v>
      </c>
    </row>
    <row r="1409" spans="1:9" x14ac:dyDescent="0.25">
      <c r="A1409" s="273">
        <v>52160</v>
      </c>
      <c r="B1409" s="273">
        <v>50655745</v>
      </c>
      <c r="C1409" s="273">
        <v>547319</v>
      </c>
      <c r="D1409" s="273" t="s">
        <v>7365</v>
      </c>
      <c r="E1409" s="273" t="s">
        <v>640</v>
      </c>
      <c r="F1409" s="273" t="s">
        <v>6688</v>
      </c>
      <c r="G1409" s="273" t="s">
        <v>6823</v>
      </c>
      <c r="H1409" s="273" t="s">
        <v>6689</v>
      </c>
      <c r="I1409" s="291" t="s">
        <v>197</v>
      </c>
    </row>
    <row r="1410" spans="1:9" x14ac:dyDescent="0.25">
      <c r="A1410" s="273">
        <v>52160</v>
      </c>
      <c r="B1410" s="273">
        <v>50655745</v>
      </c>
      <c r="C1410" s="273">
        <v>534898</v>
      </c>
      <c r="D1410" s="273" t="s">
        <v>7366</v>
      </c>
      <c r="E1410" s="273" t="s">
        <v>640</v>
      </c>
      <c r="F1410" s="273" t="s">
        <v>6688</v>
      </c>
      <c r="G1410" s="273" t="s">
        <v>6823</v>
      </c>
      <c r="H1410" s="273" t="s">
        <v>6689</v>
      </c>
      <c r="I1410" s="291" t="s">
        <v>197</v>
      </c>
    </row>
    <row r="1411" spans="1:9" x14ac:dyDescent="0.25">
      <c r="A1411" s="273">
        <v>52160</v>
      </c>
      <c r="B1411" s="273">
        <v>50655745</v>
      </c>
      <c r="C1411" s="273">
        <v>599788</v>
      </c>
      <c r="D1411" s="273" t="s">
        <v>7367</v>
      </c>
      <c r="E1411" s="273" t="s">
        <v>640</v>
      </c>
      <c r="F1411" s="273" t="s">
        <v>6688</v>
      </c>
      <c r="G1411" s="273" t="s">
        <v>6823</v>
      </c>
      <c r="H1411" s="273" t="s">
        <v>6689</v>
      </c>
      <c r="I1411" s="291" t="s">
        <v>197</v>
      </c>
    </row>
    <row r="1412" spans="1:9" x14ac:dyDescent="0.25">
      <c r="A1412" s="273">
        <v>52160</v>
      </c>
      <c r="B1412" s="273">
        <v>50655745</v>
      </c>
      <c r="C1412" s="273">
        <v>518275</v>
      </c>
      <c r="D1412" s="273" t="s">
        <v>7368</v>
      </c>
      <c r="E1412" s="273" t="s">
        <v>640</v>
      </c>
      <c r="F1412" s="273" t="s">
        <v>6688</v>
      </c>
      <c r="G1412" s="273" t="s">
        <v>6823</v>
      </c>
      <c r="H1412" s="273" t="s">
        <v>6689</v>
      </c>
      <c r="I1412" s="291" t="s">
        <v>197</v>
      </c>
    </row>
    <row r="1413" spans="1:9" x14ac:dyDescent="0.25">
      <c r="A1413" s="273">
        <v>52160</v>
      </c>
      <c r="B1413" s="273">
        <v>50655745</v>
      </c>
      <c r="C1413" s="273">
        <v>337612</v>
      </c>
      <c r="D1413" s="273" t="s">
        <v>7369</v>
      </c>
      <c r="E1413" s="273" t="s">
        <v>640</v>
      </c>
      <c r="F1413" s="273" t="s">
        <v>6688</v>
      </c>
      <c r="G1413" s="273" t="s">
        <v>6823</v>
      </c>
      <c r="H1413" s="273" t="s">
        <v>6689</v>
      </c>
      <c r="I1413" s="291" t="s">
        <v>197</v>
      </c>
    </row>
    <row r="1414" spans="1:9" x14ac:dyDescent="0.25">
      <c r="A1414" s="273">
        <v>52195</v>
      </c>
      <c r="B1414" s="273">
        <v>50656052</v>
      </c>
      <c r="C1414" s="273">
        <v>202616</v>
      </c>
      <c r="D1414" s="273" t="s">
        <v>7385</v>
      </c>
      <c r="E1414" s="273" t="s">
        <v>741</v>
      </c>
      <c r="F1414" s="273" t="s">
        <v>6688</v>
      </c>
      <c r="G1414" s="273" t="s">
        <v>6689</v>
      </c>
      <c r="H1414" s="273" t="s">
        <v>6689</v>
      </c>
      <c r="I1414" s="291" t="s">
        <v>197</v>
      </c>
    </row>
    <row r="1415" spans="1:9" x14ac:dyDescent="0.25">
      <c r="A1415" s="273">
        <v>52195</v>
      </c>
      <c r="B1415" s="273">
        <v>50656052</v>
      </c>
      <c r="C1415" s="273">
        <v>486686</v>
      </c>
      <c r="D1415" s="273" t="s">
        <v>188</v>
      </c>
      <c r="E1415" s="273" t="s">
        <v>741</v>
      </c>
      <c r="F1415" s="273" t="s">
        <v>6688</v>
      </c>
      <c r="G1415" s="273" t="s">
        <v>6689</v>
      </c>
      <c r="H1415" s="273" t="s">
        <v>6689</v>
      </c>
      <c r="I1415" s="291" t="s">
        <v>197</v>
      </c>
    </row>
    <row r="1416" spans="1:9" x14ac:dyDescent="0.25">
      <c r="A1416" s="273">
        <v>52195</v>
      </c>
      <c r="B1416" s="273">
        <v>50656052</v>
      </c>
      <c r="C1416" s="273">
        <v>179368</v>
      </c>
      <c r="D1416" s="273" t="s">
        <v>7355</v>
      </c>
      <c r="E1416" s="273" t="s">
        <v>741</v>
      </c>
      <c r="F1416" s="273" t="s">
        <v>6688</v>
      </c>
      <c r="G1416" s="273" t="s">
        <v>6689</v>
      </c>
      <c r="H1416" s="273" t="s">
        <v>6689</v>
      </c>
      <c r="I1416" s="291" t="s">
        <v>197</v>
      </c>
    </row>
    <row r="1417" spans="1:9" x14ac:dyDescent="0.25">
      <c r="A1417" s="273">
        <v>52215</v>
      </c>
      <c r="B1417" s="273">
        <v>50656053</v>
      </c>
      <c r="C1417" s="273">
        <v>315913</v>
      </c>
      <c r="D1417" s="273" t="s">
        <v>7386</v>
      </c>
      <c r="E1417" s="273" t="s">
        <v>741</v>
      </c>
      <c r="F1417" s="273" t="s">
        <v>6703</v>
      </c>
      <c r="G1417" s="273" t="s">
        <v>6689</v>
      </c>
      <c r="H1417" s="273" t="s">
        <v>6689</v>
      </c>
      <c r="I1417" s="291" t="s">
        <v>197</v>
      </c>
    </row>
    <row r="1418" spans="1:9" x14ac:dyDescent="0.25">
      <c r="A1418" s="273">
        <v>52215</v>
      </c>
      <c r="B1418" s="273">
        <v>50656053</v>
      </c>
      <c r="C1418" s="273">
        <v>153410</v>
      </c>
      <c r="D1418" s="273" t="s">
        <v>7387</v>
      </c>
      <c r="E1418" s="273" t="s">
        <v>741</v>
      </c>
      <c r="F1418" s="273" t="s">
        <v>6688</v>
      </c>
      <c r="G1418" s="273" t="s">
        <v>6689</v>
      </c>
      <c r="H1418" s="273" t="s">
        <v>6689</v>
      </c>
      <c r="I1418" s="291" t="s">
        <v>197</v>
      </c>
    </row>
    <row r="1419" spans="1:9" x14ac:dyDescent="0.25">
      <c r="A1419" s="273">
        <v>52215</v>
      </c>
      <c r="B1419" s="273">
        <v>50656053</v>
      </c>
      <c r="C1419" s="273">
        <v>195869</v>
      </c>
      <c r="D1419" s="273" t="s">
        <v>7388</v>
      </c>
      <c r="E1419" s="273" t="s">
        <v>741</v>
      </c>
      <c r="F1419" s="273" t="s">
        <v>6688</v>
      </c>
      <c r="G1419" s="273" t="s">
        <v>6689</v>
      </c>
      <c r="H1419" s="273" t="s">
        <v>6689</v>
      </c>
      <c r="I1419" s="291" t="s">
        <v>197</v>
      </c>
    </row>
    <row r="1420" spans="1:9" x14ac:dyDescent="0.25">
      <c r="A1420" s="273">
        <v>52346</v>
      </c>
      <c r="B1420" s="273">
        <v>50649877</v>
      </c>
      <c r="C1420" s="273">
        <v>500559</v>
      </c>
      <c r="D1420" s="273" t="s">
        <v>7389</v>
      </c>
      <c r="E1420" s="273" t="s">
        <v>741</v>
      </c>
      <c r="F1420" s="273" t="s">
        <v>6703</v>
      </c>
      <c r="G1420" s="273" t="s">
        <v>6689</v>
      </c>
      <c r="H1420" s="273" t="s">
        <v>6823</v>
      </c>
      <c r="I1420" s="291" t="s">
        <v>197</v>
      </c>
    </row>
    <row r="1421" spans="1:9" x14ac:dyDescent="0.25">
      <c r="A1421" s="273">
        <v>52346</v>
      </c>
      <c r="B1421" s="273">
        <v>50649877</v>
      </c>
      <c r="C1421" s="273">
        <v>603250</v>
      </c>
      <c r="D1421" s="273" t="s">
        <v>7390</v>
      </c>
      <c r="E1421" s="273" t="s">
        <v>741</v>
      </c>
      <c r="F1421" s="273" t="s">
        <v>6688</v>
      </c>
      <c r="G1421" s="273" t="s">
        <v>6689</v>
      </c>
      <c r="H1421" s="273" t="s">
        <v>6823</v>
      </c>
      <c r="I1421" s="291" t="e">
        <v>#N/A</v>
      </c>
    </row>
    <row r="1422" spans="1:9" x14ac:dyDescent="0.25">
      <c r="A1422" s="273">
        <v>52346</v>
      </c>
      <c r="B1422" s="273">
        <v>50649877</v>
      </c>
      <c r="C1422" s="273">
        <v>279313</v>
      </c>
      <c r="D1422" s="273" t="s">
        <v>7391</v>
      </c>
      <c r="E1422" s="273" t="s">
        <v>640</v>
      </c>
      <c r="F1422" s="273" t="s">
        <v>6688</v>
      </c>
      <c r="G1422" s="273" t="s">
        <v>6689</v>
      </c>
      <c r="H1422" s="273" t="s">
        <v>6823</v>
      </c>
      <c r="I1422" s="291" t="e">
        <v>#N/A</v>
      </c>
    </row>
    <row r="1423" spans="1:9" x14ac:dyDescent="0.25">
      <c r="A1423" s="273">
        <v>52346</v>
      </c>
      <c r="B1423" s="273">
        <v>50649877</v>
      </c>
      <c r="C1423" s="273">
        <v>579395</v>
      </c>
      <c r="D1423" s="273" t="s">
        <v>7392</v>
      </c>
      <c r="E1423" s="273" t="s">
        <v>6711</v>
      </c>
      <c r="F1423" s="273" t="s">
        <v>6688</v>
      </c>
      <c r="G1423" s="273" t="s">
        <v>6689</v>
      </c>
      <c r="H1423" s="273" t="s">
        <v>6823</v>
      </c>
      <c r="I1423" s="291" t="e">
        <v>#N/A</v>
      </c>
    </row>
    <row r="1424" spans="1:9" x14ac:dyDescent="0.25">
      <c r="A1424" s="273">
        <v>52404</v>
      </c>
      <c r="B1424" s="273">
        <v>50655742</v>
      </c>
      <c r="C1424" s="273">
        <v>549737</v>
      </c>
      <c r="D1424" s="273" t="s">
        <v>7382</v>
      </c>
      <c r="E1424" s="273" t="s">
        <v>640</v>
      </c>
      <c r="F1424" s="273" t="s">
        <v>6688</v>
      </c>
      <c r="G1424" s="273" t="s">
        <v>6823</v>
      </c>
      <c r="H1424" s="273" t="s">
        <v>6689</v>
      </c>
      <c r="I1424" s="291" t="s">
        <v>197</v>
      </c>
    </row>
    <row r="1425" spans="1:9" x14ac:dyDescent="0.25">
      <c r="A1425" s="273">
        <v>52404</v>
      </c>
      <c r="B1425" s="273">
        <v>50655742</v>
      </c>
      <c r="C1425" s="273">
        <v>372624</v>
      </c>
      <c r="D1425" s="273" t="s">
        <v>32</v>
      </c>
      <c r="E1425" s="273" t="s">
        <v>640</v>
      </c>
      <c r="F1425" s="273" t="s">
        <v>6688</v>
      </c>
      <c r="G1425" s="273" t="s">
        <v>6823</v>
      </c>
      <c r="H1425" s="273" t="s">
        <v>6689</v>
      </c>
      <c r="I1425" s="291" t="s">
        <v>197</v>
      </c>
    </row>
    <row r="1426" spans="1:9" x14ac:dyDescent="0.25">
      <c r="A1426" s="273">
        <v>52404</v>
      </c>
      <c r="B1426" s="273">
        <v>50655742</v>
      </c>
      <c r="C1426" s="273">
        <v>510796</v>
      </c>
      <c r="D1426" s="273" t="s">
        <v>7383</v>
      </c>
      <c r="E1426" s="273" t="s">
        <v>640</v>
      </c>
      <c r="F1426" s="273" t="s">
        <v>6688</v>
      </c>
      <c r="G1426" s="273" t="s">
        <v>6823</v>
      </c>
      <c r="H1426" s="273" t="s">
        <v>6689</v>
      </c>
      <c r="I1426" s="291" t="s">
        <v>197</v>
      </c>
    </row>
    <row r="1427" spans="1:9" x14ac:dyDescent="0.25">
      <c r="A1427" s="273">
        <v>52404</v>
      </c>
      <c r="B1427" s="273">
        <v>50655742</v>
      </c>
      <c r="C1427" s="273">
        <v>336114</v>
      </c>
      <c r="D1427" s="273" t="s">
        <v>7384</v>
      </c>
      <c r="E1427" s="273" t="s">
        <v>640</v>
      </c>
      <c r="F1427" s="273" t="s">
        <v>6703</v>
      </c>
      <c r="G1427" s="273" t="s">
        <v>6689</v>
      </c>
      <c r="H1427" s="273" t="s">
        <v>6689</v>
      </c>
      <c r="I1427" s="291" t="s">
        <v>197</v>
      </c>
    </row>
    <row r="1428" spans="1:9" x14ac:dyDescent="0.25">
      <c r="A1428" s="273">
        <v>52404</v>
      </c>
      <c r="B1428" s="273">
        <v>50655742</v>
      </c>
      <c r="C1428" s="273">
        <v>240045</v>
      </c>
      <c r="D1428" s="273" t="s">
        <v>7359</v>
      </c>
      <c r="E1428" s="273" t="s">
        <v>640</v>
      </c>
      <c r="F1428" s="273" t="s">
        <v>6688</v>
      </c>
      <c r="G1428" s="273" t="s">
        <v>6689</v>
      </c>
      <c r="H1428" s="273" t="s">
        <v>6689</v>
      </c>
      <c r="I1428" s="291" t="s">
        <v>197</v>
      </c>
    </row>
    <row r="1429" spans="1:9" x14ac:dyDescent="0.25">
      <c r="A1429" s="273">
        <v>52404</v>
      </c>
      <c r="B1429" s="273">
        <v>50655742</v>
      </c>
      <c r="C1429" s="273">
        <v>506555</v>
      </c>
      <c r="D1429" s="273" t="s">
        <v>7348</v>
      </c>
      <c r="E1429" s="273" t="s">
        <v>640</v>
      </c>
      <c r="F1429" s="273" t="s">
        <v>6688</v>
      </c>
      <c r="G1429" s="273" t="s">
        <v>6823</v>
      </c>
      <c r="H1429" s="273" t="s">
        <v>6689</v>
      </c>
      <c r="I1429" s="291" t="s">
        <v>197</v>
      </c>
    </row>
    <row r="1430" spans="1:9" x14ac:dyDescent="0.25">
      <c r="A1430" s="273">
        <v>52404</v>
      </c>
      <c r="B1430" s="273">
        <v>50655742</v>
      </c>
      <c r="C1430" s="273">
        <v>459228</v>
      </c>
      <c r="D1430" s="273" t="s">
        <v>7352</v>
      </c>
      <c r="E1430" s="273" t="s">
        <v>640</v>
      </c>
      <c r="F1430" s="273" t="s">
        <v>6688</v>
      </c>
      <c r="G1430" s="273" t="s">
        <v>6823</v>
      </c>
      <c r="H1430" s="273" t="s">
        <v>6689</v>
      </c>
      <c r="I1430" s="291" t="s">
        <v>197</v>
      </c>
    </row>
    <row r="1431" spans="1:9" x14ac:dyDescent="0.25">
      <c r="A1431" s="273">
        <v>52425</v>
      </c>
      <c r="B1431" s="273">
        <v>50650202</v>
      </c>
      <c r="C1431" s="273">
        <v>205246</v>
      </c>
      <c r="D1431" s="273" t="s">
        <v>7393</v>
      </c>
      <c r="E1431" s="273" t="s">
        <v>741</v>
      </c>
      <c r="F1431" s="273" t="s">
        <v>6688</v>
      </c>
      <c r="G1431" s="273" t="s">
        <v>6689</v>
      </c>
      <c r="H1431" s="273" t="s">
        <v>6689</v>
      </c>
      <c r="I1431" s="291" t="s">
        <v>198</v>
      </c>
    </row>
    <row r="1432" spans="1:9" x14ac:dyDescent="0.25">
      <c r="A1432" s="273">
        <v>52453</v>
      </c>
      <c r="B1432" s="273">
        <v>50650201</v>
      </c>
      <c r="C1432" s="273">
        <v>346409</v>
      </c>
      <c r="D1432" s="273" t="s">
        <v>7394</v>
      </c>
      <c r="E1432" s="273" t="s">
        <v>741</v>
      </c>
      <c r="F1432" s="273" t="s">
        <v>6688</v>
      </c>
      <c r="G1432" s="273" t="s">
        <v>6689</v>
      </c>
      <c r="H1432" s="273" t="s">
        <v>6689</v>
      </c>
      <c r="I1432" s="291" t="s">
        <v>198</v>
      </c>
    </row>
    <row r="1433" spans="1:9" x14ac:dyDescent="0.25">
      <c r="A1433" s="273">
        <v>52983</v>
      </c>
      <c r="B1433" s="273">
        <v>50656063</v>
      </c>
      <c r="C1433" s="273">
        <v>429629</v>
      </c>
      <c r="D1433" s="273" t="s">
        <v>7395</v>
      </c>
      <c r="E1433" s="273" t="s">
        <v>640</v>
      </c>
      <c r="F1433" s="273" t="s">
        <v>6688</v>
      </c>
      <c r="G1433" s="273" t="s">
        <v>6823</v>
      </c>
      <c r="H1433" s="273" t="s">
        <v>6689</v>
      </c>
      <c r="I1433" s="291" t="s">
        <v>198</v>
      </c>
    </row>
    <row r="1434" spans="1:9" x14ac:dyDescent="0.25">
      <c r="A1434" s="273">
        <v>52983</v>
      </c>
      <c r="B1434" s="273">
        <v>50656063</v>
      </c>
      <c r="C1434" s="273">
        <v>393186</v>
      </c>
      <c r="D1434" s="273" t="s">
        <v>7396</v>
      </c>
      <c r="E1434" s="273" t="s">
        <v>640</v>
      </c>
      <c r="F1434" s="273" t="s">
        <v>6688</v>
      </c>
      <c r="G1434" s="273" t="s">
        <v>6823</v>
      </c>
      <c r="H1434" s="273" t="s">
        <v>6689</v>
      </c>
      <c r="I1434" s="291" t="s">
        <v>198</v>
      </c>
    </row>
    <row r="1435" spans="1:9" x14ac:dyDescent="0.25">
      <c r="A1435" s="273">
        <v>52983</v>
      </c>
      <c r="B1435" s="273">
        <v>50656063</v>
      </c>
      <c r="C1435" s="273">
        <v>552158</v>
      </c>
      <c r="D1435" s="273" t="s">
        <v>7397</v>
      </c>
      <c r="E1435" s="273" t="s">
        <v>640</v>
      </c>
      <c r="F1435" s="273" t="s">
        <v>6688</v>
      </c>
      <c r="G1435" s="273" t="s">
        <v>6689</v>
      </c>
      <c r="H1435" s="273" t="s">
        <v>6689</v>
      </c>
      <c r="I1435" s="291" t="s">
        <v>198</v>
      </c>
    </row>
    <row r="1436" spans="1:9" x14ac:dyDescent="0.25">
      <c r="A1436" s="273">
        <v>52983</v>
      </c>
      <c r="B1436" s="273">
        <v>50656063</v>
      </c>
      <c r="C1436" s="273">
        <v>465067</v>
      </c>
      <c r="D1436" s="273" t="s">
        <v>7398</v>
      </c>
      <c r="E1436" s="273" t="s">
        <v>640</v>
      </c>
      <c r="F1436" s="273" t="s">
        <v>6688</v>
      </c>
      <c r="G1436" s="273" t="s">
        <v>6823</v>
      </c>
      <c r="H1436" s="273" t="s">
        <v>6689</v>
      </c>
      <c r="I1436" s="291" t="s">
        <v>198</v>
      </c>
    </row>
    <row r="1437" spans="1:9" x14ac:dyDescent="0.25">
      <c r="A1437" s="273">
        <v>52983</v>
      </c>
      <c r="B1437" s="273">
        <v>50656063</v>
      </c>
      <c r="C1437" s="273">
        <v>435352</v>
      </c>
      <c r="D1437" s="273" t="s">
        <v>7399</v>
      </c>
      <c r="E1437" s="273" t="s">
        <v>640</v>
      </c>
      <c r="F1437" s="273" t="s">
        <v>6688</v>
      </c>
      <c r="G1437" s="273" t="s">
        <v>6823</v>
      </c>
      <c r="H1437" s="273" t="s">
        <v>6689</v>
      </c>
      <c r="I1437" s="291" t="s">
        <v>198</v>
      </c>
    </row>
    <row r="1438" spans="1:9" x14ac:dyDescent="0.25">
      <c r="A1438" s="273">
        <v>52983</v>
      </c>
      <c r="B1438" s="273">
        <v>50656063</v>
      </c>
      <c r="C1438" s="273">
        <v>429529</v>
      </c>
      <c r="D1438" s="273" t="s">
        <v>7400</v>
      </c>
      <c r="E1438" s="273" t="s">
        <v>640</v>
      </c>
      <c r="F1438" s="273" t="s">
        <v>6688</v>
      </c>
      <c r="G1438" s="273" t="s">
        <v>6823</v>
      </c>
      <c r="H1438" s="273" t="s">
        <v>6689</v>
      </c>
      <c r="I1438" s="291" t="s">
        <v>198</v>
      </c>
    </row>
    <row r="1439" spans="1:9" x14ac:dyDescent="0.25">
      <c r="A1439" s="273">
        <v>52998</v>
      </c>
      <c r="B1439" s="273">
        <v>50656003</v>
      </c>
      <c r="C1439" s="273">
        <v>250412</v>
      </c>
      <c r="D1439" s="273" t="s">
        <v>7401</v>
      </c>
      <c r="E1439" s="273" t="s">
        <v>640</v>
      </c>
      <c r="F1439" s="273" t="s">
        <v>6688</v>
      </c>
      <c r="G1439" s="273" t="s">
        <v>6823</v>
      </c>
      <c r="H1439" s="273" t="s">
        <v>6689</v>
      </c>
      <c r="I1439" s="291" t="s">
        <v>198</v>
      </c>
    </row>
    <row r="1440" spans="1:9" x14ac:dyDescent="0.25">
      <c r="A1440" s="273">
        <v>52998</v>
      </c>
      <c r="B1440" s="273">
        <v>50656003</v>
      </c>
      <c r="C1440" s="273">
        <v>685861</v>
      </c>
      <c r="D1440" s="273" t="s">
        <v>7402</v>
      </c>
      <c r="E1440" s="273" t="s">
        <v>6944</v>
      </c>
      <c r="F1440" s="273" t="s">
        <v>6688</v>
      </c>
      <c r="G1440" s="273" t="s">
        <v>6823</v>
      </c>
      <c r="H1440" s="273" t="s">
        <v>6689</v>
      </c>
      <c r="I1440" s="291" t="s">
        <v>198</v>
      </c>
    </row>
    <row r="1441" spans="1:9" x14ac:dyDescent="0.25">
      <c r="A1441" s="273">
        <v>52998</v>
      </c>
      <c r="B1441" s="273">
        <v>50656003</v>
      </c>
      <c r="C1441" s="273">
        <v>518666</v>
      </c>
      <c r="D1441" s="273" t="s">
        <v>7403</v>
      </c>
      <c r="E1441" s="273" t="s">
        <v>640</v>
      </c>
      <c r="F1441" s="273" t="s">
        <v>6688</v>
      </c>
      <c r="G1441" s="273" t="s">
        <v>6689</v>
      </c>
      <c r="H1441" s="273" t="s">
        <v>6689</v>
      </c>
      <c r="I1441" s="291" t="s">
        <v>198</v>
      </c>
    </row>
    <row r="1442" spans="1:9" x14ac:dyDescent="0.25">
      <c r="A1442" s="273">
        <v>52998</v>
      </c>
      <c r="B1442" s="273">
        <v>50656003</v>
      </c>
      <c r="C1442" s="273">
        <v>282906</v>
      </c>
      <c r="D1442" s="273" t="s">
        <v>7404</v>
      </c>
      <c r="E1442" s="273" t="s">
        <v>640</v>
      </c>
      <c r="F1442" s="273" t="s">
        <v>6688</v>
      </c>
      <c r="G1442" s="273" t="s">
        <v>6823</v>
      </c>
      <c r="H1442" s="273" t="s">
        <v>6689</v>
      </c>
      <c r="I1442" s="291" t="s">
        <v>198</v>
      </c>
    </row>
    <row r="1443" spans="1:9" x14ac:dyDescent="0.25">
      <c r="A1443" s="273">
        <v>52998</v>
      </c>
      <c r="B1443" s="273">
        <v>50656003</v>
      </c>
      <c r="C1443" s="273">
        <v>419820</v>
      </c>
      <c r="D1443" s="273" t="s">
        <v>7405</v>
      </c>
      <c r="E1443" s="273" t="s">
        <v>640</v>
      </c>
      <c r="F1443" s="273" t="s">
        <v>6688</v>
      </c>
      <c r="G1443" s="273" t="s">
        <v>6823</v>
      </c>
      <c r="H1443" s="273" t="s">
        <v>6689</v>
      </c>
      <c r="I1443" s="291" t="s">
        <v>198</v>
      </c>
    </row>
    <row r="1444" spans="1:9" x14ac:dyDescent="0.25">
      <c r="A1444" s="273">
        <v>52998</v>
      </c>
      <c r="B1444" s="273">
        <v>50656003</v>
      </c>
      <c r="C1444" s="273">
        <v>377993</v>
      </c>
      <c r="D1444" s="273" t="s">
        <v>7406</v>
      </c>
      <c r="E1444" s="273" t="s">
        <v>640</v>
      </c>
      <c r="F1444" s="273" t="s">
        <v>6688</v>
      </c>
      <c r="G1444" s="273" t="s">
        <v>6823</v>
      </c>
      <c r="H1444" s="273" t="s">
        <v>6689</v>
      </c>
      <c r="I1444" s="291" t="s">
        <v>198</v>
      </c>
    </row>
    <row r="1445" spans="1:9" x14ac:dyDescent="0.25">
      <c r="A1445" s="273">
        <v>53010</v>
      </c>
      <c r="B1445" s="273">
        <v>50656061</v>
      </c>
      <c r="C1445" s="273">
        <v>400827</v>
      </c>
      <c r="D1445" s="273" t="s">
        <v>7407</v>
      </c>
      <c r="E1445" s="273" t="s">
        <v>640</v>
      </c>
      <c r="F1445" s="273" t="s">
        <v>6688</v>
      </c>
      <c r="G1445" s="273" t="s">
        <v>6823</v>
      </c>
      <c r="H1445" s="273" t="s">
        <v>6689</v>
      </c>
      <c r="I1445" s="291" t="s">
        <v>198</v>
      </c>
    </row>
    <row r="1446" spans="1:9" x14ac:dyDescent="0.25">
      <c r="A1446" s="273">
        <v>53010</v>
      </c>
      <c r="B1446" s="273">
        <v>50656061</v>
      </c>
      <c r="C1446" s="273">
        <v>412650</v>
      </c>
      <c r="D1446" s="273" t="s">
        <v>7408</v>
      </c>
      <c r="E1446" s="273" t="s">
        <v>640</v>
      </c>
      <c r="F1446" s="273" t="s">
        <v>6688</v>
      </c>
      <c r="G1446" s="273" t="s">
        <v>6823</v>
      </c>
      <c r="H1446" s="273" t="s">
        <v>6689</v>
      </c>
      <c r="I1446" s="291" t="s">
        <v>198</v>
      </c>
    </row>
    <row r="1447" spans="1:9" x14ac:dyDescent="0.25">
      <c r="A1447" s="273">
        <v>53010</v>
      </c>
      <c r="B1447" s="273">
        <v>50656061</v>
      </c>
      <c r="C1447" s="273">
        <v>401821</v>
      </c>
      <c r="D1447" s="273" t="s">
        <v>7409</v>
      </c>
      <c r="E1447" s="273" t="s">
        <v>640</v>
      </c>
      <c r="F1447" s="273" t="s">
        <v>6688</v>
      </c>
      <c r="G1447" s="273" t="s">
        <v>6689</v>
      </c>
      <c r="H1447" s="273" t="s">
        <v>6689</v>
      </c>
      <c r="I1447" s="291" t="s">
        <v>198</v>
      </c>
    </row>
    <row r="1448" spans="1:9" x14ac:dyDescent="0.25">
      <c r="A1448" s="273">
        <v>53010</v>
      </c>
      <c r="B1448" s="273">
        <v>50656061</v>
      </c>
      <c r="C1448" s="273">
        <v>395269</v>
      </c>
      <c r="D1448" s="273" t="s">
        <v>50</v>
      </c>
      <c r="E1448" s="273" t="s">
        <v>640</v>
      </c>
      <c r="F1448" s="273" t="s">
        <v>6688</v>
      </c>
      <c r="G1448" s="273" t="s">
        <v>6823</v>
      </c>
      <c r="H1448" s="273" t="s">
        <v>6689</v>
      </c>
      <c r="I1448" s="291" t="s">
        <v>198</v>
      </c>
    </row>
    <row r="1449" spans="1:9" x14ac:dyDescent="0.25">
      <c r="A1449" s="273">
        <v>53010</v>
      </c>
      <c r="B1449" s="273">
        <v>50656061</v>
      </c>
      <c r="C1449" s="273">
        <v>413859</v>
      </c>
      <c r="D1449" s="273" t="s">
        <v>7410</v>
      </c>
      <c r="E1449" s="273" t="s">
        <v>640</v>
      </c>
      <c r="F1449" s="273" t="s">
        <v>6688</v>
      </c>
      <c r="G1449" s="273" t="s">
        <v>6823</v>
      </c>
      <c r="H1449" s="273" t="s">
        <v>6689</v>
      </c>
      <c r="I1449" s="291" t="s">
        <v>198</v>
      </c>
    </row>
    <row r="1450" spans="1:9" x14ac:dyDescent="0.25">
      <c r="A1450" s="273">
        <v>53010</v>
      </c>
      <c r="B1450" s="273">
        <v>50656061</v>
      </c>
      <c r="C1450" s="273">
        <v>414443</v>
      </c>
      <c r="D1450" s="273" t="s">
        <v>96</v>
      </c>
      <c r="E1450" s="273" t="s">
        <v>640</v>
      </c>
      <c r="F1450" s="273" t="s">
        <v>6688</v>
      </c>
      <c r="G1450" s="273" t="s">
        <v>6689</v>
      </c>
      <c r="H1450" s="273" t="s">
        <v>6689</v>
      </c>
      <c r="I1450" s="291" t="s">
        <v>198</v>
      </c>
    </row>
    <row r="1451" spans="1:9" x14ac:dyDescent="0.25">
      <c r="A1451" s="273">
        <v>53085</v>
      </c>
      <c r="B1451" s="273">
        <v>50656038</v>
      </c>
      <c r="C1451" s="273">
        <v>466326</v>
      </c>
      <c r="D1451" s="273" t="s">
        <v>7411</v>
      </c>
      <c r="E1451" s="273" t="s">
        <v>640</v>
      </c>
      <c r="F1451" s="273" t="s">
        <v>6688</v>
      </c>
      <c r="G1451" s="273" t="s">
        <v>6823</v>
      </c>
      <c r="H1451" s="273" t="s">
        <v>6689</v>
      </c>
      <c r="I1451" s="291" t="s">
        <v>197</v>
      </c>
    </row>
    <row r="1452" spans="1:9" x14ac:dyDescent="0.25">
      <c r="A1452" s="273">
        <v>53085</v>
      </c>
      <c r="B1452" s="273">
        <v>50656038</v>
      </c>
      <c r="C1452" s="273">
        <v>549737</v>
      </c>
      <c r="D1452" s="273" t="s">
        <v>7382</v>
      </c>
      <c r="E1452" s="273" t="s">
        <v>640</v>
      </c>
      <c r="F1452" s="273" t="s">
        <v>6688</v>
      </c>
      <c r="G1452" s="273" t="s">
        <v>6823</v>
      </c>
      <c r="H1452" s="273" t="s">
        <v>6689</v>
      </c>
      <c r="I1452" s="291" t="s">
        <v>197</v>
      </c>
    </row>
    <row r="1453" spans="1:9" x14ac:dyDescent="0.25">
      <c r="A1453" s="273">
        <v>53085</v>
      </c>
      <c r="B1453" s="273">
        <v>50656038</v>
      </c>
      <c r="C1453" s="273">
        <v>389593</v>
      </c>
      <c r="D1453" s="273" t="s">
        <v>7375</v>
      </c>
      <c r="E1453" s="273" t="s">
        <v>640</v>
      </c>
      <c r="F1453" s="273" t="s">
        <v>6688</v>
      </c>
      <c r="G1453" s="273" t="s">
        <v>6823</v>
      </c>
      <c r="H1453" s="273" t="s">
        <v>6689</v>
      </c>
      <c r="I1453" s="291" t="s">
        <v>197</v>
      </c>
    </row>
    <row r="1454" spans="1:9" x14ac:dyDescent="0.25">
      <c r="A1454" s="273">
        <v>53085</v>
      </c>
      <c r="B1454" s="273">
        <v>50656038</v>
      </c>
      <c r="C1454" s="273">
        <v>326240</v>
      </c>
      <c r="D1454" s="273" t="s">
        <v>6261</v>
      </c>
      <c r="E1454" s="273" t="s">
        <v>640</v>
      </c>
      <c r="F1454" s="273" t="s">
        <v>6688</v>
      </c>
      <c r="G1454" s="273" t="s">
        <v>6823</v>
      </c>
      <c r="H1454" s="273" t="s">
        <v>6689</v>
      </c>
      <c r="I1454" s="291" t="s">
        <v>197</v>
      </c>
    </row>
    <row r="1455" spans="1:9" x14ac:dyDescent="0.25">
      <c r="A1455" s="273">
        <v>53085</v>
      </c>
      <c r="B1455" s="273">
        <v>50656038</v>
      </c>
      <c r="C1455" s="273">
        <v>200917</v>
      </c>
      <c r="D1455" s="273" t="s">
        <v>7346</v>
      </c>
      <c r="E1455" s="273" t="s">
        <v>640</v>
      </c>
      <c r="F1455" s="273" t="s">
        <v>6688</v>
      </c>
      <c r="G1455" s="273" t="s">
        <v>6689</v>
      </c>
      <c r="H1455" s="273" t="s">
        <v>6689</v>
      </c>
      <c r="I1455" s="291" t="s">
        <v>197</v>
      </c>
    </row>
    <row r="1456" spans="1:9" x14ac:dyDescent="0.25">
      <c r="A1456" s="273">
        <v>53085</v>
      </c>
      <c r="B1456" s="273">
        <v>50656038</v>
      </c>
      <c r="C1456" s="273">
        <v>367790</v>
      </c>
      <c r="D1456" s="273" t="s">
        <v>7325</v>
      </c>
      <c r="E1456" s="273" t="s">
        <v>640</v>
      </c>
      <c r="F1456" s="273" t="s">
        <v>6688</v>
      </c>
      <c r="G1456" s="273" t="s">
        <v>6823</v>
      </c>
      <c r="H1456" s="273" t="s">
        <v>6689</v>
      </c>
      <c r="I1456" s="291" t="s">
        <v>197</v>
      </c>
    </row>
    <row r="1457" spans="1:9" x14ac:dyDescent="0.25">
      <c r="A1457" s="273">
        <v>53085</v>
      </c>
      <c r="B1457" s="273">
        <v>50656038</v>
      </c>
      <c r="C1457" s="273">
        <v>204024</v>
      </c>
      <c r="D1457" s="273" t="s">
        <v>7360</v>
      </c>
      <c r="E1457" s="273" t="s">
        <v>640</v>
      </c>
      <c r="F1457" s="273" t="s">
        <v>6688</v>
      </c>
      <c r="G1457" s="273" t="s">
        <v>6823</v>
      </c>
      <c r="H1457" s="273" t="s">
        <v>6689</v>
      </c>
      <c r="I1457" s="291" t="s">
        <v>197</v>
      </c>
    </row>
    <row r="1458" spans="1:9" x14ac:dyDescent="0.25">
      <c r="A1458" s="273">
        <v>53085</v>
      </c>
      <c r="B1458" s="273">
        <v>50656038</v>
      </c>
      <c r="C1458" s="273">
        <v>438328</v>
      </c>
      <c r="D1458" s="273" t="s">
        <v>7381</v>
      </c>
      <c r="E1458" s="273" t="s">
        <v>640</v>
      </c>
      <c r="F1458" s="273" t="s">
        <v>6688</v>
      </c>
      <c r="G1458" s="273" t="s">
        <v>6689</v>
      </c>
      <c r="H1458" s="273" t="s">
        <v>6689</v>
      </c>
      <c r="I1458" s="291" t="s">
        <v>197</v>
      </c>
    </row>
    <row r="1459" spans="1:9" x14ac:dyDescent="0.25">
      <c r="A1459" s="273">
        <v>53200</v>
      </c>
      <c r="B1459" s="273">
        <v>50656047</v>
      </c>
      <c r="C1459" s="273">
        <v>466326</v>
      </c>
      <c r="D1459" s="273" t="s">
        <v>7411</v>
      </c>
      <c r="E1459" s="273" t="s">
        <v>640</v>
      </c>
      <c r="F1459" s="273" t="s">
        <v>6688</v>
      </c>
      <c r="G1459" s="273" t="s">
        <v>6823</v>
      </c>
      <c r="H1459" s="273" t="s">
        <v>6689</v>
      </c>
      <c r="I1459" s="291" t="s">
        <v>197</v>
      </c>
    </row>
    <row r="1460" spans="1:9" x14ac:dyDescent="0.25">
      <c r="A1460" s="273">
        <v>53200</v>
      </c>
      <c r="B1460" s="273">
        <v>50656047</v>
      </c>
      <c r="C1460" s="273">
        <v>389593</v>
      </c>
      <c r="D1460" s="273" t="s">
        <v>7375</v>
      </c>
      <c r="E1460" s="273" t="s">
        <v>640</v>
      </c>
      <c r="F1460" s="273" t="s">
        <v>6688</v>
      </c>
      <c r="G1460" s="273" t="s">
        <v>6823</v>
      </c>
      <c r="H1460" s="273" t="s">
        <v>6689</v>
      </c>
      <c r="I1460" s="291" t="s">
        <v>197</v>
      </c>
    </row>
    <row r="1461" spans="1:9" x14ac:dyDescent="0.25">
      <c r="A1461" s="273">
        <v>53200</v>
      </c>
      <c r="B1461" s="273">
        <v>50656047</v>
      </c>
      <c r="C1461" s="273">
        <v>544634</v>
      </c>
      <c r="D1461" s="273" t="s">
        <v>7341</v>
      </c>
      <c r="E1461" s="273" t="s">
        <v>640</v>
      </c>
      <c r="F1461" s="273" t="s">
        <v>6688</v>
      </c>
      <c r="G1461" s="273" t="s">
        <v>6823</v>
      </c>
      <c r="H1461" s="273" t="s">
        <v>6689</v>
      </c>
      <c r="I1461" s="291" t="s">
        <v>197</v>
      </c>
    </row>
    <row r="1462" spans="1:9" x14ac:dyDescent="0.25">
      <c r="A1462" s="273">
        <v>53200</v>
      </c>
      <c r="B1462" s="273">
        <v>50656047</v>
      </c>
      <c r="C1462" s="273">
        <v>366011</v>
      </c>
      <c r="D1462" s="273" t="s">
        <v>7377</v>
      </c>
      <c r="E1462" s="273" t="s">
        <v>640</v>
      </c>
      <c r="F1462" s="273" t="s">
        <v>6688</v>
      </c>
      <c r="G1462" s="273" t="s">
        <v>6823</v>
      </c>
      <c r="H1462" s="273" t="s">
        <v>6689</v>
      </c>
      <c r="I1462" s="291" t="s">
        <v>197</v>
      </c>
    </row>
    <row r="1463" spans="1:9" x14ac:dyDescent="0.25">
      <c r="A1463" s="273">
        <v>53200</v>
      </c>
      <c r="B1463" s="273">
        <v>50656047</v>
      </c>
      <c r="C1463" s="273">
        <v>510796</v>
      </c>
      <c r="D1463" s="273" t="s">
        <v>7383</v>
      </c>
      <c r="E1463" s="273" t="s">
        <v>640</v>
      </c>
      <c r="F1463" s="273" t="s">
        <v>6688</v>
      </c>
      <c r="G1463" s="273" t="s">
        <v>6823</v>
      </c>
      <c r="H1463" s="273" t="s">
        <v>6689</v>
      </c>
      <c r="I1463" s="291" t="s">
        <v>197</v>
      </c>
    </row>
    <row r="1464" spans="1:9" x14ac:dyDescent="0.25">
      <c r="A1464" s="273">
        <v>53200</v>
      </c>
      <c r="B1464" s="273">
        <v>50656047</v>
      </c>
      <c r="C1464" s="273">
        <v>600733</v>
      </c>
      <c r="D1464" s="273" t="s">
        <v>7351</v>
      </c>
      <c r="E1464" s="273" t="s">
        <v>640</v>
      </c>
      <c r="F1464" s="273" t="s">
        <v>6688</v>
      </c>
      <c r="G1464" s="273" t="s">
        <v>6823</v>
      </c>
      <c r="H1464" s="273" t="s">
        <v>6689</v>
      </c>
      <c r="I1464" s="291" t="s">
        <v>197</v>
      </c>
    </row>
    <row r="1465" spans="1:9" x14ac:dyDescent="0.25">
      <c r="A1465" s="273">
        <v>53200</v>
      </c>
      <c r="B1465" s="273">
        <v>50656047</v>
      </c>
      <c r="C1465" s="273">
        <v>506555</v>
      </c>
      <c r="D1465" s="273" t="s">
        <v>7348</v>
      </c>
      <c r="E1465" s="273" t="s">
        <v>640</v>
      </c>
      <c r="F1465" s="273" t="s">
        <v>6688</v>
      </c>
      <c r="G1465" s="273" t="s">
        <v>6823</v>
      </c>
      <c r="H1465" s="273" t="s">
        <v>6689</v>
      </c>
      <c r="I1465" s="291" t="s">
        <v>197</v>
      </c>
    </row>
    <row r="1466" spans="1:9" x14ac:dyDescent="0.25">
      <c r="A1466" s="273">
        <v>53526</v>
      </c>
      <c r="B1466" s="273">
        <v>50649735</v>
      </c>
      <c r="C1466" s="273">
        <v>516091</v>
      </c>
      <c r="D1466" s="273" t="s">
        <v>7412</v>
      </c>
      <c r="E1466" s="273" t="s">
        <v>640</v>
      </c>
      <c r="F1466" s="273" t="s">
        <v>6688</v>
      </c>
      <c r="G1466" s="273" t="s">
        <v>6689</v>
      </c>
      <c r="H1466" s="273" t="s">
        <v>6689</v>
      </c>
      <c r="I1466" s="291" t="s">
        <v>198</v>
      </c>
    </row>
    <row r="1467" spans="1:9" x14ac:dyDescent="0.25">
      <c r="A1467" s="273">
        <v>53526</v>
      </c>
      <c r="B1467" s="273">
        <v>50649735</v>
      </c>
      <c r="C1467" s="273">
        <v>600806</v>
      </c>
      <c r="D1467" s="273" t="s">
        <v>7413</v>
      </c>
      <c r="E1467" s="273" t="s">
        <v>640</v>
      </c>
      <c r="F1467" s="273" t="s">
        <v>6688</v>
      </c>
      <c r="G1467" s="273" t="s">
        <v>6689</v>
      </c>
      <c r="H1467" s="273" t="s">
        <v>6689</v>
      </c>
      <c r="I1467" s="291" t="s">
        <v>198</v>
      </c>
    </row>
    <row r="1468" spans="1:9" x14ac:dyDescent="0.25">
      <c r="A1468" s="273">
        <v>53526</v>
      </c>
      <c r="B1468" s="273">
        <v>50649735</v>
      </c>
      <c r="C1468" s="273">
        <v>981627</v>
      </c>
      <c r="D1468" s="273" t="s">
        <v>7414</v>
      </c>
      <c r="E1468" s="273" t="s">
        <v>640</v>
      </c>
      <c r="F1468" s="273" t="s">
        <v>6688</v>
      </c>
      <c r="G1468" s="273" t="s">
        <v>6689</v>
      </c>
      <c r="H1468" s="273" t="s">
        <v>6689</v>
      </c>
      <c r="I1468" s="291" t="s">
        <v>198</v>
      </c>
    </row>
    <row r="1469" spans="1:9" x14ac:dyDescent="0.25">
      <c r="A1469" s="273">
        <v>53526</v>
      </c>
      <c r="B1469" s="273">
        <v>50649735</v>
      </c>
      <c r="C1469" s="273">
        <v>501682</v>
      </c>
      <c r="D1469" s="273" t="s">
        <v>7415</v>
      </c>
      <c r="E1469" s="273" t="s">
        <v>640</v>
      </c>
      <c r="F1469" s="273" t="s">
        <v>6688</v>
      </c>
      <c r="G1469" s="273" t="s">
        <v>6823</v>
      </c>
      <c r="H1469" s="273" t="s">
        <v>6689</v>
      </c>
      <c r="I1469" s="291" t="s">
        <v>198</v>
      </c>
    </row>
    <row r="1470" spans="1:9" x14ac:dyDescent="0.25">
      <c r="A1470" s="273">
        <v>53526</v>
      </c>
      <c r="B1470" s="273">
        <v>50649735</v>
      </c>
      <c r="C1470" s="273">
        <v>470807</v>
      </c>
      <c r="D1470" s="273" t="s">
        <v>7416</v>
      </c>
      <c r="E1470" s="273" t="s">
        <v>640</v>
      </c>
      <c r="F1470" s="273" t="s">
        <v>6688</v>
      </c>
      <c r="G1470" s="273" t="s">
        <v>6823</v>
      </c>
      <c r="H1470" s="273" t="s">
        <v>6689</v>
      </c>
      <c r="I1470" s="291" t="s">
        <v>198</v>
      </c>
    </row>
    <row r="1471" spans="1:9" x14ac:dyDescent="0.25">
      <c r="A1471" s="273">
        <v>53526</v>
      </c>
      <c r="B1471" s="273">
        <v>50649735</v>
      </c>
      <c r="C1471" s="273">
        <v>525820</v>
      </c>
      <c r="D1471" s="273" t="s">
        <v>7417</v>
      </c>
      <c r="E1471" s="273" t="s">
        <v>640</v>
      </c>
      <c r="F1471" s="273" t="s">
        <v>6688</v>
      </c>
      <c r="G1471" s="273" t="s">
        <v>6823</v>
      </c>
      <c r="H1471" s="273" t="s">
        <v>6689</v>
      </c>
      <c r="I1471" s="291" t="s">
        <v>198</v>
      </c>
    </row>
    <row r="1472" spans="1:9" x14ac:dyDescent="0.25">
      <c r="A1472" s="273">
        <v>53526</v>
      </c>
      <c r="B1472" s="273">
        <v>50649735</v>
      </c>
      <c r="C1472" s="273">
        <v>559138</v>
      </c>
      <c r="D1472" s="273" t="s">
        <v>7418</v>
      </c>
      <c r="E1472" s="273" t="s">
        <v>640</v>
      </c>
      <c r="F1472" s="273" t="s">
        <v>6688</v>
      </c>
      <c r="G1472" s="273" t="s">
        <v>6689</v>
      </c>
      <c r="H1472" s="273" t="s">
        <v>6689</v>
      </c>
      <c r="I1472" s="291" t="s">
        <v>198</v>
      </c>
    </row>
    <row r="1473" spans="1:9" x14ac:dyDescent="0.25">
      <c r="A1473" s="273">
        <v>53526</v>
      </c>
      <c r="B1473" s="273">
        <v>50649735</v>
      </c>
      <c r="C1473" s="273">
        <v>489404</v>
      </c>
      <c r="D1473" s="273" t="s">
        <v>7419</v>
      </c>
      <c r="E1473" s="273" t="s">
        <v>640</v>
      </c>
      <c r="F1473" s="273" t="s">
        <v>6688</v>
      </c>
      <c r="G1473" s="273" t="s">
        <v>6823</v>
      </c>
      <c r="H1473" s="273" t="s">
        <v>6689</v>
      </c>
      <c r="I1473" s="291" t="s">
        <v>198</v>
      </c>
    </row>
    <row r="1474" spans="1:9" x14ac:dyDescent="0.25">
      <c r="A1474" s="273">
        <v>53526</v>
      </c>
      <c r="B1474" s="273">
        <v>50649735</v>
      </c>
      <c r="C1474" s="273">
        <v>570834</v>
      </c>
      <c r="D1474" s="273" t="s">
        <v>7420</v>
      </c>
      <c r="E1474" s="273" t="s">
        <v>640</v>
      </c>
      <c r="F1474" s="273" t="s">
        <v>6688</v>
      </c>
      <c r="G1474" s="273" t="s">
        <v>6689</v>
      </c>
      <c r="H1474" s="273" t="s">
        <v>6689</v>
      </c>
      <c r="I1474" s="291" t="s">
        <v>198</v>
      </c>
    </row>
    <row r="1475" spans="1:9" x14ac:dyDescent="0.25">
      <c r="A1475" s="273">
        <v>53526</v>
      </c>
      <c r="B1475" s="273">
        <v>50649735</v>
      </c>
      <c r="C1475" s="273">
        <v>529497</v>
      </c>
      <c r="D1475" s="273" t="s">
        <v>7421</v>
      </c>
      <c r="E1475" s="273" t="s">
        <v>640</v>
      </c>
      <c r="F1475" s="273" t="s">
        <v>6688</v>
      </c>
      <c r="G1475" s="273" t="s">
        <v>6823</v>
      </c>
      <c r="H1475" s="273" t="s">
        <v>6689</v>
      </c>
      <c r="I1475" s="291" t="s">
        <v>198</v>
      </c>
    </row>
    <row r="1476" spans="1:9" x14ac:dyDescent="0.25">
      <c r="A1476" s="273">
        <v>53526</v>
      </c>
      <c r="B1476" s="273">
        <v>50649735</v>
      </c>
      <c r="C1476" s="273">
        <v>369634</v>
      </c>
      <c r="D1476" s="273" t="s">
        <v>7422</v>
      </c>
      <c r="E1476" s="273" t="s">
        <v>741</v>
      </c>
      <c r="F1476" s="273" t="s">
        <v>6688</v>
      </c>
      <c r="G1476" s="273" t="s">
        <v>6689</v>
      </c>
      <c r="H1476" s="273" t="s">
        <v>6689</v>
      </c>
      <c r="I1476" s="291" t="s">
        <v>198</v>
      </c>
    </row>
    <row r="1477" spans="1:9" x14ac:dyDescent="0.25">
      <c r="A1477" s="273">
        <v>53548</v>
      </c>
      <c r="B1477" s="273">
        <v>50649937</v>
      </c>
      <c r="C1477" s="273">
        <v>536181</v>
      </c>
      <c r="D1477" s="273" t="s">
        <v>98</v>
      </c>
      <c r="E1477" s="273" t="s">
        <v>640</v>
      </c>
      <c r="F1477" s="273" t="s">
        <v>6688</v>
      </c>
      <c r="G1477" s="273" t="s">
        <v>6689</v>
      </c>
      <c r="H1477" s="273" t="s">
        <v>6689</v>
      </c>
      <c r="I1477" s="291" t="s">
        <v>198</v>
      </c>
    </row>
    <row r="1478" spans="1:9" x14ac:dyDescent="0.25">
      <c r="A1478" s="273">
        <v>53548</v>
      </c>
      <c r="B1478" s="273">
        <v>50649937</v>
      </c>
      <c r="C1478" s="273">
        <v>583035</v>
      </c>
      <c r="D1478" s="273" t="s">
        <v>7423</v>
      </c>
      <c r="E1478" s="273" t="s">
        <v>640</v>
      </c>
      <c r="F1478" s="273" t="s">
        <v>6688</v>
      </c>
      <c r="G1478" s="273" t="s">
        <v>6689</v>
      </c>
      <c r="H1478" s="273" t="s">
        <v>6689</v>
      </c>
      <c r="I1478" s="291" t="s">
        <v>198</v>
      </c>
    </row>
    <row r="1479" spans="1:9" x14ac:dyDescent="0.25">
      <c r="A1479" s="273">
        <v>53548</v>
      </c>
      <c r="B1479" s="273">
        <v>50649937</v>
      </c>
      <c r="C1479" s="273">
        <v>348418</v>
      </c>
      <c r="D1479" s="273" t="s">
        <v>7424</v>
      </c>
      <c r="E1479" s="273" t="s">
        <v>640</v>
      </c>
      <c r="F1479" s="273" t="s">
        <v>6688</v>
      </c>
      <c r="G1479" s="273" t="s">
        <v>6689</v>
      </c>
      <c r="H1479" s="273" t="s">
        <v>6689</v>
      </c>
      <c r="I1479" s="291" t="s">
        <v>198</v>
      </c>
    </row>
    <row r="1480" spans="1:9" x14ac:dyDescent="0.25">
      <c r="A1480" s="273">
        <v>53548</v>
      </c>
      <c r="B1480" s="273">
        <v>50649937</v>
      </c>
      <c r="C1480" s="273">
        <v>438368</v>
      </c>
      <c r="D1480" s="273" t="s">
        <v>7425</v>
      </c>
      <c r="E1480" s="273" t="s">
        <v>640</v>
      </c>
      <c r="F1480" s="273" t="s">
        <v>6688</v>
      </c>
      <c r="G1480" s="273" t="s">
        <v>6823</v>
      </c>
      <c r="H1480" s="273" t="s">
        <v>6689</v>
      </c>
      <c r="I1480" s="291" t="s">
        <v>198</v>
      </c>
    </row>
    <row r="1481" spans="1:9" x14ac:dyDescent="0.25">
      <c r="A1481" s="273">
        <v>53548</v>
      </c>
      <c r="B1481" s="273">
        <v>50649937</v>
      </c>
      <c r="C1481" s="273">
        <v>497654</v>
      </c>
      <c r="D1481" s="273" t="s">
        <v>7426</v>
      </c>
      <c r="E1481" s="273" t="s">
        <v>640</v>
      </c>
      <c r="F1481" s="273" t="s">
        <v>6688</v>
      </c>
      <c r="G1481" s="273" t="s">
        <v>6823</v>
      </c>
      <c r="H1481" s="273" t="s">
        <v>6689</v>
      </c>
      <c r="I1481" s="291" t="s">
        <v>198</v>
      </c>
    </row>
    <row r="1482" spans="1:9" x14ac:dyDescent="0.25">
      <c r="A1482" s="273">
        <v>53548</v>
      </c>
      <c r="B1482" s="273">
        <v>50649937</v>
      </c>
      <c r="C1482" s="273">
        <v>428565</v>
      </c>
      <c r="D1482" s="273" t="s">
        <v>7427</v>
      </c>
      <c r="E1482" s="273" t="s">
        <v>640</v>
      </c>
      <c r="F1482" s="273" t="s">
        <v>6688</v>
      </c>
      <c r="G1482" s="273" t="s">
        <v>6823</v>
      </c>
      <c r="H1482" s="273" t="s">
        <v>6689</v>
      </c>
      <c r="I1482" s="291" t="s">
        <v>198</v>
      </c>
    </row>
    <row r="1483" spans="1:9" x14ac:dyDescent="0.25">
      <c r="A1483" s="273">
        <v>53548</v>
      </c>
      <c r="B1483" s="273">
        <v>50649937</v>
      </c>
      <c r="C1483" s="273">
        <v>515437</v>
      </c>
      <c r="D1483" s="273" t="s">
        <v>7428</v>
      </c>
      <c r="E1483" s="273" t="s">
        <v>640</v>
      </c>
      <c r="F1483" s="273" t="s">
        <v>6688</v>
      </c>
      <c r="G1483" s="273" t="s">
        <v>6823</v>
      </c>
      <c r="H1483" s="273" t="s">
        <v>6689</v>
      </c>
      <c r="I1483" s="291" t="s">
        <v>198</v>
      </c>
    </row>
    <row r="1484" spans="1:9" x14ac:dyDescent="0.25">
      <c r="A1484" s="273">
        <v>53548</v>
      </c>
      <c r="B1484" s="273">
        <v>50649937</v>
      </c>
      <c r="C1484" s="273">
        <v>448969</v>
      </c>
      <c r="D1484" s="273" t="s">
        <v>7429</v>
      </c>
      <c r="E1484" s="273" t="s">
        <v>640</v>
      </c>
      <c r="F1484" s="273" t="s">
        <v>6688</v>
      </c>
      <c r="G1484" s="273" t="s">
        <v>6823</v>
      </c>
      <c r="H1484" s="273" t="s">
        <v>6689</v>
      </c>
      <c r="I1484" s="291" t="s">
        <v>198</v>
      </c>
    </row>
    <row r="1485" spans="1:9" x14ac:dyDescent="0.25">
      <c r="A1485" s="273">
        <v>53548</v>
      </c>
      <c r="B1485" s="273">
        <v>50649937</v>
      </c>
      <c r="C1485" s="273">
        <v>544551</v>
      </c>
      <c r="D1485" s="273" t="s">
        <v>7430</v>
      </c>
      <c r="E1485" s="273" t="s">
        <v>640</v>
      </c>
      <c r="F1485" s="273" t="s">
        <v>6688</v>
      </c>
      <c r="G1485" s="273" t="s">
        <v>6689</v>
      </c>
      <c r="H1485" s="273" t="s">
        <v>6689</v>
      </c>
      <c r="I1485" s="291" t="s">
        <v>198</v>
      </c>
    </row>
    <row r="1486" spans="1:9" x14ac:dyDescent="0.25">
      <c r="A1486" s="273">
        <v>53548</v>
      </c>
      <c r="B1486" s="273">
        <v>50649937</v>
      </c>
      <c r="C1486" s="273">
        <v>652970</v>
      </c>
      <c r="D1486" s="273" t="s">
        <v>7431</v>
      </c>
      <c r="E1486" s="273" t="s">
        <v>640</v>
      </c>
      <c r="F1486" s="273" t="s">
        <v>6688</v>
      </c>
      <c r="G1486" s="273" t="s">
        <v>6689</v>
      </c>
      <c r="H1486" s="273" t="s">
        <v>6689</v>
      </c>
      <c r="I1486" s="291" t="s">
        <v>198</v>
      </c>
    </row>
    <row r="1487" spans="1:9" x14ac:dyDescent="0.25">
      <c r="A1487" s="273">
        <v>53548</v>
      </c>
      <c r="B1487" s="273">
        <v>50649937</v>
      </c>
      <c r="C1487" s="273">
        <v>453620</v>
      </c>
      <c r="D1487" s="273" t="s">
        <v>7432</v>
      </c>
      <c r="E1487" s="273" t="s">
        <v>640</v>
      </c>
      <c r="F1487" s="273" t="s">
        <v>6688</v>
      </c>
      <c r="G1487" s="273" t="s">
        <v>6823</v>
      </c>
      <c r="H1487" s="273" t="s">
        <v>6689</v>
      </c>
      <c r="I1487" s="291" t="s">
        <v>198</v>
      </c>
    </row>
    <row r="1488" spans="1:9" x14ac:dyDescent="0.25">
      <c r="A1488" s="273">
        <v>53564</v>
      </c>
      <c r="B1488" s="273">
        <v>50656054</v>
      </c>
      <c r="C1488" s="273">
        <v>674283</v>
      </c>
      <c r="D1488" s="273" t="s">
        <v>7433</v>
      </c>
      <c r="E1488" s="273" t="s">
        <v>640</v>
      </c>
      <c r="F1488" s="273" t="s">
        <v>6688</v>
      </c>
      <c r="G1488" s="273" t="s">
        <v>6823</v>
      </c>
      <c r="H1488" s="273" t="s">
        <v>6689</v>
      </c>
      <c r="I1488" s="291" t="s">
        <v>198</v>
      </c>
    </row>
    <row r="1489" spans="1:9" x14ac:dyDescent="0.25">
      <c r="A1489" s="273">
        <v>53564</v>
      </c>
      <c r="B1489" s="273">
        <v>50656054</v>
      </c>
      <c r="C1489" s="273">
        <v>389223</v>
      </c>
      <c r="D1489" s="273" t="s">
        <v>7434</v>
      </c>
      <c r="E1489" s="273" t="s">
        <v>640</v>
      </c>
      <c r="F1489" s="273" t="s">
        <v>6688</v>
      </c>
      <c r="G1489" s="273" t="s">
        <v>6823</v>
      </c>
      <c r="H1489" s="273" t="s">
        <v>6689</v>
      </c>
      <c r="I1489" s="291" t="s">
        <v>198</v>
      </c>
    </row>
    <row r="1490" spans="1:9" x14ac:dyDescent="0.25">
      <c r="A1490" s="273">
        <v>53564</v>
      </c>
      <c r="B1490" s="273">
        <v>50656054</v>
      </c>
      <c r="C1490" s="273">
        <v>515599</v>
      </c>
      <c r="D1490" s="273" t="s">
        <v>7435</v>
      </c>
      <c r="E1490" s="273" t="s">
        <v>640</v>
      </c>
      <c r="F1490" s="273" t="s">
        <v>6688</v>
      </c>
      <c r="G1490" s="273" t="s">
        <v>6823</v>
      </c>
      <c r="H1490" s="273" t="s">
        <v>6689</v>
      </c>
      <c r="I1490" s="291" t="s">
        <v>198</v>
      </c>
    </row>
    <row r="1491" spans="1:9" x14ac:dyDescent="0.25">
      <c r="A1491" s="273">
        <v>53564</v>
      </c>
      <c r="B1491" s="273">
        <v>50656054</v>
      </c>
      <c r="C1491" s="273">
        <v>205491</v>
      </c>
      <c r="D1491" s="273" t="s">
        <v>7436</v>
      </c>
      <c r="E1491" s="273" t="s">
        <v>640</v>
      </c>
      <c r="F1491" s="273" t="s">
        <v>6688</v>
      </c>
      <c r="G1491" s="273" t="s">
        <v>6823</v>
      </c>
      <c r="H1491" s="273" t="s">
        <v>6689</v>
      </c>
      <c r="I1491" s="291" t="s">
        <v>198</v>
      </c>
    </row>
    <row r="1492" spans="1:9" x14ac:dyDescent="0.25">
      <c r="A1492" s="273">
        <v>53564</v>
      </c>
      <c r="B1492" s="273">
        <v>50656054</v>
      </c>
      <c r="C1492" s="273">
        <v>452211</v>
      </c>
      <c r="D1492" s="273" t="s">
        <v>7437</v>
      </c>
      <c r="E1492" s="273" t="s">
        <v>640</v>
      </c>
      <c r="F1492" s="273" t="s">
        <v>6688</v>
      </c>
      <c r="G1492" s="273" t="s">
        <v>6823</v>
      </c>
      <c r="H1492" s="273" t="s">
        <v>6689</v>
      </c>
      <c r="I1492" s="291" t="s">
        <v>198</v>
      </c>
    </row>
    <row r="1493" spans="1:9" x14ac:dyDescent="0.25">
      <c r="A1493" s="273">
        <v>53564</v>
      </c>
      <c r="B1493" s="273">
        <v>50656054</v>
      </c>
      <c r="C1493" s="273">
        <v>567387</v>
      </c>
      <c r="D1493" s="273" t="s">
        <v>7438</v>
      </c>
      <c r="E1493" s="273" t="s">
        <v>640</v>
      </c>
      <c r="F1493" s="273" t="s">
        <v>6688</v>
      </c>
      <c r="G1493" s="273" t="s">
        <v>6823</v>
      </c>
      <c r="H1493" s="273" t="s">
        <v>6689</v>
      </c>
      <c r="I1493" s="291" t="s">
        <v>198</v>
      </c>
    </row>
    <row r="1494" spans="1:9" x14ac:dyDescent="0.25">
      <c r="A1494" s="273">
        <v>53564</v>
      </c>
      <c r="B1494" s="273">
        <v>50656054</v>
      </c>
      <c r="C1494" s="273">
        <v>506915</v>
      </c>
      <c r="D1494" s="273" t="s">
        <v>7439</v>
      </c>
      <c r="E1494" s="273" t="s">
        <v>640</v>
      </c>
      <c r="F1494" s="273" t="s">
        <v>6688</v>
      </c>
      <c r="G1494" s="273" t="s">
        <v>6823</v>
      </c>
      <c r="H1494" s="273" t="s">
        <v>6689</v>
      </c>
      <c r="I1494" s="291" t="s">
        <v>198</v>
      </c>
    </row>
    <row r="1495" spans="1:9" x14ac:dyDescent="0.25">
      <c r="A1495" s="273">
        <v>53564</v>
      </c>
      <c r="B1495" s="273">
        <v>50656054</v>
      </c>
      <c r="C1495" s="273">
        <v>174463</v>
      </c>
      <c r="D1495" s="273" t="s">
        <v>7440</v>
      </c>
      <c r="E1495" s="273" t="s">
        <v>640</v>
      </c>
      <c r="F1495" s="273" t="s">
        <v>6688</v>
      </c>
      <c r="G1495" s="273" t="s">
        <v>6823</v>
      </c>
      <c r="H1495" s="273" t="s">
        <v>6689</v>
      </c>
      <c r="I1495" s="291" t="s">
        <v>198</v>
      </c>
    </row>
    <row r="1496" spans="1:9" x14ac:dyDescent="0.25">
      <c r="A1496" s="273">
        <v>53564</v>
      </c>
      <c r="B1496" s="273">
        <v>50656054</v>
      </c>
      <c r="C1496" s="273">
        <v>528471</v>
      </c>
      <c r="D1496" s="273" t="s">
        <v>7441</v>
      </c>
      <c r="E1496" s="273" t="s">
        <v>640</v>
      </c>
      <c r="F1496" s="273" t="s">
        <v>6688</v>
      </c>
      <c r="G1496" s="273" t="s">
        <v>6823</v>
      </c>
      <c r="H1496" s="273" t="s">
        <v>6689</v>
      </c>
      <c r="I1496" s="291" t="s">
        <v>198</v>
      </c>
    </row>
    <row r="1497" spans="1:9" x14ac:dyDescent="0.25">
      <c r="A1497" s="273">
        <v>53564</v>
      </c>
      <c r="B1497" s="273">
        <v>50656054</v>
      </c>
      <c r="C1497" s="273">
        <v>367661</v>
      </c>
      <c r="D1497" s="273" t="s">
        <v>7442</v>
      </c>
      <c r="E1497" s="273" t="s">
        <v>640</v>
      </c>
      <c r="F1497" s="273" t="s">
        <v>6688</v>
      </c>
      <c r="G1497" s="273" t="s">
        <v>6823</v>
      </c>
      <c r="H1497" s="273" t="s">
        <v>6689</v>
      </c>
      <c r="I1497" s="291" t="s">
        <v>198</v>
      </c>
    </row>
    <row r="1498" spans="1:9" x14ac:dyDescent="0.25">
      <c r="A1498" s="273">
        <v>53564</v>
      </c>
      <c r="B1498" s="273">
        <v>50656054</v>
      </c>
      <c r="C1498" s="273">
        <v>252286</v>
      </c>
      <c r="D1498" s="273" t="s">
        <v>7443</v>
      </c>
      <c r="E1498" s="273" t="s">
        <v>640</v>
      </c>
      <c r="F1498" s="273" t="s">
        <v>6688</v>
      </c>
      <c r="G1498" s="273" t="s">
        <v>6823</v>
      </c>
      <c r="H1498" s="273" t="s">
        <v>6689</v>
      </c>
      <c r="I1498" s="291" t="s">
        <v>198</v>
      </c>
    </row>
    <row r="1499" spans="1:9" x14ac:dyDescent="0.25">
      <c r="A1499" s="273">
        <v>53564</v>
      </c>
      <c r="B1499" s="273">
        <v>50656054</v>
      </c>
      <c r="C1499" s="273">
        <v>371717</v>
      </c>
      <c r="D1499" s="273" t="s">
        <v>7444</v>
      </c>
      <c r="E1499" s="273" t="s">
        <v>640</v>
      </c>
      <c r="F1499" s="273" t="s">
        <v>6688</v>
      </c>
      <c r="G1499" s="273" t="s">
        <v>6823</v>
      </c>
      <c r="H1499" s="273" t="s">
        <v>6689</v>
      </c>
      <c r="I1499" s="291" t="s">
        <v>198</v>
      </c>
    </row>
    <row r="1500" spans="1:9" x14ac:dyDescent="0.25">
      <c r="A1500" s="273">
        <v>53576</v>
      </c>
      <c r="B1500" s="273">
        <v>50656012</v>
      </c>
      <c r="C1500" s="273">
        <v>508579</v>
      </c>
      <c r="D1500" s="273" t="s">
        <v>7445</v>
      </c>
      <c r="E1500" s="273" t="s">
        <v>640</v>
      </c>
      <c r="F1500" s="273" t="s">
        <v>6688</v>
      </c>
      <c r="G1500" s="273" t="s">
        <v>6823</v>
      </c>
      <c r="H1500" s="273" t="s">
        <v>6689</v>
      </c>
      <c r="I1500" s="291" t="s">
        <v>198</v>
      </c>
    </row>
    <row r="1501" spans="1:9" x14ac:dyDescent="0.25">
      <c r="A1501" s="273">
        <v>53576</v>
      </c>
      <c r="B1501" s="273">
        <v>50656012</v>
      </c>
      <c r="C1501" s="273">
        <v>434131</v>
      </c>
      <c r="D1501" s="273" t="s">
        <v>7446</v>
      </c>
      <c r="E1501" s="273" t="s">
        <v>640</v>
      </c>
      <c r="F1501" s="273" t="s">
        <v>6688</v>
      </c>
      <c r="G1501" s="273" t="s">
        <v>6823</v>
      </c>
      <c r="H1501" s="273" t="s">
        <v>6689</v>
      </c>
      <c r="I1501" s="291" t="s">
        <v>198</v>
      </c>
    </row>
    <row r="1502" spans="1:9" x14ac:dyDescent="0.25">
      <c r="A1502" s="273">
        <v>53576</v>
      </c>
      <c r="B1502" s="273">
        <v>50656012</v>
      </c>
      <c r="C1502" s="273">
        <v>342159</v>
      </c>
      <c r="D1502" s="273" t="s">
        <v>7447</v>
      </c>
      <c r="E1502" s="273" t="s">
        <v>640</v>
      </c>
      <c r="F1502" s="273" t="s">
        <v>6688</v>
      </c>
      <c r="G1502" s="273" t="s">
        <v>6823</v>
      </c>
      <c r="H1502" s="273" t="s">
        <v>6689</v>
      </c>
      <c r="I1502" s="291" t="s">
        <v>198</v>
      </c>
    </row>
    <row r="1503" spans="1:9" x14ac:dyDescent="0.25">
      <c r="A1503" s="273">
        <v>53576</v>
      </c>
      <c r="B1503" s="273">
        <v>50656012</v>
      </c>
      <c r="C1503" s="273">
        <v>883799</v>
      </c>
      <c r="D1503" s="273" t="s">
        <v>7448</v>
      </c>
      <c r="E1503" s="273" t="s">
        <v>640</v>
      </c>
      <c r="F1503" s="273" t="s">
        <v>6688</v>
      </c>
      <c r="G1503" s="273" t="s">
        <v>6823</v>
      </c>
      <c r="H1503" s="273" t="s">
        <v>6689</v>
      </c>
      <c r="I1503" s="291" t="s">
        <v>198</v>
      </c>
    </row>
    <row r="1504" spans="1:9" x14ac:dyDescent="0.25">
      <c r="A1504" s="273">
        <v>53576</v>
      </c>
      <c r="B1504" s="273">
        <v>50656012</v>
      </c>
      <c r="C1504" s="273">
        <v>505863</v>
      </c>
      <c r="D1504" s="273" t="s">
        <v>7449</v>
      </c>
      <c r="E1504" s="273" t="s">
        <v>640</v>
      </c>
      <c r="F1504" s="273" t="s">
        <v>6688</v>
      </c>
      <c r="G1504" s="273" t="s">
        <v>6823</v>
      </c>
      <c r="H1504" s="273" t="s">
        <v>6689</v>
      </c>
      <c r="I1504" s="291" t="s">
        <v>198</v>
      </c>
    </row>
    <row r="1505" spans="1:9" x14ac:dyDescent="0.25">
      <c r="A1505" s="273">
        <v>53576</v>
      </c>
      <c r="B1505" s="273">
        <v>50656012</v>
      </c>
      <c r="C1505" s="273">
        <v>266260</v>
      </c>
      <c r="D1505" s="273" t="s">
        <v>7450</v>
      </c>
      <c r="E1505" s="273" t="s">
        <v>640</v>
      </c>
      <c r="F1505" s="273" t="s">
        <v>6688</v>
      </c>
      <c r="G1505" s="273" t="s">
        <v>6823</v>
      </c>
      <c r="H1505" s="273" t="s">
        <v>6689</v>
      </c>
      <c r="I1505" s="291" t="s">
        <v>198</v>
      </c>
    </row>
    <row r="1506" spans="1:9" x14ac:dyDescent="0.25">
      <c r="A1506" s="273">
        <v>53576</v>
      </c>
      <c r="B1506" s="273">
        <v>50656012</v>
      </c>
      <c r="C1506" s="273">
        <v>470806</v>
      </c>
      <c r="D1506" s="273" t="s">
        <v>7451</v>
      </c>
      <c r="E1506" s="273" t="s">
        <v>640</v>
      </c>
      <c r="F1506" s="273" t="s">
        <v>6688</v>
      </c>
      <c r="G1506" s="273" t="s">
        <v>6823</v>
      </c>
      <c r="H1506" s="273" t="s">
        <v>6689</v>
      </c>
      <c r="I1506" s="291" t="s">
        <v>198</v>
      </c>
    </row>
    <row r="1507" spans="1:9" x14ac:dyDescent="0.25">
      <c r="A1507" s="273">
        <v>53576</v>
      </c>
      <c r="B1507" s="273">
        <v>50656012</v>
      </c>
      <c r="C1507" s="273">
        <v>586126</v>
      </c>
      <c r="D1507" s="273" t="s">
        <v>7452</v>
      </c>
      <c r="E1507" s="273" t="s">
        <v>640</v>
      </c>
      <c r="F1507" s="273" t="s">
        <v>6688</v>
      </c>
      <c r="G1507" s="273" t="s">
        <v>6823</v>
      </c>
      <c r="H1507" s="273" t="s">
        <v>6689</v>
      </c>
      <c r="I1507" s="291" t="s">
        <v>198</v>
      </c>
    </row>
    <row r="1508" spans="1:9" x14ac:dyDescent="0.25">
      <c r="A1508" s="273">
        <v>53576</v>
      </c>
      <c r="B1508" s="273">
        <v>50656012</v>
      </c>
      <c r="C1508" s="273">
        <v>410277</v>
      </c>
      <c r="D1508" s="273" t="s">
        <v>7453</v>
      </c>
      <c r="E1508" s="273" t="s">
        <v>640</v>
      </c>
      <c r="F1508" s="273" t="s">
        <v>6688</v>
      </c>
      <c r="G1508" s="273" t="s">
        <v>6823</v>
      </c>
      <c r="H1508" s="273" t="s">
        <v>6689</v>
      </c>
      <c r="I1508" s="291" t="s">
        <v>198</v>
      </c>
    </row>
    <row r="1509" spans="1:9" x14ac:dyDescent="0.25">
      <c r="A1509" s="273">
        <v>53576</v>
      </c>
      <c r="B1509" s="273">
        <v>50656012</v>
      </c>
      <c r="C1509" s="273">
        <v>659131</v>
      </c>
      <c r="D1509" s="273" t="s">
        <v>7454</v>
      </c>
      <c r="E1509" s="273" t="s">
        <v>640</v>
      </c>
      <c r="F1509" s="273" t="s">
        <v>6688</v>
      </c>
      <c r="G1509" s="273" t="s">
        <v>6823</v>
      </c>
      <c r="H1509" s="273" t="s">
        <v>6689</v>
      </c>
      <c r="I1509" s="291" t="s">
        <v>198</v>
      </c>
    </row>
    <row r="1510" spans="1:9" x14ac:dyDescent="0.25">
      <c r="A1510" s="273">
        <v>53576</v>
      </c>
      <c r="B1510" s="273">
        <v>50656012</v>
      </c>
      <c r="C1510" s="273">
        <v>205341</v>
      </c>
      <c r="D1510" s="273" t="s">
        <v>7455</v>
      </c>
      <c r="E1510" s="273" t="s">
        <v>640</v>
      </c>
      <c r="F1510" s="273" t="s">
        <v>6688</v>
      </c>
      <c r="G1510" s="273" t="s">
        <v>6823</v>
      </c>
      <c r="H1510" s="273" t="s">
        <v>6689</v>
      </c>
      <c r="I1510" s="291" t="s">
        <v>198</v>
      </c>
    </row>
    <row r="1511" spans="1:9" x14ac:dyDescent="0.25">
      <c r="A1511" s="273">
        <v>53576</v>
      </c>
      <c r="B1511" s="273">
        <v>50656012</v>
      </c>
      <c r="C1511" s="273">
        <v>960926</v>
      </c>
      <c r="D1511" s="273" t="s">
        <v>7456</v>
      </c>
      <c r="E1511" s="273" t="s">
        <v>640</v>
      </c>
      <c r="F1511" s="273" t="s">
        <v>6688</v>
      </c>
      <c r="G1511" s="273" t="s">
        <v>6823</v>
      </c>
      <c r="H1511" s="273" t="s">
        <v>6689</v>
      </c>
      <c r="I1511" s="291" t="s">
        <v>198</v>
      </c>
    </row>
    <row r="1512" spans="1:9" x14ac:dyDescent="0.25">
      <c r="A1512" s="273">
        <v>53576</v>
      </c>
      <c r="B1512" s="273">
        <v>50656012</v>
      </c>
      <c r="C1512" s="273">
        <v>555368</v>
      </c>
      <c r="D1512" s="273" t="s">
        <v>7457</v>
      </c>
      <c r="E1512" s="273" t="s">
        <v>640</v>
      </c>
      <c r="F1512" s="273" t="s">
        <v>6688</v>
      </c>
      <c r="G1512" s="273" t="s">
        <v>6823</v>
      </c>
      <c r="H1512" s="273" t="s">
        <v>6689</v>
      </c>
      <c r="I1512" s="291" t="s">
        <v>198</v>
      </c>
    </row>
    <row r="1513" spans="1:9" x14ac:dyDescent="0.25">
      <c r="A1513" s="273">
        <v>53776</v>
      </c>
      <c r="B1513" s="273">
        <v>50650194</v>
      </c>
      <c r="C1513" s="273">
        <v>636259</v>
      </c>
      <c r="D1513" s="273" t="s">
        <v>7458</v>
      </c>
      <c r="E1513" s="273" t="s">
        <v>640</v>
      </c>
      <c r="F1513" s="273" t="s">
        <v>6688</v>
      </c>
      <c r="G1513" s="273" t="s">
        <v>6689</v>
      </c>
      <c r="H1513" s="273" t="s">
        <v>6689</v>
      </c>
      <c r="I1513" s="291" t="s">
        <v>198</v>
      </c>
    </row>
    <row r="1514" spans="1:9" x14ac:dyDescent="0.25">
      <c r="A1514" s="273">
        <v>53776</v>
      </c>
      <c r="B1514" s="273">
        <v>50650194</v>
      </c>
      <c r="C1514" s="273">
        <v>653478</v>
      </c>
      <c r="D1514" s="273" t="s">
        <v>7459</v>
      </c>
      <c r="E1514" s="273" t="s">
        <v>640</v>
      </c>
      <c r="F1514" s="273" t="s">
        <v>6688</v>
      </c>
      <c r="G1514" s="273" t="s">
        <v>6689</v>
      </c>
      <c r="H1514" s="273" t="s">
        <v>6689</v>
      </c>
      <c r="I1514" s="291" t="s">
        <v>198</v>
      </c>
    </row>
    <row r="1515" spans="1:9" x14ac:dyDescent="0.25">
      <c r="A1515" s="273">
        <v>53776</v>
      </c>
      <c r="B1515" s="273">
        <v>50650194</v>
      </c>
      <c r="C1515" s="273">
        <v>148646</v>
      </c>
      <c r="D1515" s="273" t="s">
        <v>7460</v>
      </c>
      <c r="E1515" s="273" t="s">
        <v>640</v>
      </c>
      <c r="F1515" s="273" t="s">
        <v>6688</v>
      </c>
      <c r="G1515" s="273" t="s">
        <v>6689</v>
      </c>
      <c r="H1515" s="273" t="s">
        <v>6689</v>
      </c>
      <c r="I1515" s="291" t="s">
        <v>198</v>
      </c>
    </row>
    <row r="1516" spans="1:9" x14ac:dyDescent="0.25">
      <c r="A1516" s="273">
        <v>53776</v>
      </c>
      <c r="B1516" s="273">
        <v>50650194</v>
      </c>
      <c r="C1516" s="273">
        <v>346768</v>
      </c>
      <c r="D1516" s="273" t="s">
        <v>7461</v>
      </c>
      <c r="E1516" s="273" t="s">
        <v>640</v>
      </c>
      <c r="F1516" s="273" t="s">
        <v>6688</v>
      </c>
      <c r="G1516" s="273" t="s">
        <v>6689</v>
      </c>
      <c r="H1516" s="273" t="s">
        <v>6689</v>
      </c>
      <c r="I1516" s="291" t="s">
        <v>198</v>
      </c>
    </row>
    <row r="1517" spans="1:9" x14ac:dyDescent="0.25">
      <c r="A1517" s="273">
        <v>53776</v>
      </c>
      <c r="B1517" s="273">
        <v>50650194</v>
      </c>
      <c r="C1517" s="273">
        <v>594182</v>
      </c>
      <c r="D1517" s="273" t="s">
        <v>7462</v>
      </c>
      <c r="E1517" s="273" t="s">
        <v>640</v>
      </c>
      <c r="F1517" s="273" t="s">
        <v>6688</v>
      </c>
      <c r="G1517" s="273" t="s">
        <v>6689</v>
      </c>
      <c r="H1517" s="273" t="s">
        <v>6689</v>
      </c>
      <c r="I1517" s="291" t="s">
        <v>198</v>
      </c>
    </row>
    <row r="1518" spans="1:9" x14ac:dyDescent="0.25">
      <c r="A1518" s="273">
        <v>53776</v>
      </c>
      <c r="B1518" s="273">
        <v>50650194</v>
      </c>
      <c r="C1518" s="273">
        <v>534686</v>
      </c>
      <c r="D1518" s="273" t="s">
        <v>7463</v>
      </c>
      <c r="E1518" s="273" t="s">
        <v>640</v>
      </c>
      <c r="F1518" s="273" t="s">
        <v>6688</v>
      </c>
      <c r="G1518" s="273" t="s">
        <v>6689</v>
      </c>
      <c r="H1518" s="273" t="s">
        <v>6689</v>
      </c>
      <c r="I1518" s="291" t="s">
        <v>198</v>
      </c>
    </row>
    <row r="1519" spans="1:9" x14ac:dyDescent="0.25">
      <c r="A1519" s="273">
        <v>53776</v>
      </c>
      <c r="B1519" s="273">
        <v>50650194</v>
      </c>
      <c r="C1519" s="273">
        <v>136829</v>
      </c>
      <c r="D1519" s="273" t="s">
        <v>7464</v>
      </c>
      <c r="E1519" s="273" t="s">
        <v>741</v>
      </c>
      <c r="F1519" s="273" t="s">
        <v>6688</v>
      </c>
      <c r="G1519" s="273" t="s">
        <v>6689</v>
      </c>
      <c r="H1519" s="273" t="s">
        <v>6689</v>
      </c>
      <c r="I1519" s="291" t="s">
        <v>198</v>
      </c>
    </row>
    <row r="1520" spans="1:9" x14ac:dyDescent="0.25">
      <c r="A1520" s="273">
        <v>53776</v>
      </c>
      <c r="B1520" s="273">
        <v>50650194</v>
      </c>
      <c r="C1520" s="273">
        <v>551037</v>
      </c>
      <c r="D1520" s="273" t="s">
        <v>7465</v>
      </c>
      <c r="E1520" s="273" t="s">
        <v>640</v>
      </c>
      <c r="F1520" s="273" t="s">
        <v>6703</v>
      </c>
      <c r="G1520" s="273" t="s">
        <v>6689</v>
      </c>
      <c r="H1520" s="273" t="s">
        <v>6689</v>
      </c>
      <c r="I1520" s="291" t="s">
        <v>198</v>
      </c>
    </row>
    <row r="1521" spans="1:9" x14ac:dyDescent="0.25">
      <c r="A1521" s="273">
        <v>53776</v>
      </c>
      <c r="B1521" s="273">
        <v>50650194</v>
      </c>
      <c r="C1521" s="273">
        <v>496308</v>
      </c>
      <c r="D1521" s="273" t="s">
        <v>7466</v>
      </c>
      <c r="E1521" s="273" t="s">
        <v>640</v>
      </c>
      <c r="F1521" s="273" t="s">
        <v>6688</v>
      </c>
      <c r="G1521" s="273" t="s">
        <v>6689</v>
      </c>
      <c r="H1521" s="273" t="s">
        <v>6689</v>
      </c>
      <c r="I1521" s="291" t="s">
        <v>198</v>
      </c>
    </row>
    <row r="1522" spans="1:9" x14ac:dyDescent="0.25">
      <c r="A1522" s="273">
        <v>53776</v>
      </c>
      <c r="B1522" s="273">
        <v>50650194</v>
      </c>
      <c r="C1522" s="273">
        <v>130187</v>
      </c>
      <c r="D1522" s="273" t="s">
        <v>7467</v>
      </c>
      <c r="E1522" s="273" t="s">
        <v>640</v>
      </c>
      <c r="F1522" s="273" t="s">
        <v>6688</v>
      </c>
      <c r="G1522" s="273" t="s">
        <v>6689</v>
      </c>
      <c r="H1522" s="273" t="s">
        <v>6689</v>
      </c>
      <c r="I1522" s="291" t="s">
        <v>198</v>
      </c>
    </row>
    <row r="1523" spans="1:9" x14ac:dyDescent="0.25">
      <c r="A1523" s="273">
        <v>53776</v>
      </c>
      <c r="B1523" s="273">
        <v>50650194</v>
      </c>
      <c r="C1523" s="273">
        <v>324475</v>
      </c>
      <c r="D1523" s="273" t="s">
        <v>7468</v>
      </c>
      <c r="E1523" s="273" t="s">
        <v>640</v>
      </c>
      <c r="F1523" s="273" t="s">
        <v>6688</v>
      </c>
      <c r="G1523" s="273" t="s">
        <v>6689</v>
      </c>
      <c r="H1523" s="273" t="s">
        <v>6689</v>
      </c>
      <c r="I1523" s="291" t="s">
        <v>198</v>
      </c>
    </row>
    <row r="1524" spans="1:9" x14ac:dyDescent="0.25">
      <c r="A1524" s="273">
        <v>53776</v>
      </c>
      <c r="B1524" s="273">
        <v>50650194</v>
      </c>
      <c r="C1524" s="273">
        <v>779564</v>
      </c>
      <c r="D1524" s="273" t="s">
        <v>7469</v>
      </c>
      <c r="E1524" s="273" t="s">
        <v>640</v>
      </c>
      <c r="F1524" s="273" t="s">
        <v>6688</v>
      </c>
      <c r="G1524" s="273" t="s">
        <v>6689</v>
      </c>
      <c r="H1524" s="273" t="s">
        <v>6689</v>
      </c>
      <c r="I1524" s="291" t="s">
        <v>198</v>
      </c>
    </row>
    <row r="1525" spans="1:9" x14ac:dyDescent="0.25">
      <c r="A1525" s="273">
        <v>53776</v>
      </c>
      <c r="B1525" s="273">
        <v>50650194</v>
      </c>
      <c r="C1525" s="273">
        <v>649402</v>
      </c>
      <c r="D1525" s="273" t="s">
        <v>7470</v>
      </c>
      <c r="E1525" s="273" t="s">
        <v>640</v>
      </c>
      <c r="F1525" s="273" t="s">
        <v>6688</v>
      </c>
      <c r="G1525" s="273" t="s">
        <v>6689</v>
      </c>
      <c r="H1525" s="273" t="s">
        <v>6689</v>
      </c>
      <c r="I1525" s="291" t="s">
        <v>198</v>
      </c>
    </row>
    <row r="1526" spans="1:9" x14ac:dyDescent="0.25">
      <c r="A1526" s="273">
        <v>53883</v>
      </c>
      <c r="B1526" s="273">
        <v>50656013</v>
      </c>
      <c r="C1526" s="273">
        <v>491373</v>
      </c>
      <c r="D1526" s="273" t="s">
        <v>7471</v>
      </c>
      <c r="E1526" s="273" t="s">
        <v>640</v>
      </c>
      <c r="F1526" s="273" t="s">
        <v>6688</v>
      </c>
      <c r="G1526" s="273" t="s">
        <v>6689</v>
      </c>
      <c r="H1526" s="273" t="s">
        <v>6689</v>
      </c>
      <c r="I1526" s="291" t="s">
        <v>198</v>
      </c>
    </row>
    <row r="1527" spans="1:9" x14ac:dyDescent="0.25">
      <c r="A1527" s="273">
        <v>53883</v>
      </c>
      <c r="B1527" s="273">
        <v>50656013</v>
      </c>
      <c r="C1527" s="273">
        <v>448663</v>
      </c>
      <c r="D1527" s="273" t="s">
        <v>7472</v>
      </c>
      <c r="E1527" s="273" t="s">
        <v>640</v>
      </c>
      <c r="F1527" s="273" t="s">
        <v>6688</v>
      </c>
      <c r="G1527" s="273" t="s">
        <v>6689</v>
      </c>
      <c r="H1527" s="273" t="s">
        <v>6689</v>
      </c>
      <c r="I1527" s="291" t="s">
        <v>198</v>
      </c>
    </row>
    <row r="1528" spans="1:9" x14ac:dyDescent="0.25">
      <c r="A1528" s="273">
        <v>53883</v>
      </c>
      <c r="B1528" s="273">
        <v>50656013</v>
      </c>
      <c r="C1528" s="273">
        <v>268243</v>
      </c>
      <c r="D1528" s="273" t="s">
        <v>7473</v>
      </c>
      <c r="E1528" s="273" t="s">
        <v>640</v>
      </c>
      <c r="F1528" s="273" t="s">
        <v>6688</v>
      </c>
      <c r="G1528" s="273" t="s">
        <v>6689</v>
      </c>
      <c r="H1528" s="273" t="s">
        <v>6689</v>
      </c>
      <c r="I1528" s="291" t="s">
        <v>198</v>
      </c>
    </row>
    <row r="1529" spans="1:9" x14ac:dyDescent="0.25">
      <c r="A1529" s="273">
        <v>53883</v>
      </c>
      <c r="B1529" s="273">
        <v>50656013</v>
      </c>
      <c r="C1529" s="273">
        <v>380949</v>
      </c>
      <c r="D1529" s="273" t="s">
        <v>7474</v>
      </c>
      <c r="E1529" s="273" t="s">
        <v>640</v>
      </c>
      <c r="F1529" s="273" t="s">
        <v>6688</v>
      </c>
      <c r="G1529" s="273" t="s">
        <v>6689</v>
      </c>
      <c r="H1529" s="273" t="s">
        <v>6689</v>
      </c>
      <c r="I1529" s="291" t="s">
        <v>198</v>
      </c>
    </row>
    <row r="1530" spans="1:9" x14ac:dyDescent="0.25">
      <c r="A1530" s="273">
        <v>53883</v>
      </c>
      <c r="B1530" s="273">
        <v>50656013</v>
      </c>
      <c r="C1530" s="273">
        <v>572306</v>
      </c>
      <c r="D1530" s="273" t="s">
        <v>7475</v>
      </c>
      <c r="E1530" s="273" t="s">
        <v>640</v>
      </c>
      <c r="F1530" s="273" t="s">
        <v>6688</v>
      </c>
      <c r="G1530" s="273" t="s">
        <v>6689</v>
      </c>
      <c r="H1530" s="273" t="s">
        <v>6689</v>
      </c>
      <c r="I1530" s="291" t="s">
        <v>198</v>
      </c>
    </row>
    <row r="1531" spans="1:9" x14ac:dyDescent="0.25">
      <c r="A1531" s="273">
        <v>53883</v>
      </c>
      <c r="B1531" s="273">
        <v>50656013</v>
      </c>
      <c r="C1531" s="273">
        <v>498453</v>
      </c>
      <c r="D1531" s="273" t="s">
        <v>6882</v>
      </c>
      <c r="E1531" s="273" t="s">
        <v>741</v>
      </c>
      <c r="F1531" s="273" t="s">
        <v>6688</v>
      </c>
      <c r="G1531" s="273" t="s">
        <v>6689</v>
      </c>
      <c r="H1531" s="273" t="s">
        <v>6689</v>
      </c>
      <c r="I1531" s="291" t="s">
        <v>198</v>
      </c>
    </row>
    <row r="1532" spans="1:9" x14ac:dyDescent="0.25">
      <c r="A1532" s="273">
        <v>53883</v>
      </c>
      <c r="B1532" s="273">
        <v>50656013</v>
      </c>
      <c r="C1532" s="273">
        <v>384551</v>
      </c>
      <c r="D1532" s="273" t="s">
        <v>7476</v>
      </c>
      <c r="E1532" s="273" t="s">
        <v>640</v>
      </c>
      <c r="F1532" s="273" t="s">
        <v>6688</v>
      </c>
      <c r="G1532" s="273" t="s">
        <v>6689</v>
      </c>
      <c r="H1532" s="273" t="s">
        <v>6689</v>
      </c>
      <c r="I1532" s="291" t="s">
        <v>198</v>
      </c>
    </row>
    <row r="1533" spans="1:9" x14ac:dyDescent="0.25">
      <c r="A1533" s="273">
        <v>53883</v>
      </c>
      <c r="B1533" s="273">
        <v>50656013</v>
      </c>
      <c r="C1533" s="273">
        <v>419234</v>
      </c>
      <c r="D1533" s="273" t="s">
        <v>7477</v>
      </c>
      <c r="E1533" s="273" t="s">
        <v>640</v>
      </c>
      <c r="F1533" s="273" t="s">
        <v>6688</v>
      </c>
      <c r="G1533" s="273" t="s">
        <v>6689</v>
      </c>
      <c r="H1533" s="273" t="s">
        <v>6689</v>
      </c>
      <c r="I1533" s="291" t="s">
        <v>198</v>
      </c>
    </row>
    <row r="1534" spans="1:9" x14ac:dyDescent="0.25">
      <c r="A1534" s="273">
        <v>53883</v>
      </c>
      <c r="B1534" s="273">
        <v>50656013</v>
      </c>
      <c r="C1534" s="273">
        <v>410250</v>
      </c>
      <c r="D1534" s="273" t="s">
        <v>7478</v>
      </c>
      <c r="E1534" s="273" t="s">
        <v>640</v>
      </c>
      <c r="F1534" s="273" t="s">
        <v>6688</v>
      </c>
      <c r="G1534" s="273" t="s">
        <v>6689</v>
      </c>
      <c r="H1534" s="273" t="s">
        <v>6689</v>
      </c>
      <c r="I1534" s="291" t="s">
        <v>198</v>
      </c>
    </row>
    <row r="1535" spans="1:9" x14ac:dyDescent="0.25">
      <c r="A1535" s="273">
        <v>53883</v>
      </c>
      <c r="B1535" s="273">
        <v>50656013</v>
      </c>
      <c r="C1535" s="273">
        <v>166866</v>
      </c>
      <c r="D1535" s="273" t="s">
        <v>7479</v>
      </c>
      <c r="E1535" s="273" t="s">
        <v>640</v>
      </c>
      <c r="F1535" s="273" t="s">
        <v>6688</v>
      </c>
      <c r="G1535" s="273" t="s">
        <v>6689</v>
      </c>
      <c r="H1535" s="273" t="s">
        <v>6689</v>
      </c>
      <c r="I1535" s="291" t="s">
        <v>198</v>
      </c>
    </row>
    <row r="1536" spans="1:9" x14ac:dyDescent="0.25">
      <c r="A1536" s="273">
        <v>53883</v>
      </c>
      <c r="B1536" s="273">
        <v>50656013</v>
      </c>
      <c r="C1536" s="273">
        <v>511354</v>
      </c>
      <c r="D1536" s="273" t="s">
        <v>7480</v>
      </c>
      <c r="E1536" s="273" t="s">
        <v>640</v>
      </c>
      <c r="F1536" s="273" t="s">
        <v>6688</v>
      </c>
      <c r="G1536" s="273" t="s">
        <v>6689</v>
      </c>
      <c r="H1536" s="273" t="s">
        <v>6689</v>
      </c>
      <c r="I1536" s="291" t="s">
        <v>198</v>
      </c>
    </row>
    <row r="1537" spans="1:9" x14ac:dyDescent="0.25">
      <c r="A1537" s="273">
        <v>53883</v>
      </c>
      <c r="B1537" s="273">
        <v>50656013</v>
      </c>
      <c r="C1537" s="273">
        <v>396364</v>
      </c>
      <c r="D1537" s="273" t="s">
        <v>7481</v>
      </c>
      <c r="E1537" s="273" t="s">
        <v>741</v>
      </c>
      <c r="F1537" s="273" t="s">
        <v>6688</v>
      </c>
      <c r="G1537" s="273" t="s">
        <v>6689</v>
      </c>
      <c r="H1537" s="273" t="s">
        <v>6689</v>
      </c>
      <c r="I1537" s="291" t="s">
        <v>198</v>
      </c>
    </row>
    <row r="1538" spans="1:9" x14ac:dyDescent="0.25">
      <c r="A1538" s="273">
        <v>53883</v>
      </c>
      <c r="B1538" s="273">
        <v>50656013</v>
      </c>
      <c r="C1538" s="273">
        <v>369634</v>
      </c>
      <c r="D1538" s="273" t="s">
        <v>7422</v>
      </c>
      <c r="E1538" s="273" t="s">
        <v>741</v>
      </c>
      <c r="F1538" s="273" t="s">
        <v>6688</v>
      </c>
      <c r="G1538" s="273" t="s">
        <v>6689</v>
      </c>
      <c r="H1538" s="273" t="s">
        <v>6689</v>
      </c>
      <c r="I1538" s="291" t="s">
        <v>198</v>
      </c>
    </row>
    <row r="1539" spans="1:9" x14ac:dyDescent="0.25">
      <c r="A1539" s="273">
        <v>53883</v>
      </c>
      <c r="B1539" s="273">
        <v>50656013</v>
      </c>
      <c r="C1539" s="273">
        <v>380369</v>
      </c>
      <c r="D1539" s="273" t="s">
        <v>7482</v>
      </c>
      <c r="E1539" s="273" t="s">
        <v>640</v>
      </c>
      <c r="F1539" s="273" t="s">
        <v>6688</v>
      </c>
      <c r="G1539" s="273" t="s">
        <v>6689</v>
      </c>
      <c r="H1539" s="273" t="s">
        <v>6689</v>
      </c>
      <c r="I1539" s="291" t="s">
        <v>198</v>
      </c>
    </row>
    <row r="1540" spans="1:9" x14ac:dyDescent="0.25">
      <c r="A1540" s="273">
        <v>53883</v>
      </c>
      <c r="B1540" s="273">
        <v>50656013</v>
      </c>
      <c r="C1540" s="273">
        <v>388096</v>
      </c>
      <c r="D1540" s="273" t="s">
        <v>7483</v>
      </c>
      <c r="E1540" s="273" t="s">
        <v>640</v>
      </c>
      <c r="F1540" s="273" t="s">
        <v>6688</v>
      </c>
      <c r="G1540" s="273" t="s">
        <v>6689</v>
      </c>
      <c r="H1540" s="273" t="s">
        <v>6689</v>
      </c>
      <c r="I1540" s="291" t="s">
        <v>198</v>
      </c>
    </row>
    <row r="1541" spans="1:9" x14ac:dyDescent="0.25">
      <c r="A1541" s="273">
        <v>54218</v>
      </c>
      <c r="B1541" s="273">
        <v>50650036</v>
      </c>
      <c r="C1541" s="273">
        <v>446304</v>
      </c>
      <c r="D1541" s="273" t="s">
        <v>7484</v>
      </c>
      <c r="E1541" s="273" t="s">
        <v>640</v>
      </c>
      <c r="F1541" s="273" t="s">
        <v>6688</v>
      </c>
      <c r="G1541" s="273" t="s">
        <v>6823</v>
      </c>
      <c r="H1541" s="273" t="s">
        <v>6823</v>
      </c>
      <c r="I1541" s="291" t="s">
        <v>197</v>
      </c>
    </row>
    <row r="1542" spans="1:9" x14ac:dyDescent="0.25">
      <c r="A1542" s="273">
        <v>54218</v>
      </c>
      <c r="B1542" s="273">
        <v>50650036</v>
      </c>
      <c r="C1542" s="273">
        <v>519939</v>
      </c>
      <c r="D1542" s="273" t="s">
        <v>7485</v>
      </c>
      <c r="E1542" s="273" t="s">
        <v>640</v>
      </c>
      <c r="F1542" s="273" t="s">
        <v>6688</v>
      </c>
      <c r="G1542" s="273" t="s">
        <v>6823</v>
      </c>
      <c r="H1542" s="273" t="s">
        <v>6823</v>
      </c>
      <c r="I1542" s="291" t="s">
        <v>197</v>
      </c>
    </row>
    <row r="1543" spans="1:9" x14ac:dyDescent="0.25">
      <c r="A1543" s="273">
        <v>54218</v>
      </c>
      <c r="B1543" s="273">
        <v>50650036</v>
      </c>
      <c r="C1543" s="273">
        <v>330801</v>
      </c>
      <c r="D1543" s="273" t="s">
        <v>7486</v>
      </c>
      <c r="E1543" s="273" t="s">
        <v>640</v>
      </c>
      <c r="F1543" s="273" t="s">
        <v>6688</v>
      </c>
      <c r="G1543" s="273" t="s">
        <v>6823</v>
      </c>
      <c r="H1543" s="273" t="s">
        <v>6823</v>
      </c>
      <c r="I1543" s="291" t="e">
        <v>#N/A</v>
      </c>
    </row>
    <row r="1544" spans="1:9" x14ac:dyDescent="0.25">
      <c r="A1544" s="273">
        <v>54218</v>
      </c>
      <c r="B1544" s="273">
        <v>50650036</v>
      </c>
      <c r="C1544" s="273">
        <v>485718</v>
      </c>
      <c r="D1544" s="273" t="s">
        <v>7487</v>
      </c>
      <c r="E1544" s="273" t="s">
        <v>640</v>
      </c>
      <c r="F1544" s="273" t="s">
        <v>6688</v>
      </c>
      <c r="G1544" s="273" t="s">
        <v>6823</v>
      </c>
      <c r="H1544" s="273" t="s">
        <v>6823</v>
      </c>
      <c r="I1544" s="291" t="e">
        <v>#N/A</v>
      </c>
    </row>
    <row r="1545" spans="1:9" x14ac:dyDescent="0.25">
      <c r="A1545" s="273">
        <v>54218</v>
      </c>
      <c r="B1545" s="273">
        <v>50650036</v>
      </c>
      <c r="C1545" s="273">
        <v>508858</v>
      </c>
      <c r="D1545" s="273" t="s">
        <v>7488</v>
      </c>
      <c r="E1545" s="273" t="s">
        <v>640</v>
      </c>
      <c r="F1545" s="273" t="s">
        <v>6688</v>
      </c>
      <c r="G1545" s="273" t="s">
        <v>6823</v>
      </c>
      <c r="H1545" s="273" t="s">
        <v>6823</v>
      </c>
      <c r="I1545" s="291" t="e">
        <v>#N/A</v>
      </c>
    </row>
    <row r="1546" spans="1:9" x14ac:dyDescent="0.25">
      <c r="A1546" s="273">
        <v>54218</v>
      </c>
      <c r="B1546" s="273">
        <v>50650036</v>
      </c>
      <c r="C1546" s="273">
        <v>449698</v>
      </c>
      <c r="D1546" s="273" t="s">
        <v>7489</v>
      </c>
      <c r="E1546" s="273" t="s">
        <v>6711</v>
      </c>
      <c r="F1546" s="273" t="s">
        <v>6688</v>
      </c>
      <c r="G1546" s="273" t="s">
        <v>6823</v>
      </c>
      <c r="H1546" s="273" t="s">
        <v>6823</v>
      </c>
      <c r="I1546" s="291" t="e">
        <v>#N/A</v>
      </c>
    </row>
    <row r="1547" spans="1:9" x14ac:dyDescent="0.25">
      <c r="A1547" s="273">
        <v>54218</v>
      </c>
      <c r="B1547" s="273">
        <v>50650036</v>
      </c>
      <c r="C1547" s="273">
        <v>601309</v>
      </c>
      <c r="D1547" s="273" t="s">
        <v>7490</v>
      </c>
      <c r="E1547" s="273" t="s">
        <v>6711</v>
      </c>
      <c r="F1547" s="273" t="s">
        <v>6688</v>
      </c>
      <c r="G1547" s="273" t="s">
        <v>6823</v>
      </c>
      <c r="H1547" s="273" t="s">
        <v>6823</v>
      </c>
      <c r="I1547" s="291" t="e">
        <v>#N/A</v>
      </c>
    </row>
    <row r="1548" spans="1:9" x14ac:dyDescent="0.25">
      <c r="A1548" s="273">
        <v>54218</v>
      </c>
      <c r="B1548" s="273">
        <v>50650036</v>
      </c>
      <c r="C1548" s="273">
        <v>333949</v>
      </c>
      <c r="D1548" s="273" t="s">
        <v>7491</v>
      </c>
      <c r="E1548" s="273" t="s">
        <v>640</v>
      </c>
      <c r="F1548" s="273" t="s">
        <v>6688</v>
      </c>
      <c r="G1548" s="273" t="s">
        <v>6823</v>
      </c>
      <c r="H1548" s="273" t="s">
        <v>6823</v>
      </c>
      <c r="I1548" s="291" t="e">
        <v>#N/A</v>
      </c>
    </row>
    <row r="1549" spans="1:9" x14ac:dyDescent="0.25">
      <c r="A1549" s="273">
        <v>54218</v>
      </c>
      <c r="B1549" s="273">
        <v>50650036</v>
      </c>
      <c r="C1549" s="273">
        <v>387139</v>
      </c>
      <c r="D1549" s="273" t="s">
        <v>7492</v>
      </c>
      <c r="E1549" s="273" t="s">
        <v>640</v>
      </c>
      <c r="F1549" s="273" t="s">
        <v>6688</v>
      </c>
      <c r="G1549" s="273" t="s">
        <v>6689</v>
      </c>
      <c r="H1549" s="273" t="s">
        <v>6823</v>
      </c>
      <c r="I1549" s="291" t="e">
        <v>#N/A</v>
      </c>
    </row>
    <row r="1550" spans="1:9" x14ac:dyDescent="0.25">
      <c r="A1550" s="273">
        <v>54236</v>
      </c>
      <c r="B1550" s="273">
        <v>50649936</v>
      </c>
      <c r="C1550" s="273">
        <v>556823</v>
      </c>
      <c r="D1550" s="273" t="s">
        <v>7493</v>
      </c>
      <c r="E1550" s="273" t="s">
        <v>6944</v>
      </c>
      <c r="F1550" s="273" t="s">
        <v>6688</v>
      </c>
      <c r="G1550" s="273" t="s">
        <v>6823</v>
      </c>
      <c r="H1550" s="273" t="s">
        <v>6823</v>
      </c>
      <c r="I1550" s="291" t="e">
        <v>#N/A</v>
      </c>
    </row>
    <row r="1551" spans="1:9" x14ac:dyDescent="0.25">
      <c r="A1551" s="273">
        <v>54236</v>
      </c>
      <c r="B1551" s="273">
        <v>50649936</v>
      </c>
      <c r="C1551" s="273">
        <v>521689</v>
      </c>
      <c r="D1551" s="273" t="s">
        <v>7494</v>
      </c>
      <c r="E1551" s="273" t="s">
        <v>6944</v>
      </c>
      <c r="F1551" s="273" t="s">
        <v>6688</v>
      </c>
      <c r="G1551" s="273" t="s">
        <v>6823</v>
      </c>
      <c r="H1551" s="273" t="s">
        <v>6823</v>
      </c>
      <c r="I1551" s="291" t="e">
        <v>#N/A</v>
      </c>
    </row>
    <row r="1552" spans="1:9" x14ac:dyDescent="0.25">
      <c r="A1552" s="273">
        <v>54236</v>
      </c>
      <c r="B1552" s="273">
        <v>50649936</v>
      </c>
      <c r="C1552" s="273">
        <v>463469</v>
      </c>
      <c r="D1552" s="273" t="s">
        <v>7495</v>
      </c>
      <c r="E1552" s="273" t="s">
        <v>6711</v>
      </c>
      <c r="F1552" s="273" t="s">
        <v>6688</v>
      </c>
      <c r="G1552" s="273" t="s">
        <v>6823</v>
      </c>
      <c r="H1552" s="273" t="s">
        <v>6823</v>
      </c>
      <c r="I1552" s="291" t="e">
        <v>#N/A</v>
      </c>
    </row>
    <row r="1553" spans="1:9" x14ac:dyDescent="0.25">
      <c r="A1553" s="273">
        <v>54236</v>
      </c>
      <c r="B1553" s="273">
        <v>50649936</v>
      </c>
      <c r="C1553" s="273">
        <v>404073</v>
      </c>
      <c r="D1553" s="273" t="s">
        <v>7496</v>
      </c>
      <c r="E1553" s="273" t="s">
        <v>640</v>
      </c>
      <c r="F1553" s="273" t="s">
        <v>6688</v>
      </c>
      <c r="G1553" s="273" t="s">
        <v>6823</v>
      </c>
      <c r="H1553" s="273" t="s">
        <v>6823</v>
      </c>
      <c r="I1553" s="291" t="e">
        <v>#N/A</v>
      </c>
    </row>
    <row r="1554" spans="1:9" x14ac:dyDescent="0.25">
      <c r="A1554" s="273">
        <v>54236</v>
      </c>
      <c r="B1554" s="273">
        <v>50649936</v>
      </c>
      <c r="C1554" s="273">
        <v>386141</v>
      </c>
      <c r="D1554" s="273" t="s">
        <v>7497</v>
      </c>
      <c r="E1554" s="273" t="s">
        <v>640</v>
      </c>
      <c r="F1554" s="273" t="s">
        <v>6688</v>
      </c>
      <c r="G1554" s="273" t="s">
        <v>6823</v>
      </c>
      <c r="H1554" s="273" t="s">
        <v>6823</v>
      </c>
      <c r="I1554" s="291" t="e">
        <v>#N/A</v>
      </c>
    </row>
    <row r="1555" spans="1:9" x14ac:dyDescent="0.25">
      <c r="A1555" s="273">
        <v>54236</v>
      </c>
      <c r="B1555" s="273">
        <v>50649936</v>
      </c>
      <c r="C1555" s="273">
        <v>569938</v>
      </c>
      <c r="D1555" s="273" t="s">
        <v>7498</v>
      </c>
      <c r="E1555" s="273" t="s">
        <v>6711</v>
      </c>
      <c r="F1555" s="273" t="s">
        <v>6703</v>
      </c>
      <c r="G1555" s="273" t="s">
        <v>6689</v>
      </c>
      <c r="H1555" s="273" t="s">
        <v>6823</v>
      </c>
      <c r="I1555" s="291" t="e">
        <v>#N/A</v>
      </c>
    </row>
    <row r="1556" spans="1:9" x14ac:dyDescent="0.25">
      <c r="A1556" s="273">
        <v>54236</v>
      </c>
      <c r="B1556" s="273">
        <v>50649936</v>
      </c>
      <c r="C1556" s="273">
        <v>600590</v>
      </c>
      <c r="D1556" s="273" t="s">
        <v>7499</v>
      </c>
      <c r="E1556" s="273" t="s">
        <v>6944</v>
      </c>
      <c r="F1556" s="273" t="s">
        <v>6688</v>
      </c>
      <c r="G1556" s="273" t="s">
        <v>6823</v>
      </c>
      <c r="H1556" s="273" t="s">
        <v>6823</v>
      </c>
      <c r="I1556" s="291" t="e">
        <v>#N/A</v>
      </c>
    </row>
    <row r="1557" spans="1:9" x14ac:dyDescent="0.25">
      <c r="A1557" s="273">
        <v>54236</v>
      </c>
      <c r="B1557" s="273">
        <v>50649936</v>
      </c>
      <c r="C1557" s="273">
        <v>432796</v>
      </c>
      <c r="D1557" s="273" t="s">
        <v>7500</v>
      </c>
      <c r="E1557" s="273" t="s">
        <v>640</v>
      </c>
      <c r="F1557" s="273" t="s">
        <v>6688</v>
      </c>
      <c r="G1557" s="273" t="s">
        <v>6823</v>
      </c>
      <c r="H1557" s="273" t="s">
        <v>6823</v>
      </c>
      <c r="I1557" s="291" t="e">
        <v>#N/A</v>
      </c>
    </row>
    <row r="1558" spans="1:9" x14ac:dyDescent="0.25">
      <c r="A1558" s="273">
        <v>54260</v>
      </c>
      <c r="B1558" s="273">
        <v>50655727</v>
      </c>
      <c r="C1558" s="273">
        <v>472193</v>
      </c>
      <c r="D1558" s="273" t="s">
        <v>7501</v>
      </c>
      <c r="E1558" s="273" t="s">
        <v>741</v>
      </c>
      <c r="F1558" s="273" t="s">
        <v>6688</v>
      </c>
      <c r="G1558" s="273" t="s">
        <v>6689</v>
      </c>
      <c r="H1558" s="273" t="s">
        <v>6823</v>
      </c>
      <c r="I1558" s="291" t="e">
        <v>#N/A</v>
      </c>
    </row>
    <row r="1559" spans="1:9" x14ac:dyDescent="0.25">
      <c r="A1559" s="273">
        <v>54260</v>
      </c>
      <c r="B1559" s="273">
        <v>50655727</v>
      </c>
      <c r="C1559" s="273">
        <v>519611</v>
      </c>
      <c r="D1559" s="273" t="s">
        <v>7502</v>
      </c>
      <c r="E1559" s="273" t="s">
        <v>6944</v>
      </c>
      <c r="F1559" s="273" t="s">
        <v>6688</v>
      </c>
      <c r="G1559" s="273" t="s">
        <v>6823</v>
      </c>
      <c r="H1559" s="273" t="s">
        <v>6823</v>
      </c>
      <c r="I1559" s="291" t="e">
        <v>#N/A</v>
      </c>
    </row>
    <row r="1560" spans="1:9" x14ac:dyDescent="0.25">
      <c r="A1560" s="273">
        <v>54260</v>
      </c>
      <c r="B1560" s="273">
        <v>50655727</v>
      </c>
      <c r="C1560" s="273">
        <v>520680</v>
      </c>
      <c r="D1560" s="273" t="s">
        <v>7503</v>
      </c>
      <c r="E1560" s="273" t="s">
        <v>6944</v>
      </c>
      <c r="F1560" s="273" t="s">
        <v>6688</v>
      </c>
      <c r="G1560" s="273" t="s">
        <v>6823</v>
      </c>
      <c r="H1560" s="273" t="s">
        <v>6823</v>
      </c>
      <c r="I1560" s="291" t="e">
        <v>#N/A</v>
      </c>
    </row>
    <row r="1561" spans="1:9" x14ac:dyDescent="0.25">
      <c r="A1561" s="273">
        <v>54260</v>
      </c>
      <c r="B1561" s="273">
        <v>50655727</v>
      </c>
      <c r="C1561" s="273">
        <v>477698</v>
      </c>
      <c r="D1561" s="273" t="s">
        <v>7504</v>
      </c>
      <c r="E1561" s="273" t="s">
        <v>6944</v>
      </c>
      <c r="F1561" s="273" t="s">
        <v>6688</v>
      </c>
      <c r="G1561" s="273" t="s">
        <v>6823</v>
      </c>
      <c r="H1561" s="273" t="s">
        <v>6823</v>
      </c>
      <c r="I1561" s="291" t="e">
        <v>#N/A</v>
      </c>
    </row>
    <row r="1562" spans="1:9" x14ac:dyDescent="0.25">
      <c r="A1562" s="273">
        <v>54260</v>
      </c>
      <c r="B1562" s="273">
        <v>50655727</v>
      </c>
      <c r="C1562" s="273">
        <v>899836</v>
      </c>
      <c r="D1562" s="273" t="s">
        <v>7505</v>
      </c>
      <c r="E1562" s="273" t="s">
        <v>741</v>
      </c>
      <c r="F1562" s="273" t="s">
        <v>6688</v>
      </c>
      <c r="G1562" s="273" t="s">
        <v>6689</v>
      </c>
      <c r="H1562" s="273" t="s">
        <v>6823</v>
      </c>
      <c r="I1562" s="291" t="e">
        <v>#N/A</v>
      </c>
    </row>
    <row r="1563" spans="1:9" x14ac:dyDescent="0.25">
      <c r="A1563" s="273">
        <v>54260</v>
      </c>
      <c r="B1563" s="273">
        <v>50655727</v>
      </c>
      <c r="C1563" s="273">
        <v>603287</v>
      </c>
      <c r="D1563" s="273" t="s">
        <v>7506</v>
      </c>
      <c r="E1563" s="273" t="s">
        <v>6944</v>
      </c>
      <c r="F1563" s="273" t="s">
        <v>6688</v>
      </c>
      <c r="G1563" s="273" t="s">
        <v>6823</v>
      </c>
      <c r="H1563" s="273" t="s">
        <v>6823</v>
      </c>
      <c r="I1563" s="291" t="e">
        <v>#N/A</v>
      </c>
    </row>
    <row r="1564" spans="1:9" x14ac:dyDescent="0.25">
      <c r="A1564" s="273">
        <v>54260</v>
      </c>
      <c r="B1564" s="273">
        <v>50655727</v>
      </c>
      <c r="C1564" s="273">
        <v>503939</v>
      </c>
      <c r="D1564" s="273" t="s">
        <v>7507</v>
      </c>
      <c r="E1564" s="273" t="s">
        <v>6944</v>
      </c>
      <c r="F1564" s="273" t="s">
        <v>6688</v>
      </c>
      <c r="G1564" s="273" t="s">
        <v>6823</v>
      </c>
      <c r="H1564" s="273" t="s">
        <v>6823</v>
      </c>
      <c r="I1564" s="291" t="e">
        <v>#N/A</v>
      </c>
    </row>
    <row r="1565" spans="1:9" x14ac:dyDescent="0.25">
      <c r="A1565" s="273">
        <v>54260</v>
      </c>
      <c r="B1565" s="273">
        <v>50655727</v>
      </c>
      <c r="C1565" s="273">
        <v>601563</v>
      </c>
      <c r="D1565" s="273" t="s">
        <v>7508</v>
      </c>
      <c r="E1565" s="273" t="s">
        <v>6944</v>
      </c>
      <c r="F1565" s="273" t="s">
        <v>6688</v>
      </c>
      <c r="G1565" s="273" t="s">
        <v>6823</v>
      </c>
      <c r="H1565" s="273" t="s">
        <v>6823</v>
      </c>
      <c r="I1565" s="291" t="e">
        <v>#N/A</v>
      </c>
    </row>
    <row r="1566" spans="1:9" x14ac:dyDescent="0.25">
      <c r="A1566" s="273">
        <v>54260</v>
      </c>
      <c r="B1566" s="273">
        <v>50655727</v>
      </c>
      <c r="C1566" s="273">
        <v>552152</v>
      </c>
      <c r="D1566" s="273" t="s">
        <v>7509</v>
      </c>
      <c r="E1566" s="273" t="s">
        <v>640</v>
      </c>
      <c r="F1566" s="273" t="s">
        <v>6688</v>
      </c>
      <c r="G1566" s="273" t="s">
        <v>6823</v>
      </c>
      <c r="H1566" s="273" t="s">
        <v>6823</v>
      </c>
      <c r="I1566" s="291" t="e">
        <v>#N/A</v>
      </c>
    </row>
    <row r="1567" spans="1:9" x14ac:dyDescent="0.25">
      <c r="A1567" s="273">
        <v>54325</v>
      </c>
      <c r="B1567" s="273">
        <v>50655730</v>
      </c>
      <c r="C1567" s="273">
        <v>471274</v>
      </c>
      <c r="D1567" s="273" t="s">
        <v>7510</v>
      </c>
      <c r="E1567" s="273" t="s">
        <v>640</v>
      </c>
      <c r="F1567" s="273" t="s">
        <v>6688</v>
      </c>
      <c r="G1567" s="273" t="s">
        <v>6823</v>
      </c>
      <c r="H1567" s="273" t="s">
        <v>6823</v>
      </c>
      <c r="I1567" s="291" t="e">
        <v>#N/A</v>
      </c>
    </row>
    <row r="1568" spans="1:9" x14ac:dyDescent="0.25">
      <c r="A1568" s="273">
        <v>54325</v>
      </c>
      <c r="B1568" s="273">
        <v>50655730</v>
      </c>
      <c r="C1568" s="273">
        <v>547523</v>
      </c>
      <c r="D1568" s="273" t="s">
        <v>7511</v>
      </c>
      <c r="E1568" s="273" t="s">
        <v>6711</v>
      </c>
      <c r="F1568" s="273" t="s">
        <v>6688</v>
      </c>
      <c r="G1568" s="273" t="s">
        <v>6823</v>
      </c>
      <c r="H1568" s="273" t="s">
        <v>6823</v>
      </c>
      <c r="I1568" s="291" t="e">
        <v>#N/A</v>
      </c>
    </row>
    <row r="1569" spans="1:9" x14ac:dyDescent="0.25">
      <c r="A1569" s="273">
        <v>54325</v>
      </c>
      <c r="B1569" s="273">
        <v>50655730</v>
      </c>
      <c r="C1569" s="273">
        <v>362165</v>
      </c>
      <c r="D1569" s="273" t="s">
        <v>7512</v>
      </c>
      <c r="E1569" s="273" t="s">
        <v>640</v>
      </c>
      <c r="F1569" s="273" t="s">
        <v>6688</v>
      </c>
      <c r="G1569" s="273" t="s">
        <v>6689</v>
      </c>
      <c r="H1569" s="273" t="s">
        <v>6823</v>
      </c>
      <c r="I1569" s="291" t="e">
        <v>#N/A</v>
      </c>
    </row>
    <row r="1570" spans="1:9" x14ac:dyDescent="0.25">
      <c r="A1570" s="273">
        <v>54325</v>
      </c>
      <c r="B1570" s="273">
        <v>50655730</v>
      </c>
      <c r="C1570" s="273">
        <v>520482</v>
      </c>
      <c r="D1570" s="273" t="s">
        <v>7513</v>
      </c>
      <c r="E1570" s="273" t="s">
        <v>6944</v>
      </c>
      <c r="F1570" s="273" t="s">
        <v>6688</v>
      </c>
      <c r="G1570" s="273" t="s">
        <v>6823</v>
      </c>
      <c r="H1570" s="273" t="s">
        <v>6823</v>
      </c>
      <c r="I1570" s="291" t="e">
        <v>#N/A</v>
      </c>
    </row>
    <row r="1571" spans="1:9" x14ac:dyDescent="0.25">
      <c r="A1571" s="273">
        <v>54325</v>
      </c>
      <c r="B1571" s="273">
        <v>50655730</v>
      </c>
      <c r="C1571" s="273">
        <v>559164</v>
      </c>
      <c r="D1571" s="273" t="s">
        <v>7514</v>
      </c>
      <c r="E1571" s="273" t="s">
        <v>6944</v>
      </c>
      <c r="F1571" s="273" t="s">
        <v>6688</v>
      </c>
      <c r="G1571" s="273" t="s">
        <v>6823</v>
      </c>
      <c r="H1571" s="273" t="s">
        <v>6823</v>
      </c>
      <c r="I1571" s="291" t="e">
        <v>#N/A</v>
      </c>
    </row>
    <row r="1572" spans="1:9" x14ac:dyDescent="0.25">
      <c r="A1572" s="273">
        <v>54325</v>
      </c>
      <c r="B1572" s="273">
        <v>50655730</v>
      </c>
      <c r="C1572" s="273">
        <v>547524</v>
      </c>
      <c r="D1572" s="273" t="s">
        <v>7515</v>
      </c>
      <c r="E1572" s="273" t="s">
        <v>6711</v>
      </c>
      <c r="F1572" s="273" t="s">
        <v>6688</v>
      </c>
      <c r="G1572" s="273" t="s">
        <v>6823</v>
      </c>
      <c r="H1572" s="273" t="s">
        <v>6823</v>
      </c>
      <c r="I1572" s="291" t="e">
        <v>#N/A</v>
      </c>
    </row>
    <row r="1573" spans="1:9" x14ac:dyDescent="0.25">
      <c r="A1573" s="273">
        <v>54325</v>
      </c>
      <c r="B1573" s="273">
        <v>50655730</v>
      </c>
      <c r="C1573" s="273">
        <v>317418</v>
      </c>
      <c r="D1573" s="273" t="s">
        <v>7516</v>
      </c>
      <c r="E1573" s="273" t="s">
        <v>741</v>
      </c>
      <c r="F1573" s="273" t="s">
        <v>6688</v>
      </c>
      <c r="G1573" s="273" t="s">
        <v>6823</v>
      </c>
      <c r="H1573" s="273" t="s">
        <v>6823</v>
      </c>
      <c r="I1573" s="291" t="e">
        <v>#N/A</v>
      </c>
    </row>
    <row r="1574" spans="1:9" x14ac:dyDescent="0.25">
      <c r="A1574" s="273">
        <v>54447</v>
      </c>
      <c r="B1574" s="273">
        <v>50650087</v>
      </c>
      <c r="C1574" s="273">
        <v>446304</v>
      </c>
      <c r="D1574" s="273" t="s">
        <v>7484</v>
      </c>
      <c r="E1574" s="273" t="s">
        <v>640</v>
      </c>
      <c r="F1574" s="273" t="s">
        <v>6688</v>
      </c>
      <c r="G1574" s="273" t="s">
        <v>6823</v>
      </c>
      <c r="H1574" s="273" t="s">
        <v>6823</v>
      </c>
      <c r="I1574" s="291" t="s">
        <v>197</v>
      </c>
    </row>
    <row r="1575" spans="1:9" x14ac:dyDescent="0.25">
      <c r="A1575" s="273">
        <v>54447</v>
      </c>
      <c r="B1575" s="273">
        <v>50650087</v>
      </c>
      <c r="C1575" s="273">
        <v>279305</v>
      </c>
      <c r="D1575" s="273" t="s">
        <v>7517</v>
      </c>
      <c r="E1575" s="273" t="s">
        <v>640</v>
      </c>
      <c r="F1575" s="273" t="s">
        <v>6688</v>
      </c>
      <c r="G1575" s="273" t="s">
        <v>6823</v>
      </c>
      <c r="H1575" s="273" t="s">
        <v>6823</v>
      </c>
      <c r="I1575" s="291" t="e">
        <v>#N/A</v>
      </c>
    </row>
    <row r="1576" spans="1:9" x14ac:dyDescent="0.25">
      <c r="A1576" s="273">
        <v>54447</v>
      </c>
      <c r="B1576" s="273">
        <v>50650087</v>
      </c>
      <c r="C1576" s="273">
        <v>519939</v>
      </c>
      <c r="D1576" s="273" t="s">
        <v>7485</v>
      </c>
      <c r="E1576" s="273" t="s">
        <v>640</v>
      </c>
      <c r="F1576" s="273" t="s">
        <v>6688</v>
      </c>
      <c r="G1576" s="273" t="s">
        <v>6823</v>
      </c>
      <c r="H1576" s="273" t="s">
        <v>6823</v>
      </c>
      <c r="I1576" s="291" t="s">
        <v>197</v>
      </c>
    </row>
    <row r="1577" spans="1:9" x14ac:dyDescent="0.25">
      <c r="A1577" s="273">
        <v>54447</v>
      </c>
      <c r="B1577" s="273">
        <v>50650087</v>
      </c>
      <c r="C1577" s="273">
        <v>806805</v>
      </c>
      <c r="D1577" s="273" t="s">
        <v>7518</v>
      </c>
      <c r="E1577" s="273" t="s">
        <v>640</v>
      </c>
      <c r="F1577" s="273" t="s">
        <v>6688</v>
      </c>
      <c r="G1577" s="273" t="s">
        <v>6689</v>
      </c>
      <c r="H1577" s="273" t="s">
        <v>6823</v>
      </c>
      <c r="I1577" s="291" t="e">
        <v>#N/A</v>
      </c>
    </row>
    <row r="1578" spans="1:9" x14ac:dyDescent="0.25">
      <c r="A1578" s="273">
        <v>54447</v>
      </c>
      <c r="B1578" s="273">
        <v>50650087</v>
      </c>
      <c r="C1578" s="273">
        <v>330801</v>
      </c>
      <c r="D1578" s="273" t="s">
        <v>7486</v>
      </c>
      <c r="E1578" s="273" t="s">
        <v>640</v>
      </c>
      <c r="F1578" s="273" t="s">
        <v>6688</v>
      </c>
      <c r="G1578" s="273" t="s">
        <v>6823</v>
      </c>
      <c r="H1578" s="273" t="s">
        <v>6823</v>
      </c>
      <c r="I1578" s="291" t="e">
        <v>#N/A</v>
      </c>
    </row>
    <row r="1579" spans="1:9" x14ac:dyDescent="0.25">
      <c r="A1579" s="273">
        <v>54447</v>
      </c>
      <c r="B1579" s="273">
        <v>50650087</v>
      </c>
      <c r="C1579" s="273">
        <v>485718</v>
      </c>
      <c r="D1579" s="273" t="s">
        <v>7487</v>
      </c>
      <c r="E1579" s="273" t="s">
        <v>640</v>
      </c>
      <c r="F1579" s="273" t="s">
        <v>6688</v>
      </c>
      <c r="G1579" s="273" t="s">
        <v>6823</v>
      </c>
      <c r="H1579" s="273" t="s">
        <v>6823</v>
      </c>
      <c r="I1579" s="291" t="e">
        <v>#N/A</v>
      </c>
    </row>
    <row r="1580" spans="1:9" x14ac:dyDescent="0.25">
      <c r="A1580" s="273">
        <v>54447</v>
      </c>
      <c r="B1580" s="273">
        <v>50650087</v>
      </c>
      <c r="C1580" s="273">
        <v>508858</v>
      </c>
      <c r="D1580" s="273" t="s">
        <v>7488</v>
      </c>
      <c r="E1580" s="273" t="s">
        <v>640</v>
      </c>
      <c r="F1580" s="273" t="s">
        <v>6688</v>
      </c>
      <c r="G1580" s="273" t="s">
        <v>6823</v>
      </c>
      <c r="H1580" s="273" t="s">
        <v>6823</v>
      </c>
      <c r="I1580" s="291" t="e">
        <v>#N/A</v>
      </c>
    </row>
    <row r="1581" spans="1:9" x14ac:dyDescent="0.25">
      <c r="A1581" s="273">
        <v>54447</v>
      </c>
      <c r="B1581" s="273">
        <v>50650087</v>
      </c>
      <c r="C1581" s="273">
        <v>449698</v>
      </c>
      <c r="D1581" s="273" t="s">
        <v>7489</v>
      </c>
      <c r="E1581" s="273" t="s">
        <v>6711</v>
      </c>
      <c r="F1581" s="273" t="s">
        <v>6688</v>
      </c>
      <c r="G1581" s="273" t="s">
        <v>6823</v>
      </c>
      <c r="H1581" s="273" t="s">
        <v>6823</v>
      </c>
      <c r="I1581" s="291" t="e">
        <v>#N/A</v>
      </c>
    </row>
    <row r="1582" spans="1:9" x14ac:dyDescent="0.25">
      <c r="A1582" s="273">
        <v>54447</v>
      </c>
      <c r="B1582" s="273">
        <v>50650087</v>
      </c>
      <c r="C1582" s="273">
        <v>601309</v>
      </c>
      <c r="D1582" s="273" t="s">
        <v>7490</v>
      </c>
      <c r="E1582" s="273" t="s">
        <v>6711</v>
      </c>
      <c r="F1582" s="273" t="s">
        <v>6688</v>
      </c>
      <c r="G1582" s="273" t="s">
        <v>6823</v>
      </c>
      <c r="H1582" s="273" t="s">
        <v>6823</v>
      </c>
      <c r="I1582" s="291" t="e">
        <v>#N/A</v>
      </c>
    </row>
    <row r="1583" spans="1:9" x14ac:dyDescent="0.25">
      <c r="A1583" s="273">
        <v>54447</v>
      </c>
      <c r="B1583" s="273">
        <v>50650087</v>
      </c>
      <c r="C1583" s="273">
        <v>333949</v>
      </c>
      <c r="D1583" s="273" t="s">
        <v>7491</v>
      </c>
      <c r="E1583" s="273" t="s">
        <v>640</v>
      </c>
      <c r="F1583" s="273" t="s">
        <v>6688</v>
      </c>
      <c r="G1583" s="273" t="s">
        <v>6823</v>
      </c>
      <c r="H1583" s="273" t="s">
        <v>6823</v>
      </c>
      <c r="I1583" s="291" t="e">
        <v>#N/A</v>
      </c>
    </row>
    <row r="1584" spans="1:9" x14ac:dyDescent="0.25">
      <c r="A1584" s="273">
        <v>54447</v>
      </c>
      <c r="B1584" s="273">
        <v>50650087</v>
      </c>
      <c r="C1584" s="273">
        <v>387139</v>
      </c>
      <c r="D1584" s="273" t="s">
        <v>7492</v>
      </c>
      <c r="E1584" s="273" t="s">
        <v>640</v>
      </c>
      <c r="F1584" s="273" t="s">
        <v>6688</v>
      </c>
      <c r="G1584" s="273" t="s">
        <v>6689</v>
      </c>
      <c r="H1584" s="273" t="s">
        <v>6823</v>
      </c>
      <c r="I1584" s="291" t="e">
        <v>#N/A</v>
      </c>
    </row>
    <row r="1585" spans="1:9" x14ac:dyDescent="0.25">
      <c r="A1585" s="273">
        <v>54447</v>
      </c>
      <c r="B1585" s="273">
        <v>50650087</v>
      </c>
      <c r="C1585" s="273">
        <v>418647</v>
      </c>
      <c r="D1585" s="273" t="s">
        <v>7519</v>
      </c>
      <c r="E1585" s="273" t="s">
        <v>640</v>
      </c>
      <c r="F1585" s="273" t="s">
        <v>6688</v>
      </c>
      <c r="G1585" s="273" t="s">
        <v>6689</v>
      </c>
      <c r="H1585" s="273" t="s">
        <v>6823</v>
      </c>
      <c r="I1585" s="291" t="e">
        <v>#N/A</v>
      </c>
    </row>
    <row r="1586" spans="1:9" x14ac:dyDescent="0.25">
      <c r="A1586" s="273">
        <v>54453</v>
      </c>
      <c r="B1586" s="273">
        <v>50649992</v>
      </c>
      <c r="C1586" s="273">
        <v>419790</v>
      </c>
      <c r="D1586" s="273" t="s">
        <v>7520</v>
      </c>
      <c r="E1586" s="273" t="s">
        <v>640</v>
      </c>
      <c r="F1586" s="273" t="s">
        <v>6688</v>
      </c>
      <c r="G1586" s="273" t="s">
        <v>6689</v>
      </c>
      <c r="H1586" s="273" t="s">
        <v>6823</v>
      </c>
      <c r="I1586" s="291" t="e">
        <v>#N/A</v>
      </c>
    </row>
    <row r="1587" spans="1:9" x14ac:dyDescent="0.25">
      <c r="A1587" s="273">
        <v>54453</v>
      </c>
      <c r="B1587" s="273">
        <v>50649992</v>
      </c>
      <c r="C1587" s="273">
        <v>556823</v>
      </c>
      <c r="D1587" s="273" t="s">
        <v>7493</v>
      </c>
      <c r="E1587" s="273" t="s">
        <v>6944</v>
      </c>
      <c r="F1587" s="273" t="s">
        <v>6688</v>
      </c>
      <c r="G1587" s="273" t="s">
        <v>6823</v>
      </c>
      <c r="H1587" s="273" t="s">
        <v>6823</v>
      </c>
      <c r="I1587" s="291" t="e">
        <v>#N/A</v>
      </c>
    </row>
    <row r="1588" spans="1:9" x14ac:dyDescent="0.25">
      <c r="A1588" s="273">
        <v>54453</v>
      </c>
      <c r="B1588" s="273">
        <v>50649992</v>
      </c>
      <c r="C1588" s="273">
        <v>521689</v>
      </c>
      <c r="D1588" s="273" t="s">
        <v>7494</v>
      </c>
      <c r="E1588" s="273" t="s">
        <v>6944</v>
      </c>
      <c r="F1588" s="273" t="s">
        <v>6688</v>
      </c>
      <c r="G1588" s="273" t="s">
        <v>6823</v>
      </c>
      <c r="H1588" s="273" t="s">
        <v>6823</v>
      </c>
      <c r="I1588" s="291" t="e">
        <v>#N/A</v>
      </c>
    </row>
    <row r="1589" spans="1:9" x14ac:dyDescent="0.25">
      <c r="A1589" s="273">
        <v>54453</v>
      </c>
      <c r="B1589" s="273">
        <v>50649992</v>
      </c>
      <c r="C1589" s="273">
        <v>463469</v>
      </c>
      <c r="D1589" s="273" t="s">
        <v>7495</v>
      </c>
      <c r="E1589" s="273" t="s">
        <v>6711</v>
      </c>
      <c r="F1589" s="273" t="s">
        <v>6688</v>
      </c>
      <c r="G1589" s="273" t="s">
        <v>6823</v>
      </c>
      <c r="H1589" s="273" t="s">
        <v>6823</v>
      </c>
      <c r="I1589" s="291" t="e">
        <v>#N/A</v>
      </c>
    </row>
    <row r="1590" spans="1:9" x14ac:dyDescent="0.25">
      <c r="A1590" s="273">
        <v>54453</v>
      </c>
      <c r="B1590" s="273">
        <v>50649992</v>
      </c>
      <c r="C1590" s="273">
        <v>466446</v>
      </c>
      <c r="D1590" s="273" t="s">
        <v>7521</v>
      </c>
      <c r="E1590" s="273" t="s">
        <v>640</v>
      </c>
      <c r="F1590" s="273" t="s">
        <v>6688</v>
      </c>
      <c r="G1590" s="273" t="s">
        <v>6689</v>
      </c>
      <c r="H1590" s="273" t="s">
        <v>6823</v>
      </c>
      <c r="I1590" s="291" t="e">
        <v>#N/A</v>
      </c>
    </row>
    <row r="1591" spans="1:9" x14ac:dyDescent="0.25">
      <c r="A1591" s="273">
        <v>54453</v>
      </c>
      <c r="B1591" s="273">
        <v>50649992</v>
      </c>
      <c r="C1591" s="273">
        <v>404073</v>
      </c>
      <c r="D1591" s="273" t="s">
        <v>7496</v>
      </c>
      <c r="E1591" s="273" t="s">
        <v>640</v>
      </c>
      <c r="F1591" s="273" t="s">
        <v>6688</v>
      </c>
      <c r="G1591" s="273" t="s">
        <v>6823</v>
      </c>
      <c r="H1591" s="273" t="s">
        <v>6823</v>
      </c>
      <c r="I1591" s="291" t="e">
        <v>#N/A</v>
      </c>
    </row>
    <row r="1592" spans="1:9" x14ac:dyDescent="0.25">
      <c r="A1592" s="273">
        <v>54453</v>
      </c>
      <c r="B1592" s="273">
        <v>50649992</v>
      </c>
      <c r="C1592" s="273">
        <v>251963</v>
      </c>
      <c r="D1592" s="273" t="s">
        <v>7522</v>
      </c>
      <c r="E1592" s="273" t="s">
        <v>640</v>
      </c>
      <c r="F1592" s="273" t="s">
        <v>6688</v>
      </c>
      <c r="G1592" s="273" t="s">
        <v>6689</v>
      </c>
      <c r="H1592" s="273" t="s">
        <v>6823</v>
      </c>
      <c r="I1592" s="291" t="e">
        <v>#N/A</v>
      </c>
    </row>
    <row r="1593" spans="1:9" x14ac:dyDescent="0.25">
      <c r="A1593" s="273">
        <v>54453</v>
      </c>
      <c r="B1593" s="273">
        <v>50649992</v>
      </c>
      <c r="C1593" s="273">
        <v>386141</v>
      </c>
      <c r="D1593" s="273" t="s">
        <v>7497</v>
      </c>
      <c r="E1593" s="273" t="s">
        <v>640</v>
      </c>
      <c r="F1593" s="273" t="s">
        <v>6688</v>
      </c>
      <c r="G1593" s="273" t="s">
        <v>6823</v>
      </c>
      <c r="H1593" s="273" t="s">
        <v>6823</v>
      </c>
      <c r="I1593" s="291" t="e">
        <v>#N/A</v>
      </c>
    </row>
    <row r="1594" spans="1:9" x14ac:dyDescent="0.25">
      <c r="A1594" s="273">
        <v>54453</v>
      </c>
      <c r="B1594" s="273">
        <v>50649992</v>
      </c>
      <c r="C1594" s="273">
        <v>370833</v>
      </c>
      <c r="D1594" s="273" t="s">
        <v>7523</v>
      </c>
      <c r="E1594" s="273" t="s">
        <v>640</v>
      </c>
      <c r="F1594" s="273" t="s">
        <v>6688</v>
      </c>
      <c r="G1594" s="273" t="s">
        <v>6689</v>
      </c>
      <c r="H1594" s="273" t="s">
        <v>6823</v>
      </c>
      <c r="I1594" s="291" t="e">
        <v>#N/A</v>
      </c>
    </row>
    <row r="1595" spans="1:9" x14ac:dyDescent="0.25">
      <c r="A1595" s="273">
        <v>54453</v>
      </c>
      <c r="B1595" s="273">
        <v>50649992</v>
      </c>
      <c r="C1595" s="273">
        <v>569938</v>
      </c>
      <c r="D1595" s="273" t="s">
        <v>7498</v>
      </c>
      <c r="E1595" s="273" t="s">
        <v>6711</v>
      </c>
      <c r="F1595" s="273" t="s">
        <v>6703</v>
      </c>
      <c r="G1595" s="273" t="s">
        <v>6689</v>
      </c>
      <c r="H1595" s="273" t="s">
        <v>6823</v>
      </c>
      <c r="I1595" s="291" t="e">
        <v>#N/A</v>
      </c>
    </row>
    <row r="1596" spans="1:9" x14ac:dyDescent="0.25">
      <c r="A1596" s="273">
        <v>54453</v>
      </c>
      <c r="B1596" s="273">
        <v>50649992</v>
      </c>
      <c r="C1596" s="273">
        <v>451566</v>
      </c>
      <c r="D1596" s="273" t="s">
        <v>7524</v>
      </c>
      <c r="E1596" s="273" t="s">
        <v>640</v>
      </c>
      <c r="F1596" s="273" t="s">
        <v>6688</v>
      </c>
      <c r="G1596" s="273" t="s">
        <v>6689</v>
      </c>
      <c r="H1596" s="273" t="s">
        <v>6823</v>
      </c>
      <c r="I1596" s="291" t="e">
        <v>#N/A</v>
      </c>
    </row>
    <row r="1597" spans="1:9" x14ac:dyDescent="0.25">
      <c r="A1597" s="273">
        <v>54453</v>
      </c>
      <c r="B1597" s="273">
        <v>50649992</v>
      </c>
      <c r="C1597" s="273">
        <v>600590</v>
      </c>
      <c r="D1597" s="273" t="s">
        <v>7499</v>
      </c>
      <c r="E1597" s="273" t="s">
        <v>6944</v>
      </c>
      <c r="F1597" s="273" t="s">
        <v>6688</v>
      </c>
      <c r="G1597" s="273" t="s">
        <v>6823</v>
      </c>
      <c r="H1597" s="273" t="s">
        <v>6823</v>
      </c>
      <c r="I1597" s="291" t="e">
        <v>#N/A</v>
      </c>
    </row>
    <row r="1598" spans="1:9" x14ac:dyDescent="0.25">
      <c r="A1598" s="273">
        <v>54453</v>
      </c>
      <c r="B1598" s="273">
        <v>50649992</v>
      </c>
      <c r="C1598" s="273">
        <v>432796</v>
      </c>
      <c r="D1598" s="273" t="s">
        <v>7500</v>
      </c>
      <c r="E1598" s="273" t="s">
        <v>640</v>
      </c>
      <c r="F1598" s="273" t="s">
        <v>6688</v>
      </c>
      <c r="G1598" s="273" t="s">
        <v>6823</v>
      </c>
      <c r="H1598" s="273" t="s">
        <v>6823</v>
      </c>
      <c r="I1598" s="291" t="e">
        <v>#N/A</v>
      </c>
    </row>
    <row r="1599" spans="1:9" x14ac:dyDescent="0.25">
      <c r="A1599" s="273">
        <v>54478</v>
      </c>
      <c r="B1599" s="273">
        <v>50655729</v>
      </c>
      <c r="C1599" s="273">
        <v>472193</v>
      </c>
      <c r="D1599" s="273" t="s">
        <v>7501</v>
      </c>
      <c r="E1599" s="273" t="s">
        <v>741</v>
      </c>
      <c r="F1599" s="273" t="s">
        <v>6688</v>
      </c>
      <c r="G1599" s="273" t="s">
        <v>6689</v>
      </c>
      <c r="H1599" s="273" t="s">
        <v>6823</v>
      </c>
      <c r="I1599" s="291" t="e">
        <v>#N/A</v>
      </c>
    </row>
    <row r="1600" spans="1:9" x14ac:dyDescent="0.25">
      <c r="A1600" s="273">
        <v>54478</v>
      </c>
      <c r="B1600" s="273">
        <v>50655729</v>
      </c>
      <c r="C1600" s="273">
        <v>519611</v>
      </c>
      <c r="D1600" s="273" t="s">
        <v>7502</v>
      </c>
      <c r="E1600" s="273" t="s">
        <v>6944</v>
      </c>
      <c r="F1600" s="273" t="s">
        <v>6688</v>
      </c>
      <c r="G1600" s="273" t="s">
        <v>6823</v>
      </c>
      <c r="H1600" s="273" t="s">
        <v>6823</v>
      </c>
      <c r="I1600" s="291" t="e">
        <v>#N/A</v>
      </c>
    </row>
    <row r="1601" spans="1:9" x14ac:dyDescent="0.25">
      <c r="A1601" s="273">
        <v>54478</v>
      </c>
      <c r="B1601" s="273">
        <v>50655729</v>
      </c>
      <c r="C1601" s="273">
        <v>520680</v>
      </c>
      <c r="D1601" s="273" t="s">
        <v>7503</v>
      </c>
      <c r="E1601" s="273" t="s">
        <v>6944</v>
      </c>
      <c r="F1601" s="273" t="s">
        <v>6688</v>
      </c>
      <c r="G1601" s="273" t="s">
        <v>6823</v>
      </c>
      <c r="H1601" s="273" t="s">
        <v>6823</v>
      </c>
      <c r="I1601" s="291" t="e">
        <v>#N/A</v>
      </c>
    </row>
    <row r="1602" spans="1:9" x14ac:dyDescent="0.25">
      <c r="A1602" s="273">
        <v>54478</v>
      </c>
      <c r="B1602" s="273">
        <v>50655729</v>
      </c>
      <c r="C1602" s="273">
        <v>498901</v>
      </c>
      <c r="D1602" s="273" t="s">
        <v>7525</v>
      </c>
      <c r="E1602" s="273" t="s">
        <v>640</v>
      </c>
      <c r="F1602" s="273" t="s">
        <v>6688</v>
      </c>
      <c r="G1602" s="273" t="s">
        <v>6689</v>
      </c>
      <c r="H1602" s="273" t="s">
        <v>6823</v>
      </c>
      <c r="I1602" s="291" t="e">
        <v>#N/A</v>
      </c>
    </row>
    <row r="1603" spans="1:9" x14ac:dyDescent="0.25">
      <c r="A1603" s="273">
        <v>54478</v>
      </c>
      <c r="B1603" s="273">
        <v>50655729</v>
      </c>
      <c r="C1603" s="273">
        <v>477698</v>
      </c>
      <c r="D1603" s="273" t="s">
        <v>7504</v>
      </c>
      <c r="E1603" s="273" t="s">
        <v>6944</v>
      </c>
      <c r="F1603" s="273" t="s">
        <v>6688</v>
      </c>
      <c r="G1603" s="273" t="s">
        <v>6823</v>
      </c>
      <c r="H1603" s="273" t="s">
        <v>6823</v>
      </c>
      <c r="I1603" s="291" t="e">
        <v>#N/A</v>
      </c>
    </row>
    <row r="1604" spans="1:9" x14ac:dyDescent="0.25">
      <c r="A1604" s="273">
        <v>54478</v>
      </c>
      <c r="B1604" s="273">
        <v>50655729</v>
      </c>
      <c r="C1604" s="273">
        <v>385248</v>
      </c>
      <c r="D1604" s="273" t="s">
        <v>7526</v>
      </c>
      <c r="E1604" s="273" t="s">
        <v>640</v>
      </c>
      <c r="F1604" s="273" t="s">
        <v>6688</v>
      </c>
      <c r="G1604" s="273" t="s">
        <v>6689</v>
      </c>
      <c r="H1604" s="273" t="s">
        <v>6823</v>
      </c>
      <c r="I1604" s="291" t="e">
        <v>#N/A</v>
      </c>
    </row>
    <row r="1605" spans="1:9" x14ac:dyDescent="0.25">
      <c r="A1605" s="273">
        <v>54478</v>
      </c>
      <c r="B1605" s="273">
        <v>50655729</v>
      </c>
      <c r="C1605" s="273">
        <v>516060</v>
      </c>
      <c r="D1605" s="273" t="s">
        <v>7527</v>
      </c>
      <c r="E1605" s="273" t="s">
        <v>640</v>
      </c>
      <c r="F1605" s="273" t="s">
        <v>6688</v>
      </c>
      <c r="G1605" s="273" t="s">
        <v>6689</v>
      </c>
      <c r="H1605" s="273" t="s">
        <v>6823</v>
      </c>
      <c r="I1605" s="291" t="e">
        <v>#N/A</v>
      </c>
    </row>
    <row r="1606" spans="1:9" x14ac:dyDescent="0.25">
      <c r="A1606" s="273">
        <v>54478</v>
      </c>
      <c r="B1606" s="273">
        <v>50655729</v>
      </c>
      <c r="C1606" s="273">
        <v>899836</v>
      </c>
      <c r="D1606" s="273" t="s">
        <v>7505</v>
      </c>
      <c r="E1606" s="273" t="s">
        <v>741</v>
      </c>
      <c r="F1606" s="273" t="s">
        <v>6688</v>
      </c>
      <c r="G1606" s="273" t="s">
        <v>6689</v>
      </c>
      <c r="H1606" s="273" t="s">
        <v>6823</v>
      </c>
      <c r="I1606" s="291" t="e">
        <v>#N/A</v>
      </c>
    </row>
    <row r="1607" spans="1:9" x14ac:dyDescent="0.25">
      <c r="A1607" s="273">
        <v>54478</v>
      </c>
      <c r="B1607" s="273">
        <v>50655729</v>
      </c>
      <c r="C1607" s="273">
        <v>603287</v>
      </c>
      <c r="D1607" s="273" t="s">
        <v>7506</v>
      </c>
      <c r="E1607" s="273" t="s">
        <v>6944</v>
      </c>
      <c r="F1607" s="273" t="s">
        <v>6688</v>
      </c>
      <c r="G1607" s="273" t="s">
        <v>6823</v>
      </c>
      <c r="H1607" s="273" t="s">
        <v>6823</v>
      </c>
      <c r="I1607" s="291" t="e">
        <v>#N/A</v>
      </c>
    </row>
    <row r="1608" spans="1:9" x14ac:dyDescent="0.25">
      <c r="A1608" s="273">
        <v>54478</v>
      </c>
      <c r="B1608" s="273">
        <v>50655729</v>
      </c>
      <c r="C1608" s="273">
        <v>503939</v>
      </c>
      <c r="D1608" s="273" t="s">
        <v>7507</v>
      </c>
      <c r="E1608" s="273" t="s">
        <v>6944</v>
      </c>
      <c r="F1608" s="273" t="s">
        <v>6688</v>
      </c>
      <c r="G1608" s="273" t="s">
        <v>6823</v>
      </c>
      <c r="H1608" s="273" t="s">
        <v>6823</v>
      </c>
      <c r="I1608" s="291" t="e">
        <v>#N/A</v>
      </c>
    </row>
    <row r="1609" spans="1:9" x14ac:dyDescent="0.25">
      <c r="A1609" s="273">
        <v>54478</v>
      </c>
      <c r="B1609" s="273">
        <v>50655729</v>
      </c>
      <c r="C1609" s="273">
        <v>601563</v>
      </c>
      <c r="D1609" s="273" t="s">
        <v>7508</v>
      </c>
      <c r="E1609" s="273" t="s">
        <v>6944</v>
      </c>
      <c r="F1609" s="273" t="s">
        <v>6688</v>
      </c>
      <c r="G1609" s="273" t="s">
        <v>6823</v>
      </c>
      <c r="H1609" s="273" t="s">
        <v>6823</v>
      </c>
      <c r="I1609" s="291" t="e">
        <v>#N/A</v>
      </c>
    </row>
    <row r="1610" spans="1:9" x14ac:dyDescent="0.25">
      <c r="A1610" s="273">
        <v>54478</v>
      </c>
      <c r="B1610" s="273">
        <v>50655729</v>
      </c>
      <c r="C1610" s="273">
        <v>279246</v>
      </c>
      <c r="D1610" s="273" t="s">
        <v>7528</v>
      </c>
      <c r="E1610" s="273" t="s">
        <v>640</v>
      </c>
      <c r="F1610" s="273" t="s">
        <v>6688</v>
      </c>
      <c r="G1610" s="273" t="s">
        <v>6689</v>
      </c>
      <c r="H1610" s="273" t="s">
        <v>6823</v>
      </c>
      <c r="I1610" s="291" t="e">
        <v>#N/A</v>
      </c>
    </row>
    <row r="1611" spans="1:9" x14ac:dyDescent="0.25">
      <c r="A1611" s="273">
        <v>54478</v>
      </c>
      <c r="B1611" s="273">
        <v>50655729</v>
      </c>
      <c r="C1611" s="273">
        <v>552152</v>
      </c>
      <c r="D1611" s="273" t="s">
        <v>7509</v>
      </c>
      <c r="E1611" s="273" t="s">
        <v>640</v>
      </c>
      <c r="F1611" s="273" t="s">
        <v>6688</v>
      </c>
      <c r="G1611" s="273" t="s">
        <v>6823</v>
      </c>
      <c r="H1611" s="273" t="s">
        <v>6823</v>
      </c>
      <c r="I1611" s="291" t="e">
        <v>#N/A</v>
      </c>
    </row>
    <row r="1612" spans="1:9" x14ac:dyDescent="0.25">
      <c r="A1612" s="273">
        <v>54478</v>
      </c>
      <c r="B1612" s="273">
        <v>50655729</v>
      </c>
      <c r="C1612" s="273">
        <v>551243</v>
      </c>
      <c r="D1612" s="273" t="s">
        <v>7529</v>
      </c>
      <c r="E1612" s="273" t="s">
        <v>640</v>
      </c>
      <c r="F1612" s="273" t="s">
        <v>6688</v>
      </c>
      <c r="G1612" s="273" t="s">
        <v>6689</v>
      </c>
      <c r="H1612" s="273" t="s">
        <v>6823</v>
      </c>
      <c r="I1612" s="291" t="e">
        <v>#N/A</v>
      </c>
    </row>
    <row r="1613" spans="1:9" x14ac:dyDescent="0.25">
      <c r="A1613" s="273">
        <v>54497</v>
      </c>
      <c r="B1613" s="273">
        <v>50655733</v>
      </c>
      <c r="C1613" s="273">
        <v>471274</v>
      </c>
      <c r="D1613" s="273" t="s">
        <v>7510</v>
      </c>
      <c r="E1613" s="273" t="s">
        <v>640</v>
      </c>
      <c r="F1613" s="273" t="s">
        <v>6688</v>
      </c>
      <c r="G1613" s="273" t="s">
        <v>6823</v>
      </c>
      <c r="H1613" s="273" t="s">
        <v>6823</v>
      </c>
      <c r="I1613" s="291" t="e">
        <v>#N/A</v>
      </c>
    </row>
    <row r="1614" spans="1:9" x14ac:dyDescent="0.25">
      <c r="A1614" s="273">
        <v>54497</v>
      </c>
      <c r="B1614" s="273">
        <v>50655733</v>
      </c>
      <c r="C1614" s="273">
        <v>558841</v>
      </c>
      <c r="D1614" s="273" t="s">
        <v>7530</v>
      </c>
      <c r="E1614" s="273" t="s">
        <v>640</v>
      </c>
      <c r="F1614" s="273" t="s">
        <v>6688</v>
      </c>
      <c r="G1614" s="273" t="s">
        <v>6689</v>
      </c>
      <c r="H1614" s="273" t="s">
        <v>6823</v>
      </c>
      <c r="I1614" s="291" t="e">
        <v>#N/A</v>
      </c>
    </row>
    <row r="1615" spans="1:9" x14ac:dyDescent="0.25">
      <c r="A1615" s="273">
        <v>54497</v>
      </c>
      <c r="B1615" s="273">
        <v>50655733</v>
      </c>
      <c r="C1615" s="273">
        <v>547523</v>
      </c>
      <c r="D1615" s="273" t="s">
        <v>7511</v>
      </c>
      <c r="E1615" s="273" t="s">
        <v>6711</v>
      </c>
      <c r="F1615" s="273" t="s">
        <v>6688</v>
      </c>
      <c r="G1615" s="273" t="s">
        <v>6823</v>
      </c>
      <c r="H1615" s="273" t="s">
        <v>6823</v>
      </c>
      <c r="I1615" s="291" t="e">
        <v>#N/A</v>
      </c>
    </row>
    <row r="1616" spans="1:9" x14ac:dyDescent="0.25">
      <c r="A1616" s="273">
        <v>54497</v>
      </c>
      <c r="B1616" s="273">
        <v>50655733</v>
      </c>
      <c r="C1616" s="273">
        <v>362165</v>
      </c>
      <c r="D1616" s="273" t="s">
        <v>7512</v>
      </c>
      <c r="E1616" s="273" t="s">
        <v>640</v>
      </c>
      <c r="F1616" s="273" t="s">
        <v>6688</v>
      </c>
      <c r="G1616" s="273" t="s">
        <v>6689</v>
      </c>
      <c r="H1616" s="273" t="s">
        <v>6823</v>
      </c>
      <c r="I1616" s="291" t="e">
        <v>#N/A</v>
      </c>
    </row>
    <row r="1617" spans="1:9" x14ac:dyDescent="0.25">
      <c r="A1617" s="273">
        <v>54497</v>
      </c>
      <c r="B1617" s="273">
        <v>50655733</v>
      </c>
      <c r="C1617" s="273">
        <v>279239</v>
      </c>
      <c r="D1617" s="273" t="s">
        <v>7531</v>
      </c>
      <c r="E1617" s="273" t="s">
        <v>640</v>
      </c>
      <c r="F1617" s="273" t="s">
        <v>6688</v>
      </c>
      <c r="G1617" s="273" t="s">
        <v>6823</v>
      </c>
      <c r="H1617" s="273" t="s">
        <v>6823</v>
      </c>
      <c r="I1617" s="291" t="e">
        <v>#N/A</v>
      </c>
    </row>
    <row r="1618" spans="1:9" x14ac:dyDescent="0.25">
      <c r="A1618" s="273">
        <v>54497</v>
      </c>
      <c r="B1618" s="273">
        <v>50655733</v>
      </c>
      <c r="C1618" s="273">
        <v>624308</v>
      </c>
      <c r="D1618" s="273" t="s">
        <v>7532</v>
      </c>
      <c r="E1618" s="273" t="s">
        <v>741</v>
      </c>
      <c r="F1618" s="273" t="s">
        <v>6688</v>
      </c>
      <c r="G1618" s="273" t="s">
        <v>6689</v>
      </c>
      <c r="H1618" s="273" t="s">
        <v>6823</v>
      </c>
      <c r="I1618" s="291" t="e">
        <v>#N/A</v>
      </c>
    </row>
    <row r="1619" spans="1:9" x14ac:dyDescent="0.25">
      <c r="A1619" s="273">
        <v>54497</v>
      </c>
      <c r="B1619" s="273">
        <v>50655733</v>
      </c>
      <c r="C1619" s="273">
        <v>520482</v>
      </c>
      <c r="D1619" s="273" t="s">
        <v>7513</v>
      </c>
      <c r="E1619" s="273" t="s">
        <v>6944</v>
      </c>
      <c r="F1619" s="273" t="s">
        <v>6688</v>
      </c>
      <c r="G1619" s="273" t="s">
        <v>6823</v>
      </c>
      <c r="H1619" s="273" t="s">
        <v>6823</v>
      </c>
      <c r="I1619" s="291" t="e">
        <v>#N/A</v>
      </c>
    </row>
    <row r="1620" spans="1:9" x14ac:dyDescent="0.25">
      <c r="A1620" s="273">
        <v>54497</v>
      </c>
      <c r="B1620" s="273">
        <v>50655733</v>
      </c>
      <c r="C1620" s="273">
        <v>559164</v>
      </c>
      <c r="D1620" s="273" t="s">
        <v>7514</v>
      </c>
      <c r="E1620" s="273" t="s">
        <v>6944</v>
      </c>
      <c r="F1620" s="273" t="s">
        <v>6688</v>
      </c>
      <c r="G1620" s="273" t="s">
        <v>6823</v>
      </c>
      <c r="H1620" s="273" t="s">
        <v>6823</v>
      </c>
      <c r="I1620" s="291" t="e">
        <v>#N/A</v>
      </c>
    </row>
    <row r="1621" spans="1:9" x14ac:dyDescent="0.25">
      <c r="A1621" s="273">
        <v>54497</v>
      </c>
      <c r="B1621" s="273">
        <v>50655733</v>
      </c>
      <c r="C1621" s="273">
        <v>547524</v>
      </c>
      <c r="D1621" s="273" t="s">
        <v>7515</v>
      </c>
      <c r="E1621" s="273" t="s">
        <v>6711</v>
      </c>
      <c r="F1621" s="273" t="s">
        <v>6688</v>
      </c>
      <c r="G1621" s="273" t="s">
        <v>6823</v>
      </c>
      <c r="H1621" s="273" t="s">
        <v>6823</v>
      </c>
      <c r="I1621" s="291" t="e">
        <v>#N/A</v>
      </c>
    </row>
    <row r="1622" spans="1:9" x14ac:dyDescent="0.25">
      <c r="A1622" s="273">
        <v>54497</v>
      </c>
      <c r="B1622" s="273">
        <v>50655733</v>
      </c>
      <c r="C1622" s="273">
        <v>450199</v>
      </c>
      <c r="D1622" s="273" t="s">
        <v>7533</v>
      </c>
      <c r="E1622" s="273" t="s">
        <v>640</v>
      </c>
      <c r="F1622" s="273" t="s">
        <v>6688</v>
      </c>
      <c r="G1622" s="273" t="s">
        <v>6689</v>
      </c>
      <c r="H1622" s="273" t="s">
        <v>6823</v>
      </c>
      <c r="I1622" s="291" t="e">
        <v>#N/A</v>
      </c>
    </row>
    <row r="1623" spans="1:9" x14ac:dyDescent="0.25">
      <c r="A1623" s="273">
        <v>54497</v>
      </c>
      <c r="B1623" s="273">
        <v>50655733</v>
      </c>
      <c r="C1623" s="273">
        <v>389072</v>
      </c>
      <c r="D1623" s="273" t="s">
        <v>7534</v>
      </c>
      <c r="E1623" s="273" t="s">
        <v>640</v>
      </c>
      <c r="F1623" s="273" t="s">
        <v>6688</v>
      </c>
      <c r="G1623" s="273" t="s">
        <v>6689</v>
      </c>
      <c r="H1623" s="273" t="s">
        <v>6823</v>
      </c>
      <c r="I1623" s="291" t="e">
        <v>#N/A</v>
      </c>
    </row>
    <row r="1624" spans="1:9" x14ac:dyDescent="0.25">
      <c r="A1624" s="273">
        <v>54497</v>
      </c>
      <c r="B1624" s="273">
        <v>50655733</v>
      </c>
      <c r="C1624" s="273">
        <v>317418</v>
      </c>
      <c r="D1624" s="273" t="s">
        <v>7516</v>
      </c>
      <c r="E1624" s="273" t="s">
        <v>741</v>
      </c>
      <c r="F1624" s="273" t="s">
        <v>6688</v>
      </c>
      <c r="G1624" s="273" t="s">
        <v>6823</v>
      </c>
      <c r="H1624" s="273" t="s">
        <v>6823</v>
      </c>
      <c r="I1624" s="291" t="e">
        <v>#N/A</v>
      </c>
    </row>
    <row r="1625" spans="1:9" x14ac:dyDescent="0.25">
      <c r="A1625" s="273">
        <v>54573</v>
      </c>
      <c r="B1625" s="273">
        <v>50656005</v>
      </c>
      <c r="C1625" s="273">
        <v>535822</v>
      </c>
      <c r="D1625" s="273" t="s">
        <v>7535</v>
      </c>
      <c r="E1625" s="273" t="s">
        <v>640</v>
      </c>
      <c r="F1625" s="273" t="s">
        <v>6688</v>
      </c>
      <c r="G1625" s="273" t="s">
        <v>6823</v>
      </c>
      <c r="H1625" s="273" t="s">
        <v>6689</v>
      </c>
      <c r="I1625" s="291" t="s">
        <v>198</v>
      </c>
    </row>
    <row r="1626" spans="1:9" x14ac:dyDescent="0.25">
      <c r="A1626" s="273">
        <v>54573</v>
      </c>
      <c r="B1626" s="273">
        <v>50656005</v>
      </c>
      <c r="C1626" s="273">
        <v>570217</v>
      </c>
      <c r="D1626" s="273" t="s">
        <v>7536</v>
      </c>
      <c r="E1626" s="273" t="s">
        <v>640</v>
      </c>
      <c r="F1626" s="273" t="s">
        <v>6688</v>
      </c>
      <c r="G1626" s="273" t="s">
        <v>6823</v>
      </c>
      <c r="H1626" s="273" t="s">
        <v>6689</v>
      </c>
      <c r="I1626" s="291" t="s">
        <v>198</v>
      </c>
    </row>
    <row r="1627" spans="1:9" x14ac:dyDescent="0.25">
      <c r="A1627" s="273">
        <v>54573</v>
      </c>
      <c r="B1627" s="273">
        <v>50656005</v>
      </c>
      <c r="C1627" s="273">
        <v>526189</v>
      </c>
      <c r="D1627" s="273" t="s">
        <v>7537</v>
      </c>
      <c r="E1627" s="273" t="s">
        <v>6944</v>
      </c>
      <c r="F1627" s="273" t="s">
        <v>6688</v>
      </c>
      <c r="G1627" s="273" t="s">
        <v>6689</v>
      </c>
      <c r="H1627" s="273" t="s">
        <v>6689</v>
      </c>
      <c r="I1627" s="291" t="s">
        <v>198</v>
      </c>
    </row>
    <row r="1628" spans="1:9" x14ac:dyDescent="0.25">
      <c r="A1628" s="273">
        <v>54573</v>
      </c>
      <c r="B1628" s="273">
        <v>50656005</v>
      </c>
      <c r="C1628" s="273">
        <v>460790</v>
      </c>
      <c r="D1628" s="273" t="s">
        <v>7538</v>
      </c>
      <c r="E1628" s="273" t="s">
        <v>640</v>
      </c>
      <c r="F1628" s="273" t="s">
        <v>6688</v>
      </c>
      <c r="G1628" s="273" t="s">
        <v>6823</v>
      </c>
      <c r="H1628" s="273" t="s">
        <v>6689</v>
      </c>
      <c r="I1628" s="291" t="s">
        <v>198</v>
      </c>
    </row>
    <row r="1629" spans="1:9" x14ac:dyDescent="0.25">
      <c r="A1629" s="273">
        <v>54573</v>
      </c>
      <c r="B1629" s="273">
        <v>50656005</v>
      </c>
      <c r="C1629" s="273">
        <v>599277</v>
      </c>
      <c r="D1629" s="273" t="s">
        <v>7539</v>
      </c>
      <c r="E1629" s="273" t="s">
        <v>6944</v>
      </c>
      <c r="F1629" s="273" t="s">
        <v>6688</v>
      </c>
      <c r="G1629" s="273" t="s">
        <v>6823</v>
      </c>
      <c r="H1629" s="273" t="s">
        <v>6689</v>
      </c>
      <c r="I1629" s="291" t="s">
        <v>198</v>
      </c>
    </row>
    <row r="1630" spans="1:9" x14ac:dyDescent="0.25">
      <c r="A1630" s="273">
        <v>54586</v>
      </c>
      <c r="B1630" s="273">
        <v>50650017</v>
      </c>
      <c r="C1630" s="273">
        <v>446304</v>
      </c>
      <c r="D1630" s="273" t="s">
        <v>7484</v>
      </c>
      <c r="E1630" s="273" t="s">
        <v>640</v>
      </c>
      <c r="F1630" s="273" t="s">
        <v>6688</v>
      </c>
      <c r="G1630" s="273" t="s">
        <v>6823</v>
      </c>
      <c r="H1630" s="273" t="s">
        <v>6823</v>
      </c>
      <c r="I1630" s="291" t="s">
        <v>197</v>
      </c>
    </row>
    <row r="1631" spans="1:9" x14ac:dyDescent="0.25">
      <c r="A1631" s="273">
        <v>54586</v>
      </c>
      <c r="B1631" s="273">
        <v>50650017</v>
      </c>
      <c r="C1631" s="273">
        <v>519939</v>
      </c>
      <c r="D1631" s="273" t="s">
        <v>7485</v>
      </c>
      <c r="E1631" s="273" t="s">
        <v>640</v>
      </c>
      <c r="F1631" s="273" t="s">
        <v>6688</v>
      </c>
      <c r="G1631" s="273" t="s">
        <v>6823</v>
      </c>
      <c r="H1631" s="273" t="s">
        <v>6823</v>
      </c>
      <c r="I1631" s="291" t="s">
        <v>197</v>
      </c>
    </row>
    <row r="1632" spans="1:9" x14ac:dyDescent="0.25">
      <c r="A1632" s="273">
        <v>54586</v>
      </c>
      <c r="B1632" s="273">
        <v>50650017</v>
      </c>
      <c r="C1632" s="273">
        <v>330801</v>
      </c>
      <c r="D1632" s="273" t="s">
        <v>7486</v>
      </c>
      <c r="E1632" s="273" t="s">
        <v>640</v>
      </c>
      <c r="F1632" s="273" t="s">
        <v>6688</v>
      </c>
      <c r="G1632" s="273" t="s">
        <v>6823</v>
      </c>
      <c r="H1632" s="273" t="s">
        <v>6823</v>
      </c>
      <c r="I1632" s="291" t="e">
        <v>#N/A</v>
      </c>
    </row>
    <row r="1633" spans="1:9" x14ac:dyDescent="0.25">
      <c r="A1633" s="273">
        <v>54586</v>
      </c>
      <c r="B1633" s="273">
        <v>50650017</v>
      </c>
      <c r="C1633" s="273">
        <v>485718</v>
      </c>
      <c r="D1633" s="273" t="s">
        <v>7487</v>
      </c>
      <c r="E1633" s="273" t="s">
        <v>640</v>
      </c>
      <c r="F1633" s="273" t="s">
        <v>6688</v>
      </c>
      <c r="G1633" s="273" t="s">
        <v>6823</v>
      </c>
      <c r="H1633" s="273" t="s">
        <v>6823</v>
      </c>
      <c r="I1633" s="291" t="e">
        <v>#N/A</v>
      </c>
    </row>
    <row r="1634" spans="1:9" x14ac:dyDescent="0.25">
      <c r="A1634" s="273">
        <v>54586</v>
      </c>
      <c r="B1634" s="273">
        <v>50650017</v>
      </c>
      <c r="C1634" s="273">
        <v>508858</v>
      </c>
      <c r="D1634" s="273" t="s">
        <v>7488</v>
      </c>
      <c r="E1634" s="273" t="s">
        <v>640</v>
      </c>
      <c r="F1634" s="273" t="s">
        <v>6688</v>
      </c>
      <c r="G1634" s="273" t="s">
        <v>6823</v>
      </c>
      <c r="H1634" s="273" t="s">
        <v>6823</v>
      </c>
      <c r="I1634" s="291" t="e">
        <v>#N/A</v>
      </c>
    </row>
    <row r="1635" spans="1:9" x14ac:dyDescent="0.25">
      <c r="A1635" s="273">
        <v>54586</v>
      </c>
      <c r="B1635" s="273">
        <v>50650017</v>
      </c>
      <c r="C1635" s="273">
        <v>449698</v>
      </c>
      <c r="D1635" s="273" t="s">
        <v>7489</v>
      </c>
      <c r="E1635" s="273" t="s">
        <v>6711</v>
      </c>
      <c r="F1635" s="273" t="s">
        <v>6688</v>
      </c>
      <c r="G1635" s="273" t="s">
        <v>6823</v>
      </c>
      <c r="H1635" s="273" t="s">
        <v>6823</v>
      </c>
      <c r="I1635" s="291" t="e">
        <v>#N/A</v>
      </c>
    </row>
    <row r="1636" spans="1:9" x14ac:dyDescent="0.25">
      <c r="A1636" s="273">
        <v>54586</v>
      </c>
      <c r="B1636" s="273">
        <v>50650017</v>
      </c>
      <c r="C1636" s="273">
        <v>601309</v>
      </c>
      <c r="D1636" s="273" t="s">
        <v>7490</v>
      </c>
      <c r="E1636" s="273" t="s">
        <v>6711</v>
      </c>
      <c r="F1636" s="273" t="s">
        <v>6688</v>
      </c>
      <c r="G1636" s="273" t="s">
        <v>6823</v>
      </c>
      <c r="H1636" s="273" t="s">
        <v>6823</v>
      </c>
      <c r="I1636" s="291" t="e">
        <v>#N/A</v>
      </c>
    </row>
    <row r="1637" spans="1:9" x14ac:dyDescent="0.25">
      <c r="A1637" s="273">
        <v>54586</v>
      </c>
      <c r="B1637" s="273">
        <v>50650017</v>
      </c>
      <c r="C1637" s="273">
        <v>313423</v>
      </c>
      <c r="D1637" s="273" t="s">
        <v>7540</v>
      </c>
      <c r="E1637" s="273" t="s">
        <v>640</v>
      </c>
      <c r="F1637" s="273" t="s">
        <v>6688</v>
      </c>
      <c r="G1637" s="273" t="s">
        <v>6689</v>
      </c>
      <c r="H1637" s="273" t="s">
        <v>6823</v>
      </c>
      <c r="I1637" s="291" t="e">
        <v>#N/A</v>
      </c>
    </row>
    <row r="1638" spans="1:9" x14ac:dyDescent="0.25">
      <c r="A1638" s="273">
        <v>54586</v>
      </c>
      <c r="B1638" s="273">
        <v>50650017</v>
      </c>
      <c r="C1638" s="273">
        <v>333949</v>
      </c>
      <c r="D1638" s="273" t="s">
        <v>7491</v>
      </c>
      <c r="E1638" s="273" t="s">
        <v>640</v>
      </c>
      <c r="F1638" s="273" t="s">
        <v>6688</v>
      </c>
      <c r="G1638" s="273" t="s">
        <v>6823</v>
      </c>
      <c r="H1638" s="273" t="s">
        <v>6823</v>
      </c>
      <c r="I1638" s="291" t="e">
        <v>#N/A</v>
      </c>
    </row>
    <row r="1639" spans="1:9" x14ac:dyDescent="0.25">
      <c r="A1639" s="273">
        <v>54586</v>
      </c>
      <c r="B1639" s="273">
        <v>50650017</v>
      </c>
      <c r="C1639" s="273">
        <v>387139</v>
      </c>
      <c r="D1639" s="273" t="s">
        <v>7492</v>
      </c>
      <c r="E1639" s="273" t="s">
        <v>640</v>
      </c>
      <c r="F1639" s="273" t="s">
        <v>6688</v>
      </c>
      <c r="G1639" s="273" t="s">
        <v>6689</v>
      </c>
      <c r="H1639" s="273" t="s">
        <v>6823</v>
      </c>
      <c r="I1639" s="291" t="e">
        <v>#N/A</v>
      </c>
    </row>
    <row r="1640" spans="1:9" x14ac:dyDescent="0.25">
      <c r="A1640" s="273">
        <v>54593</v>
      </c>
      <c r="B1640" s="273">
        <v>50649998</v>
      </c>
      <c r="C1640" s="273">
        <v>556823</v>
      </c>
      <c r="D1640" s="273" t="s">
        <v>7493</v>
      </c>
      <c r="E1640" s="273" t="s">
        <v>6944</v>
      </c>
      <c r="F1640" s="273" t="s">
        <v>6688</v>
      </c>
      <c r="G1640" s="273" t="s">
        <v>6823</v>
      </c>
      <c r="H1640" s="273" t="s">
        <v>6823</v>
      </c>
      <c r="I1640" s="291" t="e">
        <v>#N/A</v>
      </c>
    </row>
    <row r="1641" spans="1:9" x14ac:dyDescent="0.25">
      <c r="A1641" s="273">
        <v>54593</v>
      </c>
      <c r="B1641" s="273">
        <v>50649998</v>
      </c>
      <c r="C1641" s="273">
        <v>521689</v>
      </c>
      <c r="D1641" s="273" t="s">
        <v>7494</v>
      </c>
      <c r="E1641" s="273" t="s">
        <v>6944</v>
      </c>
      <c r="F1641" s="273" t="s">
        <v>6688</v>
      </c>
      <c r="G1641" s="273" t="s">
        <v>6823</v>
      </c>
      <c r="H1641" s="273" t="s">
        <v>6823</v>
      </c>
      <c r="I1641" s="291" t="e">
        <v>#N/A</v>
      </c>
    </row>
    <row r="1642" spans="1:9" x14ac:dyDescent="0.25">
      <c r="A1642" s="273">
        <v>54593</v>
      </c>
      <c r="B1642" s="273">
        <v>50649998</v>
      </c>
      <c r="C1642" s="273">
        <v>463469</v>
      </c>
      <c r="D1642" s="273" t="s">
        <v>7495</v>
      </c>
      <c r="E1642" s="273" t="s">
        <v>6711</v>
      </c>
      <c r="F1642" s="273" t="s">
        <v>6688</v>
      </c>
      <c r="G1642" s="273" t="s">
        <v>6823</v>
      </c>
      <c r="H1642" s="273" t="s">
        <v>6823</v>
      </c>
      <c r="I1642" s="291" t="e">
        <v>#N/A</v>
      </c>
    </row>
    <row r="1643" spans="1:9" x14ac:dyDescent="0.25">
      <c r="A1643" s="273">
        <v>54593</v>
      </c>
      <c r="B1643" s="273">
        <v>50649998</v>
      </c>
      <c r="C1643" s="273">
        <v>404073</v>
      </c>
      <c r="D1643" s="273" t="s">
        <v>7496</v>
      </c>
      <c r="E1643" s="273" t="s">
        <v>640</v>
      </c>
      <c r="F1643" s="273" t="s">
        <v>6688</v>
      </c>
      <c r="G1643" s="273" t="s">
        <v>6823</v>
      </c>
      <c r="H1643" s="273" t="s">
        <v>6823</v>
      </c>
      <c r="I1643" s="291" t="e">
        <v>#N/A</v>
      </c>
    </row>
    <row r="1644" spans="1:9" x14ac:dyDescent="0.25">
      <c r="A1644" s="273">
        <v>54593</v>
      </c>
      <c r="B1644" s="273">
        <v>50649998</v>
      </c>
      <c r="C1644" s="273">
        <v>251963</v>
      </c>
      <c r="D1644" s="273" t="s">
        <v>7522</v>
      </c>
      <c r="E1644" s="273" t="s">
        <v>640</v>
      </c>
      <c r="F1644" s="273" t="s">
        <v>6688</v>
      </c>
      <c r="G1644" s="273" t="s">
        <v>6689</v>
      </c>
      <c r="H1644" s="273" t="s">
        <v>6823</v>
      </c>
      <c r="I1644" s="291" t="e">
        <v>#N/A</v>
      </c>
    </row>
    <row r="1645" spans="1:9" x14ac:dyDescent="0.25">
      <c r="A1645" s="273">
        <v>54593</v>
      </c>
      <c r="B1645" s="273">
        <v>50649998</v>
      </c>
      <c r="C1645" s="273">
        <v>386141</v>
      </c>
      <c r="D1645" s="273" t="s">
        <v>7497</v>
      </c>
      <c r="E1645" s="273" t="s">
        <v>640</v>
      </c>
      <c r="F1645" s="273" t="s">
        <v>6688</v>
      </c>
      <c r="G1645" s="273" t="s">
        <v>6823</v>
      </c>
      <c r="H1645" s="273" t="s">
        <v>6823</v>
      </c>
      <c r="I1645" s="291" t="e">
        <v>#N/A</v>
      </c>
    </row>
    <row r="1646" spans="1:9" x14ac:dyDescent="0.25">
      <c r="A1646" s="273">
        <v>54593</v>
      </c>
      <c r="B1646" s="273">
        <v>50649998</v>
      </c>
      <c r="C1646" s="273">
        <v>569938</v>
      </c>
      <c r="D1646" s="273" t="s">
        <v>7498</v>
      </c>
      <c r="E1646" s="273" t="s">
        <v>6711</v>
      </c>
      <c r="F1646" s="273" t="s">
        <v>6703</v>
      </c>
      <c r="G1646" s="273" t="s">
        <v>6689</v>
      </c>
      <c r="H1646" s="273" t="s">
        <v>6823</v>
      </c>
      <c r="I1646" s="291" t="e">
        <v>#N/A</v>
      </c>
    </row>
    <row r="1647" spans="1:9" x14ac:dyDescent="0.25">
      <c r="A1647" s="273">
        <v>54593</v>
      </c>
      <c r="B1647" s="273">
        <v>50649998</v>
      </c>
      <c r="C1647" s="273">
        <v>600590</v>
      </c>
      <c r="D1647" s="273" t="s">
        <v>7499</v>
      </c>
      <c r="E1647" s="273" t="s">
        <v>6944</v>
      </c>
      <c r="F1647" s="273" t="s">
        <v>6688</v>
      </c>
      <c r="G1647" s="273" t="s">
        <v>6823</v>
      </c>
      <c r="H1647" s="273" t="s">
        <v>6823</v>
      </c>
      <c r="I1647" s="291" t="e">
        <v>#N/A</v>
      </c>
    </row>
    <row r="1648" spans="1:9" x14ac:dyDescent="0.25">
      <c r="A1648" s="273">
        <v>54593</v>
      </c>
      <c r="B1648" s="273">
        <v>50649998</v>
      </c>
      <c r="C1648" s="273">
        <v>432796</v>
      </c>
      <c r="D1648" s="273" t="s">
        <v>7500</v>
      </c>
      <c r="E1648" s="273" t="s">
        <v>640</v>
      </c>
      <c r="F1648" s="273" t="s">
        <v>6688</v>
      </c>
      <c r="G1648" s="273" t="s">
        <v>6823</v>
      </c>
      <c r="H1648" s="273" t="s">
        <v>6823</v>
      </c>
      <c r="I1648" s="291" t="e">
        <v>#N/A</v>
      </c>
    </row>
    <row r="1649" spans="1:9" x14ac:dyDescent="0.25">
      <c r="A1649" s="273">
        <v>54600</v>
      </c>
      <c r="B1649" s="273">
        <v>50655728</v>
      </c>
      <c r="C1649" s="273">
        <v>472193</v>
      </c>
      <c r="D1649" s="273" t="s">
        <v>7501</v>
      </c>
      <c r="E1649" s="273" t="s">
        <v>741</v>
      </c>
      <c r="F1649" s="273" t="s">
        <v>6688</v>
      </c>
      <c r="G1649" s="273" t="s">
        <v>6689</v>
      </c>
      <c r="H1649" s="273" t="s">
        <v>6823</v>
      </c>
      <c r="I1649" s="291" t="e">
        <v>#N/A</v>
      </c>
    </row>
    <row r="1650" spans="1:9" x14ac:dyDescent="0.25">
      <c r="A1650" s="273">
        <v>54600</v>
      </c>
      <c r="B1650" s="273">
        <v>50655728</v>
      </c>
      <c r="C1650" s="273">
        <v>519611</v>
      </c>
      <c r="D1650" s="273" t="s">
        <v>7502</v>
      </c>
      <c r="E1650" s="273" t="s">
        <v>6944</v>
      </c>
      <c r="F1650" s="273" t="s">
        <v>6688</v>
      </c>
      <c r="G1650" s="273" t="s">
        <v>6823</v>
      </c>
      <c r="H1650" s="273" t="s">
        <v>6823</v>
      </c>
      <c r="I1650" s="291" t="e">
        <v>#N/A</v>
      </c>
    </row>
    <row r="1651" spans="1:9" x14ac:dyDescent="0.25">
      <c r="A1651" s="273">
        <v>54600</v>
      </c>
      <c r="B1651" s="273">
        <v>50655728</v>
      </c>
      <c r="C1651" s="273">
        <v>520680</v>
      </c>
      <c r="D1651" s="273" t="s">
        <v>7503</v>
      </c>
      <c r="E1651" s="273" t="s">
        <v>6944</v>
      </c>
      <c r="F1651" s="273" t="s">
        <v>6688</v>
      </c>
      <c r="G1651" s="273" t="s">
        <v>6823</v>
      </c>
      <c r="H1651" s="273" t="s">
        <v>6823</v>
      </c>
      <c r="I1651" s="291" t="e">
        <v>#N/A</v>
      </c>
    </row>
    <row r="1652" spans="1:9" x14ac:dyDescent="0.25">
      <c r="A1652" s="273">
        <v>54600</v>
      </c>
      <c r="B1652" s="273">
        <v>50655728</v>
      </c>
      <c r="C1652" s="273">
        <v>477698</v>
      </c>
      <c r="D1652" s="273" t="s">
        <v>7504</v>
      </c>
      <c r="E1652" s="273" t="s">
        <v>6944</v>
      </c>
      <c r="F1652" s="273" t="s">
        <v>6688</v>
      </c>
      <c r="G1652" s="273" t="s">
        <v>6823</v>
      </c>
      <c r="H1652" s="273" t="s">
        <v>6823</v>
      </c>
      <c r="I1652" s="291" t="e">
        <v>#N/A</v>
      </c>
    </row>
    <row r="1653" spans="1:9" x14ac:dyDescent="0.25">
      <c r="A1653" s="273">
        <v>54600</v>
      </c>
      <c r="B1653" s="273">
        <v>50655728</v>
      </c>
      <c r="C1653" s="273">
        <v>603287</v>
      </c>
      <c r="D1653" s="273" t="s">
        <v>7506</v>
      </c>
      <c r="E1653" s="273" t="s">
        <v>6944</v>
      </c>
      <c r="F1653" s="273" t="s">
        <v>6688</v>
      </c>
      <c r="G1653" s="273" t="s">
        <v>6823</v>
      </c>
      <c r="H1653" s="273" t="s">
        <v>6823</v>
      </c>
      <c r="I1653" s="291" t="e">
        <v>#N/A</v>
      </c>
    </row>
    <row r="1654" spans="1:9" x14ac:dyDescent="0.25">
      <c r="A1654" s="273">
        <v>54600</v>
      </c>
      <c r="B1654" s="273">
        <v>50655728</v>
      </c>
      <c r="C1654" s="273">
        <v>435231</v>
      </c>
      <c r="D1654" s="273" t="s">
        <v>7541</v>
      </c>
      <c r="E1654" s="273" t="s">
        <v>640</v>
      </c>
      <c r="F1654" s="273" t="s">
        <v>6688</v>
      </c>
      <c r="G1654" s="273" t="s">
        <v>6689</v>
      </c>
      <c r="H1654" s="273" t="s">
        <v>6823</v>
      </c>
      <c r="I1654" s="291" t="e">
        <v>#N/A</v>
      </c>
    </row>
    <row r="1655" spans="1:9" x14ac:dyDescent="0.25">
      <c r="A1655" s="273">
        <v>54600</v>
      </c>
      <c r="B1655" s="273">
        <v>50655728</v>
      </c>
      <c r="C1655" s="273">
        <v>503939</v>
      </c>
      <c r="D1655" s="273" t="s">
        <v>7507</v>
      </c>
      <c r="E1655" s="273" t="s">
        <v>6944</v>
      </c>
      <c r="F1655" s="273" t="s">
        <v>6688</v>
      </c>
      <c r="G1655" s="273" t="s">
        <v>6823</v>
      </c>
      <c r="H1655" s="273" t="s">
        <v>6823</v>
      </c>
      <c r="I1655" s="291" t="e">
        <v>#N/A</v>
      </c>
    </row>
    <row r="1656" spans="1:9" x14ac:dyDescent="0.25">
      <c r="A1656" s="273">
        <v>54600</v>
      </c>
      <c r="B1656" s="273">
        <v>50655728</v>
      </c>
      <c r="C1656" s="273">
        <v>601563</v>
      </c>
      <c r="D1656" s="273" t="s">
        <v>7508</v>
      </c>
      <c r="E1656" s="273" t="s">
        <v>6944</v>
      </c>
      <c r="F1656" s="273" t="s">
        <v>6688</v>
      </c>
      <c r="G1656" s="273" t="s">
        <v>6823</v>
      </c>
      <c r="H1656" s="273" t="s">
        <v>6823</v>
      </c>
      <c r="I1656" s="291" t="e">
        <v>#N/A</v>
      </c>
    </row>
    <row r="1657" spans="1:9" x14ac:dyDescent="0.25">
      <c r="A1657" s="273">
        <v>54600</v>
      </c>
      <c r="B1657" s="273">
        <v>50655728</v>
      </c>
      <c r="C1657" s="273">
        <v>552152</v>
      </c>
      <c r="D1657" s="273" t="s">
        <v>7509</v>
      </c>
      <c r="E1657" s="273" t="s">
        <v>640</v>
      </c>
      <c r="F1657" s="273" t="s">
        <v>6688</v>
      </c>
      <c r="G1657" s="273" t="s">
        <v>6823</v>
      </c>
      <c r="H1657" s="273" t="s">
        <v>6823</v>
      </c>
      <c r="I1657" s="291" t="e">
        <v>#N/A</v>
      </c>
    </row>
    <row r="1658" spans="1:9" x14ac:dyDescent="0.25">
      <c r="A1658" s="273">
        <v>54601</v>
      </c>
      <c r="B1658" s="273">
        <v>50656007</v>
      </c>
      <c r="C1658" s="273">
        <v>518329</v>
      </c>
      <c r="D1658" s="273" t="s">
        <v>7542</v>
      </c>
      <c r="E1658" s="273" t="s">
        <v>640</v>
      </c>
      <c r="F1658" s="273" t="s">
        <v>6688</v>
      </c>
      <c r="G1658" s="273" t="s">
        <v>6689</v>
      </c>
      <c r="H1658" s="273" t="s">
        <v>6689</v>
      </c>
      <c r="I1658" s="291" t="e">
        <v>#N/A</v>
      </c>
    </row>
    <row r="1659" spans="1:9" x14ac:dyDescent="0.25">
      <c r="A1659" s="273">
        <v>54601</v>
      </c>
      <c r="B1659" s="273">
        <v>50656007</v>
      </c>
      <c r="C1659" s="273">
        <v>533749</v>
      </c>
      <c r="D1659" s="273" t="s">
        <v>7543</v>
      </c>
      <c r="E1659" s="273" t="s">
        <v>6944</v>
      </c>
      <c r="F1659" s="273" t="s">
        <v>6688</v>
      </c>
      <c r="G1659" s="273" t="s">
        <v>6689</v>
      </c>
      <c r="H1659" s="273" t="s">
        <v>6689</v>
      </c>
      <c r="I1659" s="291" t="s">
        <v>198</v>
      </c>
    </row>
    <row r="1660" spans="1:9" x14ac:dyDescent="0.25">
      <c r="A1660" s="273">
        <v>54601</v>
      </c>
      <c r="B1660" s="273">
        <v>50656007</v>
      </c>
      <c r="C1660" s="273">
        <v>459593</v>
      </c>
      <c r="D1660" s="273" t="s">
        <v>7544</v>
      </c>
      <c r="E1660" s="273" t="s">
        <v>640</v>
      </c>
      <c r="F1660" s="273" t="s">
        <v>6688</v>
      </c>
      <c r="G1660" s="273" t="s">
        <v>6823</v>
      </c>
      <c r="H1660" s="273" t="s">
        <v>6689</v>
      </c>
      <c r="I1660" s="291" t="e">
        <v>#N/A</v>
      </c>
    </row>
    <row r="1661" spans="1:9" x14ac:dyDescent="0.25">
      <c r="A1661" s="273">
        <v>54601</v>
      </c>
      <c r="B1661" s="273">
        <v>50656007</v>
      </c>
      <c r="C1661" s="273">
        <v>361706</v>
      </c>
      <c r="D1661" s="273" t="s">
        <v>7545</v>
      </c>
      <c r="E1661" s="273" t="s">
        <v>640</v>
      </c>
      <c r="F1661" s="273" t="s">
        <v>6688</v>
      </c>
      <c r="G1661" s="273" t="s">
        <v>6823</v>
      </c>
      <c r="H1661" s="273" t="s">
        <v>6689</v>
      </c>
      <c r="I1661" s="291" t="s">
        <v>198</v>
      </c>
    </row>
    <row r="1662" spans="1:9" x14ac:dyDescent="0.25">
      <c r="A1662" s="273">
        <v>54601</v>
      </c>
      <c r="B1662" s="273">
        <v>50656007</v>
      </c>
      <c r="C1662" s="273">
        <v>387454</v>
      </c>
      <c r="D1662" s="273" t="s">
        <v>7546</v>
      </c>
      <c r="E1662" s="273" t="s">
        <v>640</v>
      </c>
      <c r="F1662" s="273" t="s">
        <v>6688</v>
      </c>
      <c r="G1662" s="273" t="s">
        <v>6689</v>
      </c>
      <c r="H1662" s="273" t="s">
        <v>6689</v>
      </c>
      <c r="I1662" s="291" t="s">
        <v>198</v>
      </c>
    </row>
    <row r="1663" spans="1:9" x14ac:dyDescent="0.25">
      <c r="A1663" s="273">
        <v>54601</v>
      </c>
      <c r="B1663" s="273">
        <v>50656007</v>
      </c>
      <c r="C1663" s="273">
        <v>509653</v>
      </c>
      <c r="D1663" s="273" t="s">
        <v>7547</v>
      </c>
      <c r="E1663" s="273" t="s">
        <v>6944</v>
      </c>
      <c r="F1663" s="273" t="s">
        <v>6688</v>
      </c>
      <c r="G1663" s="273" t="s">
        <v>6689</v>
      </c>
      <c r="H1663" s="273" t="s">
        <v>6689</v>
      </c>
      <c r="I1663" s="291" t="s">
        <v>198</v>
      </c>
    </row>
    <row r="1664" spans="1:9" x14ac:dyDescent="0.25">
      <c r="A1664" s="273">
        <v>54601</v>
      </c>
      <c r="B1664" s="273">
        <v>50656007</v>
      </c>
      <c r="C1664" s="273">
        <v>577376</v>
      </c>
      <c r="D1664" s="273" t="s">
        <v>7548</v>
      </c>
      <c r="E1664" s="273" t="s">
        <v>6944</v>
      </c>
      <c r="F1664" s="273" t="s">
        <v>6688</v>
      </c>
      <c r="G1664" s="273" t="s">
        <v>6823</v>
      </c>
      <c r="H1664" s="273" t="s">
        <v>6689</v>
      </c>
      <c r="I1664" s="291" t="s">
        <v>198</v>
      </c>
    </row>
    <row r="1665" spans="1:9" x14ac:dyDescent="0.25">
      <c r="A1665" s="273">
        <v>54604</v>
      </c>
      <c r="B1665" s="273">
        <v>50655732</v>
      </c>
      <c r="C1665" s="273">
        <v>471274</v>
      </c>
      <c r="D1665" s="273" t="s">
        <v>7510</v>
      </c>
      <c r="E1665" s="273" t="s">
        <v>640</v>
      </c>
      <c r="F1665" s="273" t="s">
        <v>6688</v>
      </c>
      <c r="G1665" s="273" t="s">
        <v>6823</v>
      </c>
      <c r="H1665" s="273" t="s">
        <v>6823</v>
      </c>
      <c r="I1665" s="291" t="e">
        <v>#N/A</v>
      </c>
    </row>
    <row r="1666" spans="1:9" x14ac:dyDescent="0.25">
      <c r="A1666" s="273">
        <v>54604</v>
      </c>
      <c r="B1666" s="273">
        <v>50655732</v>
      </c>
      <c r="C1666" s="273">
        <v>547523</v>
      </c>
      <c r="D1666" s="273" t="s">
        <v>7511</v>
      </c>
      <c r="E1666" s="273" t="s">
        <v>6711</v>
      </c>
      <c r="F1666" s="273" t="s">
        <v>6688</v>
      </c>
      <c r="G1666" s="273" t="s">
        <v>6823</v>
      </c>
      <c r="H1666" s="273" t="s">
        <v>6823</v>
      </c>
      <c r="I1666" s="291" t="e">
        <v>#N/A</v>
      </c>
    </row>
    <row r="1667" spans="1:9" x14ac:dyDescent="0.25">
      <c r="A1667" s="273">
        <v>54604</v>
      </c>
      <c r="B1667" s="273">
        <v>50655732</v>
      </c>
      <c r="C1667" s="273">
        <v>362165</v>
      </c>
      <c r="D1667" s="273" t="s">
        <v>7512</v>
      </c>
      <c r="E1667" s="273" t="s">
        <v>640</v>
      </c>
      <c r="F1667" s="273" t="s">
        <v>6688</v>
      </c>
      <c r="G1667" s="273" t="s">
        <v>6689</v>
      </c>
      <c r="H1667" s="273" t="s">
        <v>6823</v>
      </c>
      <c r="I1667" s="291" t="e">
        <v>#N/A</v>
      </c>
    </row>
    <row r="1668" spans="1:9" x14ac:dyDescent="0.25">
      <c r="A1668" s="273">
        <v>54604</v>
      </c>
      <c r="B1668" s="273">
        <v>50655732</v>
      </c>
      <c r="C1668" s="273">
        <v>520482</v>
      </c>
      <c r="D1668" s="273" t="s">
        <v>7513</v>
      </c>
      <c r="E1668" s="273" t="s">
        <v>6944</v>
      </c>
      <c r="F1668" s="273" t="s">
        <v>6688</v>
      </c>
      <c r="G1668" s="273" t="s">
        <v>6823</v>
      </c>
      <c r="H1668" s="273" t="s">
        <v>6823</v>
      </c>
      <c r="I1668" s="291" t="e">
        <v>#N/A</v>
      </c>
    </row>
    <row r="1669" spans="1:9" x14ac:dyDescent="0.25">
      <c r="A1669" s="273">
        <v>54604</v>
      </c>
      <c r="B1669" s="273">
        <v>50655732</v>
      </c>
      <c r="C1669" s="273">
        <v>559164</v>
      </c>
      <c r="D1669" s="273" t="s">
        <v>7514</v>
      </c>
      <c r="E1669" s="273" t="s">
        <v>6944</v>
      </c>
      <c r="F1669" s="273" t="s">
        <v>6688</v>
      </c>
      <c r="G1669" s="273" t="s">
        <v>6823</v>
      </c>
      <c r="H1669" s="273" t="s">
        <v>6823</v>
      </c>
      <c r="I1669" s="291" t="e">
        <v>#N/A</v>
      </c>
    </row>
    <row r="1670" spans="1:9" x14ac:dyDescent="0.25">
      <c r="A1670" s="273">
        <v>54604</v>
      </c>
      <c r="B1670" s="273">
        <v>50655732</v>
      </c>
      <c r="C1670" s="273">
        <v>385248</v>
      </c>
      <c r="D1670" s="273" t="s">
        <v>7526</v>
      </c>
      <c r="E1670" s="273" t="s">
        <v>640</v>
      </c>
      <c r="F1670" s="273" t="s">
        <v>6688</v>
      </c>
      <c r="G1670" s="273" t="s">
        <v>6689</v>
      </c>
      <c r="H1670" s="273" t="s">
        <v>6823</v>
      </c>
      <c r="I1670" s="291" t="e">
        <v>#N/A</v>
      </c>
    </row>
    <row r="1671" spans="1:9" x14ac:dyDescent="0.25">
      <c r="A1671" s="273">
        <v>54604</v>
      </c>
      <c r="B1671" s="273">
        <v>50655732</v>
      </c>
      <c r="C1671" s="273">
        <v>547524</v>
      </c>
      <c r="D1671" s="273" t="s">
        <v>7515</v>
      </c>
      <c r="E1671" s="273" t="s">
        <v>6711</v>
      </c>
      <c r="F1671" s="273" t="s">
        <v>6688</v>
      </c>
      <c r="G1671" s="273" t="s">
        <v>6823</v>
      </c>
      <c r="H1671" s="273" t="s">
        <v>6823</v>
      </c>
      <c r="I1671" s="291" t="e">
        <v>#N/A</v>
      </c>
    </row>
    <row r="1672" spans="1:9" x14ac:dyDescent="0.25">
      <c r="A1672" s="273">
        <v>54604</v>
      </c>
      <c r="B1672" s="273">
        <v>50655732</v>
      </c>
      <c r="C1672" s="273">
        <v>317418</v>
      </c>
      <c r="D1672" s="273" t="s">
        <v>7516</v>
      </c>
      <c r="E1672" s="273" t="s">
        <v>741</v>
      </c>
      <c r="F1672" s="273" t="s">
        <v>6688</v>
      </c>
      <c r="G1672" s="273" t="s">
        <v>6823</v>
      </c>
      <c r="H1672" s="273" t="s">
        <v>6823</v>
      </c>
      <c r="I1672" s="291" t="e">
        <v>#N/A</v>
      </c>
    </row>
    <row r="1673" spans="1:9" x14ac:dyDescent="0.25">
      <c r="A1673" s="273">
        <v>54612</v>
      </c>
      <c r="B1673" s="273">
        <v>50656010</v>
      </c>
      <c r="C1673" s="273">
        <v>266856</v>
      </c>
      <c r="D1673" s="273" t="s">
        <v>7549</v>
      </c>
      <c r="E1673" s="273" t="s">
        <v>640</v>
      </c>
      <c r="F1673" s="273" t="s">
        <v>6688</v>
      </c>
      <c r="G1673" s="273" t="s">
        <v>6823</v>
      </c>
      <c r="H1673" s="273" t="s">
        <v>6689</v>
      </c>
      <c r="I1673" s="291" t="s">
        <v>198</v>
      </c>
    </row>
    <row r="1674" spans="1:9" x14ac:dyDescent="0.25">
      <c r="A1674" s="273">
        <v>54612</v>
      </c>
      <c r="B1674" s="273">
        <v>50656010</v>
      </c>
      <c r="C1674" s="273">
        <v>259767</v>
      </c>
      <c r="D1674" s="273" t="s">
        <v>7550</v>
      </c>
      <c r="E1674" s="273" t="s">
        <v>640</v>
      </c>
      <c r="F1674" s="273" t="s">
        <v>6688</v>
      </c>
      <c r="G1674" s="273" t="s">
        <v>6823</v>
      </c>
      <c r="H1674" s="273" t="s">
        <v>6689</v>
      </c>
      <c r="I1674" s="291" t="s">
        <v>198</v>
      </c>
    </row>
    <row r="1675" spans="1:9" x14ac:dyDescent="0.25">
      <c r="A1675" s="273">
        <v>54612</v>
      </c>
      <c r="B1675" s="273">
        <v>50656010</v>
      </c>
      <c r="C1675" s="273">
        <v>528384</v>
      </c>
      <c r="D1675" s="273" t="s">
        <v>7551</v>
      </c>
      <c r="E1675" s="273" t="s">
        <v>640</v>
      </c>
      <c r="F1675" s="273" t="s">
        <v>6688</v>
      </c>
      <c r="G1675" s="273" t="s">
        <v>6823</v>
      </c>
      <c r="H1675" s="273" t="s">
        <v>6689</v>
      </c>
      <c r="I1675" s="291" t="s">
        <v>198</v>
      </c>
    </row>
    <row r="1676" spans="1:9" x14ac:dyDescent="0.25">
      <c r="A1676" s="273">
        <v>54612</v>
      </c>
      <c r="B1676" s="273">
        <v>50656010</v>
      </c>
      <c r="C1676" s="273">
        <v>985127</v>
      </c>
      <c r="D1676" s="273" t="s">
        <v>7552</v>
      </c>
      <c r="E1676" s="273" t="s">
        <v>640</v>
      </c>
      <c r="F1676" s="273" t="s">
        <v>6688</v>
      </c>
      <c r="G1676" s="273" t="s">
        <v>6689</v>
      </c>
      <c r="H1676" s="273" t="s">
        <v>6689</v>
      </c>
      <c r="I1676" s="291" t="s">
        <v>198</v>
      </c>
    </row>
    <row r="1677" spans="1:9" x14ac:dyDescent="0.25">
      <c r="A1677" s="273">
        <v>54612</v>
      </c>
      <c r="B1677" s="273">
        <v>50656010</v>
      </c>
      <c r="C1677" s="273">
        <v>338587</v>
      </c>
      <c r="D1677" s="273" t="s">
        <v>7553</v>
      </c>
      <c r="E1677" s="273" t="s">
        <v>640</v>
      </c>
      <c r="F1677" s="273" t="s">
        <v>6688</v>
      </c>
      <c r="G1677" s="273" t="s">
        <v>6823</v>
      </c>
      <c r="H1677" s="273" t="s">
        <v>6689</v>
      </c>
      <c r="I1677" s="291" t="s">
        <v>198</v>
      </c>
    </row>
    <row r="1678" spans="1:9" x14ac:dyDescent="0.25">
      <c r="A1678" s="273">
        <v>54612</v>
      </c>
      <c r="B1678" s="273">
        <v>50656010</v>
      </c>
      <c r="C1678" s="273">
        <v>429707</v>
      </c>
      <c r="D1678" s="273" t="s">
        <v>7554</v>
      </c>
      <c r="E1678" s="273" t="s">
        <v>640</v>
      </c>
      <c r="F1678" s="273" t="s">
        <v>6688</v>
      </c>
      <c r="G1678" s="273" t="s">
        <v>6823</v>
      </c>
      <c r="H1678" s="273" t="s">
        <v>6689</v>
      </c>
      <c r="I1678" s="291" t="s">
        <v>198</v>
      </c>
    </row>
    <row r="1679" spans="1:9" x14ac:dyDescent="0.25">
      <c r="A1679" s="273">
        <v>54860</v>
      </c>
      <c r="B1679" s="273">
        <v>50656055</v>
      </c>
      <c r="C1679" s="273">
        <v>636259</v>
      </c>
      <c r="D1679" s="273" t="s">
        <v>7458</v>
      </c>
      <c r="E1679" s="273" t="s">
        <v>640</v>
      </c>
      <c r="F1679" s="273" t="s">
        <v>6688</v>
      </c>
      <c r="G1679" s="273" t="s">
        <v>6689</v>
      </c>
      <c r="H1679" s="273" t="s">
        <v>6689</v>
      </c>
      <c r="I1679" s="291" t="s">
        <v>198</v>
      </c>
    </row>
    <row r="1680" spans="1:9" x14ac:dyDescent="0.25">
      <c r="A1680" s="273">
        <v>54860</v>
      </c>
      <c r="B1680" s="273">
        <v>50656055</v>
      </c>
      <c r="C1680" s="273">
        <v>653478</v>
      </c>
      <c r="D1680" s="273" t="s">
        <v>7459</v>
      </c>
      <c r="E1680" s="273" t="s">
        <v>640</v>
      </c>
      <c r="F1680" s="273" t="s">
        <v>6688</v>
      </c>
      <c r="G1680" s="273" t="s">
        <v>6689</v>
      </c>
      <c r="H1680" s="273" t="s">
        <v>6689</v>
      </c>
      <c r="I1680" s="291" t="s">
        <v>198</v>
      </c>
    </row>
    <row r="1681" spans="1:9" x14ac:dyDescent="0.25">
      <c r="A1681" s="273">
        <v>54860</v>
      </c>
      <c r="B1681" s="273">
        <v>50656055</v>
      </c>
      <c r="C1681" s="273">
        <v>148646</v>
      </c>
      <c r="D1681" s="273" t="s">
        <v>7460</v>
      </c>
      <c r="E1681" s="273" t="s">
        <v>640</v>
      </c>
      <c r="F1681" s="273" t="s">
        <v>6688</v>
      </c>
      <c r="G1681" s="273" t="s">
        <v>6689</v>
      </c>
      <c r="H1681" s="273" t="s">
        <v>6689</v>
      </c>
      <c r="I1681" s="291" t="s">
        <v>198</v>
      </c>
    </row>
    <row r="1682" spans="1:9" x14ac:dyDescent="0.25">
      <c r="A1682" s="273">
        <v>54860</v>
      </c>
      <c r="B1682" s="273">
        <v>50656055</v>
      </c>
      <c r="C1682" s="273">
        <v>594182</v>
      </c>
      <c r="D1682" s="273" t="s">
        <v>7462</v>
      </c>
      <c r="E1682" s="273" t="s">
        <v>640</v>
      </c>
      <c r="F1682" s="273" t="s">
        <v>6688</v>
      </c>
      <c r="G1682" s="273" t="s">
        <v>6689</v>
      </c>
      <c r="H1682" s="273" t="s">
        <v>6689</v>
      </c>
      <c r="I1682" s="291" t="s">
        <v>198</v>
      </c>
    </row>
    <row r="1683" spans="1:9" x14ac:dyDescent="0.25">
      <c r="A1683" s="273">
        <v>54860</v>
      </c>
      <c r="B1683" s="273">
        <v>50656055</v>
      </c>
      <c r="C1683" s="273">
        <v>166866</v>
      </c>
      <c r="D1683" s="273" t="s">
        <v>7479</v>
      </c>
      <c r="E1683" s="273" t="s">
        <v>640</v>
      </c>
      <c r="F1683" s="273" t="s">
        <v>6688</v>
      </c>
      <c r="G1683" s="273" t="s">
        <v>6689</v>
      </c>
      <c r="H1683" s="273" t="s">
        <v>6689</v>
      </c>
      <c r="I1683" s="291" t="s">
        <v>198</v>
      </c>
    </row>
    <row r="1684" spans="1:9" x14ac:dyDescent="0.25">
      <c r="A1684" s="273">
        <v>54860</v>
      </c>
      <c r="B1684" s="273">
        <v>50656055</v>
      </c>
      <c r="C1684" s="273">
        <v>324475</v>
      </c>
      <c r="D1684" s="273" t="s">
        <v>7468</v>
      </c>
      <c r="E1684" s="273" t="s">
        <v>640</v>
      </c>
      <c r="F1684" s="273" t="s">
        <v>6688</v>
      </c>
      <c r="G1684" s="273" t="s">
        <v>6689</v>
      </c>
      <c r="H1684" s="273" t="s">
        <v>6689</v>
      </c>
      <c r="I1684" s="291" t="s">
        <v>198</v>
      </c>
    </row>
    <row r="1685" spans="1:9" x14ac:dyDescent="0.25">
      <c r="A1685" s="273">
        <v>54860</v>
      </c>
      <c r="B1685" s="273">
        <v>50656055</v>
      </c>
      <c r="C1685" s="273">
        <v>779564</v>
      </c>
      <c r="D1685" s="273" t="s">
        <v>7469</v>
      </c>
      <c r="E1685" s="273" t="s">
        <v>640</v>
      </c>
      <c r="F1685" s="273" t="s">
        <v>6688</v>
      </c>
      <c r="G1685" s="273" t="s">
        <v>6689</v>
      </c>
      <c r="H1685" s="273" t="s">
        <v>6689</v>
      </c>
      <c r="I1685" s="291" t="s">
        <v>198</v>
      </c>
    </row>
    <row r="1686" spans="1:9" x14ac:dyDescent="0.25">
      <c r="A1686" s="273">
        <v>54860</v>
      </c>
      <c r="B1686" s="273">
        <v>50656055</v>
      </c>
      <c r="C1686" s="273">
        <v>649402</v>
      </c>
      <c r="D1686" s="273" t="s">
        <v>7470</v>
      </c>
      <c r="E1686" s="273" t="s">
        <v>640</v>
      </c>
      <c r="F1686" s="273" t="s">
        <v>6688</v>
      </c>
      <c r="G1686" s="273" t="s">
        <v>6689</v>
      </c>
      <c r="H1686" s="273" t="s">
        <v>6689</v>
      </c>
      <c r="I1686" s="291" t="s">
        <v>198</v>
      </c>
    </row>
    <row r="1687" spans="1:9" x14ac:dyDescent="0.25">
      <c r="A1687" s="273">
        <v>54915</v>
      </c>
      <c r="B1687" s="273">
        <v>50649835</v>
      </c>
      <c r="C1687" s="273">
        <v>279268</v>
      </c>
      <c r="D1687" s="273" t="s">
        <v>7555</v>
      </c>
      <c r="E1687" s="273" t="s">
        <v>640</v>
      </c>
      <c r="F1687" s="273" t="s">
        <v>6688</v>
      </c>
      <c r="G1687" s="273" t="s">
        <v>6823</v>
      </c>
      <c r="H1687" s="273" t="s">
        <v>6823</v>
      </c>
      <c r="I1687" s="291" t="s">
        <v>197</v>
      </c>
    </row>
    <row r="1688" spans="1:9" x14ac:dyDescent="0.25">
      <c r="A1688" s="273">
        <v>54915</v>
      </c>
      <c r="B1688" s="273">
        <v>50649835</v>
      </c>
      <c r="C1688" s="273">
        <v>372260</v>
      </c>
      <c r="D1688" s="273" t="s">
        <v>7556</v>
      </c>
      <c r="E1688" s="273" t="s">
        <v>640</v>
      </c>
      <c r="F1688" s="273" t="s">
        <v>6688</v>
      </c>
      <c r="G1688" s="273" t="s">
        <v>6823</v>
      </c>
      <c r="H1688" s="273" t="s">
        <v>6823</v>
      </c>
      <c r="I1688" s="291" t="e">
        <v>#N/A</v>
      </c>
    </row>
    <row r="1689" spans="1:9" x14ac:dyDescent="0.25">
      <c r="A1689" s="273">
        <v>54915</v>
      </c>
      <c r="B1689" s="273">
        <v>50649835</v>
      </c>
      <c r="C1689" s="273">
        <v>339214</v>
      </c>
      <c r="D1689" s="273" t="s">
        <v>7557</v>
      </c>
      <c r="E1689" s="273" t="s">
        <v>640</v>
      </c>
      <c r="F1689" s="273" t="s">
        <v>6688</v>
      </c>
      <c r="G1689" s="273" t="s">
        <v>6823</v>
      </c>
      <c r="H1689" s="273" t="s">
        <v>6823</v>
      </c>
      <c r="I1689" s="291" t="e">
        <v>#N/A</v>
      </c>
    </row>
    <row r="1690" spans="1:9" x14ac:dyDescent="0.25">
      <c r="A1690" s="273">
        <v>54915</v>
      </c>
      <c r="B1690" s="273">
        <v>50649835</v>
      </c>
      <c r="C1690" s="273">
        <v>461557</v>
      </c>
      <c r="D1690" s="273" t="s">
        <v>7558</v>
      </c>
      <c r="E1690" s="273" t="s">
        <v>640</v>
      </c>
      <c r="F1690" s="273" t="s">
        <v>6688</v>
      </c>
      <c r="G1690" s="273" t="s">
        <v>6823</v>
      </c>
      <c r="H1690" s="273" t="s">
        <v>6823</v>
      </c>
      <c r="I1690" s="291" t="e">
        <v>#N/A</v>
      </c>
    </row>
    <row r="1691" spans="1:9" x14ac:dyDescent="0.25">
      <c r="A1691" s="273">
        <v>54915</v>
      </c>
      <c r="B1691" s="273">
        <v>50649835</v>
      </c>
      <c r="C1691" s="273">
        <v>509435</v>
      </c>
      <c r="D1691" s="273" t="s">
        <v>7559</v>
      </c>
      <c r="E1691" s="273" t="s">
        <v>6944</v>
      </c>
      <c r="F1691" s="273" t="s">
        <v>6688</v>
      </c>
      <c r="G1691" s="273" t="s">
        <v>6823</v>
      </c>
      <c r="H1691" s="273" t="s">
        <v>6823</v>
      </c>
      <c r="I1691" s="291" t="e">
        <v>#N/A</v>
      </c>
    </row>
    <row r="1692" spans="1:9" x14ac:dyDescent="0.25">
      <c r="A1692" s="273">
        <v>54915</v>
      </c>
      <c r="B1692" s="273">
        <v>50649835</v>
      </c>
      <c r="C1692" s="273">
        <v>330446</v>
      </c>
      <c r="D1692" s="273" t="s">
        <v>7560</v>
      </c>
      <c r="E1692" s="273" t="s">
        <v>640</v>
      </c>
      <c r="F1692" s="273" t="s">
        <v>6688</v>
      </c>
      <c r="G1692" s="273" t="s">
        <v>6823</v>
      </c>
      <c r="H1692" s="273" t="s">
        <v>6823</v>
      </c>
      <c r="I1692" s="291" t="s">
        <v>197</v>
      </c>
    </row>
    <row r="1693" spans="1:9" x14ac:dyDescent="0.25">
      <c r="A1693" s="273">
        <v>54915</v>
      </c>
      <c r="B1693" s="273">
        <v>50649835</v>
      </c>
      <c r="C1693" s="273">
        <v>365444</v>
      </c>
      <c r="D1693" s="273" t="s">
        <v>7561</v>
      </c>
      <c r="E1693" s="273" t="s">
        <v>640</v>
      </c>
      <c r="F1693" s="273" t="s">
        <v>6688</v>
      </c>
      <c r="G1693" s="273" t="s">
        <v>6823</v>
      </c>
      <c r="H1693" s="273" t="s">
        <v>6823</v>
      </c>
      <c r="I1693" s="291" t="s">
        <v>197</v>
      </c>
    </row>
    <row r="1694" spans="1:9" x14ac:dyDescent="0.25">
      <c r="A1694" s="273">
        <v>54915</v>
      </c>
      <c r="B1694" s="273">
        <v>50649835</v>
      </c>
      <c r="C1694" s="273">
        <v>205108</v>
      </c>
      <c r="D1694" s="273" t="s">
        <v>7562</v>
      </c>
      <c r="E1694" s="273" t="s">
        <v>640</v>
      </c>
      <c r="F1694" s="273" t="s">
        <v>6688</v>
      </c>
      <c r="G1694" s="273" t="s">
        <v>6823</v>
      </c>
      <c r="H1694" s="273" t="s">
        <v>6823</v>
      </c>
      <c r="I1694" s="291" t="e">
        <v>#N/A</v>
      </c>
    </row>
    <row r="1695" spans="1:9" x14ac:dyDescent="0.25">
      <c r="A1695" s="273">
        <v>54915</v>
      </c>
      <c r="B1695" s="273">
        <v>50649835</v>
      </c>
      <c r="C1695" s="273">
        <v>519771</v>
      </c>
      <c r="D1695" s="273" t="s">
        <v>7563</v>
      </c>
      <c r="E1695" s="273" t="s">
        <v>640</v>
      </c>
      <c r="F1695" s="273" t="s">
        <v>6688</v>
      </c>
      <c r="G1695" s="273" t="s">
        <v>6823</v>
      </c>
      <c r="H1695" s="273" t="s">
        <v>6823</v>
      </c>
      <c r="I1695" s="291" t="e">
        <v>#N/A</v>
      </c>
    </row>
    <row r="1696" spans="1:9" x14ac:dyDescent="0.25">
      <c r="A1696" s="273">
        <v>54915</v>
      </c>
      <c r="B1696" s="273">
        <v>50649835</v>
      </c>
      <c r="C1696" s="273">
        <v>414881</v>
      </c>
      <c r="D1696" s="273" t="s">
        <v>7564</v>
      </c>
      <c r="E1696" s="273" t="s">
        <v>640</v>
      </c>
      <c r="F1696" s="273" t="s">
        <v>6688</v>
      </c>
      <c r="G1696" s="273" t="s">
        <v>6823</v>
      </c>
      <c r="H1696" s="273" t="s">
        <v>6823</v>
      </c>
      <c r="I1696" s="291" t="e">
        <v>#N/A</v>
      </c>
    </row>
    <row r="1697" spans="1:9" x14ac:dyDescent="0.25">
      <c r="A1697" s="273">
        <v>54915</v>
      </c>
      <c r="B1697" s="273">
        <v>50649835</v>
      </c>
      <c r="C1697" s="273">
        <v>373033</v>
      </c>
      <c r="D1697" s="273" t="s">
        <v>7565</v>
      </c>
      <c r="E1697" s="273" t="s">
        <v>640</v>
      </c>
      <c r="F1697" s="273" t="s">
        <v>6688</v>
      </c>
      <c r="G1697" s="273" t="s">
        <v>6823</v>
      </c>
      <c r="H1697" s="273" t="s">
        <v>6823</v>
      </c>
      <c r="I1697" s="291" t="e">
        <v>#N/A</v>
      </c>
    </row>
    <row r="1698" spans="1:9" x14ac:dyDescent="0.25">
      <c r="A1698" s="273">
        <v>54915</v>
      </c>
      <c r="B1698" s="273">
        <v>50649835</v>
      </c>
      <c r="C1698" s="273">
        <v>449111</v>
      </c>
      <c r="D1698" s="273" t="s">
        <v>7566</v>
      </c>
      <c r="E1698" s="273" t="s">
        <v>640</v>
      </c>
      <c r="F1698" s="273" t="s">
        <v>6688</v>
      </c>
      <c r="G1698" s="273" t="s">
        <v>6823</v>
      </c>
      <c r="H1698" s="273" t="s">
        <v>6823</v>
      </c>
      <c r="I1698" s="291" t="e">
        <v>#N/A</v>
      </c>
    </row>
    <row r="1699" spans="1:9" x14ac:dyDescent="0.25">
      <c r="A1699" s="273">
        <v>54915</v>
      </c>
      <c r="B1699" s="273">
        <v>50649835</v>
      </c>
      <c r="C1699" s="273">
        <v>563157</v>
      </c>
      <c r="D1699" s="273" t="s">
        <v>7567</v>
      </c>
      <c r="E1699" s="273" t="s">
        <v>640</v>
      </c>
      <c r="F1699" s="273" t="s">
        <v>6688</v>
      </c>
      <c r="G1699" s="273" t="s">
        <v>6823</v>
      </c>
      <c r="H1699" s="273" t="s">
        <v>6823</v>
      </c>
      <c r="I1699" s="291" t="e">
        <v>#N/A</v>
      </c>
    </row>
    <row r="1700" spans="1:9" x14ac:dyDescent="0.25">
      <c r="A1700" s="273">
        <v>54915</v>
      </c>
      <c r="B1700" s="273">
        <v>50649835</v>
      </c>
      <c r="C1700" s="273">
        <v>402496</v>
      </c>
      <c r="D1700" s="273" t="s">
        <v>7568</v>
      </c>
      <c r="E1700" s="273" t="s">
        <v>640</v>
      </c>
      <c r="F1700" s="273" t="s">
        <v>6688</v>
      </c>
      <c r="G1700" s="273" t="s">
        <v>6823</v>
      </c>
      <c r="H1700" s="273" t="s">
        <v>6823</v>
      </c>
      <c r="I1700" s="291" t="s">
        <v>197</v>
      </c>
    </row>
    <row r="1701" spans="1:9" x14ac:dyDescent="0.25">
      <c r="A1701" s="273">
        <v>54919</v>
      </c>
      <c r="B1701" s="273">
        <v>50649927</v>
      </c>
      <c r="C1701" s="273">
        <v>279268</v>
      </c>
      <c r="D1701" s="273" t="s">
        <v>7555</v>
      </c>
      <c r="E1701" s="273" t="s">
        <v>640</v>
      </c>
      <c r="F1701" s="273" t="s">
        <v>6688</v>
      </c>
      <c r="G1701" s="273" t="s">
        <v>6823</v>
      </c>
      <c r="H1701" s="273" t="s">
        <v>6823</v>
      </c>
      <c r="I1701" s="291" t="s">
        <v>197</v>
      </c>
    </row>
    <row r="1702" spans="1:9" x14ac:dyDescent="0.25">
      <c r="A1702" s="273">
        <v>54919</v>
      </c>
      <c r="B1702" s="273">
        <v>50649927</v>
      </c>
      <c r="C1702" s="273">
        <v>362848</v>
      </c>
      <c r="D1702" s="273" t="s">
        <v>7569</v>
      </c>
      <c r="E1702" s="273" t="s">
        <v>741</v>
      </c>
      <c r="F1702" s="273" t="s">
        <v>6688</v>
      </c>
      <c r="G1702" s="273" t="s">
        <v>6689</v>
      </c>
      <c r="H1702" s="273" t="s">
        <v>6823</v>
      </c>
      <c r="I1702" s="291" t="e">
        <v>#N/A</v>
      </c>
    </row>
    <row r="1703" spans="1:9" x14ac:dyDescent="0.25">
      <c r="A1703" s="273">
        <v>54919</v>
      </c>
      <c r="B1703" s="273">
        <v>50649927</v>
      </c>
      <c r="C1703" s="273">
        <v>594612</v>
      </c>
      <c r="D1703" s="273" t="s">
        <v>7570</v>
      </c>
      <c r="E1703" s="273" t="s">
        <v>640</v>
      </c>
      <c r="F1703" s="273" t="s">
        <v>6688</v>
      </c>
      <c r="G1703" s="273" t="s">
        <v>6823</v>
      </c>
      <c r="H1703" s="273" t="s">
        <v>6823</v>
      </c>
      <c r="I1703" s="291" t="s">
        <v>197</v>
      </c>
    </row>
    <row r="1704" spans="1:9" x14ac:dyDescent="0.25">
      <c r="A1704" s="273">
        <v>54919</v>
      </c>
      <c r="B1704" s="273">
        <v>50649927</v>
      </c>
      <c r="C1704" s="273">
        <v>438443</v>
      </c>
      <c r="D1704" s="273" t="s">
        <v>7571</v>
      </c>
      <c r="E1704" s="273" t="s">
        <v>640</v>
      </c>
      <c r="F1704" s="273" t="s">
        <v>6688</v>
      </c>
      <c r="G1704" s="273" t="s">
        <v>6689</v>
      </c>
      <c r="H1704" s="273" t="s">
        <v>6823</v>
      </c>
      <c r="I1704" s="291" t="e">
        <v>#N/A</v>
      </c>
    </row>
    <row r="1705" spans="1:9" x14ac:dyDescent="0.25">
      <c r="A1705" s="273">
        <v>54919</v>
      </c>
      <c r="B1705" s="273">
        <v>50649927</v>
      </c>
      <c r="C1705" s="273">
        <v>339531</v>
      </c>
      <c r="D1705" s="273" t="s">
        <v>7572</v>
      </c>
      <c r="E1705" s="273" t="s">
        <v>741</v>
      </c>
      <c r="F1705" s="273" t="s">
        <v>6688</v>
      </c>
      <c r="G1705" s="273" t="s">
        <v>6689</v>
      </c>
      <c r="H1705" s="273" t="s">
        <v>6823</v>
      </c>
      <c r="I1705" s="291" t="s">
        <v>6697</v>
      </c>
    </row>
    <row r="1706" spans="1:9" x14ac:dyDescent="0.25">
      <c r="A1706" s="273">
        <v>54919</v>
      </c>
      <c r="B1706" s="273">
        <v>50649927</v>
      </c>
      <c r="C1706" s="273">
        <v>508274</v>
      </c>
      <c r="D1706" s="273" t="s">
        <v>7573</v>
      </c>
      <c r="E1706" s="273" t="s">
        <v>6944</v>
      </c>
      <c r="F1706" s="273" t="s">
        <v>6688</v>
      </c>
      <c r="G1706" s="273" t="s">
        <v>6823</v>
      </c>
      <c r="H1706" s="273" t="s">
        <v>6823</v>
      </c>
      <c r="I1706" s="291" t="s">
        <v>197</v>
      </c>
    </row>
    <row r="1707" spans="1:9" x14ac:dyDescent="0.25">
      <c r="A1707" s="273">
        <v>55143</v>
      </c>
      <c r="B1707" s="273">
        <v>50656062</v>
      </c>
      <c r="C1707" s="273">
        <v>205019</v>
      </c>
      <c r="D1707" s="273" t="s">
        <v>7574</v>
      </c>
      <c r="E1707" s="273" t="s">
        <v>741</v>
      </c>
      <c r="F1707" s="273" t="s">
        <v>6688</v>
      </c>
      <c r="G1707" s="273" t="s">
        <v>6689</v>
      </c>
      <c r="H1707" s="273" t="s">
        <v>6689</v>
      </c>
      <c r="I1707" s="291" t="s">
        <v>198</v>
      </c>
    </row>
    <row r="1708" spans="1:9" x14ac:dyDescent="0.25">
      <c r="A1708" s="273">
        <v>55143</v>
      </c>
      <c r="B1708" s="273">
        <v>50656062</v>
      </c>
      <c r="C1708" s="273">
        <v>448097</v>
      </c>
      <c r="D1708" s="273" t="s">
        <v>7575</v>
      </c>
      <c r="E1708" s="273" t="s">
        <v>640</v>
      </c>
      <c r="F1708" s="273" t="s">
        <v>6688</v>
      </c>
      <c r="G1708" s="273" t="s">
        <v>6823</v>
      </c>
      <c r="H1708" s="273" t="s">
        <v>6689</v>
      </c>
      <c r="I1708" s="291" t="s">
        <v>198</v>
      </c>
    </row>
    <row r="1709" spans="1:9" x14ac:dyDescent="0.25">
      <c r="A1709" s="273">
        <v>55143</v>
      </c>
      <c r="B1709" s="273">
        <v>50656062</v>
      </c>
      <c r="C1709" s="273">
        <v>367675</v>
      </c>
      <c r="D1709" s="273" t="s">
        <v>7576</v>
      </c>
      <c r="E1709" s="273" t="s">
        <v>6944</v>
      </c>
      <c r="F1709" s="273" t="s">
        <v>6688</v>
      </c>
      <c r="G1709" s="273" t="s">
        <v>6823</v>
      </c>
      <c r="H1709" s="273" t="s">
        <v>6689</v>
      </c>
      <c r="I1709" s="291" t="e">
        <v>#N/A</v>
      </c>
    </row>
    <row r="1710" spans="1:9" x14ac:dyDescent="0.25">
      <c r="A1710" s="273">
        <v>55143</v>
      </c>
      <c r="B1710" s="273">
        <v>50656062</v>
      </c>
      <c r="C1710" s="273">
        <v>428947</v>
      </c>
      <c r="D1710" s="273" t="s">
        <v>7577</v>
      </c>
      <c r="E1710" s="273" t="s">
        <v>640</v>
      </c>
      <c r="F1710" s="273" t="s">
        <v>6688</v>
      </c>
      <c r="G1710" s="273" t="s">
        <v>6823</v>
      </c>
      <c r="H1710" s="273" t="s">
        <v>6689</v>
      </c>
      <c r="I1710" s="291" t="e">
        <v>#N/A</v>
      </c>
    </row>
    <row r="1711" spans="1:9" x14ac:dyDescent="0.25">
      <c r="A1711" s="273">
        <v>55151</v>
      </c>
      <c r="B1711" s="273">
        <v>50656064</v>
      </c>
      <c r="C1711" s="273">
        <v>582651</v>
      </c>
      <c r="D1711" s="273" t="s">
        <v>7578</v>
      </c>
      <c r="E1711" s="273" t="s">
        <v>6944</v>
      </c>
      <c r="F1711" s="273" t="s">
        <v>6688</v>
      </c>
      <c r="G1711" s="273" t="s">
        <v>6689</v>
      </c>
      <c r="H1711" s="273" t="s">
        <v>6689</v>
      </c>
      <c r="I1711" s="291" t="s">
        <v>198</v>
      </c>
    </row>
    <row r="1712" spans="1:9" x14ac:dyDescent="0.25">
      <c r="A1712" s="273">
        <v>55151</v>
      </c>
      <c r="B1712" s="273">
        <v>50656064</v>
      </c>
      <c r="C1712" s="273">
        <v>952280</v>
      </c>
      <c r="D1712" s="273" t="s">
        <v>7579</v>
      </c>
      <c r="E1712" s="273" t="s">
        <v>640</v>
      </c>
      <c r="F1712" s="273" t="s">
        <v>6688</v>
      </c>
      <c r="G1712" s="273" t="s">
        <v>6823</v>
      </c>
      <c r="H1712" s="273" t="s">
        <v>6689</v>
      </c>
      <c r="I1712" s="291" t="s">
        <v>198</v>
      </c>
    </row>
    <row r="1713" spans="1:9" x14ac:dyDescent="0.25">
      <c r="A1713" s="273">
        <v>55151</v>
      </c>
      <c r="B1713" s="273">
        <v>50656064</v>
      </c>
      <c r="C1713" s="273">
        <v>413528</v>
      </c>
      <c r="D1713" s="273" t="s">
        <v>7580</v>
      </c>
      <c r="E1713" s="273" t="s">
        <v>640</v>
      </c>
      <c r="F1713" s="273" t="s">
        <v>6688</v>
      </c>
      <c r="G1713" s="273" t="s">
        <v>6823</v>
      </c>
      <c r="H1713" s="273" t="s">
        <v>6689</v>
      </c>
      <c r="I1713" s="291" t="s">
        <v>198</v>
      </c>
    </row>
    <row r="1714" spans="1:9" x14ac:dyDescent="0.25">
      <c r="A1714" s="273">
        <v>55151</v>
      </c>
      <c r="B1714" s="273">
        <v>50656064</v>
      </c>
      <c r="C1714" s="273">
        <v>596590</v>
      </c>
      <c r="D1714" s="273" t="s">
        <v>7581</v>
      </c>
      <c r="E1714" s="273" t="s">
        <v>6944</v>
      </c>
      <c r="F1714" s="273" t="s">
        <v>6688</v>
      </c>
      <c r="G1714" s="273" t="s">
        <v>6823</v>
      </c>
      <c r="H1714" s="273" t="s">
        <v>6689</v>
      </c>
      <c r="I1714" s="291" t="e">
        <v>#N/A</v>
      </c>
    </row>
    <row r="1715" spans="1:9" x14ac:dyDescent="0.25">
      <c r="A1715" s="273">
        <v>55175</v>
      </c>
      <c r="B1715" s="273">
        <v>50656004</v>
      </c>
      <c r="C1715" s="273">
        <v>354908</v>
      </c>
      <c r="D1715" s="273" t="s">
        <v>7582</v>
      </c>
      <c r="E1715" s="273" t="s">
        <v>640</v>
      </c>
      <c r="F1715" s="273" t="s">
        <v>6688</v>
      </c>
      <c r="G1715" s="273" t="s">
        <v>6823</v>
      </c>
      <c r="H1715" s="273" t="s">
        <v>6689</v>
      </c>
      <c r="I1715" s="291" t="s">
        <v>198</v>
      </c>
    </row>
    <row r="1716" spans="1:9" x14ac:dyDescent="0.25">
      <c r="A1716" s="273">
        <v>55175</v>
      </c>
      <c r="B1716" s="273">
        <v>50656004</v>
      </c>
      <c r="C1716" s="273">
        <v>465650</v>
      </c>
      <c r="D1716" s="273" t="s">
        <v>7583</v>
      </c>
      <c r="E1716" s="273" t="s">
        <v>640</v>
      </c>
      <c r="F1716" s="273" t="s">
        <v>6688</v>
      </c>
      <c r="G1716" s="273" t="s">
        <v>6689</v>
      </c>
      <c r="H1716" s="273" t="s">
        <v>6689</v>
      </c>
      <c r="I1716" s="291" t="s">
        <v>198</v>
      </c>
    </row>
    <row r="1717" spans="1:9" x14ac:dyDescent="0.25">
      <c r="A1717" s="273">
        <v>55175</v>
      </c>
      <c r="B1717" s="273">
        <v>50656004</v>
      </c>
      <c r="C1717" s="273">
        <v>320600</v>
      </c>
      <c r="D1717" s="273" t="s">
        <v>7584</v>
      </c>
      <c r="E1717" s="273" t="s">
        <v>640</v>
      </c>
      <c r="F1717" s="273" t="s">
        <v>6688</v>
      </c>
      <c r="G1717" s="273" t="s">
        <v>6823</v>
      </c>
      <c r="H1717" s="273" t="s">
        <v>6689</v>
      </c>
      <c r="I1717" s="291" t="s">
        <v>198</v>
      </c>
    </row>
    <row r="1718" spans="1:9" x14ac:dyDescent="0.25">
      <c r="A1718" s="273">
        <v>55175</v>
      </c>
      <c r="B1718" s="273">
        <v>50656004</v>
      </c>
      <c r="C1718" s="273">
        <v>436233</v>
      </c>
      <c r="D1718" s="273" t="s">
        <v>7585</v>
      </c>
      <c r="E1718" s="273" t="s">
        <v>640</v>
      </c>
      <c r="F1718" s="273" t="s">
        <v>6688</v>
      </c>
      <c r="G1718" s="273" t="s">
        <v>6689</v>
      </c>
      <c r="H1718" s="273" t="s">
        <v>6689</v>
      </c>
      <c r="I1718" s="291" t="e">
        <v>#N/A</v>
      </c>
    </row>
    <row r="1719" spans="1:9" x14ac:dyDescent="0.25">
      <c r="A1719" s="273">
        <v>55194</v>
      </c>
      <c r="B1719" s="273">
        <v>50656006</v>
      </c>
      <c r="C1719" s="273">
        <v>536135</v>
      </c>
      <c r="D1719" s="273" t="s">
        <v>7586</v>
      </c>
      <c r="E1719" s="273" t="s">
        <v>640</v>
      </c>
      <c r="F1719" s="273" t="s">
        <v>6688</v>
      </c>
      <c r="G1719" s="273" t="s">
        <v>6689</v>
      </c>
      <c r="H1719" s="273" t="s">
        <v>6689</v>
      </c>
      <c r="I1719" s="291" t="s">
        <v>198</v>
      </c>
    </row>
    <row r="1720" spans="1:9" x14ac:dyDescent="0.25">
      <c r="A1720" s="273">
        <v>55194</v>
      </c>
      <c r="B1720" s="273">
        <v>50656006</v>
      </c>
      <c r="C1720" s="273">
        <v>419255</v>
      </c>
      <c r="D1720" s="273" t="s">
        <v>7587</v>
      </c>
      <c r="E1720" s="273" t="s">
        <v>640</v>
      </c>
      <c r="F1720" s="273" t="s">
        <v>6688</v>
      </c>
      <c r="G1720" s="273" t="s">
        <v>6689</v>
      </c>
      <c r="H1720" s="273" t="s">
        <v>6689</v>
      </c>
      <c r="I1720" s="291" t="s">
        <v>198</v>
      </c>
    </row>
    <row r="1721" spans="1:9" x14ac:dyDescent="0.25">
      <c r="A1721" s="273">
        <v>55194</v>
      </c>
      <c r="B1721" s="273">
        <v>50656006</v>
      </c>
      <c r="C1721" s="273">
        <v>449934</v>
      </c>
      <c r="D1721" s="273" t="s">
        <v>7588</v>
      </c>
      <c r="E1721" s="273" t="s">
        <v>640</v>
      </c>
      <c r="F1721" s="273" t="s">
        <v>6688</v>
      </c>
      <c r="G1721" s="273" t="s">
        <v>6823</v>
      </c>
      <c r="H1721" s="273" t="s">
        <v>6689</v>
      </c>
      <c r="I1721" s="291" t="s">
        <v>198</v>
      </c>
    </row>
    <row r="1722" spans="1:9" x14ac:dyDescent="0.25">
      <c r="A1722" s="273">
        <v>55194</v>
      </c>
      <c r="B1722" s="273">
        <v>50656006</v>
      </c>
      <c r="C1722" s="273">
        <v>357432</v>
      </c>
      <c r="D1722" s="273" t="s">
        <v>7589</v>
      </c>
      <c r="E1722" s="273" t="s">
        <v>640</v>
      </c>
      <c r="F1722" s="273" t="s">
        <v>6688</v>
      </c>
      <c r="G1722" s="273" t="s">
        <v>6689</v>
      </c>
      <c r="H1722" s="273" t="s">
        <v>6689</v>
      </c>
      <c r="I1722" s="291" t="s">
        <v>198</v>
      </c>
    </row>
    <row r="1723" spans="1:9" x14ac:dyDescent="0.25">
      <c r="A1723" s="273">
        <v>55194</v>
      </c>
      <c r="B1723" s="273">
        <v>50656006</v>
      </c>
      <c r="C1723" s="273">
        <v>521912</v>
      </c>
      <c r="D1723" s="273" t="s">
        <v>7590</v>
      </c>
      <c r="E1723" s="273" t="s">
        <v>640</v>
      </c>
      <c r="F1723" s="273" t="s">
        <v>6688</v>
      </c>
      <c r="G1723" s="273" t="s">
        <v>6689</v>
      </c>
      <c r="H1723" s="273" t="s">
        <v>6689</v>
      </c>
      <c r="I1723" s="291" t="s">
        <v>198</v>
      </c>
    </row>
    <row r="1724" spans="1:9" x14ac:dyDescent="0.25">
      <c r="A1724" s="273">
        <v>55495</v>
      </c>
      <c r="B1724" s="273">
        <v>50650161</v>
      </c>
      <c r="C1724" s="273">
        <v>348703</v>
      </c>
      <c r="D1724" s="273" t="s">
        <v>7106</v>
      </c>
      <c r="E1724" s="273" t="s">
        <v>640</v>
      </c>
      <c r="F1724" s="273" t="s">
        <v>6688</v>
      </c>
      <c r="G1724" s="273" t="s">
        <v>6823</v>
      </c>
      <c r="H1724" s="273" t="s">
        <v>6689</v>
      </c>
      <c r="I1724" s="291" t="s">
        <v>197</v>
      </c>
    </row>
    <row r="1725" spans="1:9" x14ac:dyDescent="0.25">
      <c r="A1725" s="273">
        <v>55495</v>
      </c>
      <c r="B1725" s="273">
        <v>50650161</v>
      </c>
      <c r="C1725" s="273">
        <v>228349</v>
      </c>
      <c r="D1725" s="273" t="s">
        <v>7591</v>
      </c>
      <c r="E1725" s="273" t="s">
        <v>640</v>
      </c>
      <c r="F1725" s="273" t="s">
        <v>6688</v>
      </c>
      <c r="G1725" s="273" t="s">
        <v>6823</v>
      </c>
      <c r="H1725" s="273" t="s">
        <v>6689</v>
      </c>
      <c r="I1725" s="291" t="s">
        <v>197</v>
      </c>
    </row>
    <row r="1726" spans="1:9" x14ac:dyDescent="0.25">
      <c r="A1726" s="273">
        <v>55495</v>
      </c>
      <c r="B1726" s="273">
        <v>50650161</v>
      </c>
      <c r="C1726" s="273">
        <v>367498</v>
      </c>
      <c r="D1726" s="273" t="s">
        <v>7122</v>
      </c>
      <c r="E1726" s="273" t="s">
        <v>640</v>
      </c>
      <c r="F1726" s="273" t="s">
        <v>6688</v>
      </c>
      <c r="G1726" s="273" t="s">
        <v>6823</v>
      </c>
      <c r="H1726" s="273" t="s">
        <v>6689</v>
      </c>
      <c r="I1726" s="291" t="s">
        <v>197</v>
      </c>
    </row>
    <row r="1727" spans="1:9" x14ac:dyDescent="0.25">
      <c r="A1727" s="273">
        <v>55495</v>
      </c>
      <c r="B1727" s="273">
        <v>50650161</v>
      </c>
      <c r="C1727" s="273">
        <v>415349</v>
      </c>
      <c r="D1727" s="273" t="s">
        <v>7123</v>
      </c>
      <c r="E1727" s="273" t="s">
        <v>640</v>
      </c>
      <c r="F1727" s="273" t="s">
        <v>6688</v>
      </c>
      <c r="G1727" s="273" t="s">
        <v>6823</v>
      </c>
      <c r="H1727" s="273" t="s">
        <v>6689</v>
      </c>
      <c r="I1727" s="291" t="s">
        <v>197</v>
      </c>
    </row>
    <row r="1728" spans="1:9" x14ac:dyDescent="0.25">
      <c r="A1728" s="273">
        <v>55495</v>
      </c>
      <c r="B1728" s="273">
        <v>50650161</v>
      </c>
      <c r="C1728" s="273">
        <v>642800</v>
      </c>
      <c r="D1728" s="273" t="s">
        <v>7124</v>
      </c>
      <c r="E1728" s="273" t="s">
        <v>640</v>
      </c>
      <c r="F1728" s="273" t="s">
        <v>6688</v>
      </c>
      <c r="G1728" s="273" t="s">
        <v>6823</v>
      </c>
      <c r="H1728" s="273" t="s">
        <v>6689</v>
      </c>
      <c r="I1728" s="291" t="s">
        <v>197</v>
      </c>
    </row>
    <row r="1729" spans="1:9" x14ac:dyDescent="0.25">
      <c r="A1729" s="273">
        <v>55495</v>
      </c>
      <c r="B1729" s="273">
        <v>50650161</v>
      </c>
      <c r="C1729" s="273">
        <v>317874</v>
      </c>
      <c r="D1729" s="273" t="s">
        <v>7125</v>
      </c>
      <c r="E1729" s="273" t="s">
        <v>640</v>
      </c>
      <c r="F1729" s="273" t="s">
        <v>6688</v>
      </c>
      <c r="G1729" s="273" t="s">
        <v>6823</v>
      </c>
      <c r="H1729" s="273" t="s">
        <v>6689</v>
      </c>
      <c r="I1729" s="291" t="s">
        <v>197</v>
      </c>
    </row>
    <row r="1730" spans="1:9" x14ac:dyDescent="0.25">
      <c r="A1730" s="273">
        <v>55495</v>
      </c>
      <c r="B1730" s="273">
        <v>50650161</v>
      </c>
      <c r="C1730" s="273">
        <v>202569</v>
      </c>
      <c r="D1730" s="273" t="s">
        <v>7126</v>
      </c>
      <c r="E1730" s="273" t="s">
        <v>640</v>
      </c>
      <c r="F1730" s="273" t="s">
        <v>6688</v>
      </c>
      <c r="G1730" s="273" t="s">
        <v>6823</v>
      </c>
      <c r="H1730" s="273" t="s">
        <v>6689</v>
      </c>
      <c r="I1730" s="291" t="s">
        <v>197</v>
      </c>
    </row>
    <row r="1731" spans="1:9" x14ac:dyDescent="0.25">
      <c r="A1731" s="273">
        <v>55495</v>
      </c>
      <c r="B1731" s="273">
        <v>50650161</v>
      </c>
      <c r="C1731" s="273">
        <v>330644</v>
      </c>
      <c r="D1731" s="273" t="s">
        <v>7128</v>
      </c>
      <c r="E1731" s="273" t="s">
        <v>640</v>
      </c>
      <c r="F1731" s="273" t="s">
        <v>6688</v>
      </c>
      <c r="G1731" s="273" t="s">
        <v>6823</v>
      </c>
      <c r="H1731" s="273" t="s">
        <v>6689</v>
      </c>
      <c r="I1731" s="291" t="s">
        <v>197</v>
      </c>
    </row>
    <row r="1732" spans="1:9" x14ac:dyDescent="0.25">
      <c r="A1732" s="273">
        <v>55495</v>
      </c>
      <c r="B1732" s="273">
        <v>50650161</v>
      </c>
      <c r="C1732" s="273">
        <v>136597</v>
      </c>
      <c r="D1732" s="273" t="s">
        <v>7129</v>
      </c>
      <c r="E1732" s="273" t="s">
        <v>640</v>
      </c>
      <c r="F1732" s="273" t="s">
        <v>6688</v>
      </c>
      <c r="G1732" s="273" t="s">
        <v>6823</v>
      </c>
      <c r="H1732" s="273" t="s">
        <v>6689</v>
      </c>
      <c r="I1732" s="291" t="s">
        <v>197</v>
      </c>
    </row>
    <row r="1733" spans="1:9" x14ac:dyDescent="0.25">
      <c r="A1733" s="273">
        <v>55495</v>
      </c>
      <c r="B1733" s="273">
        <v>50650161</v>
      </c>
      <c r="C1733" s="273">
        <v>374054</v>
      </c>
      <c r="D1733" s="273" t="s">
        <v>7157</v>
      </c>
      <c r="E1733" s="273" t="s">
        <v>640</v>
      </c>
      <c r="F1733" s="273" t="s">
        <v>6688</v>
      </c>
      <c r="G1733" s="273" t="s">
        <v>6823</v>
      </c>
      <c r="H1733" s="273" t="s">
        <v>6689</v>
      </c>
      <c r="I1733" s="291" t="s">
        <v>197</v>
      </c>
    </row>
    <row r="1734" spans="1:9" x14ac:dyDescent="0.25">
      <c r="A1734" s="273">
        <v>55495</v>
      </c>
      <c r="B1734" s="273">
        <v>50650161</v>
      </c>
      <c r="C1734" s="273">
        <v>503918</v>
      </c>
      <c r="D1734" s="273" t="s">
        <v>7592</v>
      </c>
      <c r="E1734" s="273" t="s">
        <v>640</v>
      </c>
      <c r="F1734" s="273" t="s">
        <v>6688</v>
      </c>
      <c r="G1734" s="273" t="s">
        <v>6823</v>
      </c>
      <c r="H1734" s="273" t="s">
        <v>6689</v>
      </c>
      <c r="I1734" s="291" t="s">
        <v>197</v>
      </c>
    </row>
    <row r="1735" spans="1:9" x14ac:dyDescent="0.25">
      <c r="A1735" s="273">
        <v>55495</v>
      </c>
      <c r="B1735" s="273">
        <v>50650161</v>
      </c>
      <c r="C1735" s="273">
        <v>179368</v>
      </c>
      <c r="D1735" s="273" t="s">
        <v>7355</v>
      </c>
      <c r="E1735" s="273" t="s">
        <v>741</v>
      </c>
      <c r="F1735" s="273" t="s">
        <v>6688</v>
      </c>
      <c r="G1735" s="273" t="s">
        <v>6689</v>
      </c>
      <c r="H1735" s="273" t="s">
        <v>6689</v>
      </c>
      <c r="I1735" s="291" t="s">
        <v>197</v>
      </c>
    </row>
    <row r="1736" spans="1:9" x14ac:dyDescent="0.25">
      <c r="A1736" s="273">
        <v>55501</v>
      </c>
      <c r="B1736" s="273">
        <v>50656039</v>
      </c>
      <c r="C1736" s="273">
        <v>960988</v>
      </c>
      <c r="D1736" s="273" t="s">
        <v>7593</v>
      </c>
      <c r="E1736" s="273" t="s">
        <v>640</v>
      </c>
      <c r="F1736" s="273" t="s">
        <v>6688</v>
      </c>
      <c r="G1736" s="273" t="s">
        <v>6823</v>
      </c>
      <c r="H1736" s="273" t="s">
        <v>6823</v>
      </c>
      <c r="I1736" s="291" t="e">
        <v>#N/A</v>
      </c>
    </row>
    <row r="1737" spans="1:9" x14ac:dyDescent="0.25">
      <c r="A1737" s="273">
        <v>55501</v>
      </c>
      <c r="B1737" s="273">
        <v>50656039</v>
      </c>
      <c r="C1737" s="273">
        <v>451908</v>
      </c>
      <c r="D1737" s="273" t="s">
        <v>7594</v>
      </c>
      <c r="E1737" s="273" t="s">
        <v>640</v>
      </c>
      <c r="F1737" s="273" t="s">
        <v>6688</v>
      </c>
      <c r="G1737" s="273" t="s">
        <v>6823</v>
      </c>
      <c r="H1737" s="273" t="s">
        <v>6823</v>
      </c>
      <c r="I1737" s="291" t="e">
        <v>#N/A</v>
      </c>
    </row>
    <row r="1738" spans="1:9" x14ac:dyDescent="0.25">
      <c r="A1738" s="273">
        <v>55501</v>
      </c>
      <c r="B1738" s="273">
        <v>50656039</v>
      </c>
      <c r="C1738" s="273">
        <v>497577</v>
      </c>
      <c r="D1738" s="273" t="s">
        <v>7595</v>
      </c>
      <c r="E1738" s="273" t="s">
        <v>640</v>
      </c>
      <c r="F1738" s="273" t="s">
        <v>6688</v>
      </c>
      <c r="G1738" s="273" t="s">
        <v>6823</v>
      </c>
      <c r="H1738" s="273" t="s">
        <v>6823</v>
      </c>
      <c r="I1738" s="291" t="e">
        <v>#N/A</v>
      </c>
    </row>
    <row r="1739" spans="1:9" x14ac:dyDescent="0.25">
      <c r="A1739" s="273">
        <v>55501</v>
      </c>
      <c r="B1739" s="273">
        <v>50656039</v>
      </c>
      <c r="C1739" s="273">
        <v>452492</v>
      </c>
      <c r="D1739" s="273" t="s">
        <v>7596</v>
      </c>
      <c r="E1739" s="273" t="s">
        <v>640</v>
      </c>
      <c r="F1739" s="273" t="s">
        <v>6688</v>
      </c>
      <c r="G1739" s="273" t="s">
        <v>6823</v>
      </c>
      <c r="H1739" s="273" t="s">
        <v>6823</v>
      </c>
      <c r="I1739" s="291" t="e">
        <v>#N/A</v>
      </c>
    </row>
    <row r="1740" spans="1:9" x14ac:dyDescent="0.25">
      <c r="A1740" s="273">
        <v>55501</v>
      </c>
      <c r="B1740" s="273">
        <v>50656039</v>
      </c>
      <c r="C1740" s="273">
        <v>574641</v>
      </c>
      <c r="D1740" s="273" t="s">
        <v>7597</v>
      </c>
      <c r="E1740" s="273" t="s">
        <v>640</v>
      </c>
      <c r="F1740" s="273" t="s">
        <v>6688</v>
      </c>
      <c r="G1740" s="273" t="s">
        <v>6823</v>
      </c>
      <c r="H1740" s="273" t="s">
        <v>6823</v>
      </c>
      <c r="I1740" s="291" t="e">
        <v>#N/A</v>
      </c>
    </row>
    <row r="1741" spans="1:9" x14ac:dyDescent="0.25">
      <c r="A1741" s="273">
        <v>55501</v>
      </c>
      <c r="B1741" s="273">
        <v>50656039</v>
      </c>
      <c r="C1741" s="273">
        <v>594652</v>
      </c>
      <c r="D1741" s="273" t="s">
        <v>7598</v>
      </c>
      <c r="E1741" s="273" t="s">
        <v>640</v>
      </c>
      <c r="F1741" s="273" t="s">
        <v>6688</v>
      </c>
      <c r="G1741" s="273" t="s">
        <v>6823</v>
      </c>
      <c r="H1741" s="273" t="s">
        <v>6823</v>
      </c>
      <c r="I1741" s="291" t="e">
        <v>#N/A</v>
      </c>
    </row>
    <row r="1742" spans="1:9" x14ac:dyDescent="0.25">
      <c r="A1742" s="273">
        <v>55501</v>
      </c>
      <c r="B1742" s="273">
        <v>50656039</v>
      </c>
      <c r="C1742" s="273">
        <v>402498</v>
      </c>
      <c r="D1742" s="273" t="s">
        <v>7599</v>
      </c>
      <c r="E1742" s="273" t="s">
        <v>640</v>
      </c>
      <c r="F1742" s="273" t="s">
        <v>6688</v>
      </c>
      <c r="G1742" s="273" t="s">
        <v>6823</v>
      </c>
      <c r="H1742" s="273" t="s">
        <v>6823</v>
      </c>
      <c r="I1742" s="291" t="e">
        <v>#N/A</v>
      </c>
    </row>
    <row r="1743" spans="1:9" x14ac:dyDescent="0.25">
      <c r="A1743" s="273">
        <v>55501</v>
      </c>
      <c r="B1743" s="273">
        <v>50656039</v>
      </c>
      <c r="C1743" s="273">
        <v>354774</v>
      </c>
      <c r="D1743" s="273" t="s">
        <v>7600</v>
      </c>
      <c r="E1743" s="273" t="s">
        <v>640</v>
      </c>
      <c r="F1743" s="273" t="s">
        <v>6688</v>
      </c>
      <c r="G1743" s="273" t="s">
        <v>6823</v>
      </c>
      <c r="H1743" s="273" t="s">
        <v>6823</v>
      </c>
      <c r="I1743" s="291" t="e">
        <v>#N/A</v>
      </c>
    </row>
    <row r="1744" spans="1:9" x14ac:dyDescent="0.25">
      <c r="A1744" s="273">
        <v>55519</v>
      </c>
      <c r="B1744" s="273">
        <v>50649926</v>
      </c>
      <c r="C1744" s="273">
        <v>420519</v>
      </c>
      <c r="D1744" s="273" t="s">
        <v>7107</v>
      </c>
      <c r="E1744" s="273" t="s">
        <v>640</v>
      </c>
      <c r="F1744" s="273" t="s">
        <v>6688</v>
      </c>
      <c r="G1744" s="273" t="s">
        <v>6823</v>
      </c>
      <c r="H1744" s="273" t="s">
        <v>6689</v>
      </c>
      <c r="I1744" s="291" t="s">
        <v>197</v>
      </c>
    </row>
    <row r="1745" spans="1:9" x14ac:dyDescent="0.25">
      <c r="A1745" s="273">
        <v>55519</v>
      </c>
      <c r="B1745" s="273">
        <v>50649926</v>
      </c>
      <c r="C1745" s="273">
        <v>327349</v>
      </c>
      <c r="D1745" s="273" t="s">
        <v>7109</v>
      </c>
      <c r="E1745" s="273" t="s">
        <v>640</v>
      </c>
      <c r="F1745" s="273" t="s">
        <v>6688</v>
      </c>
      <c r="G1745" s="273" t="s">
        <v>6823</v>
      </c>
      <c r="H1745" s="273" t="s">
        <v>6689</v>
      </c>
      <c r="I1745" s="291" t="s">
        <v>197</v>
      </c>
    </row>
    <row r="1746" spans="1:9" x14ac:dyDescent="0.25">
      <c r="A1746" s="273">
        <v>55519</v>
      </c>
      <c r="B1746" s="273">
        <v>50649926</v>
      </c>
      <c r="C1746" s="273">
        <v>348492</v>
      </c>
      <c r="D1746" s="273" t="s">
        <v>175</v>
      </c>
      <c r="E1746" s="273" t="s">
        <v>741</v>
      </c>
      <c r="F1746" s="273" t="s">
        <v>6703</v>
      </c>
      <c r="G1746" s="273" t="s">
        <v>6689</v>
      </c>
      <c r="H1746" s="273" t="s">
        <v>6689</v>
      </c>
      <c r="I1746" s="291" t="s">
        <v>197</v>
      </c>
    </row>
    <row r="1747" spans="1:9" x14ac:dyDescent="0.25">
      <c r="A1747" s="273">
        <v>55519</v>
      </c>
      <c r="B1747" s="273">
        <v>50649926</v>
      </c>
      <c r="C1747" s="273">
        <v>228349</v>
      </c>
      <c r="D1747" s="273" t="s">
        <v>7591</v>
      </c>
      <c r="E1747" s="273" t="s">
        <v>640</v>
      </c>
      <c r="F1747" s="273" t="s">
        <v>6688</v>
      </c>
      <c r="G1747" s="273" t="s">
        <v>6823</v>
      </c>
      <c r="H1747" s="273" t="s">
        <v>6689</v>
      </c>
      <c r="I1747" s="291" t="s">
        <v>197</v>
      </c>
    </row>
    <row r="1748" spans="1:9" x14ac:dyDescent="0.25">
      <c r="A1748" s="273">
        <v>55519</v>
      </c>
      <c r="B1748" s="273">
        <v>50649926</v>
      </c>
      <c r="C1748" s="273">
        <v>415349</v>
      </c>
      <c r="D1748" s="273" t="s">
        <v>7123</v>
      </c>
      <c r="E1748" s="273" t="s">
        <v>640</v>
      </c>
      <c r="F1748" s="273" t="s">
        <v>6688</v>
      </c>
      <c r="G1748" s="273" t="s">
        <v>6823</v>
      </c>
      <c r="H1748" s="273" t="s">
        <v>6689</v>
      </c>
      <c r="I1748" s="291" t="s">
        <v>197</v>
      </c>
    </row>
    <row r="1749" spans="1:9" x14ac:dyDescent="0.25">
      <c r="A1749" s="273">
        <v>55519</v>
      </c>
      <c r="B1749" s="273">
        <v>50649926</v>
      </c>
      <c r="C1749" s="273">
        <v>404543</v>
      </c>
      <c r="D1749" s="273" t="s">
        <v>7110</v>
      </c>
      <c r="E1749" s="273" t="s">
        <v>640</v>
      </c>
      <c r="F1749" s="273" t="s">
        <v>6688</v>
      </c>
      <c r="G1749" s="273" t="s">
        <v>6823</v>
      </c>
      <c r="H1749" s="273" t="s">
        <v>6689</v>
      </c>
      <c r="I1749" s="291" t="s">
        <v>197</v>
      </c>
    </row>
    <row r="1750" spans="1:9" x14ac:dyDescent="0.25">
      <c r="A1750" s="273">
        <v>55519</v>
      </c>
      <c r="B1750" s="273">
        <v>50649926</v>
      </c>
      <c r="C1750" s="273">
        <v>642800</v>
      </c>
      <c r="D1750" s="273" t="s">
        <v>7124</v>
      </c>
      <c r="E1750" s="273" t="s">
        <v>640</v>
      </c>
      <c r="F1750" s="273" t="s">
        <v>6688</v>
      </c>
      <c r="G1750" s="273" t="s">
        <v>6823</v>
      </c>
      <c r="H1750" s="273" t="s">
        <v>6689</v>
      </c>
      <c r="I1750" s="291" t="s">
        <v>197</v>
      </c>
    </row>
    <row r="1751" spans="1:9" x14ac:dyDescent="0.25">
      <c r="A1751" s="273">
        <v>55519</v>
      </c>
      <c r="B1751" s="273">
        <v>50649926</v>
      </c>
      <c r="C1751" s="273">
        <v>330644</v>
      </c>
      <c r="D1751" s="273" t="s">
        <v>7128</v>
      </c>
      <c r="E1751" s="273" t="s">
        <v>640</v>
      </c>
      <c r="F1751" s="273" t="s">
        <v>6688</v>
      </c>
      <c r="G1751" s="273" t="s">
        <v>6823</v>
      </c>
      <c r="H1751" s="273" t="s">
        <v>6689</v>
      </c>
      <c r="I1751" s="291" t="s">
        <v>197</v>
      </c>
    </row>
    <row r="1752" spans="1:9" x14ac:dyDescent="0.25">
      <c r="A1752" s="273">
        <v>55519</v>
      </c>
      <c r="B1752" s="273">
        <v>50649926</v>
      </c>
      <c r="C1752" s="273">
        <v>136597</v>
      </c>
      <c r="D1752" s="273" t="s">
        <v>7129</v>
      </c>
      <c r="E1752" s="273" t="s">
        <v>640</v>
      </c>
      <c r="F1752" s="273" t="s">
        <v>6688</v>
      </c>
      <c r="G1752" s="273" t="s">
        <v>6823</v>
      </c>
      <c r="H1752" s="273" t="s">
        <v>6689</v>
      </c>
      <c r="I1752" s="291" t="s">
        <v>197</v>
      </c>
    </row>
    <row r="1753" spans="1:9" x14ac:dyDescent="0.25">
      <c r="A1753" s="273">
        <v>55519</v>
      </c>
      <c r="B1753" s="273">
        <v>50649926</v>
      </c>
      <c r="C1753" s="273">
        <v>246816</v>
      </c>
      <c r="D1753" s="273" t="s">
        <v>7113</v>
      </c>
      <c r="E1753" s="273" t="s">
        <v>640</v>
      </c>
      <c r="F1753" s="273" t="s">
        <v>6688</v>
      </c>
      <c r="G1753" s="273" t="s">
        <v>6823</v>
      </c>
      <c r="H1753" s="273" t="s">
        <v>6689</v>
      </c>
      <c r="I1753" s="291" t="s">
        <v>197</v>
      </c>
    </row>
    <row r="1754" spans="1:9" x14ac:dyDescent="0.25">
      <c r="A1754" s="273">
        <v>55519</v>
      </c>
      <c r="B1754" s="273">
        <v>50649926</v>
      </c>
      <c r="C1754" s="273">
        <v>464695</v>
      </c>
      <c r="D1754" s="273" t="s">
        <v>7130</v>
      </c>
      <c r="E1754" s="273" t="s">
        <v>640</v>
      </c>
      <c r="F1754" s="273" t="s">
        <v>6688</v>
      </c>
      <c r="G1754" s="273" t="s">
        <v>6823</v>
      </c>
      <c r="H1754" s="273" t="s">
        <v>6689</v>
      </c>
      <c r="I1754" s="291" t="s">
        <v>197</v>
      </c>
    </row>
    <row r="1755" spans="1:9" x14ac:dyDescent="0.25">
      <c r="A1755" s="273">
        <v>55519</v>
      </c>
      <c r="B1755" s="273">
        <v>50649926</v>
      </c>
      <c r="C1755" s="273">
        <v>235268</v>
      </c>
      <c r="D1755" s="273" t="s">
        <v>7114</v>
      </c>
      <c r="E1755" s="273" t="s">
        <v>640</v>
      </c>
      <c r="F1755" s="273" t="s">
        <v>6688</v>
      </c>
      <c r="G1755" s="273" t="s">
        <v>6823</v>
      </c>
      <c r="H1755" s="273" t="s">
        <v>6689</v>
      </c>
      <c r="I1755" s="291" t="s">
        <v>197</v>
      </c>
    </row>
    <row r="1756" spans="1:9" x14ac:dyDescent="0.25">
      <c r="A1756" s="273">
        <v>55525</v>
      </c>
      <c r="B1756" s="273">
        <v>50655749</v>
      </c>
      <c r="C1756" s="273">
        <v>410877</v>
      </c>
      <c r="D1756" s="273" t="s">
        <v>7601</v>
      </c>
      <c r="E1756" s="273" t="s">
        <v>640</v>
      </c>
      <c r="F1756" s="273" t="s">
        <v>6688</v>
      </c>
      <c r="G1756" s="273" t="s">
        <v>6823</v>
      </c>
      <c r="H1756" s="273" t="s">
        <v>6823</v>
      </c>
      <c r="I1756" s="291" t="e">
        <v>#N/A</v>
      </c>
    </row>
    <row r="1757" spans="1:9" x14ac:dyDescent="0.25">
      <c r="A1757" s="273">
        <v>55525</v>
      </c>
      <c r="B1757" s="273">
        <v>50655749</v>
      </c>
      <c r="C1757" s="273">
        <v>420588</v>
      </c>
      <c r="D1757" s="273" t="s">
        <v>7602</v>
      </c>
      <c r="E1757" s="273" t="s">
        <v>640</v>
      </c>
      <c r="F1757" s="273" t="s">
        <v>6688</v>
      </c>
      <c r="G1757" s="273" t="s">
        <v>6823</v>
      </c>
      <c r="H1757" s="273" t="s">
        <v>6823</v>
      </c>
      <c r="I1757" s="291" t="s">
        <v>197</v>
      </c>
    </row>
    <row r="1758" spans="1:9" x14ac:dyDescent="0.25">
      <c r="A1758" s="273">
        <v>55525</v>
      </c>
      <c r="B1758" s="273">
        <v>50655749</v>
      </c>
      <c r="C1758" s="273">
        <v>508028</v>
      </c>
      <c r="D1758" s="273" t="s">
        <v>7603</v>
      </c>
      <c r="E1758" s="273" t="s">
        <v>640</v>
      </c>
      <c r="F1758" s="273" t="s">
        <v>6688</v>
      </c>
      <c r="G1758" s="273" t="s">
        <v>6823</v>
      </c>
      <c r="H1758" s="273" t="s">
        <v>6823</v>
      </c>
      <c r="I1758" s="291" t="e">
        <v>#N/A</v>
      </c>
    </row>
    <row r="1759" spans="1:9" x14ac:dyDescent="0.25">
      <c r="A1759" s="273">
        <v>55525</v>
      </c>
      <c r="B1759" s="273">
        <v>50655749</v>
      </c>
      <c r="C1759" s="273">
        <v>406944</v>
      </c>
      <c r="D1759" s="273" t="s">
        <v>7604</v>
      </c>
      <c r="E1759" s="273" t="s">
        <v>640</v>
      </c>
      <c r="F1759" s="273" t="s">
        <v>6688</v>
      </c>
      <c r="G1759" s="273" t="s">
        <v>6823</v>
      </c>
      <c r="H1759" s="273" t="s">
        <v>6823</v>
      </c>
      <c r="I1759" s="291" t="e">
        <v>#N/A</v>
      </c>
    </row>
    <row r="1760" spans="1:9" x14ac:dyDescent="0.25">
      <c r="A1760" s="273">
        <v>55525</v>
      </c>
      <c r="B1760" s="273">
        <v>50655749</v>
      </c>
      <c r="C1760" s="273">
        <v>432760</v>
      </c>
      <c r="D1760" s="273" t="s">
        <v>7605</v>
      </c>
      <c r="E1760" s="273" t="s">
        <v>640</v>
      </c>
      <c r="F1760" s="273" t="s">
        <v>6688</v>
      </c>
      <c r="G1760" s="273" t="s">
        <v>6823</v>
      </c>
      <c r="H1760" s="273" t="s">
        <v>6823</v>
      </c>
      <c r="I1760" s="291" t="e">
        <v>#N/A</v>
      </c>
    </row>
    <row r="1761" spans="1:9" x14ac:dyDescent="0.25">
      <c r="A1761" s="273">
        <v>55525</v>
      </c>
      <c r="B1761" s="273">
        <v>50655749</v>
      </c>
      <c r="C1761" s="273">
        <v>659496</v>
      </c>
      <c r="D1761" s="273" t="s">
        <v>7606</v>
      </c>
      <c r="E1761" s="273" t="s">
        <v>640</v>
      </c>
      <c r="F1761" s="273" t="s">
        <v>6688</v>
      </c>
      <c r="G1761" s="273" t="s">
        <v>6823</v>
      </c>
      <c r="H1761" s="273" t="s">
        <v>6823</v>
      </c>
      <c r="I1761" s="291" t="e">
        <v>#N/A</v>
      </c>
    </row>
    <row r="1762" spans="1:9" x14ac:dyDescent="0.25">
      <c r="A1762" s="273">
        <v>55525</v>
      </c>
      <c r="B1762" s="273">
        <v>50655749</v>
      </c>
      <c r="C1762" s="273">
        <v>601001</v>
      </c>
      <c r="D1762" s="273" t="s">
        <v>7607</v>
      </c>
      <c r="E1762" s="273" t="s">
        <v>6944</v>
      </c>
      <c r="F1762" s="273" t="s">
        <v>6688</v>
      </c>
      <c r="G1762" s="273" t="s">
        <v>6823</v>
      </c>
      <c r="H1762" s="273" t="s">
        <v>6823</v>
      </c>
      <c r="I1762" s="291" t="e">
        <v>#N/A</v>
      </c>
    </row>
    <row r="1763" spans="1:9" x14ac:dyDescent="0.25">
      <c r="A1763" s="273">
        <v>55525</v>
      </c>
      <c r="B1763" s="273">
        <v>50655749</v>
      </c>
      <c r="C1763" s="273">
        <v>436669</v>
      </c>
      <c r="D1763" s="273" t="s">
        <v>7608</v>
      </c>
      <c r="E1763" s="273" t="s">
        <v>640</v>
      </c>
      <c r="F1763" s="273" t="s">
        <v>6688</v>
      </c>
      <c r="G1763" s="273" t="s">
        <v>6823</v>
      </c>
      <c r="H1763" s="273" t="s">
        <v>6823</v>
      </c>
      <c r="I1763" s="291" t="s">
        <v>197</v>
      </c>
    </row>
    <row r="1764" spans="1:9" x14ac:dyDescent="0.25">
      <c r="A1764" s="273">
        <v>55525</v>
      </c>
      <c r="B1764" s="273">
        <v>50655749</v>
      </c>
      <c r="C1764" s="273">
        <v>329140</v>
      </c>
      <c r="D1764" s="273" t="s">
        <v>7609</v>
      </c>
      <c r="E1764" s="273" t="s">
        <v>640</v>
      </c>
      <c r="F1764" s="273" t="s">
        <v>6688</v>
      </c>
      <c r="G1764" s="273" t="s">
        <v>6823</v>
      </c>
      <c r="H1764" s="273" t="s">
        <v>6823</v>
      </c>
      <c r="I1764" s="291" t="e">
        <v>#N/A</v>
      </c>
    </row>
    <row r="1765" spans="1:9" x14ac:dyDescent="0.25">
      <c r="A1765" s="273">
        <v>55525</v>
      </c>
      <c r="B1765" s="273">
        <v>50655749</v>
      </c>
      <c r="C1765" s="273">
        <v>417454</v>
      </c>
      <c r="D1765" s="273" t="s">
        <v>7610</v>
      </c>
      <c r="E1765" s="273" t="s">
        <v>640</v>
      </c>
      <c r="F1765" s="273" t="s">
        <v>6688</v>
      </c>
      <c r="G1765" s="273" t="s">
        <v>6823</v>
      </c>
      <c r="H1765" s="273" t="s">
        <v>6823</v>
      </c>
      <c r="I1765" s="291" t="s">
        <v>197</v>
      </c>
    </row>
    <row r="1766" spans="1:9" x14ac:dyDescent="0.25">
      <c r="A1766" s="273">
        <v>55525</v>
      </c>
      <c r="B1766" s="273">
        <v>50655749</v>
      </c>
      <c r="C1766" s="273">
        <v>410079</v>
      </c>
      <c r="D1766" s="273" t="s">
        <v>7611</v>
      </c>
      <c r="E1766" s="273" t="s">
        <v>640</v>
      </c>
      <c r="F1766" s="273" t="s">
        <v>6688</v>
      </c>
      <c r="G1766" s="273" t="s">
        <v>6823</v>
      </c>
      <c r="H1766" s="273" t="s">
        <v>6823</v>
      </c>
      <c r="I1766" s="291" t="s">
        <v>197</v>
      </c>
    </row>
    <row r="1767" spans="1:9" x14ac:dyDescent="0.25">
      <c r="A1767" s="273">
        <v>55525</v>
      </c>
      <c r="B1767" s="273">
        <v>50655749</v>
      </c>
      <c r="C1767" s="273">
        <v>451837</v>
      </c>
      <c r="D1767" s="273" t="s">
        <v>7612</v>
      </c>
      <c r="E1767" s="273" t="s">
        <v>640</v>
      </c>
      <c r="F1767" s="273" t="s">
        <v>6688</v>
      </c>
      <c r="G1767" s="273" t="s">
        <v>6823</v>
      </c>
      <c r="H1767" s="273" t="s">
        <v>6823</v>
      </c>
      <c r="I1767" s="291" t="e">
        <v>#N/A</v>
      </c>
    </row>
    <row r="1768" spans="1:9" x14ac:dyDescent="0.25">
      <c r="A1768" s="273">
        <v>55525</v>
      </c>
      <c r="B1768" s="273">
        <v>50655749</v>
      </c>
      <c r="C1768" s="273">
        <v>428502</v>
      </c>
      <c r="D1768" s="273" t="s">
        <v>7613</v>
      </c>
      <c r="E1768" s="273" t="s">
        <v>640</v>
      </c>
      <c r="F1768" s="273" t="s">
        <v>6688</v>
      </c>
      <c r="G1768" s="273" t="s">
        <v>6823</v>
      </c>
      <c r="H1768" s="273" t="s">
        <v>6823</v>
      </c>
      <c r="I1768" s="291" t="s">
        <v>197</v>
      </c>
    </row>
    <row r="1769" spans="1:9" x14ac:dyDescent="0.25">
      <c r="A1769" s="273">
        <v>55525</v>
      </c>
      <c r="B1769" s="273">
        <v>50655749</v>
      </c>
      <c r="C1769" s="273">
        <v>520861</v>
      </c>
      <c r="D1769" s="273" t="s">
        <v>7614</v>
      </c>
      <c r="E1769" s="273" t="s">
        <v>6944</v>
      </c>
      <c r="F1769" s="273" t="s">
        <v>6688</v>
      </c>
      <c r="G1769" s="273" t="s">
        <v>6823</v>
      </c>
      <c r="H1769" s="273" t="s">
        <v>6823</v>
      </c>
      <c r="I1769" s="291" t="e">
        <v>#N/A</v>
      </c>
    </row>
    <row r="1770" spans="1:9" x14ac:dyDescent="0.25">
      <c r="A1770" s="273">
        <v>55525</v>
      </c>
      <c r="B1770" s="273">
        <v>50655749</v>
      </c>
      <c r="C1770" s="273">
        <v>420460</v>
      </c>
      <c r="D1770" s="273" t="s">
        <v>7615</v>
      </c>
      <c r="E1770" s="273" t="s">
        <v>640</v>
      </c>
      <c r="F1770" s="273" t="s">
        <v>6688</v>
      </c>
      <c r="G1770" s="273" t="s">
        <v>6823</v>
      </c>
      <c r="H1770" s="273" t="s">
        <v>6823</v>
      </c>
      <c r="I1770" s="291" t="s">
        <v>197</v>
      </c>
    </row>
    <row r="1771" spans="1:9" x14ac:dyDescent="0.25">
      <c r="A1771" s="273">
        <v>55532</v>
      </c>
      <c r="B1771" s="273">
        <v>50655700</v>
      </c>
      <c r="C1771" s="273">
        <v>374784</v>
      </c>
      <c r="D1771" s="273" t="s">
        <v>7616</v>
      </c>
      <c r="E1771" s="273" t="s">
        <v>640</v>
      </c>
      <c r="F1771" s="273" t="s">
        <v>6688</v>
      </c>
      <c r="G1771" s="273" t="s">
        <v>6823</v>
      </c>
      <c r="H1771" s="273" t="s">
        <v>6823</v>
      </c>
      <c r="I1771" s="291" t="e">
        <v>#N/A</v>
      </c>
    </row>
    <row r="1772" spans="1:9" x14ac:dyDescent="0.25">
      <c r="A1772" s="273">
        <v>55532</v>
      </c>
      <c r="B1772" s="273">
        <v>50655700</v>
      </c>
      <c r="C1772" s="273">
        <v>280078</v>
      </c>
      <c r="D1772" s="273" t="s">
        <v>7617</v>
      </c>
      <c r="E1772" s="273" t="s">
        <v>640</v>
      </c>
      <c r="F1772" s="273" t="s">
        <v>6688</v>
      </c>
      <c r="G1772" s="273" t="s">
        <v>6823</v>
      </c>
      <c r="H1772" s="273" t="s">
        <v>6823</v>
      </c>
      <c r="I1772" s="291" t="e">
        <v>#N/A</v>
      </c>
    </row>
    <row r="1773" spans="1:9" x14ac:dyDescent="0.25">
      <c r="A1773" s="273">
        <v>55532</v>
      </c>
      <c r="B1773" s="273">
        <v>50655700</v>
      </c>
      <c r="C1773" s="273">
        <v>450730</v>
      </c>
      <c r="D1773" s="273" t="s">
        <v>7618</v>
      </c>
      <c r="E1773" s="273" t="s">
        <v>640</v>
      </c>
      <c r="F1773" s="273" t="s">
        <v>6688</v>
      </c>
      <c r="G1773" s="273" t="s">
        <v>6823</v>
      </c>
      <c r="H1773" s="273" t="s">
        <v>6823</v>
      </c>
      <c r="I1773" s="291" t="e">
        <v>#N/A</v>
      </c>
    </row>
    <row r="1774" spans="1:9" x14ac:dyDescent="0.25">
      <c r="A1774" s="273">
        <v>55532</v>
      </c>
      <c r="B1774" s="273">
        <v>50655700</v>
      </c>
      <c r="C1774" s="273">
        <v>444062</v>
      </c>
      <c r="D1774" s="273" t="s">
        <v>7619</v>
      </c>
      <c r="E1774" s="273" t="s">
        <v>640</v>
      </c>
      <c r="F1774" s="273" t="s">
        <v>6688</v>
      </c>
      <c r="G1774" s="273" t="s">
        <v>6823</v>
      </c>
      <c r="H1774" s="273" t="s">
        <v>6823</v>
      </c>
      <c r="I1774" s="291" t="s">
        <v>197</v>
      </c>
    </row>
    <row r="1775" spans="1:9" x14ac:dyDescent="0.25">
      <c r="A1775" s="273">
        <v>55532</v>
      </c>
      <c r="B1775" s="273">
        <v>50655700</v>
      </c>
      <c r="C1775" s="273">
        <v>482520</v>
      </c>
      <c r="D1775" s="273" t="s">
        <v>7620</v>
      </c>
      <c r="E1775" s="273" t="s">
        <v>640</v>
      </c>
      <c r="F1775" s="273" t="s">
        <v>6688</v>
      </c>
      <c r="G1775" s="273" t="s">
        <v>6823</v>
      </c>
      <c r="H1775" s="273" t="s">
        <v>6823</v>
      </c>
      <c r="I1775" s="291" t="s">
        <v>197</v>
      </c>
    </row>
    <row r="1776" spans="1:9" x14ac:dyDescent="0.25">
      <c r="A1776" s="273">
        <v>55532</v>
      </c>
      <c r="B1776" s="273">
        <v>50655700</v>
      </c>
      <c r="C1776" s="273">
        <v>520812</v>
      </c>
      <c r="D1776" s="273" t="s">
        <v>7621</v>
      </c>
      <c r="E1776" s="273" t="s">
        <v>6944</v>
      </c>
      <c r="F1776" s="273" t="s">
        <v>6688</v>
      </c>
      <c r="G1776" s="273" t="s">
        <v>6823</v>
      </c>
      <c r="H1776" s="273" t="s">
        <v>6823</v>
      </c>
      <c r="I1776" s="291" t="e">
        <v>#N/A</v>
      </c>
    </row>
    <row r="1777" spans="1:9" x14ac:dyDescent="0.25">
      <c r="A1777" s="273">
        <v>55532</v>
      </c>
      <c r="B1777" s="273">
        <v>50655700</v>
      </c>
      <c r="C1777" s="273">
        <v>429392</v>
      </c>
      <c r="D1777" s="273" t="s">
        <v>7622</v>
      </c>
      <c r="E1777" s="273" t="s">
        <v>640</v>
      </c>
      <c r="F1777" s="273" t="s">
        <v>6688</v>
      </c>
      <c r="G1777" s="273" t="s">
        <v>6823</v>
      </c>
      <c r="H1777" s="273" t="s">
        <v>6823</v>
      </c>
      <c r="I1777" s="291" t="e">
        <v>#N/A</v>
      </c>
    </row>
    <row r="1778" spans="1:9" x14ac:dyDescent="0.25">
      <c r="A1778" s="273">
        <v>55532</v>
      </c>
      <c r="B1778" s="273">
        <v>50655700</v>
      </c>
      <c r="C1778" s="273">
        <v>450361</v>
      </c>
      <c r="D1778" s="273" t="s">
        <v>7623</v>
      </c>
      <c r="E1778" s="273" t="s">
        <v>640</v>
      </c>
      <c r="F1778" s="273" t="s">
        <v>6688</v>
      </c>
      <c r="G1778" s="273" t="s">
        <v>6823</v>
      </c>
      <c r="H1778" s="273" t="s">
        <v>6823</v>
      </c>
      <c r="I1778" s="291" t="s">
        <v>197</v>
      </c>
    </row>
    <row r="1779" spans="1:9" x14ac:dyDescent="0.25">
      <c r="A1779" s="273">
        <v>55532</v>
      </c>
      <c r="B1779" s="273">
        <v>50655700</v>
      </c>
      <c r="C1779" s="273">
        <v>413357</v>
      </c>
      <c r="D1779" s="273" t="s">
        <v>7624</v>
      </c>
      <c r="E1779" s="273" t="s">
        <v>640</v>
      </c>
      <c r="F1779" s="273" t="s">
        <v>6688</v>
      </c>
      <c r="G1779" s="273" t="s">
        <v>6823</v>
      </c>
      <c r="H1779" s="273" t="s">
        <v>6823</v>
      </c>
      <c r="I1779" s="291" t="e">
        <v>#N/A</v>
      </c>
    </row>
    <row r="1780" spans="1:9" x14ac:dyDescent="0.25">
      <c r="A1780" s="273">
        <v>55532</v>
      </c>
      <c r="B1780" s="273">
        <v>50655700</v>
      </c>
      <c r="C1780" s="273">
        <v>367342</v>
      </c>
      <c r="D1780" s="273" t="s">
        <v>7625</v>
      </c>
      <c r="E1780" s="273" t="s">
        <v>640</v>
      </c>
      <c r="F1780" s="273" t="s">
        <v>6688</v>
      </c>
      <c r="G1780" s="273" t="s">
        <v>6823</v>
      </c>
      <c r="H1780" s="273" t="s">
        <v>6823</v>
      </c>
      <c r="I1780" s="291" t="e">
        <v>#N/A</v>
      </c>
    </row>
    <row r="1781" spans="1:9" x14ac:dyDescent="0.25">
      <c r="A1781" s="273">
        <v>55532</v>
      </c>
      <c r="B1781" s="273">
        <v>50655700</v>
      </c>
      <c r="C1781" s="273">
        <v>520406</v>
      </c>
      <c r="D1781" s="273" t="s">
        <v>7626</v>
      </c>
      <c r="E1781" s="273" t="s">
        <v>640</v>
      </c>
      <c r="F1781" s="273" t="s">
        <v>6688</v>
      </c>
      <c r="G1781" s="273" t="s">
        <v>6823</v>
      </c>
      <c r="H1781" s="273" t="s">
        <v>6823</v>
      </c>
      <c r="I1781" s="291" t="s">
        <v>197</v>
      </c>
    </row>
    <row r="1782" spans="1:9" x14ac:dyDescent="0.25">
      <c r="A1782" s="273">
        <v>55532</v>
      </c>
      <c r="B1782" s="273">
        <v>50655700</v>
      </c>
      <c r="C1782" s="273">
        <v>341355</v>
      </c>
      <c r="D1782" s="273" t="s">
        <v>7627</v>
      </c>
      <c r="E1782" s="273" t="s">
        <v>640</v>
      </c>
      <c r="F1782" s="273" t="s">
        <v>6688</v>
      </c>
      <c r="G1782" s="273" t="s">
        <v>6823</v>
      </c>
      <c r="H1782" s="273" t="s">
        <v>6823</v>
      </c>
      <c r="I1782" s="291" t="e">
        <v>#N/A</v>
      </c>
    </row>
    <row r="1783" spans="1:9" x14ac:dyDescent="0.25">
      <c r="A1783" s="273">
        <v>55542</v>
      </c>
      <c r="B1783" s="273">
        <v>50655708</v>
      </c>
      <c r="C1783" s="273">
        <v>588821</v>
      </c>
      <c r="D1783" s="273" t="s">
        <v>7628</v>
      </c>
      <c r="E1783" s="273" t="s">
        <v>640</v>
      </c>
      <c r="F1783" s="273" t="s">
        <v>6688</v>
      </c>
      <c r="G1783" s="273" t="s">
        <v>6823</v>
      </c>
      <c r="H1783" s="273" t="s">
        <v>6823</v>
      </c>
      <c r="I1783" s="291" t="s">
        <v>197</v>
      </c>
    </row>
    <row r="1784" spans="1:9" x14ac:dyDescent="0.25">
      <c r="A1784" s="273">
        <v>55542</v>
      </c>
      <c r="B1784" s="273">
        <v>50655708</v>
      </c>
      <c r="C1784" s="273">
        <v>336314</v>
      </c>
      <c r="D1784" s="273" t="s">
        <v>7629</v>
      </c>
      <c r="E1784" s="273" t="s">
        <v>640</v>
      </c>
      <c r="F1784" s="273" t="s">
        <v>6688</v>
      </c>
      <c r="G1784" s="273" t="s">
        <v>6823</v>
      </c>
      <c r="H1784" s="273" t="s">
        <v>6823</v>
      </c>
      <c r="I1784" s="291" t="e">
        <v>#N/A</v>
      </c>
    </row>
    <row r="1785" spans="1:9" x14ac:dyDescent="0.25">
      <c r="A1785" s="273">
        <v>55542</v>
      </c>
      <c r="B1785" s="273">
        <v>50655708</v>
      </c>
      <c r="C1785" s="273">
        <v>526863</v>
      </c>
      <c r="D1785" s="273" t="s">
        <v>7630</v>
      </c>
      <c r="E1785" s="273" t="s">
        <v>640</v>
      </c>
      <c r="F1785" s="273" t="s">
        <v>6688</v>
      </c>
      <c r="G1785" s="273" t="s">
        <v>6823</v>
      </c>
      <c r="H1785" s="273" t="s">
        <v>6823</v>
      </c>
      <c r="I1785" s="291" t="e">
        <v>#N/A</v>
      </c>
    </row>
    <row r="1786" spans="1:9" x14ac:dyDescent="0.25">
      <c r="A1786" s="273">
        <v>55542</v>
      </c>
      <c r="B1786" s="273">
        <v>50655708</v>
      </c>
      <c r="C1786" s="273">
        <v>403857</v>
      </c>
      <c r="D1786" s="273" t="s">
        <v>7631</v>
      </c>
      <c r="E1786" s="273" t="s">
        <v>6944</v>
      </c>
      <c r="F1786" s="273" t="s">
        <v>6688</v>
      </c>
      <c r="G1786" s="273" t="s">
        <v>6823</v>
      </c>
      <c r="H1786" s="273" t="s">
        <v>6823</v>
      </c>
      <c r="I1786" s="291" t="s">
        <v>197</v>
      </c>
    </row>
    <row r="1787" spans="1:9" x14ac:dyDescent="0.25">
      <c r="A1787" s="273">
        <v>55542</v>
      </c>
      <c r="B1787" s="273">
        <v>50655708</v>
      </c>
      <c r="C1787" s="273">
        <v>579127</v>
      </c>
      <c r="D1787" s="273" t="s">
        <v>7632</v>
      </c>
      <c r="E1787" s="273" t="s">
        <v>640</v>
      </c>
      <c r="F1787" s="273" t="s">
        <v>6688</v>
      </c>
      <c r="G1787" s="273" t="s">
        <v>6823</v>
      </c>
      <c r="H1787" s="273" t="s">
        <v>6823</v>
      </c>
      <c r="I1787" s="291" t="e">
        <v>#N/A</v>
      </c>
    </row>
    <row r="1788" spans="1:9" x14ac:dyDescent="0.25">
      <c r="A1788" s="273">
        <v>55542</v>
      </c>
      <c r="B1788" s="273">
        <v>50655708</v>
      </c>
      <c r="C1788" s="273">
        <v>487877</v>
      </c>
      <c r="D1788" s="273" t="s">
        <v>7633</v>
      </c>
      <c r="E1788" s="273" t="s">
        <v>640</v>
      </c>
      <c r="F1788" s="273" t="s">
        <v>6688</v>
      </c>
      <c r="G1788" s="273" t="s">
        <v>6823</v>
      </c>
      <c r="H1788" s="273" t="s">
        <v>6823</v>
      </c>
      <c r="I1788" s="291" t="e">
        <v>#N/A</v>
      </c>
    </row>
    <row r="1789" spans="1:9" x14ac:dyDescent="0.25">
      <c r="A1789" s="273">
        <v>55542</v>
      </c>
      <c r="B1789" s="273">
        <v>50655708</v>
      </c>
      <c r="C1789" s="273">
        <v>520407</v>
      </c>
      <c r="D1789" s="273" t="s">
        <v>7634</v>
      </c>
      <c r="E1789" s="273" t="s">
        <v>640</v>
      </c>
      <c r="F1789" s="273" t="s">
        <v>6688</v>
      </c>
      <c r="G1789" s="273" t="s">
        <v>6823</v>
      </c>
      <c r="H1789" s="273" t="s">
        <v>6823</v>
      </c>
      <c r="I1789" s="291" t="e">
        <v>#N/A</v>
      </c>
    </row>
    <row r="1790" spans="1:9" x14ac:dyDescent="0.25">
      <c r="A1790" s="273">
        <v>55542</v>
      </c>
      <c r="B1790" s="273">
        <v>50655708</v>
      </c>
      <c r="C1790" s="273">
        <v>415288</v>
      </c>
      <c r="D1790" s="273" t="s">
        <v>7635</v>
      </c>
      <c r="E1790" s="273" t="s">
        <v>640</v>
      </c>
      <c r="F1790" s="273" t="s">
        <v>6688</v>
      </c>
      <c r="G1790" s="273" t="s">
        <v>6823</v>
      </c>
      <c r="H1790" s="273" t="s">
        <v>6823</v>
      </c>
      <c r="I1790" s="291" t="e">
        <v>#N/A</v>
      </c>
    </row>
    <row r="1791" spans="1:9" x14ac:dyDescent="0.25">
      <c r="A1791" s="273">
        <v>55542</v>
      </c>
      <c r="B1791" s="273">
        <v>50655708</v>
      </c>
      <c r="C1791" s="273">
        <v>489760</v>
      </c>
      <c r="D1791" s="273" t="s">
        <v>7636</v>
      </c>
      <c r="E1791" s="273" t="s">
        <v>640</v>
      </c>
      <c r="F1791" s="273" t="s">
        <v>6688</v>
      </c>
      <c r="G1791" s="273" t="s">
        <v>6823</v>
      </c>
      <c r="H1791" s="273" t="s">
        <v>6823</v>
      </c>
      <c r="I1791" s="291" t="e">
        <v>#N/A</v>
      </c>
    </row>
    <row r="1792" spans="1:9" x14ac:dyDescent="0.25">
      <c r="A1792" s="273">
        <v>55542</v>
      </c>
      <c r="B1792" s="273">
        <v>50655708</v>
      </c>
      <c r="C1792" s="273">
        <v>520481</v>
      </c>
      <c r="D1792" s="273" t="s">
        <v>7637</v>
      </c>
      <c r="E1792" s="273" t="s">
        <v>640</v>
      </c>
      <c r="F1792" s="273" t="s">
        <v>6688</v>
      </c>
      <c r="G1792" s="273" t="s">
        <v>6823</v>
      </c>
      <c r="H1792" s="273" t="s">
        <v>6823</v>
      </c>
      <c r="I1792" s="291" t="s">
        <v>197</v>
      </c>
    </row>
    <row r="1793" spans="1:9" x14ac:dyDescent="0.25">
      <c r="A1793" s="273">
        <v>55542</v>
      </c>
      <c r="B1793" s="273">
        <v>50655708</v>
      </c>
      <c r="C1793" s="273">
        <v>488981</v>
      </c>
      <c r="D1793" s="273" t="s">
        <v>7638</v>
      </c>
      <c r="E1793" s="273" t="s">
        <v>6944</v>
      </c>
      <c r="F1793" s="273" t="s">
        <v>6688</v>
      </c>
      <c r="G1793" s="273" t="s">
        <v>6823</v>
      </c>
      <c r="H1793" s="273" t="s">
        <v>6823</v>
      </c>
      <c r="I1793" s="291" t="e">
        <v>#N/A</v>
      </c>
    </row>
    <row r="1794" spans="1:9" x14ac:dyDescent="0.25">
      <c r="A1794" s="273">
        <v>55542</v>
      </c>
      <c r="B1794" s="273">
        <v>50655708</v>
      </c>
      <c r="C1794" s="273">
        <v>806819</v>
      </c>
      <c r="D1794" s="273" t="s">
        <v>7639</v>
      </c>
      <c r="E1794" s="273" t="s">
        <v>640</v>
      </c>
      <c r="F1794" s="273" t="s">
        <v>6688</v>
      </c>
      <c r="G1794" s="273" t="s">
        <v>6823</v>
      </c>
      <c r="H1794" s="273" t="s">
        <v>6823</v>
      </c>
      <c r="I1794" s="291" t="s">
        <v>197</v>
      </c>
    </row>
    <row r="1795" spans="1:9" x14ac:dyDescent="0.25">
      <c r="A1795" s="273">
        <v>55542</v>
      </c>
      <c r="B1795" s="273">
        <v>50655708</v>
      </c>
      <c r="C1795" s="273">
        <v>599222</v>
      </c>
      <c r="D1795" s="273" t="s">
        <v>7640</v>
      </c>
      <c r="E1795" s="273" t="s">
        <v>640</v>
      </c>
      <c r="F1795" s="273" t="s">
        <v>6688</v>
      </c>
      <c r="G1795" s="273" t="s">
        <v>6689</v>
      </c>
      <c r="H1795" s="273" t="s">
        <v>6823</v>
      </c>
      <c r="I1795" s="291" t="e">
        <v>#N/A</v>
      </c>
    </row>
    <row r="1796" spans="1:9" x14ac:dyDescent="0.25">
      <c r="A1796" s="273">
        <v>55542</v>
      </c>
      <c r="B1796" s="273">
        <v>50655708</v>
      </c>
      <c r="C1796" s="273">
        <v>441924</v>
      </c>
      <c r="D1796" s="273" t="s">
        <v>7641</v>
      </c>
      <c r="E1796" s="273" t="s">
        <v>640</v>
      </c>
      <c r="F1796" s="273" t="s">
        <v>6688</v>
      </c>
      <c r="G1796" s="273" t="s">
        <v>6823</v>
      </c>
      <c r="H1796" s="273" t="s">
        <v>6823</v>
      </c>
      <c r="I1796" s="291" t="e">
        <v>#N/A</v>
      </c>
    </row>
    <row r="1797" spans="1:9" x14ac:dyDescent="0.25">
      <c r="A1797" s="273">
        <v>55544</v>
      </c>
      <c r="B1797" s="273">
        <v>50655717</v>
      </c>
      <c r="C1797" s="273">
        <v>446627</v>
      </c>
      <c r="D1797" s="273" t="s">
        <v>7642</v>
      </c>
      <c r="E1797" s="273" t="s">
        <v>640</v>
      </c>
      <c r="F1797" s="273" t="s">
        <v>6688</v>
      </c>
      <c r="G1797" s="273" t="s">
        <v>6823</v>
      </c>
      <c r="H1797" s="273" t="s">
        <v>6823</v>
      </c>
      <c r="I1797" s="291" t="e">
        <v>#N/A</v>
      </c>
    </row>
    <row r="1798" spans="1:9" x14ac:dyDescent="0.25">
      <c r="A1798" s="273">
        <v>55544</v>
      </c>
      <c r="B1798" s="273">
        <v>50655717</v>
      </c>
      <c r="C1798" s="273">
        <v>432112</v>
      </c>
      <c r="D1798" s="273" t="s">
        <v>7643</v>
      </c>
      <c r="E1798" s="273" t="s">
        <v>640</v>
      </c>
      <c r="F1798" s="273" t="s">
        <v>6688</v>
      </c>
      <c r="G1798" s="273" t="s">
        <v>6823</v>
      </c>
      <c r="H1798" s="273" t="s">
        <v>6823</v>
      </c>
      <c r="I1798" s="291" t="e">
        <v>#N/A</v>
      </c>
    </row>
    <row r="1799" spans="1:9" x14ac:dyDescent="0.25">
      <c r="A1799" s="273">
        <v>55544</v>
      </c>
      <c r="B1799" s="273">
        <v>50655717</v>
      </c>
      <c r="C1799" s="273">
        <v>417096</v>
      </c>
      <c r="D1799" s="273" t="s">
        <v>7644</v>
      </c>
      <c r="E1799" s="273" t="s">
        <v>640</v>
      </c>
      <c r="F1799" s="273" t="s">
        <v>6688</v>
      </c>
      <c r="G1799" s="273" t="s">
        <v>6823</v>
      </c>
      <c r="H1799" s="273" t="s">
        <v>6823</v>
      </c>
      <c r="I1799" s="291" t="s">
        <v>197</v>
      </c>
    </row>
    <row r="1800" spans="1:9" x14ac:dyDescent="0.25">
      <c r="A1800" s="273">
        <v>55544</v>
      </c>
      <c r="B1800" s="273">
        <v>50655717</v>
      </c>
      <c r="C1800" s="273">
        <v>445664</v>
      </c>
      <c r="D1800" s="273" t="s">
        <v>7645</v>
      </c>
      <c r="E1800" s="273" t="s">
        <v>640</v>
      </c>
      <c r="F1800" s="273" t="s">
        <v>6688</v>
      </c>
      <c r="G1800" s="273" t="s">
        <v>6823</v>
      </c>
      <c r="H1800" s="273" t="s">
        <v>6823</v>
      </c>
      <c r="I1800" s="291" t="s">
        <v>197</v>
      </c>
    </row>
    <row r="1801" spans="1:9" x14ac:dyDescent="0.25">
      <c r="A1801" s="273">
        <v>55544</v>
      </c>
      <c r="B1801" s="273">
        <v>50655717</v>
      </c>
      <c r="C1801" s="273">
        <v>803902</v>
      </c>
      <c r="D1801" s="273" t="s">
        <v>7646</v>
      </c>
      <c r="E1801" s="273" t="s">
        <v>640</v>
      </c>
      <c r="F1801" s="273" t="s">
        <v>6688</v>
      </c>
      <c r="G1801" s="273" t="s">
        <v>6823</v>
      </c>
      <c r="H1801" s="273" t="s">
        <v>6823</v>
      </c>
      <c r="I1801" s="291" t="s">
        <v>197</v>
      </c>
    </row>
    <row r="1802" spans="1:9" x14ac:dyDescent="0.25">
      <c r="A1802" s="273">
        <v>55544</v>
      </c>
      <c r="B1802" s="273">
        <v>50655717</v>
      </c>
      <c r="C1802" s="273">
        <v>531546</v>
      </c>
      <c r="D1802" s="273" t="s">
        <v>7647</v>
      </c>
      <c r="E1802" s="273" t="s">
        <v>6944</v>
      </c>
      <c r="F1802" s="273" t="s">
        <v>6688</v>
      </c>
      <c r="G1802" s="273" t="s">
        <v>6823</v>
      </c>
      <c r="H1802" s="273" t="s">
        <v>6823</v>
      </c>
      <c r="I1802" s="291" t="e">
        <v>#N/A</v>
      </c>
    </row>
    <row r="1803" spans="1:9" x14ac:dyDescent="0.25">
      <c r="A1803" s="273">
        <v>55544</v>
      </c>
      <c r="B1803" s="273">
        <v>50655717</v>
      </c>
      <c r="C1803" s="273">
        <v>337881</v>
      </c>
      <c r="D1803" s="273" t="s">
        <v>7648</v>
      </c>
      <c r="E1803" s="273" t="s">
        <v>640</v>
      </c>
      <c r="F1803" s="273" t="s">
        <v>6688</v>
      </c>
      <c r="G1803" s="273" t="s">
        <v>6823</v>
      </c>
      <c r="H1803" s="273" t="s">
        <v>6823</v>
      </c>
      <c r="I1803" s="291" t="e">
        <v>#N/A</v>
      </c>
    </row>
    <row r="1804" spans="1:9" x14ac:dyDescent="0.25">
      <c r="A1804" s="273">
        <v>55544</v>
      </c>
      <c r="B1804" s="273">
        <v>50655717</v>
      </c>
      <c r="C1804" s="273">
        <v>507788</v>
      </c>
      <c r="D1804" s="273" t="s">
        <v>7649</v>
      </c>
      <c r="E1804" s="273" t="s">
        <v>6944</v>
      </c>
      <c r="F1804" s="273" t="s">
        <v>6688</v>
      </c>
      <c r="G1804" s="273" t="s">
        <v>6823</v>
      </c>
      <c r="H1804" s="273" t="s">
        <v>6823</v>
      </c>
      <c r="I1804" s="291" t="e">
        <v>#N/A</v>
      </c>
    </row>
    <row r="1805" spans="1:9" x14ac:dyDescent="0.25">
      <c r="A1805" s="273">
        <v>55544</v>
      </c>
      <c r="B1805" s="273">
        <v>50655717</v>
      </c>
      <c r="C1805" s="273">
        <v>520213</v>
      </c>
      <c r="D1805" s="273" t="s">
        <v>171</v>
      </c>
      <c r="E1805" s="273" t="s">
        <v>640</v>
      </c>
      <c r="F1805" s="273" t="s">
        <v>6688</v>
      </c>
      <c r="G1805" s="273" t="s">
        <v>6823</v>
      </c>
      <c r="H1805" s="273" t="s">
        <v>6823</v>
      </c>
      <c r="I1805" s="291" t="s">
        <v>197</v>
      </c>
    </row>
    <row r="1806" spans="1:9" x14ac:dyDescent="0.25">
      <c r="A1806" s="273">
        <v>55544</v>
      </c>
      <c r="B1806" s="273">
        <v>50655717</v>
      </c>
      <c r="C1806" s="273">
        <v>449890</v>
      </c>
      <c r="D1806" s="273" t="s">
        <v>7650</v>
      </c>
      <c r="E1806" s="273" t="s">
        <v>640</v>
      </c>
      <c r="F1806" s="273" t="s">
        <v>6688</v>
      </c>
      <c r="G1806" s="273" t="s">
        <v>6823</v>
      </c>
      <c r="H1806" s="273" t="s">
        <v>6823</v>
      </c>
      <c r="I1806" s="291" t="e">
        <v>#N/A</v>
      </c>
    </row>
    <row r="1807" spans="1:9" x14ac:dyDescent="0.25">
      <c r="A1807" s="273">
        <v>55544</v>
      </c>
      <c r="B1807" s="273">
        <v>50655717</v>
      </c>
      <c r="C1807" s="273">
        <v>497089</v>
      </c>
      <c r="D1807" s="273" t="s">
        <v>7651</v>
      </c>
      <c r="E1807" s="273" t="s">
        <v>640</v>
      </c>
      <c r="F1807" s="273" t="s">
        <v>6688</v>
      </c>
      <c r="G1807" s="273" t="s">
        <v>6823</v>
      </c>
      <c r="H1807" s="273" t="s">
        <v>6823</v>
      </c>
      <c r="I1807" s="291" t="e">
        <v>#N/A</v>
      </c>
    </row>
    <row r="1808" spans="1:9" x14ac:dyDescent="0.25">
      <c r="A1808" s="273">
        <v>55544</v>
      </c>
      <c r="B1808" s="273">
        <v>50655717</v>
      </c>
      <c r="C1808" s="273">
        <v>497580</v>
      </c>
      <c r="D1808" s="273" t="s">
        <v>7652</v>
      </c>
      <c r="E1808" s="273" t="s">
        <v>640</v>
      </c>
      <c r="F1808" s="273" t="s">
        <v>6688</v>
      </c>
      <c r="G1808" s="273" t="s">
        <v>6823</v>
      </c>
      <c r="H1808" s="273" t="s">
        <v>6823</v>
      </c>
      <c r="I1808" s="291" t="e">
        <v>#N/A</v>
      </c>
    </row>
    <row r="1809" spans="1:9" x14ac:dyDescent="0.25">
      <c r="A1809" s="273">
        <v>55544</v>
      </c>
      <c r="B1809" s="273">
        <v>50655717</v>
      </c>
      <c r="C1809" s="273">
        <v>201818</v>
      </c>
      <c r="D1809" s="273" t="s">
        <v>7653</v>
      </c>
      <c r="E1809" s="273" t="s">
        <v>640</v>
      </c>
      <c r="F1809" s="273" t="s">
        <v>6688</v>
      </c>
      <c r="G1809" s="273" t="s">
        <v>6823</v>
      </c>
      <c r="H1809" s="273" t="s">
        <v>6823</v>
      </c>
      <c r="I1809" s="291" t="s">
        <v>197</v>
      </c>
    </row>
    <row r="1810" spans="1:9" x14ac:dyDescent="0.25">
      <c r="A1810" s="273">
        <v>55544</v>
      </c>
      <c r="B1810" s="273">
        <v>50655717</v>
      </c>
      <c r="C1810" s="273">
        <v>594612</v>
      </c>
      <c r="D1810" s="273" t="s">
        <v>7570</v>
      </c>
      <c r="E1810" s="273" t="s">
        <v>640</v>
      </c>
      <c r="F1810" s="273" t="s">
        <v>6688</v>
      </c>
      <c r="G1810" s="273" t="s">
        <v>6823</v>
      </c>
      <c r="H1810" s="273" t="s">
        <v>6823</v>
      </c>
      <c r="I1810" s="291" t="s">
        <v>197</v>
      </c>
    </row>
    <row r="1811" spans="1:9" x14ac:dyDescent="0.25">
      <c r="A1811" s="273">
        <v>55544</v>
      </c>
      <c r="B1811" s="273">
        <v>50655717</v>
      </c>
      <c r="C1811" s="273">
        <v>339537</v>
      </c>
      <c r="D1811" s="273" t="s">
        <v>7654</v>
      </c>
      <c r="E1811" s="273" t="s">
        <v>640</v>
      </c>
      <c r="F1811" s="273" t="s">
        <v>6688</v>
      </c>
      <c r="G1811" s="273" t="s">
        <v>6823</v>
      </c>
      <c r="H1811" s="273" t="s">
        <v>6823</v>
      </c>
      <c r="I1811" s="291" t="e">
        <v>#N/A</v>
      </c>
    </row>
    <row r="1812" spans="1:9" x14ac:dyDescent="0.25">
      <c r="A1812" s="273">
        <v>55599</v>
      </c>
      <c r="B1812" s="273">
        <v>50649845</v>
      </c>
      <c r="C1812" s="273">
        <v>279268</v>
      </c>
      <c r="D1812" s="273" t="s">
        <v>7555</v>
      </c>
      <c r="E1812" s="273" t="s">
        <v>640</v>
      </c>
      <c r="F1812" s="273" t="s">
        <v>6688</v>
      </c>
      <c r="G1812" s="273" t="s">
        <v>6823</v>
      </c>
      <c r="H1812" s="273" t="s">
        <v>6823</v>
      </c>
      <c r="I1812" s="291" t="s">
        <v>197</v>
      </c>
    </row>
    <row r="1813" spans="1:9" x14ac:dyDescent="0.25">
      <c r="A1813" s="273">
        <v>55599</v>
      </c>
      <c r="B1813" s="273">
        <v>50649845</v>
      </c>
      <c r="C1813" s="273">
        <v>372260</v>
      </c>
      <c r="D1813" s="273" t="s">
        <v>7556</v>
      </c>
      <c r="E1813" s="273" t="s">
        <v>640</v>
      </c>
      <c r="F1813" s="273" t="s">
        <v>6688</v>
      </c>
      <c r="G1813" s="273" t="s">
        <v>6823</v>
      </c>
      <c r="H1813" s="273" t="s">
        <v>6823</v>
      </c>
      <c r="I1813" s="291" t="e">
        <v>#N/A</v>
      </c>
    </row>
    <row r="1814" spans="1:9" x14ac:dyDescent="0.25">
      <c r="A1814" s="273">
        <v>55599</v>
      </c>
      <c r="B1814" s="273">
        <v>50649845</v>
      </c>
      <c r="C1814" s="273">
        <v>339214</v>
      </c>
      <c r="D1814" s="273" t="s">
        <v>7557</v>
      </c>
      <c r="E1814" s="273" t="s">
        <v>640</v>
      </c>
      <c r="F1814" s="273" t="s">
        <v>6688</v>
      </c>
      <c r="G1814" s="273" t="s">
        <v>6823</v>
      </c>
      <c r="H1814" s="273" t="s">
        <v>6823</v>
      </c>
      <c r="I1814" s="291" t="e">
        <v>#N/A</v>
      </c>
    </row>
    <row r="1815" spans="1:9" x14ac:dyDescent="0.25">
      <c r="A1815" s="273">
        <v>55599</v>
      </c>
      <c r="B1815" s="273">
        <v>50649845</v>
      </c>
      <c r="C1815" s="273">
        <v>461557</v>
      </c>
      <c r="D1815" s="273" t="s">
        <v>7558</v>
      </c>
      <c r="E1815" s="273" t="s">
        <v>640</v>
      </c>
      <c r="F1815" s="273" t="s">
        <v>6688</v>
      </c>
      <c r="G1815" s="273" t="s">
        <v>6823</v>
      </c>
      <c r="H1815" s="273" t="s">
        <v>6823</v>
      </c>
      <c r="I1815" s="291" t="e">
        <v>#N/A</v>
      </c>
    </row>
    <row r="1816" spans="1:9" x14ac:dyDescent="0.25">
      <c r="A1816" s="273">
        <v>55599</v>
      </c>
      <c r="B1816" s="273">
        <v>50649845</v>
      </c>
      <c r="C1816" s="273">
        <v>509435</v>
      </c>
      <c r="D1816" s="273" t="s">
        <v>7559</v>
      </c>
      <c r="E1816" s="273" t="s">
        <v>6944</v>
      </c>
      <c r="F1816" s="273" t="s">
        <v>6688</v>
      </c>
      <c r="G1816" s="273" t="s">
        <v>6823</v>
      </c>
      <c r="H1816" s="273" t="s">
        <v>6823</v>
      </c>
      <c r="I1816" s="291" t="e">
        <v>#N/A</v>
      </c>
    </row>
    <row r="1817" spans="1:9" x14ac:dyDescent="0.25">
      <c r="A1817" s="273">
        <v>55599</v>
      </c>
      <c r="B1817" s="273">
        <v>50649845</v>
      </c>
      <c r="C1817" s="273">
        <v>330446</v>
      </c>
      <c r="D1817" s="273" t="s">
        <v>7560</v>
      </c>
      <c r="E1817" s="273" t="s">
        <v>640</v>
      </c>
      <c r="F1817" s="273" t="s">
        <v>6688</v>
      </c>
      <c r="G1817" s="273" t="s">
        <v>6823</v>
      </c>
      <c r="H1817" s="273" t="s">
        <v>6823</v>
      </c>
      <c r="I1817" s="291" t="s">
        <v>197</v>
      </c>
    </row>
    <row r="1818" spans="1:9" x14ac:dyDescent="0.25">
      <c r="A1818" s="273">
        <v>55599</v>
      </c>
      <c r="B1818" s="273">
        <v>50649845</v>
      </c>
      <c r="C1818" s="273">
        <v>365444</v>
      </c>
      <c r="D1818" s="273" t="s">
        <v>7561</v>
      </c>
      <c r="E1818" s="273" t="s">
        <v>640</v>
      </c>
      <c r="F1818" s="273" t="s">
        <v>6688</v>
      </c>
      <c r="G1818" s="273" t="s">
        <v>6823</v>
      </c>
      <c r="H1818" s="273" t="s">
        <v>6823</v>
      </c>
      <c r="I1818" s="291" t="s">
        <v>197</v>
      </c>
    </row>
    <row r="1819" spans="1:9" x14ac:dyDescent="0.25">
      <c r="A1819" s="273">
        <v>55599</v>
      </c>
      <c r="B1819" s="273">
        <v>50649845</v>
      </c>
      <c r="C1819" s="273">
        <v>205108</v>
      </c>
      <c r="D1819" s="273" t="s">
        <v>7562</v>
      </c>
      <c r="E1819" s="273" t="s">
        <v>640</v>
      </c>
      <c r="F1819" s="273" t="s">
        <v>6688</v>
      </c>
      <c r="G1819" s="273" t="s">
        <v>6823</v>
      </c>
      <c r="H1819" s="273" t="s">
        <v>6823</v>
      </c>
      <c r="I1819" s="291" t="e">
        <v>#N/A</v>
      </c>
    </row>
    <row r="1820" spans="1:9" x14ac:dyDescent="0.25">
      <c r="A1820" s="273">
        <v>55599</v>
      </c>
      <c r="B1820" s="273">
        <v>50649845</v>
      </c>
      <c r="C1820" s="273">
        <v>519771</v>
      </c>
      <c r="D1820" s="273" t="s">
        <v>7563</v>
      </c>
      <c r="E1820" s="273" t="s">
        <v>640</v>
      </c>
      <c r="F1820" s="273" t="s">
        <v>6688</v>
      </c>
      <c r="G1820" s="273" t="s">
        <v>6823</v>
      </c>
      <c r="H1820" s="273" t="s">
        <v>6823</v>
      </c>
      <c r="I1820" s="291" t="e">
        <v>#N/A</v>
      </c>
    </row>
    <row r="1821" spans="1:9" x14ac:dyDescent="0.25">
      <c r="A1821" s="273">
        <v>55599</v>
      </c>
      <c r="B1821" s="273">
        <v>50649845</v>
      </c>
      <c r="C1821" s="273">
        <v>414881</v>
      </c>
      <c r="D1821" s="273" t="s">
        <v>7564</v>
      </c>
      <c r="E1821" s="273" t="s">
        <v>640</v>
      </c>
      <c r="F1821" s="273" t="s">
        <v>6688</v>
      </c>
      <c r="G1821" s="273" t="s">
        <v>6823</v>
      </c>
      <c r="H1821" s="273" t="s">
        <v>6823</v>
      </c>
      <c r="I1821" s="291" t="e">
        <v>#N/A</v>
      </c>
    </row>
    <row r="1822" spans="1:9" x14ac:dyDescent="0.25">
      <c r="A1822" s="273">
        <v>55599</v>
      </c>
      <c r="B1822" s="273">
        <v>50649845</v>
      </c>
      <c r="C1822" s="273">
        <v>373033</v>
      </c>
      <c r="D1822" s="273" t="s">
        <v>7565</v>
      </c>
      <c r="E1822" s="273" t="s">
        <v>640</v>
      </c>
      <c r="F1822" s="273" t="s">
        <v>6688</v>
      </c>
      <c r="G1822" s="273" t="s">
        <v>6823</v>
      </c>
      <c r="H1822" s="273" t="s">
        <v>6823</v>
      </c>
      <c r="I1822" s="291" t="e">
        <v>#N/A</v>
      </c>
    </row>
    <row r="1823" spans="1:9" x14ac:dyDescent="0.25">
      <c r="A1823" s="273">
        <v>55599</v>
      </c>
      <c r="B1823" s="273">
        <v>50649845</v>
      </c>
      <c r="C1823" s="273">
        <v>563157</v>
      </c>
      <c r="D1823" s="273" t="s">
        <v>7567</v>
      </c>
      <c r="E1823" s="273" t="s">
        <v>640</v>
      </c>
      <c r="F1823" s="273" t="s">
        <v>6688</v>
      </c>
      <c r="G1823" s="273" t="s">
        <v>6823</v>
      </c>
      <c r="H1823" s="273" t="s">
        <v>6823</v>
      </c>
      <c r="I1823" s="291" t="e">
        <v>#N/A</v>
      </c>
    </row>
    <row r="1824" spans="1:9" x14ac:dyDescent="0.25">
      <c r="A1824" s="273">
        <v>55599</v>
      </c>
      <c r="B1824" s="273">
        <v>50649845</v>
      </c>
      <c r="C1824" s="273">
        <v>402496</v>
      </c>
      <c r="D1824" s="273" t="s">
        <v>7568</v>
      </c>
      <c r="E1824" s="273" t="s">
        <v>640</v>
      </c>
      <c r="F1824" s="273" t="s">
        <v>6688</v>
      </c>
      <c r="G1824" s="273" t="s">
        <v>6823</v>
      </c>
      <c r="H1824" s="273" t="s">
        <v>6823</v>
      </c>
      <c r="I1824" s="291" t="s">
        <v>197</v>
      </c>
    </row>
    <row r="1825" spans="1:9" x14ac:dyDescent="0.25">
      <c r="A1825" s="273">
        <v>55606</v>
      </c>
      <c r="B1825" s="273">
        <v>50655748</v>
      </c>
      <c r="C1825" s="273">
        <v>410877</v>
      </c>
      <c r="D1825" s="273" t="s">
        <v>7601</v>
      </c>
      <c r="E1825" s="273" t="s">
        <v>640</v>
      </c>
      <c r="F1825" s="273" t="s">
        <v>6688</v>
      </c>
      <c r="G1825" s="273" t="s">
        <v>6823</v>
      </c>
      <c r="H1825" s="273" t="s">
        <v>6823</v>
      </c>
      <c r="I1825" s="291" t="e">
        <v>#N/A</v>
      </c>
    </row>
    <row r="1826" spans="1:9" x14ac:dyDescent="0.25">
      <c r="A1826" s="273">
        <v>55606</v>
      </c>
      <c r="B1826" s="273">
        <v>50655748</v>
      </c>
      <c r="C1826" s="273">
        <v>420588</v>
      </c>
      <c r="D1826" s="273" t="s">
        <v>7602</v>
      </c>
      <c r="E1826" s="273" t="s">
        <v>640</v>
      </c>
      <c r="F1826" s="273" t="s">
        <v>6688</v>
      </c>
      <c r="G1826" s="273" t="s">
        <v>6823</v>
      </c>
      <c r="H1826" s="273" t="s">
        <v>6823</v>
      </c>
      <c r="I1826" s="291" t="s">
        <v>197</v>
      </c>
    </row>
    <row r="1827" spans="1:9" x14ac:dyDescent="0.25">
      <c r="A1827" s="273">
        <v>55606</v>
      </c>
      <c r="B1827" s="273">
        <v>50655748</v>
      </c>
      <c r="C1827" s="273">
        <v>508028</v>
      </c>
      <c r="D1827" s="273" t="s">
        <v>7603</v>
      </c>
      <c r="E1827" s="273" t="s">
        <v>640</v>
      </c>
      <c r="F1827" s="273" t="s">
        <v>6688</v>
      </c>
      <c r="G1827" s="273" t="s">
        <v>6823</v>
      </c>
      <c r="H1827" s="273" t="s">
        <v>6823</v>
      </c>
      <c r="I1827" s="291" t="e">
        <v>#N/A</v>
      </c>
    </row>
    <row r="1828" spans="1:9" x14ac:dyDescent="0.25">
      <c r="A1828" s="273">
        <v>55606</v>
      </c>
      <c r="B1828" s="273">
        <v>50655748</v>
      </c>
      <c r="C1828" s="273">
        <v>406944</v>
      </c>
      <c r="D1828" s="273" t="s">
        <v>7604</v>
      </c>
      <c r="E1828" s="273" t="s">
        <v>640</v>
      </c>
      <c r="F1828" s="273" t="s">
        <v>6688</v>
      </c>
      <c r="G1828" s="273" t="s">
        <v>6823</v>
      </c>
      <c r="H1828" s="273" t="s">
        <v>6823</v>
      </c>
      <c r="I1828" s="291" t="e">
        <v>#N/A</v>
      </c>
    </row>
    <row r="1829" spans="1:9" x14ac:dyDescent="0.25">
      <c r="A1829" s="273">
        <v>55606</v>
      </c>
      <c r="B1829" s="273">
        <v>50655748</v>
      </c>
      <c r="C1829" s="273">
        <v>432760</v>
      </c>
      <c r="D1829" s="273" t="s">
        <v>7605</v>
      </c>
      <c r="E1829" s="273" t="s">
        <v>640</v>
      </c>
      <c r="F1829" s="273" t="s">
        <v>6688</v>
      </c>
      <c r="G1829" s="273" t="s">
        <v>6823</v>
      </c>
      <c r="H1829" s="273" t="s">
        <v>6823</v>
      </c>
      <c r="I1829" s="291" t="e">
        <v>#N/A</v>
      </c>
    </row>
    <row r="1830" spans="1:9" x14ac:dyDescent="0.25">
      <c r="A1830" s="273">
        <v>55606</v>
      </c>
      <c r="B1830" s="273">
        <v>50655748</v>
      </c>
      <c r="C1830" s="273">
        <v>659496</v>
      </c>
      <c r="D1830" s="273" t="s">
        <v>7606</v>
      </c>
      <c r="E1830" s="273" t="s">
        <v>640</v>
      </c>
      <c r="F1830" s="273" t="s">
        <v>6688</v>
      </c>
      <c r="G1830" s="273" t="s">
        <v>6823</v>
      </c>
      <c r="H1830" s="273" t="s">
        <v>6823</v>
      </c>
      <c r="I1830" s="291" t="e">
        <v>#N/A</v>
      </c>
    </row>
    <row r="1831" spans="1:9" x14ac:dyDescent="0.25">
      <c r="A1831" s="273">
        <v>55606</v>
      </c>
      <c r="B1831" s="273">
        <v>50655748</v>
      </c>
      <c r="C1831" s="273">
        <v>601001</v>
      </c>
      <c r="D1831" s="273" t="s">
        <v>7607</v>
      </c>
      <c r="E1831" s="273" t="s">
        <v>6944</v>
      </c>
      <c r="F1831" s="273" t="s">
        <v>6688</v>
      </c>
      <c r="G1831" s="273" t="s">
        <v>6823</v>
      </c>
      <c r="H1831" s="273" t="s">
        <v>6823</v>
      </c>
      <c r="I1831" s="291" t="e">
        <v>#N/A</v>
      </c>
    </row>
    <row r="1832" spans="1:9" x14ac:dyDescent="0.25">
      <c r="A1832" s="273">
        <v>55606</v>
      </c>
      <c r="B1832" s="273">
        <v>50655748</v>
      </c>
      <c r="C1832" s="273">
        <v>436669</v>
      </c>
      <c r="D1832" s="273" t="s">
        <v>7608</v>
      </c>
      <c r="E1832" s="273" t="s">
        <v>640</v>
      </c>
      <c r="F1832" s="273" t="s">
        <v>6688</v>
      </c>
      <c r="G1832" s="273" t="s">
        <v>6823</v>
      </c>
      <c r="H1832" s="273" t="s">
        <v>6823</v>
      </c>
      <c r="I1832" s="291" t="s">
        <v>197</v>
      </c>
    </row>
    <row r="1833" spans="1:9" x14ac:dyDescent="0.25">
      <c r="A1833" s="273">
        <v>55606</v>
      </c>
      <c r="B1833" s="273">
        <v>50655748</v>
      </c>
      <c r="C1833" s="273">
        <v>329140</v>
      </c>
      <c r="D1833" s="273" t="s">
        <v>7609</v>
      </c>
      <c r="E1833" s="273" t="s">
        <v>640</v>
      </c>
      <c r="F1833" s="273" t="s">
        <v>6688</v>
      </c>
      <c r="G1833" s="273" t="s">
        <v>6823</v>
      </c>
      <c r="H1833" s="273" t="s">
        <v>6823</v>
      </c>
      <c r="I1833" s="291" t="e">
        <v>#N/A</v>
      </c>
    </row>
    <row r="1834" spans="1:9" x14ac:dyDescent="0.25">
      <c r="A1834" s="273">
        <v>55606</v>
      </c>
      <c r="B1834" s="273">
        <v>50655748</v>
      </c>
      <c r="C1834" s="273">
        <v>417454</v>
      </c>
      <c r="D1834" s="273" t="s">
        <v>7610</v>
      </c>
      <c r="E1834" s="273" t="s">
        <v>640</v>
      </c>
      <c r="F1834" s="273" t="s">
        <v>6688</v>
      </c>
      <c r="G1834" s="273" t="s">
        <v>6823</v>
      </c>
      <c r="H1834" s="273" t="s">
        <v>6823</v>
      </c>
      <c r="I1834" s="291" t="s">
        <v>197</v>
      </c>
    </row>
    <row r="1835" spans="1:9" x14ac:dyDescent="0.25">
      <c r="A1835" s="273">
        <v>55606</v>
      </c>
      <c r="B1835" s="273">
        <v>50655748</v>
      </c>
      <c r="C1835" s="273">
        <v>410079</v>
      </c>
      <c r="D1835" s="273" t="s">
        <v>7611</v>
      </c>
      <c r="E1835" s="273" t="s">
        <v>640</v>
      </c>
      <c r="F1835" s="273" t="s">
        <v>6688</v>
      </c>
      <c r="G1835" s="273" t="s">
        <v>6823</v>
      </c>
      <c r="H1835" s="273" t="s">
        <v>6823</v>
      </c>
      <c r="I1835" s="291" t="s">
        <v>197</v>
      </c>
    </row>
    <row r="1836" spans="1:9" x14ac:dyDescent="0.25">
      <c r="A1836" s="273">
        <v>55606</v>
      </c>
      <c r="B1836" s="273">
        <v>50655748</v>
      </c>
      <c r="C1836" s="273">
        <v>451837</v>
      </c>
      <c r="D1836" s="273" t="s">
        <v>7612</v>
      </c>
      <c r="E1836" s="273" t="s">
        <v>640</v>
      </c>
      <c r="F1836" s="273" t="s">
        <v>6688</v>
      </c>
      <c r="G1836" s="273" t="s">
        <v>6823</v>
      </c>
      <c r="H1836" s="273" t="s">
        <v>6823</v>
      </c>
      <c r="I1836" s="291" t="e">
        <v>#N/A</v>
      </c>
    </row>
    <row r="1837" spans="1:9" x14ac:dyDescent="0.25">
      <c r="A1837" s="273">
        <v>55606</v>
      </c>
      <c r="B1837" s="273">
        <v>50655748</v>
      </c>
      <c r="C1837" s="273">
        <v>428502</v>
      </c>
      <c r="D1837" s="273" t="s">
        <v>7613</v>
      </c>
      <c r="E1837" s="273" t="s">
        <v>640</v>
      </c>
      <c r="F1837" s="273" t="s">
        <v>6688</v>
      </c>
      <c r="G1837" s="273" t="s">
        <v>6823</v>
      </c>
      <c r="H1837" s="273" t="s">
        <v>6823</v>
      </c>
      <c r="I1837" s="291" t="s">
        <v>197</v>
      </c>
    </row>
    <row r="1838" spans="1:9" x14ac:dyDescent="0.25">
      <c r="A1838" s="273">
        <v>55606</v>
      </c>
      <c r="B1838" s="273">
        <v>50655748</v>
      </c>
      <c r="C1838" s="273">
        <v>420460</v>
      </c>
      <c r="D1838" s="273" t="s">
        <v>7615</v>
      </c>
      <c r="E1838" s="273" t="s">
        <v>640</v>
      </c>
      <c r="F1838" s="273" t="s">
        <v>6688</v>
      </c>
      <c r="G1838" s="273" t="s">
        <v>6823</v>
      </c>
      <c r="H1838" s="273" t="s">
        <v>6823</v>
      </c>
      <c r="I1838" s="291" t="s">
        <v>197</v>
      </c>
    </row>
    <row r="1839" spans="1:9" x14ac:dyDescent="0.25">
      <c r="A1839" s="273">
        <v>55621</v>
      </c>
      <c r="B1839" s="273">
        <v>50655699</v>
      </c>
      <c r="C1839" s="273">
        <v>374784</v>
      </c>
      <c r="D1839" s="273" t="s">
        <v>7616</v>
      </c>
      <c r="E1839" s="273" t="s">
        <v>640</v>
      </c>
      <c r="F1839" s="273" t="s">
        <v>6688</v>
      </c>
      <c r="G1839" s="273" t="s">
        <v>6823</v>
      </c>
      <c r="H1839" s="273" t="s">
        <v>6823</v>
      </c>
      <c r="I1839" s="291" t="e">
        <v>#N/A</v>
      </c>
    </row>
    <row r="1840" spans="1:9" x14ac:dyDescent="0.25">
      <c r="A1840" s="273">
        <v>55621</v>
      </c>
      <c r="B1840" s="273">
        <v>50655699</v>
      </c>
      <c r="C1840" s="273">
        <v>280078</v>
      </c>
      <c r="D1840" s="273" t="s">
        <v>7617</v>
      </c>
      <c r="E1840" s="273" t="s">
        <v>640</v>
      </c>
      <c r="F1840" s="273" t="s">
        <v>6688</v>
      </c>
      <c r="G1840" s="273" t="s">
        <v>6823</v>
      </c>
      <c r="H1840" s="273" t="s">
        <v>6823</v>
      </c>
      <c r="I1840" s="291" t="e">
        <v>#N/A</v>
      </c>
    </row>
    <row r="1841" spans="1:9" x14ac:dyDescent="0.25">
      <c r="A1841" s="273">
        <v>55621</v>
      </c>
      <c r="B1841" s="273">
        <v>50655699</v>
      </c>
      <c r="C1841" s="273">
        <v>450730</v>
      </c>
      <c r="D1841" s="273" t="s">
        <v>7618</v>
      </c>
      <c r="E1841" s="273" t="s">
        <v>640</v>
      </c>
      <c r="F1841" s="273" t="s">
        <v>6688</v>
      </c>
      <c r="G1841" s="273" t="s">
        <v>6823</v>
      </c>
      <c r="H1841" s="273" t="s">
        <v>6823</v>
      </c>
      <c r="I1841" s="291" t="e">
        <v>#N/A</v>
      </c>
    </row>
    <row r="1842" spans="1:9" x14ac:dyDescent="0.25">
      <c r="A1842" s="273">
        <v>55621</v>
      </c>
      <c r="B1842" s="273">
        <v>50655699</v>
      </c>
      <c r="C1842" s="273">
        <v>444062</v>
      </c>
      <c r="D1842" s="273" t="s">
        <v>7619</v>
      </c>
      <c r="E1842" s="273" t="s">
        <v>640</v>
      </c>
      <c r="F1842" s="273" t="s">
        <v>6688</v>
      </c>
      <c r="G1842" s="273" t="s">
        <v>6823</v>
      </c>
      <c r="H1842" s="273" t="s">
        <v>6823</v>
      </c>
      <c r="I1842" s="291" t="s">
        <v>197</v>
      </c>
    </row>
    <row r="1843" spans="1:9" x14ac:dyDescent="0.25">
      <c r="A1843" s="273">
        <v>55621</v>
      </c>
      <c r="B1843" s="273">
        <v>50655699</v>
      </c>
      <c r="C1843" s="273">
        <v>482520</v>
      </c>
      <c r="D1843" s="273" t="s">
        <v>7620</v>
      </c>
      <c r="E1843" s="273" t="s">
        <v>640</v>
      </c>
      <c r="F1843" s="273" t="s">
        <v>6688</v>
      </c>
      <c r="G1843" s="273" t="s">
        <v>6823</v>
      </c>
      <c r="H1843" s="273" t="s">
        <v>6823</v>
      </c>
      <c r="I1843" s="291" t="s">
        <v>197</v>
      </c>
    </row>
    <row r="1844" spans="1:9" x14ac:dyDescent="0.25">
      <c r="A1844" s="273">
        <v>55621</v>
      </c>
      <c r="B1844" s="273">
        <v>50655699</v>
      </c>
      <c r="C1844" s="273">
        <v>520812</v>
      </c>
      <c r="D1844" s="273" t="s">
        <v>7621</v>
      </c>
      <c r="E1844" s="273" t="s">
        <v>6944</v>
      </c>
      <c r="F1844" s="273" t="s">
        <v>6688</v>
      </c>
      <c r="G1844" s="273" t="s">
        <v>6823</v>
      </c>
      <c r="H1844" s="273" t="s">
        <v>6823</v>
      </c>
      <c r="I1844" s="291" t="e">
        <v>#N/A</v>
      </c>
    </row>
    <row r="1845" spans="1:9" x14ac:dyDescent="0.25">
      <c r="A1845" s="273">
        <v>55621</v>
      </c>
      <c r="B1845" s="273">
        <v>50655699</v>
      </c>
      <c r="C1845" s="273">
        <v>429392</v>
      </c>
      <c r="D1845" s="273" t="s">
        <v>7622</v>
      </c>
      <c r="E1845" s="273" t="s">
        <v>640</v>
      </c>
      <c r="F1845" s="273" t="s">
        <v>6688</v>
      </c>
      <c r="G1845" s="273" t="s">
        <v>6823</v>
      </c>
      <c r="H1845" s="273" t="s">
        <v>6823</v>
      </c>
      <c r="I1845" s="291" t="e">
        <v>#N/A</v>
      </c>
    </row>
    <row r="1846" spans="1:9" x14ac:dyDescent="0.25">
      <c r="A1846" s="273">
        <v>55621</v>
      </c>
      <c r="B1846" s="273">
        <v>50655699</v>
      </c>
      <c r="C1846" s="273">
        <v>450361</v>
      </c>
      <c r="D1846" s="273" t="s">
        <v>7623</v>
      </c>
      <c r="E1846" s="273" t="s">
        <v>640</v>
      </c>
      <c r="F1846" s="273" t="s">
        <v>6688</v>
      </c>
      <c r="G1846" s="273" t="s">
        <v>6823</v>
      </c>
      <c r="H1846" s="273" t="s">
        <v>6823</v>
      </c>
      <c r="I1846" s="291" t="s">
        <v>197</v>
      </c>
    </row>
    <row r="1847" spans="1:9" x14ac:dyDescent="0.25">
      <c r="A1847" s="273">
        <v>55621</v>
      </c>
      <c r="B1847" s="273">
        <v>50655699</v>
      </c>
      <c r="C1847" s="273">
        <v>413357</v>
      </c>
      <c r="D1847" s="273" t="s">
        <v>7624</v>
      </c>
      <c r="E1847" s="273" t="s">
        <v>640</v>
      </c>
      <c r="F1847" s="273" t="s">
        <v>6688</v>
      </c>
      <c r="G1847" s="273" t="s">
        <v>6823</v>
      </c>
      <c r="H1847" s="273" t="s">
        <v>6823</v>
      </c>
      <c r="I1847" s="291" t="e">
        <v>#N/A</v>
      </c>
    </row>
    <row r="1848" spans="1:9" x14ac:dyDescent="0.25">
      <c r="A1848" s="273">
        <v>55621</v>
      </c>
      <c r="B1848" s="273">
        <v>50655699</v>
      </c>
      <c r="C1848" s="273">
        <v>367342</v>
      </c>
      <c r="D1848" s="273" t="s">
        <v>7625</v>
      </c>
      <c r="E1848" s="273" t="s">
        <v>640</v>
      </c>
      <c r="F1848" s="273" t="s">
        <v>6688</v>
      </c>
      <c r="G1848" s="273" t="s">
        <v>6823</v>
      </c>
      <c r="H1848" s="273" t="s">
        <v>6823</v>
      </c>
      <c r="I1848" s="291" t="e">
        <v>#N/A</v>
      </c>
    </row>
    <row r="1849" spans="1:9" x14ac:dyDescent="0.25">
      <c r="A1849" s="273">
        <v>55621</v>
      </c>
      <c r="B1849" s="273">
        <v>50655699</v>
      </c>
      <c r="C1849" s="273">
        <v>520406</v>
      </c>
      <c r="D1849" s="273" t="s">
        <v>7626</v>
      </c>
      <c r="E1849" s="273" t="s">
        <v>640</v>
      </c>
      <c r="F1849" s="273" t="s">
        <v>6688</v>
      </c>
      <c r="G1849" s="273" t="s">
        <v>6823</v>
      </c>
      <c r="H1849" s="273" t="s">
        <v>6823</v>
      </c>
      <c r="I1849" s="291" t="s">
        <v>197</v>
      </c>
    </row>
    <row r="1850" spans="1:9" x14ac:dyDescent="0.25">
      <c r="A1850" s="273">
        <v>55621</v>
      </c>
      <c r="B1850" s="273">
        <v>50655699</v>
      </c>
      <c r="C1850" s="273">
        <v>341355</v>
      </c>
      <c r="D1850" s="273" t="s">
        <v>7627</v>
      </c>
      <c r="E1850" s="273" t="s">
        <v>640</v>
      </c>
      <c r="F1850" s="273" t="s">
        <v>6688</v>
      </c>
      <c r="G1850" s="273" t="s">
        <v>6823</v>
      </c>
      <c r="H1850" s="273" t="s">
        <v>6823</v>
      </c>
      <c r="I1850" s="291" t="e">
        <v>#N/A</v>
      </c>
    </row>
    <row r="1851" spans="1:9" x14ac:dyDescent="0.25">
      <c r="A1851" s="273">
        <v>55626</v>
      </c>
      <c r="B1851" s="273">
        <v>50655707</v>
      </c>
      <c r="C1851" s="273">
        <v>588821</v>
      </c>
      <c r="D1851" s="273" t="s">
        <v>7628</v>
      </c>
      <c r="E1851" s="273" t="s">
        <v>640</v>
      </c>
      <c r="F1851" s="273" t="s">
        <v>6688</v>
      </c>
      <c r="G1851" s="273" t="s">
        <v>6823</v>
      </c>
      <c r="H1851" s="273" t="s">
        <v>6823</v>
      </c>
      <c r="I1851" s="291" t="s">
        <v>197</v>
      </c>
    </row>
    <row r="1852" spans="1:9" x14ac:dyDescent="0.25">
      <c r="A1852" s="273">
        <v>55626</v>
      </c>
      <c r="B1852" s="273">
        <v>50655707</v>
      </c>
      <c r="C1852" s="273">
        <v>336314</v>
      </c>
      <c r="D1852" s="273" t="s">
        <v>7629</v>
      </c>
      <c r="E1852" s="273" t="s">
        <v>640</v>
      </c>
      <c r="F1852" s="273" t="s">
        <v>6688</v>
      </c>
      <c r="G1852" s="273" t="s">
        <v>6823</v>
      </c>
      <c r="H1852" s="273" t="s">
        <v>6823</v>
      </c>
      <c r="I1852" s="291" t="e">
        <v>#N/A</v>
      </c>
    </row>
    <row r="1853" spans="1:9" x14ac:dyDescent="0.25">
      <c r="A1853" s="273">
        <v>55626</v>
      </c>
      <c r="B1853" s="273">
        <v>50655707</v>
      </c>
      <c r="C1853" s="273">
        <v>489437</v>
      </c>
      <c r="D1853" s="273" t="s">
        <v>7655</v>
      </c>
      <c r="E1853" s="273" t="s">
        <v>640</v>
      </c>
      <c r="F1853" s="273" t="s">
        <v>6688</v>
      </c>
      <c r="G1853" s="273" t="s">
        <v>6823</v>
      </c>
      <c r="H1853" s="273" t="s">
        <v>6823</v>
      </c>
      <c r="I1853" s="291" t="e">
        <v>#N/A</v>
      </c>
    </row>
    <row r="1854" spans="1:9" x14ac:dyDescent="0.25">
      <c r="A1854" s="273">
        <v>55626</v>
      </c>
      <c r="B1854" s="273">
        <v>50655707</v>
      </c>
      <c r="C1854" s="273">
        <v>526863</v>
      </c>
      <c r="D1854" s="273" t="s">
        <v>7630</v>
      </c>
      <c r="E1854" s="273" t="s">
        <v>640</v>
      </c>
      <c r="F1854" s="273" t="s">
        <v>6688</v>
      </c>
      <c r="G1854" s="273" t="s">
        <v>6823</v>
      </c>
      <c r="H1854" s="273" t="s">
        <v>6823</v>
      </c>
      <c r="I1854" s="291" t="e">
        <v>#N/A</v>
      </c>
    </row>
    <row r="1855" spans="1:9" x14ac:dyDescent="0.25">
      <c r="A1855" s="273">
        <v>55626</v>
      </c>
      <c r="B1855" s="273">
        <v>50655707</v>
      </c>
      <c r="C1855" s="273">
        <v>403857</v>
      </c>
      <c r="D1855" s="273" t="s">
        <v>7631</v>
      </c>
      <c r="E1855" s="273" t="s">
        <v>6944</v>
      </c>
      <c r="F1855" s="273" t="s">
        <v>6688</v>
      </c>
      <c r="G1855" s="273" t="s">
        <v>6823</v>
      </c>
      <c r="H1855" s="273" t="s">
        <v>6823</v>
      </c>
      <c r="I1855" s="291" t="s">
        <v>197</v>
      </c>
    </row>
    <row r="1856" spans="1:9" x14ac:dyDescent="0.25">
      <c r="A1856" s="273">
        <v>55626</v>
      </c>
      <c r="B1856" s="273">
        <v>50655707</v>
      </c>
      <c r="C1856" s="273">
        <v>579127</v>
      </c>
      <c r="D1856" s="273" t="s">
        <v>7632</v>
      </c>
      <c r="E1856" s="273" t="s">
        <v>640</v>
      </c>
      <c r="F1856" s="273" t="s">
        <v>6688</v>
      </c>
      <c r="G1856" s="273" t="s">
        <v>6823</v>
      </c>
      <c r="H1856" s="273" t="s">
        <v>6823</v>
      </c>
      <c r="I1856" s="291" t="e">
        <v>#N/A</v>
      </c>
    </row>
    <row r="1857" spans="1:9" x14ac:dyDescent="0.25">
      <c r="A1857" s="273">
        <v>55626</v>
      </c>
      <c r="B1857" s="273">
        <v>50655707</v>
      </c>
      <c r="C1857" s="273">
        <v>487877</v>
      </c>
      <c r="D1857" s="273" t="s">
        <v>7633</v>
      </c>
      <c r="E1857" s="273" t="s">
        <v>640</v>
      </c>
      <c r="F1857" s="273" t="s">
        <v>6688</v>
      </c>
      <c r="G1857" s="273" t="s">
        <v>6823</v>
      </c>
      <c r="H1857" s="273" t="s">
        <v>6823</v>
      </c>
      <c r="I1857" s="291" t="e">
        <v>#N/A</v>
      </c>
    </row>
    <row r="1858" spans="1:9" x14ac:dyDescent="0.25">
      <c r="A1858" s="273">
        <v>55626</v>
      </c>
      <c r="B1858" s="273">
        <v>50655707</v>
      </c>
      <c r="C1858" s="273">
        <v>520407</v>
      </c>
      <c r="D1858" s="273" t="s">
        <v>7634</v>
      </c>
      <c r="E1858" s="273" t="s">
        <v>640</v>
      </c>
      <c r="F1858" s="273" t="s">
        <v>6688</v>
      </c>
      <c r="G1858" s="273" t="s">
        <v>6823</v>
      </c>
      <c r="H1858" s="273" t="s">
        <v>6823</v>
      </c>
      <c r="I1858" s="291" t="e">
        <v>#N/A</v>
      </c>
    </row>
    <row r="1859" spans="1:9" x14ac:dyDescent="0.25">
      <c r="A1859" s="273">
        <v>55626</v>
      </c>
      <c r="B1859" s="273">
        <v>50655707</v>
      </c>
      <c r="C1859" s="273">
        <v>415288</v>
      </c>
      <c r="D1859" s="273" t="s">
        <v>7635</v>
      </c>
      <c r="E1859" s="273" t="s">
        <v>640</v>
      </c>
      <c r="F1859" s="273" t="s">
        <v>6688</v>
      </c>
      <c r="G1859" s="273" t="s">
        <v>6823</v>
      </c>
      <c r="H1859" s="273" t="s">
        <v>6823</v>
      </c>
      <c r="I1859" s="291" t="e">
        <v>#N/A</v>
      </c>
    </row>
    <row r="1860" spans="1:9" x14ac:dyDescent="0.25">
      <c r="A1860" s="273">
        <v>55626</v>
      </c>
      <c r="B1860" s="273">
        <v>50655707</v>
      </c>
      <c r="C1860" s="273">
        <v>489760</v>
      </c>
      <c r="D1860" s="273" t="s">
        <v>7636</v>
      </c>
      <c r="E1860" s="273" t="s">
        <v>640</v>
      </c>
      <c r="F1860" s="273" t="s">
        <v>6688</v>
      </c>
      <c r="G1860" s="273" t="s">
        <v>6823</v>
      </c>
      <c r="H1860" s="273" t="s">
        <v>6823</v>
      </c>
      <c r="I1860" s="291" t="e">
        <v>#N/A</v>
      </c>
    </row>
    <row r="1861" spans="1:9" x14ac:dyDescent="0.25">
      <c r="A1861" s="273">
        <v>55626</v>
      </c>
      <c r="B1861" s="273">
        <v>50655707</v>
      </c>
      <c r="C1861" s="273">
        <v>520481</v>
      </c>
      <c r="D1861" s="273" t="s">
        <v>7637</v>
      </c>
      <c r="E1861" s="273" t="s">
        <v>640</v>
      </c>
      <c r="F1861" s="273" t="s">
        <v>6688</v>
      </c>
      <c r="G1861" s="273" t="s">
        <v>6823</v>
      </c>
      <c r="H1861" s="273" t="s">
        <v>6823</v>
      </c>
      <c r="I1861" s="291" t="s">
        <v>197</v>
      </c>
    </row>
    <row r="1862" spans="1:9" x14ac:dyDescent="0.25">
      <c r="A1862" s="273">
        <v>55626</v>
      </c>
      <c r="B1862" s="273">
        <v>50655707</v>
      </c>
      <c r="C1862" s="273">
        <v>806819</v>
      </c>
      <c r="D1862" s="273" t="s">
        <v>7639</v>
      </c>
      <c r="E1862" s="273" t="s">
        <v>640</v>
      </c>
      <c r="F1862" s="273" t="s">
        <v>6688</v>
      </c>
      <c r="G1862" s="273" t="s">
        <v>6823</v>
      </c>
      <c r="H1862" s="273" t="s">
        <v>6823</v>
      </c>
      <c r="I1862" s="291" t="s">
        <v>197</v>
      </c>
    </row>
    <row r="1863" spans="1:9" x14ac:dyDescent="0.25">
      <c r="A1863" s="273">
        <v>55626</v>
      </c>
      <c r="B1863" s="273">
        <v>50655707</v>
      </c>
      <c r="C1863" s="273">
        <v>599222</v>
      </c>
      <c r="D1863" s="273" t="s">
        <v>7640</v>
      </c>
      <c r="E1863" s="273" t="s">
        <v>640</v>
      </c>
      <c r="F1863" s="273" t="s">
        <v>6688</v>
      </c>
      <c r="G1863" s="273" t="s">
        <v>6689</v>
      </c>
      <c r="H1863" s="273" t="s">
        <v>6823</v>
      </c>
      <c r="I1863" s="291" t="e">
        <v>#N/A</v>
      </c>
    </row>
    <row r="1864" spans="1:9" x14ac:dyDescent="0.25">
      <c r="A1864" s="273">
        <v>55626</v>
      </c>
      <c r="B1864" s="273">
        <v>50655707</v>
      </c>
      <c r="C1864" s="273">
        <v>441924</v>
      </c>
      <c r="D1864" s="273" t="s">
        <v>7641</v>
      </c>
      <c r="E1864" s="273" t="s">
        <v>640</v>
      </c>
      <c r="F1864" s="273" t="s">
        <v>6688</v>
      </c>
      <c r="G1864" s="273" t="s">
        <v>6823</v>
      </c>
      <c r="H1864" s="273" t="s">
        <v>6823</v>
      </c>
      <c r="I1864" s="291" t="e">
        <v>#N/A</v>
      </c>
    </row>
    <row r="1865" spans="1:9" x14ac:dyDescent="0.25">
      <c r="A1865" s="273">
        <v>55628</v>
      </c>
      <c r="B1865" s="273">
        <v>50655716</v>
      </c>
      <c r="C1865" s="273">
        <v>446627</v>
      </c>
      <c r="D1865" s="273" t="s">
        <v>7642</v>
      </c>
      <c r="E1865" s="273" t="s">
        <v>640</v>
      </c>
      <c r="F1865" s="273" t="s">
        <v>6688</v>
      </c>
      <c r="G1865" s="273" t="s">
        <v>6823</v>
      </c>
      <c r="H1865" s="273" t="s">
        <v>6823</v>
      </c>
      <c r="I1865" s="291" t="e">
        <v>#N/A</v>
      </c>
    </row>
    <row r="1866" spans="1:9" x14ac:dyDescent="0.25">
      <c r="A1866" s="273">
        <v>55628</v>
      </c>
      <c r="B1866" s="273">
        <v>50655716</v>
      </c>
      <c r="C1866" s="273">
        <v>432112</v>
      </c>
      <c r="D1866" s="273" t="s">
        <v>7643</v>
      </c>
      <c r="E1866" s="273" t="s">
        <v>640</v>
      </c>
      <c r="F1866" s="273" t="s">
        <v>6688</v>
      </c>
      <c r="G1866" s="273" t="s">
        <v>6823</v>
      </c>
      <c r="H1866" s="273" t="s">
        <v>6823</v>
      </c>
      <c r="I1866" s="291" t="e">
        <v>#N/A</v>
      </c>
    </row>
    <row r="1867" spans="1:9" x14ac:dyDescent="0.25">
      <c r="A1867" s="273">
        <v>55628</v>
      </c>
      <c r="B1867" s="273">
        <v>50655716</v>
      </c>
      <c r="C1867" s="273">
        <v>417096</v>
      </c>
      <c r="D1867" s="273" t="s">
        <v>7644</v>
      </c>
      <c r="E1867" s="273" t="s">
        <v>640</v>
      </c>
      <c r="F1867" s="273" t="s">
        <v>6688</v>
      </c>
      <c r="G1867" s="273" t="s">
        <v>6823</v>
      </c>
      <c r="H1867" s="273" t="s">
        <v>6823</v>
      </c>
      <c r="I1867" s="291" t="s">
        <v>197</v>
      </c>
    </row>
    <row r="1868" spans="1:9" x14ac:dyDescent="0.25">
      <c r="A1868" s="273">
        <v>55628</v>
      </c>
      <c r="B1868" s="273">
        <v>50655716</v>
      </c>
      <c r="C1868" s="273">
        <v>445664</v>
      </c>
      <c r="D1868" s="273" t="s">
        <v>7645</v>
      </c>
      <c r="E1868" s="273" t="s">
        <v>640</v>
      </c>
      <c r="F1868" s="273" t="s">
        <v>6688</v>
      </c>
      <c r="G1868" s="273" t="s">
        <v>6823</v>
      </c>
      <c r="H1868" s="273" t="s">
        <v>6823</v>
      </c>
      <c r="I1868" s="291" t="s">
        <v>197</v>
      </c>
    </row>
    <row r="1869" spans="1:9" x14ac:dyDescent="0.25">
      <c r="A1869" s="273">
        <v>55628</v>
      </c>
      <c r="B1869" s="273">
        <v>50655716</v>
      </c>
      <c r="C1869" s="273">
        <v>803902</v>
      </c>
      <c r="D1869" s="273" t="s">
        <v>7646</v>
      </c>
      <c r="E1869" s="273" t="s">
        <v>640</v>
      </c>
      <c r="F1869" s="273" t="s">
        <v>6688</v>
      </c>
      <c r="G1869" s="273" t="s">
        <v>6823</v>
      </c>
      <c r="H1869" s="273" t="s">
        <v>6823</v>
      </c>
      <c r="I1869" s="291" t="s">
        <v>197</v>
      </c>
    </row>
    <row r="1870" spans="1:9" x14ac:dyDescent="0.25">
      <c r="A1870" s="273">
        <v>55628</v>
      </c>
      <c r="B1870" s="273">
        <v>50655716</v>
      </c>
      <c r="C1870" s="273">
        <v>531546</v>
      </c>
      <c r="D1870" s="273" t="s">
        <v>7647</v>
      </c>
      <c r="E1870" s="273" t="s">
        <v>6944</v>
      </c>
      <c r="F1870" s="273" t="s">
        <v>6688</v>
      </c>
      <c r="G1870" s="273" t="s">
        <v>6823</v>
      </c>
      <c r="H1870" s="273" t="s">
        <v>6823</v>
      </c>
      <c r="I1870" s="291" t="e">
        <v>#N/A</v>
      </c>
    </row>
    <row r="1871" spans="1:9" x14ac:dyDescent="0.25">
      <c r="A1871" s="273">
        <v>55628</v>
      </c>
      <c r="B1871" s="273">
        <v>50655716</v>
      </c>
      <c r="C1871" s="273">
        <v>337881</v>
      </c>
      <c r="D1871" s="273" t="s">
        <v>7648</v>
      </c>
      <c r="E1871" s="273" t="s">
        <v>640</v>
      </c>
      <c r="F1871" s="273" t="s">
        <v>6688</v>
      </c>
      <c r="G1871" s="273" t="s">
        <v>6823</v>
      </c>
      <c r="H1871" s="273" t="s">
        <v>6823</v>
      </c>
      <c r="I1871" s="291" t="e">
        <v>#N/A</v>
      </c>
    </row>
    <row r="1872" spans="1:9" x14ac:dyDescent="0.25">
      <c r="A1872" s="273">
        <v>55628</v>
      </c>
      <c r="B1872" s="273">
        <v>50655716</v>
      </c>
      <c r="C1872" s="273">
        <v>507788</v>
      </c>
      <c r="D1872" s="273" t="s">
        <v>7649</v>
      </c>
      <c r="E1872" s="273" t="s">
        <v>6944</v>
      </c>
      <c r="F1872" s="273" t="s">
        <v>6688</v>
      </c>
      <c r="G1872" s="273" t="s">
        <v>6823</v>
      </c>
      <c r="H1872" s="273" t="s">
        <v>6823</v>
      </c>
      <c r="I1872" s="291" t="e">
        <v>#N/A</v>
      </c>
    </row>
    <row r="1873" spans="1:9" x14ac:dyDescent="0.25">
      <c r="A1873" s="273">
        <v>55628</v>
      </c>
      <c r="B1873" s="273">
        <v>50655716</v>
      </c>
      <c r="C1873" s="273">
        <v>520213</v>
      </c>
      <c r="D1873" s="273" t="s">
        <v>171</v>
      </c>
      <c r="E1873" s="273" t="s">
        <v>640</v>
      </c>
      <c r="F1873" s="273" t="s">
        <v>6688</v>
      </c>
      <c r="G1873" s="273" t="s">
        <v>6823</v>
      </c>
      <c r="H1873" s="273" t="s">
        <v>6823</v>
      </c>
      <c r="I1873" s="291" t="s">
        <v>197</v>
      </c>
    </row>
    <row r="1874" spans="1:9" x14ac:dyDescent="0.25">
      <c r="A1874" s="273">
        <v>55628</v>
      </c>
      <c r="B1874" s="273">
        <v>50655716</v>
      </c>
      <c r="C1874" s="273">
        <v>449890</v>
      </c>
      <c r="D1874" s="273" t="s">
        <v>7650</v>
      </c>
      <c r="E1874" s="273" t="s">
        <v>640</v>
      </c>
      <c r="F1874" s="273" t="s">
        <v>6688</v>
      </c>
      <c r="G1874" s="273" t="s">
        <v>6823</v>
      </c>
      <c r="H1874" s="273" t="s">
        <v>6823</v>
      </c>
      <c r="I1874" s="291" t="e">
        <v>#N/A</v>
      </c>
    </row>
    <row r="1875" spans="1:9" x14ac:dyDescent="0.25">
      <c r="A1875" s="273">
        <v>55628</v>
      </c>
      <c r="B1875" s="273">
        <v>50655716</v>
      </c>
      <c r="C1875" s="273">
        <v>497089</v>
      </c>
      <c r="D1875" s="273" t="s">
        <v>7651</v>
      </c>
      <c r="E1875" s="273" t="s">
        <v>640</v>
      </c>
      <c r="F1875" s="273" t="s">
        <v>6688</v>
      </c>
      <c r="G1875" s="273" t="s">
        <v>6823</v>
      </c>
      <c r="H1875" s="273" t="s">
        <v>6823</v>
      </c>
      <c r="I1875" s="291" t="e">
        <v>#N/A</v>
      </c>
    </row>
    <row r="1876" spans="1:9" x14ac:dyDescent="0.25">
      <c r="A1876" s="273">
        <v>55628</v>
      </c>
      <c r="B1876" s="273">
        <v>50655716</v>
      </c>
      <c r="C1876" s="273">
        <v>497580</v>
      </c>
      <c r="D1876" s="273" t="s">
        <v>7652</v>
      </c>
      <c r="E1876" s="273" t="s">
        <v>640</v>
      </c>
      <c r="F1876" s="273" t="s">
        <v>6688</v>
      </c>
      <c r="G1876" s="273" t="s">
        <v>6823</v>
      </c>
      <c r="H1876" s="273" t="s">
        <v>6823</v>
      </c>
      <c r="I1876" s="291" t="e">
        <v>#N/A</v>
      </c>
    </row>
    <row r="1877" spans="1:9" x14ac:dyDescent="0.25">
      <c r="A1877" s="273">
        <v>55628</v>
      </c>
      <c r="B1877" s="273">
        <v>50655716</v>
      </c>
      <c r="C1877" s="273">
        <v>201818</v>
      </c>
      <c r="D1877" s="273" t="s">
        <v>7653</v>
      </c>
      <c r="E1877" s="273" t="s">
        <v>640</v>
      </c>
      <c r="F1877" s="273" t="s">
        <v>6688</v>
      </c>
      <c r="G1877" s="273" t="s">
        <v>6823</v>
      </c>
      <c r="H1877" s="273" t="s">
        <v>6823</v>
      </c>
      <c r="I1877" s="291" t="s">
        <v>197</v>
      </c>
    </row>
    <row r="1878" spans="1:9" x14ac:dyDescent="0.25">
      <c r="A1878" s="273">
        <v>55628</v>
      </c>
      <c r="B1878" s="273">
        <v>50655716</v>
      </c>
      <c r="C1878" s="273">
        <v>594612</v>
      </c>
      <c r="D1878" s="273" t="s">
        <v>7570</v>
      </c>
      <c r="E1878" s="273" t="s">
        <v>640</v>
      </c>
      <c r="F1878" s="273" t="s">
        <v>6688</v>
      </c>
      <c r="G1878" s="273" t="s">
        <v>6823</v>
      </c>
      <c r="H1878" s="273" t="s">
        <v>6823</v>
      </c>
      <c r="I1878" s="291" t="s">
        <v>197</v>
      </c>
    </row>
    <row r="1879" spans="1:9" x14ac:dyDescent="0.25">
      <c r="A1879" s="273">
        <v>55628</v>
      </c>
      <c r="B1879" s="273">
        <v>50655716</v>
      </c>
      <c r="C1879" s="273">
        <v>339537</v>
      </c>
      <c r="D1879" s="273" t="s">
        <v>7654</v>
      </c>
      <c r="E1879" s="273" t="s">
        <v>640</v>
      </c>
      <c r="F1879" s="273" t="s">
        <v>6688</v>
      </c>
      <c r="G1879" s="273" t="s">
        <v>6823</v>
      </c>
      <c r="H1879" s="273" t="s">
        <v>6823</v>
      </c>
      <c r="I1879" s="291" t="e">
        <v>#N/A</v>
      </c>
    </row>
    <row r="1880" spans="1:9" x14ac:dyDescent="0.25">
      <c r="A1880" s="273">
        <v>55668</v>
      </c>
      <c r="B1880" s="273">
        <v>50649744</v>
      </c>
      <c r="C1880" s="273">
        <v>372260</v>
      </c>
      <c r="D1880" s="273" t="s">
        <v>7556</v>
      </c>
      <c r="E1880" s="273" t="s">
        <v>640</v>
      </c>
      <c r="F1880" s="273" t="s">
        <v>6688</v>
      </c>
      <c r="G1880" s="273" t="s">
        <v>6823</v>
      </c>
      <c r="H1880" s="273" t="s">
        <v>6823</v>
      </c>
      <c r="I1880" s="291" t="e">
        <v>#N/A</v>
      </c>
    </row>
    <row r="1881" spans="1:9" x14ac:dyDescent="0.25">
      <c r="A1881" s="273">
        <v>55668</v>
      </c>
      <c r="B1881" s="273">
        <v>50649744</v>
      </c>
      <c r="C1881" s="273">
        <v>339214</v>
      </c>
      <c r="D1881" s="273" t="s">
        <v>7557</v>
      </c>
      <c r="E1881" s="273" t="s">
        <v>640</v>
      </c>
      <c r="F1881" s="273" t="s">
        <v>6688</v>
      </c>
      <c r="G1881" s="273" t="s">
        <v>6823</v>
      </c>
      <c r="H1881" s="273" t="s">
        <v>6823</v>
      </c>
      <c r="I1881" s="291" t="e">
        <v>#N/A</v>
      </c>
    </row>
    <row r="1882" spans="1:9" x14ac:dyDescent="0.25">
      <c r="A1882" s="273">
        <v>55668</v>
      </c>
      <c r="B1882" s="273">
        <v>50649744</v>
      </c>
      <c r="C1882" s="273">
        <v>461557</v>
      </c>
      <c r="D1882" s="273" t="s">
        <v>7558</v>
      </c>
      <c r="E1882" s="273" t="s">
        <v>640</v>
      </c>
      <c r="F1882" s="273" t="s">
        <v>6688</v>
      </c>
      <c r="G1882" s="273" t="s">
        <v>6823</v>
      </c>
      <c r="H1882" s="273" t="s">
        <v>6823</v>
      </c>
      <c r="I1882" s="291" t="e">
        <v>#N/A</v>
      </c>
    </row>
    <row r="1883" spans="1:9" x14ac:dyDescent="0.25">
      <c r="A1883" s="273">
        <v>55668</v>
      </c>
      <c r="B1883" s="273">
        <v>50649744</v>
      </c>
      <c r="C1883" s="273">
        <v>509435</v>
      </c>
      <c r="D1883" s="273" t="s">
        <v>7559</v>
      </c>
      <c r="E1883" s="273" t="s">
        <v>6944</v>
      </c>
      <c r="F1883" s="273" t="s">
        <v>6688</v>
      </c>
      <c r="G1883" s="273" t="s">
        <v>6823</v>
      </c>
      <c r="H1883" s="273" t="s">
        <v>6823</v>
      </c>
      <c r="I1883" s="291" t="e">
        <v>#N/A</v>
      </c>
    </row>
    <row r="1884" spans="1:9" x14ac:dyDescent="0.25">
      <c r="A1884" s="273">
        <v>55668</v>
      </c>
      <c r="B1884" s="273">
        <v>50649744</v>
      </c>
      <c r="C1884" s="273">
        <v>330446</v>
      </c>
      <c r="D1884" s="273" t="s">
        <v>7560</v>
      </c>
      <c r="E1884" s="273" t="s">
        <v>640</v>
      </c>
      <c r="F1884" s="273" t="s">
        <v>6688</v>
      </c>
      <c r="G1884" s="273" t="s">
        <v>6823</v>
      </c>
      <c r="H1884" s="273" t="s">
        <v>6823</v>
      </c>
      <c r="I1884" s="291" t="s">
        <v>197</v>
      </c>
    </row>
    <row r="1885" spans="1:9" x14ac:dyDescent="0.25">
      <c r="A1885" s="273">
        <v>55668</v>
      </c>
      <c r="B1885" s="273">
        <v>50649744</v>
      </c>
      <c r="C1885" s="273">
        <v>365444</v>
      </c>
      <c r="D1885" s="273" t="s">
        <v>7561</v>
      </c>
      <c r="E1885" s="273" t="s">
        <v>640</v>
      </c>
      <c r="F1885" s="273" t="s">
        <v>6688</v>
      </c>
      <c r="G1885" s="273" t="s">
        <v>6823</v>
      </c>
      <c r="H1885" s="273" t="s">
        <v>6823</v>
      </c>
      <c r="I1885" s="291" t="s">
        <v>197</v>
      </c>
    </row>
    <row r="1886" spans="1:9" x14ac:dyDescent="0.25">
      <c r="A1886" s="273">
        <v>55668</v>
      </c>
      <c r="B1886" s="273">
        <v>50649744</v>
      </c>
      <c r="C1886" s="273">
        <v>205108</v>
      </c>
      <c r="D1886" s="273" t="s">
        <v>7562</v>
      </c>
      <c r="E1886" s="273" t="s">
        <v>640</v>
      </c>
      <c r="F1886" s="273" t="s">
        <v>6688</v>
      </c>
      <c r="G1886" s="273" t="s">
        <v>6823</v>
      </c>
      <c r="H1886" s="273" t="s">
        <v>6823</v>
      </c>
      <c r="I1886" s="291" t="e">
        <v>#N/A</v>
      </c>
    </row>
    <row r="1887" spans="1:9" x14ac:dyDescent="0.25">
      <c r="A1887" s="273">
        <v>55668</v>
      </c>
      <c r="B1887" s="273">
        <v>50649744</v>
      </c>
      <c r="C1887" s="273">
        <v>519771</v>
      </c>
      <c r="D1887" s="273" t="s">
        <v>7563</v>
      </c>
      <c r="E1887" s="273" t="s">
        <v>640</v>
      </c>
      <c r="F1887" s="273" t="s">
        <v>6688</v>
      </c>
      <c r="G1887" s="273" t="s">
        <v>6823</v>
      </c>
      <c r="H1887" s="273" t="s">
        <v>6823</v>
      </c>
      <c r="I1887" s="291" t="e">
        <v>#N/A</v>
      </c>
    </row>
    <row r="1888" spans="1:9" x14ac:dyDescent="0.25">
      <c r="A1888" s="273">
        <v>55668</v>
      </c>
      <c r="B1888" s="273">
        <v>50649744</v>
      </c>
      <c r="C1888" s="273">
        <v>414881</v>
      </c>
      <c r="D1888" s="273" t="s">
        <v>7564</v>
      </c>
      <c r="E1888" s="273" t="s">
        <v>640</v>
      </c>
      <c r="F1888" s="273" t="s">
        <v>6688</v>
      </c>
      <c r="G1888" s="273" t="s">
        <v>6823</v>
      </c>
      <c r="H1888" s="273" t="s">
        <v>6823</v>
      </c>
      <c r="I1888" s="291" t="e">
        <v>#N/A</v>
      </c>
    </row>
    <row r="1889" spans="1:9" x14ac:dyDescent="0.25">
      <c r="A1889" s="273">
        <v>55668</v>
      </c>
      <c r="B1889" s="273">
        <v>50649744</v>
      </c>
      <c r="C1889" s="273">
        <v>373033</v>
      </c>
      <c r="D1889" s="273" t="s">
        <v>7565</v>
      </c>
      <c r="E1889" s="273" t="s">
        <v>640</v>
      </c>
      <c r="F1889" s="273" t="s">
        <v>6688</v>
      </c>
      <c r="G1889" s="273" t="s">
        <v>6823</v>
      </c>
      <c r="H1889" s="273" t="s">
        <v>6823</v>
      </c>
      <c r="I1889" s="291" t="e">
        <v>#N/A</v>
      </c>
    </row>
    <row r="1890" spans="1:9" x14ac:dyDescent="0.25">
      <c r="A1890" s="273">
        <v>55668</v>
      </c>
      <c r="B1890" s="273">
        <v>50649744</v>
      </c>
      <c r="C1890" s="273">
        <v>563157</v>
      </c>
      <c r="D1890" s="273" t="s">
        <v>7567</v>
      </c>
      <c r="E1890" s="273" t="s">
        <v>640</v>
      </c>
      <c r="F1890" s="273" t="s">
        <v>6688</v>
      </c>
      <c r="G1890" s="273" t="s">
        <v>6823</v>
      </c>
      <c r="H1890" s="273" t="s">
        <v>6823</v>
      </c>
      <c r="I1890" s="291" t="e">
        <v>#N/A</v>
      </c>
    </row>
    <row r="1891" spans="1:9" x14ac:dyDescent="0.25">
      <c r="A1891" s="273">
        <v>55668</v>
      </c>
      <c r="B1891" s="273">
        <v>50649744</v>
      </c>
      <c r="C1891" s="273">
        <v>402496</v>
      </c>
      <c r="D1891" s="273" t="s">
        <v>7568</v>
      </c>
      <c r="E1891" s="273" t="s">
        <v>640</v>
      </c>
      <c r="F1891" s="273" t="s">
        <v>6688</v>
      </c>
      <c r="G1891" s="273" t="s">
        <v>6823</v>
      </c>
      <c r="H1891" s="273" t="s">
        <v>6823</v>
      </c>
      <c r="I1891" s="291" t="s">
        <v>197</v>
      </c>
    </row>
    <row r="1892" spans="1:9" x14ac:dyDescent="0.25">
      <c r="A1892" s="273">
        <v>55672</v>
      </c>
      <c r="B1892" s="273">
        <v>50655746</v>
      </c>
      <c r="C1892" s="273">
        <v>410877</v>
      </c>
      <c r="D1892" s="273" t="s">
        <v>7601</v>
      </c>
      <c r="E1892" s="273" t="s">
        <v>640</v>
      </c>
      <c r="F1892" s="273" t="s">
        <v>6688</v>
      </c>
      <c r="G1892" s="273" t="s">
        <v>6823</v>
      </c>
      <c r="H1892" s="273" t="s">
        <v>6823</v>
      </c>
      <c r="I1892" s="291" t="e">
        <v>#N/A</v>
      </c>
    </row>
    <row r="1893" spans="1:9" x14ac:dyDescent="0.25">
      <c r="A1893" s="273">
        <v>55672</v>
      </c>
      <c r="B1893" s="273">
        <v>50655746</v>
      </c>
      <c r="C1893" s="273">
        <v>420588</v>
      </c>
      <c r="D1893" s="273" t="s">
        <v>7602</v>
      </c>
      <c r="E1893" s="273" t="s">
        <v>640</v>
      </c>
      <c r="F1893" s="273" t="s">
        <v>6688</v>
      </c>
      <c r="G1893" s="273" t="s">
        <v>6823</v>
      </c>
      <c r="H1893" s="273" t="s">
        <v>6823</v>
      </c>
      <c r="I1893" s="291" t="s">
        <v>197</v>
      </c>
    </row>
    <row r="1894" spans="1:9" x14ac:dyDescent="0.25">
      <c r="A1894" s="273">
        <v>55672</v>
      </c>
      <c r="B1894" s="273">
        <v>50655746</v>
      </c>
      <c r="C1894" s="273">
        <v>508028</v>
      </c>
      <c r="D1894" s="273" t="s">
        <v>7603</v>
      </c>
      <c r="E1894" s="273" t="s">
        <v>640</v>
      </c>
      <c r="F1894" s="273" t="s">
        <v>6688</v>
      </c>
      <c r="G1894" s="273" t="s">
        <v>6823</v>
      </c>
      <c r="H1894" s="273" t="s">
        <v>6823</v>
      </c>
      <c r="I1894" s="291" t="e">
        <v>#N/A</v>
      </c>
    </row>
    <row r="1895" spans="1:9" x14ac:dyDescent="0.25">
      <c r="A1895" s="273">
        <v>55672</v>
      </c>
      <c r="B1895" s="273">
        <v>50655746</v>
      </c>
      <c r="C1895" s="273">
        <v>406944</v>
      </c>
      <c r="D1895" s="273" t="s">
        <v>7604</v>
      </c>
      <c r="E1895" s="273" t="s">
        <v>640</v>
      </c>
      <c r="F1895" s="273" t="s">
        <v>6688</v>
      </c>
      <c r="G1895" s="273" t="s">
        <v>6823</v>
      </c>
      <c r="H1895" s="273" t="s">
        <v>6823</v>
      </c>
      <c r="I1895" s="291" t="e">
        <v>#N/A</v>
      </c>
    </row>
    <row r="1896" spans="1:9" x14ac:dyDescent="0.25">
      <c r="A1896" s="273">
        <v>55672</v>
      </c>
      <c r="B1896" s="273">
        <v>50655746</v>
      </c>
      <c r="C1896" s="273">
        <v>432760</v>
      </c>
      <c r="D1896" s="273" t="s">
        <v>7605</v>
      </c>
      <c r="E1896" s="273" t="s">
        <v>640</v>
      </c>
      <c r="F1896" s="273" t="s">
        <v>6688</v>
      </c>
      <c r="G1896" s="273" t="s">
        <v>6823</v>
      </c>
      <c r="H1896" s="273" t="s">
        <v>6823</v>
      </c>
      <c r="I1896" s="291" t="e">
        <v>#N/A</v>
      </c>
    </row>
    <row r="1897" spans="1:9" x14ac:dyDescent="0.25">
      <c r="A1897" s="273">
        <v>55672</v>
      </c>
      <c r="B1897" s="273">
        <v>50655746</v>
      </c>
      <c r="C1897" s="273">
        <v>659496</v>
      </c>
      <c r="D1897" s="273" t="s">
        <v>7606</v>
      </c>
      <c r="E1897" s="273" t="s">
        <v>640</v>
      </c>
      <c r="F1897" s="273" t="s">
        <v>6688</v>
      </c>
      <c r="G1897" s="273" t="s">
        <v>6823</v>
      </c>
      <c r="H1897" s="273" t="s">
        <v>6823</v>
      </c>
      <c r="I1897" s="291" t="e">
        <v>#N/A</v>
      </c>
    </row>
    <row r="1898" spans="1:9" x14ac:dyDescent="0.25">
      <c r="A1898" s="273">
        <v>55672</v>
      </c>
      <c r="B1898" s="273">
        <v>50655746</v>
      </c>
      <c r="C1898" s="273">
        <v>601001</v>
      </c>
      <c r="D1898" s="273" t="s">
        <v>7607</v>
      </c>
      <c r="E1898" s="273" t="s">
        <v>6944</v>
      </c>
      <c r="F1898" s="273" t="s">
        <v>6688</v>
      </c>
      <c r="G1898" s="273" t="s">
        <v>6823</v>
      </c>
      <c r="H1898" s="273" t="s">
        <v>6823</v>
      </c>
      <c r="I1898" s="291" t="e">
        <v>#N/A</v>
      </c>
    </row>
    <row r="1899" spans="1:9" x14ac:dyDescent="0.25">
      <c r="A1899" s="273">
        <v>55672</v>
      </c>
      <c r="B1899" s="273">
        <v>50655746</v>
      </c>
      <c r="C1899" s="273">
        <v>436669</v>
      </c>
      <c r="D1899" s="273" t="s">
        <v>7608</v>
      </c>
      <c r="E1899" s="273" t="s">
        <v>640</v>
      </c>
      <c r="F1899" s="273" t="s">
        <v>6688</v>
      </c>
      <c r="G1899" s="273" t="s">
        <v>6823</v>
      </c>
      <c r="H1899" s="273" t="s">
        <v>6823</v>
      </c>
      <c r="I1899" s="291" t="s">
        <v>197</v>
      </c>
    </row>
    <row r="1900" spans="1:9" x14ac:dyDescent="0.25">
      <c r="A1900" s="273">
        <v>55672</v>
      </c>
      <c r="B1900" s="273">
        <v>50655746</v>
      </c>
      <c r="C1900" s="273">
        <v>329140</v>
      </c>
      <c r="D1900" s="273" t="s">
        <v>7609</v>
      </c>
      <c r="E1900" s="273" t="s">
        <v>640</v>
      </c>
      <c r="F1900" s="273" t="s">
        <v>6688</v>
      </c>
      <c r="G1900" s="273" t="s">
        <v>6823</v>
      </c>
      <c r="H1900" s="273" t="s">
        <v>6823</v>
      </c>
      <c r="I1900" s="291" t="e">
        <v>#N/A</v>
      </c>
    </row>
    <row r="1901" spans="1:9" x14ac:dyDescent="0.25">
      <c r="A1901" s="273">
        <v>55672</v>
      </c>
      <c r="B1901" s="273">
        <v>50655746</v>
      </c>
      <c r="C1901" s="273">
        <v>417454</v>
      </c>
      <c r="D1901" s="273" t="s">
        <v>7610</v>
      </c>
      <c r="E1901" s="273" t="s">
        <v>640</v>
      </c>
      <c r="F1901" s="273" t="s">
        <v>6688</v>
      </c>
      <c r="G1901" s="273" t="s">
        <v>6823</v>
      </c>
      <c r="H1901" s="273" t="s">
        <v>6823</v>
      </c>
      <c r="I1901" s="291" t="s">
        <v>197</v>
      </c>
    </row>
    <row r="1902" spans="1:9" x14ac:dyDescent="0.25">
      <c r="A1902" s="273">
        <v>55672</v>
      </c>
      <c r="B1902" s="273">
        <v>50655746</v>
      </c>
      <c r="C1902" s="273">
        <v>410079</v>
      </c>
      <c r="D1902" s="273" t="s">
        <v>7611</v>
      </c>
      <c r="E1902" s="273" t="s">
        <v>640</v>
      </c>
      <c r="F1902" s="273" t="s">
        <v>6688</v>
      </c>
      <c r="G1902" s="273" t="s">
        <v>6823</v>
      </c>
      <c r="H1902" s="273" t="s">
        <v>6823</v>
      </c>
      <c r="I1902" s="291" t="s">
        <v>197</v>
      </c>
    </row>
    <row r="1903" spans="1:9" x14ac:dyDescent="0.25">
      <c r="A1903" s="273">
        <v>55672</v>
      </c>
      <c r="B1903" s="273">
        <v>50655746</v>
      </c>
      <c r="C1903" s="273">
        <v>451837</v>
      </c>
      <c r="D1903" s="273" t="s">
        <v>7612</v>
      </c>
      <c r="E1903" s="273" t="s">
        <v>640</v>
      </c>
      <c r="F1903" s="273" t="s">
        <v>6688</v>
      </c>
      <c r="G1903" s="273" t="s">
        <v>6823</v>
      </c>
      <c r="H1903" s="273" t="s">
        <v>6823</v>
      </c>
      <c r="I1903" s="291" t="e">
        <v>#N/A</v>
      </c>
    </row>
    <row r="1904" spans="1:9" x14ac:dyDescent="0.25">
      <c r="A1904" s="273">
        <v>55672</v>
      </c>
      <c r="B1904" s="273">
        <v>50655746</v>
      </c>
      <c r="C1904" s="273">
        <v>428502</v>
      </c>
      <c r="D1904" s="273" t="s">
        <v>7613</v>
      </c>
      <c r="E1904" s="273" t="s">
        <v>640</v>
      </c>
      <c r="F1904" s="273" t="s">
        <v>6688</v>
      </c>
      <c r="G1904" s="273" t="s">
        <v>6823</v>
      </c>
      <c r="H1904" s="273" t="s">
        <v>6823</v>
      </c>
      <c r="I1904" s="291" t="s">
        <v>197</v>
      </c>
    </row>
    <row r="1905" spans="1:9" x14ac:dyDescent="0.25">
      <c r="A1905" s="273">
        <v>55672</v>
      </c>
      <c r="B1905" s="273">
        <v>50655746</v>
      </c>
      <c r="C1905" s="273">
        <v>420460</v>
      </c>
      <c r="D1905" s="273" t="s">
        <v>7615</v>
      </c>
      <c r="E1905" s="273" t="s">
        <v>640</v>
      </c>
      <c r="F1905" s="273" t="s">
        <v>6688</v>
      </c>
      <c r="G1905" s="273" t="s">
        <v>6823</v>
      </c>
      <c r="H1905" s="273" t="s">
        <v>6823</v>
      </c>
      <c r="I1905" s="291" t="s">
        <v>197</v>
      </c>
    </row>
    <row r="1906" spans="1:9" x14ac:dyDescent="0.25">
      <c r="A1906" s="273">
        <v>55676</v>
      </c>
      <c r="B1906" s="273">
        <v>50655698</v>
      </c>
      <c r="C1906" s="273">
        <v>374784</v>
      </c>
      <c r="D1906" s="273" t="s">
        <v>7616</v>
      </c>
      <c r="E1906" s="273" t="s">
        <v>640</v>
      </c>
      <c r="F1906" s="273" t="s">
        <v>6688</v>
      </c>
      <c r="G1906" s="273" t="s">
        <v>6823</v>
      </c>
      <c r="H1906" s="273" t="s">
        <v>6823</v>
      </c>
      <c r="I1906" s="291" t="e">
        <v>#N/A</v>
      </c>
    </row>
    <row r="1907" spans="1:9" x14ac:dyDescent="0.25">
      <c r="A1907" s="273">
        <v>55676</v>
      </c>
      <c r="B1907" s="273">
        <v>50655698</v>
      </c>
      <c r="C1907" s="273">
        <v>280078</v>
      </c>
      <c r="D1907" s="273" t="s">
        <v>7617</v>
      </c>
      <c r="E1907" s="273" t="s">
        <v>640</v>
      </c>
      <c r="F1907" s="273" t="s">
        <v>6688</v>
      </c>
      <c r="G1907" s="273" t="s">
        <v>6823</v>
      </c>
      <c r="H1907" s="273" t="s">
        <v>6823</v>
      </c>
      <c r="I1907" s="291" t="e">
        <v>#N/A</v>
      </c>
    </row>
    <row r="1908" spans="1:9" x14ac:dyDescent="0.25">
      <c r="A1908" s="273">
        <v>55676</v>
      </c>
      <c r="B1908" s="273">
        <v>50655698</v>
      </c>
      <c r="C1908" s="273">
        <v>450730</v>
      </c>
      <c r="D1908" s="273" t="s">
        <v>7618</v>
      </c>
      <c r="E1908" s="273" t="s">
        <v>640</v>
      </c>
      <c r="F1908" s="273" t="s">
        <v>6688</v>
      </c>
      <c r="G1908" s="273" t="s">
        <v>6823</v>
      </c>
      <c r="H1908" s="273" t="s">
        <v>6823</v>
      </c>
      <c r="I1908" s="291" t="e">
        <v>#N/A</v>
      </c>
    </row>
    <row r="1909" spans="1:9" x14ac:dyDescent="0.25">
      <c r="A1909" s="273">
        <v>55676</v>
      </c>
      <c r="B1909" s="273">
        <v>50655698</v>
      </c>
      <c r="C1909" s="273">
        <v>444062</v>
      </c>
      <c r="D1909" s="273" t="s">
        <v>7619</v>
      </c>
      <c r="E1909" s="273" t="s">
        <v>640</v>
      </c>
      <c r="F1909" s="273" t="s">
        <v>6688</v>
      </c>
      <c r="G1909" s="273" t="s">
        <v>6823</v>
      </c>
      <c r="H1909" s="273" t="s">
        <v>6823</v>
      </c>
      <c r="I1909" s="291" t="s">
        <v>197</v>
      </c>
    </row>
    <row r="1910" spans="1:9" x14ac:dyDescent="0.25">
      <c r="A1910" s="273">
        <v>55676</v>
      </c>
      <c r="B1910" s="273">
        <v>50655698</v>
      </c>
      <c r="C1910" s="273">
        <v>482520</v>
      </c>
      <c r="D1910" s="273" t="s">
        <v>7620</v>
      </c>
      <c r="E1910" s="273" t="s">
        <v>640</v>
      </c>
      <c r="F1910" s="273" t="s">
        <v>6688</v>
      </c>
      <c r="G1910" s="273" t="s">
        <v>6823</v>
      </c>
      <c r="H1910" s="273" t="s">
        <v>6823</v>
      </c>
      <c r="I1910" s="291" t="s">
        <v>197</v>
      </c>
    </row>
    <row r="1911" spans="1:9" x14ac:dyDescent="0.25">
      <c r="A1911" s="273">
        <v>55676</v>
      </c>
      <c r="B1911" s="273">
        <v>50655698</v>
      </c>
      <c r="C1911" s="273">
        <v>520812</v>
      </c>
      <c r="D1911" s="273" t="s">
        <v>7621</v>
      </c>
      <c r="E1911" s="273" t="s">
        <v>6944</v>
      </c>
      <c r="F1911" s="273" t="s">
        <v>6688</v>
      </c>
      <c r="G1911" s="273" t="s">
        <v>6823</v>
      </c>
      <c r="H1911" s="273" t="s">
        <v>6823</v>
      </c>
      <c r="I1911" s="291" t="e">
        <v>#N/A</v>
      </c>
    </row>
    <row r="1912" spans="1:9" x14ac:dyDescent="0.25">
      <c r="A1912" s="273">
        <v>55676</v>
      </c>
      <c r="B1912" s="273">
        <v>50655698</v>
      </c>
      <c r="C1912" s="273">
        <v>429392</v>
      </c>
      <c r="D1912" s="273" t="s">
        <v>7622</v>
      </c>
      <c r="E1912" s="273" t="s">
        <v>640</v>
      </c>
      <c r="F1912" s="273" t="s">
        <v>6688</v>
      </c>
      <c r="G1912" s="273" t="s">
        <v>6823</v>
      </c>
      <c r="H1912" s="273" t="s">
        <v>6823</v>
      </c>
      <c r="I1912" s="291" t="e">
        <v>#N/A</v>
      </c>
    </row>
    <row r="1913" spans="1:9" x14ac:dyDescent="0.25">
      <c r="A1913" s="273">
        <v>55676</v>
      </c>
      <c r="B1913" s="273">
        <v>50655698</v>
      </c>
      <c r="C1913" s="273">
        <v>450361</v>
      </c>
      <c r="D1913" s="273" t="s">
        <v>7623</v>
      </c>
      <c r="E1913" s="273" t="s">
        <v>640</v>
      </c>
      <c r="F1913" s="273" t="s">
        <v>6688</v>
      </c>
      <c r="G1913" s="273" t="s">
        <v>6823</v>
      </c>
      <c r="H1913" s="273" t="s">
        <v>6823</v>
      </c>
      <c r="I1913" s="291" t="s">
        <v>197</v>
      </c>
    </row>
    <row r="1914" spans="1:9" x14ac:dyDescent="0.25">
      <c r="A1914" s="273">
        <v>55676</v>
      </c>
      <c r="B1914" s="273">
        <v>50655698</v>
      </c>
      <c r="C1914" s="273">
        <v>413357</v>
      </c>
      <c r="D1914" s="273" t="s">
        <v>7624</v>
      </c>
      <c r="E1914" s="273" t="s">
        <v>640</v>
      </c>
      <c r="F1914" s="273" t="s">
        <v>6688</v>
      </c>
      <c r="G1914" s="273" t="s">
        <v>6823</v>
      </c>
      <c r="H1914" s="273" t="s">
        <v>6823</v>
      </c>
      <c r="I1914" s="291" t="e">
        <v>#N/A</v>
      </c>
    </row>
    <row r="1915" spans="1:9" x14ac:dyDescent="0.25">
      <c r="A1915" s="273">
        <v>55676</v>
      </c>
      <c r="B1915" s="273">
        <v>50655698</v>
      </c>
      <c r="C1915" s="273">
        <v>367342</v>
      </c>
      <c r="D1915" s="273" t="s">
        <v>7625</v>
      </c>
      <c r="E1915" s="273" t="s">
        <v>640</v>
      </c>
      <c r="F1915" s="273" t="s">
        <v>6688</v>
      </c>
      <c r="G1915" s="273" t="s">
        <v>6823</v>
      </c>
      <c r="H1915" s="273" t="s">
        <v>6823</v>
      </c>
      <c r="I1915" s="291" t="e">
        <v>#N/A</v>
      </c>
    </row>
    <row r="1916" spans="1:9" x14ac:dyDescent="0.25">
      <c r="A1916" s="273">
        <v>55676</v>
      </c>
      <c r="B1916" s="273">
        <v>50655698</v>
      </c>
      <c r="C1916" s="273">
        <v>520406</v>
      </c>
      <c r="D1916" s="273" t="s">
        <v>7626</v>
      </c>
      <c r="E1916" s="273" t="s">
        <v>640</v>
      </c>
      <c r="F1916" s="273" t="s">
        <v>6688</v>
      </c>
      <c r="G1916" s="273" t="s">
        <v>6823</v>
      </c>
      <c r="H1916" s="273" t="s">
        <v>6823</v>
      </c>
      <c r="I1916" s="291" t="s">
        <v>197</v>
      </c>
    </row>
    <row r="1917" spans="1:9" x14ac:dyDescent="0.25">
      <c r="A1917" s="273">
        <v>55676</v>
      </c>
      <c r="B1917" s="273">
        <v>50655698</v>
      </c>
      <c r="C1917" s="273">
        <v>341355</v>
      </c>
      <c r="D1917" s="273" t="s">
        <v>7627</v>
      </c>
      <c r="E1917" s="273" t="s">
        <v>640</v>
      </c>
      <c r="F1917" s="273" t="s">
        <v>6688</v>
      </c>
      <c r="G1917" s="273" t="s">
        <v>6823</v>
      </c>
      <c r="H1917" s="273" t="s">
        <v>6823</v>
      </c>
      <c r="I1917" s="291" t="e">
        <v>#N/A</v>
      </c>
    </row>
    <row r="1918" spans="1:9" x14ac:dyDescent="0.25">
      <c r="A1918" s="273">
        <v>55687</v>
      </c>
      <c r="B1918" s="273">
        <v>50655706</v>
      </c>
      <c r="C1918" s="273">
        <v>588821</v>
      </c>
      <c r="D1918" s="273" t="s">
        <v>7628</v>
      </c>
      <c r="E1918" s="273" t="s">
        <v>640</v>
      </c>
      <c r="F1918" s="273" t="s">
        <v>6688</v>
      </c>
      <c r="G1918" s="273" t="s">
        <v>6823</v>
      </c>
      <c r="H1918" s="273" t="s">
        <v>6823</v>
      </c>
      <c r="I1918" s="291" t="s">
        <v>197</v>
      </c>
    </row>
    <row r="1919" spans="1:9" x14ac:dyDescent="0.25">
      <c r="A1919" s="273">
        <v>55687</v>
      </c>
      <c r="B1919" s="273">
        <v>50655706</v>
      </c>
      <c r="C1919" s="273">
        <v>336314</v>
      </c>
      <c r="D1919" s="273" t="s">
        <v>7629</v>
      </c>
      <c r="E1919" s="273" t="s">
        <v>640</v>
      </c>
      <c r="F1919" s="273" t="s">
        <v>6688</v>
      </c>
      <c r="G1919" s="273" t="s">
        <v>6823</v>
      </c>
      <c r="H1919" s="273" t="s">
        <v>6823</v>
      </c>
      <c r="I1919" s="291" t="e">
        <v>#N/A</v>
      </c>
    </row>
    <row r="1920" spans="1:9" x14ac:dyDescent="0.25">
      <c r="A1920" s="273">
        <v>55687</v>
      </c>
      <c r="B1920" s="273">
        <v>50655706</v>
      </c>
      <c r="C1920" s="273">
        <v>489437</v>
      </c>
      <c r="D1920" s="273" t="s">
        <v>7655</v>
      </c>
      <c r="E1920" s="273" t="s">
        <v>640</v>
      </c>
      <c r="F1920" s="273" t="s">
        <v>6688</v>
      </c>
      <c r="G1920" s="273" t="s">
        <v>6823</v>
      </c>
      <c r="H1920" s="273" t="s">
        <v>6823</v>
      </c>
      <c r="I1920" s="291" t="e">
        <v>#N/A</v>
      </c>
    </row>
    <row r="1921" spans="1:9" x14ac:dyDescent="0.25">
      <c r="A1921" s="273">
        <v>55687</v>
      </c>
      <c r="B1921" s="273">
        <v>50655706</v>
      </c>
      <c r="C1921" s="273">
        <v>526863</v>
      </c>
      <c r="D1921" s="273" t="s">
        <v>7630</v>
      </c>
      <c r="E1921" s="273" t="s">
        <v>640</v>
      </c>
      <c r="F1921" s="273" t="s">
        <v>6688</v>
      </c>
      <c r="G1921" s="273" t="s">
        <v>6823</v>
      </c>
      <c r="H1921" s="273" t="s">
        <v>6823</v>
      </c>
      <c r="I1921" s="291" t="e">
        <v>#N/A</v>
      </c>
    </row>
    <row r="1922" spans="1:9" x14ac:dyDescent="0.25">
      <c r="A1922" s="273">
        <v>55687</v>
      </c>
      <c r="B1922" s="273">
        <v>50655706</v>
      </c>
      <c r="C1922" s="273">
        <v>403857</v>
      </c>
      <c r="D1922" s="273" t="s">
        <v>7631</v>
      </c>
      <c r="E1922" s="273" t="s">
        <v>6944</v>
      </c>
      <c r="F1922" s="273" t="s">
        <v>6688</v>
      </c>
      <c r="G1922" s="273" t="s">
        <v>6823</v>
      </c>
      <c r="H1922" s="273" t="s">
        <v>6823</v>
      </c>
      <c r="I1922" s="291" t="s">
        <v>197</v>
      </c>
    </row>
    <row r="1923" spans="1:9" x14ac:dyDescent="0.25">
      <c r="A1923" s="273">
        <v>55687</v>
      </c>
      <c r="B1923" s="273">
        <v>50655706</v>
      </c>
      <c r="C1923" s="273">
        <v>579127</v>
      </c>
      <c r="D1923" s="273" t="s">
        <v>7632</v>
      </c>
      <c r="E1923" s="273" t="s">
        <v>640</v>
      </c>
      <c r="F1923" s="273" t="s">
        <v>6688</v>
      </c>
      <c r="G1923" s="273" t="s">
        <v>6823</v>
      </c>
      <c r="H1923" s="273" t="s">
        <v>6823</v>
      </c>
      <c r="I1923" s="291" t="e">
        <v>#N/A</v>
      </c>
    </row>
    <row r="1924" spans="1:9" x14ac:dyDescent="0.25">
      <c r="A1924" s="273">
        <v>55687</v>
      </c>
      <c r="B1924" s="273">
        <v>50655706</v>
      </c>
      <c r="C1924" s="273">
        <v>487877</v>
      </c>
      <c r="D1924" s="273" t="s">
        <v>7633</v>
      </c>
      <c r="E1924" s="273" t="s">
        <v>640</v>
      </c>
      <c r="F1924" s="273" t="s">
        <v>6688</v>
      </c>
      <c r="G1924" s="273" t="s">
        <v>6823</v>
      </c>
      <c r="H1924" s="273" t="s">
        <v>6823</v>
      </c>
      <c r="I1924" s="291" t="e">
        <v>#N/A</v>
      </c>
    </row>
    <row r="1925" spans="1:9" x14ac:dyDescent="0.25">
      <c r="A1925" s="273">
        <v>55687</v>
      </c>
      <c r="B1925" s="273">
        <v>50655706</v>
      </c>
      <c r="C1925" s="273">
        <v>520407</v>
      </c>
      <c r="D1925" s="273" t="s">
        <v>7634</v>
      </c>
      <c r="E1925" s="273" t="s">
        <v>640</v>
      </c>
      <c r="F1925" s="273" t="s">
        <v>6688</v>
      </c>
      <c r="G1925" s="273" t="s">
        <v>6823</v>
      </c>
      <c r="H1925" s="273" t="s">
        <v>6823</v>
      </c>
      <c r="I1925" s="291" t="e">
        <v>#N/A</v>
      </c>
    </row>
    <row r="1926" spans="1:9" x14ac:dyDescent="0.25">
      <c r="A1926" s="273">
        <v>55687</v>
      </c>
      <c r="B1926" s="273">
        <v>50655706</v>
      </c>
      <c r="C1926" s="273">
        <v>415288</v>
      </c>
      <c r="D1926" s="273" t="s">
        <v>7635</v>
      </c>
      <c r="E1926" s="273" t="s">
        <v>640</v>
      </c>
      <c r="F1926" s="273" t="s">
        <v>6688</v>
      </c>
      <c r="G1926" s="273" t="s">
        <v>6823</v>
      </c>
      <c r="H1926" s="273" t="s">
        <v>6823</v>
      </c>
      <c r="I1926" s="291" t="e">
        <v>#N/A</v>
      </c>
    </row>
    <row r="1927" spans="1:9" x14ac:dyDescent="0.25">
      <c r="A1927" s="273">
        <v>55687</v>
      </c>
      <c r="B1927" s="273">
        <v>50655706</v>
      </c>
      <c r="C1927" s="273">
        <v>489760</v>
      </c>
      <c r="D1927" s="273" t="s">
        <v>7636</v>
      </c>
      <c r="E1927" s="273" t="s">
        <v>640</v>
      </c>
      <c r="F1927" s="273" t="s">
        <v>6688</v>
      </c>
      <c r="G1927" s="273" t="s">
        <v>6823</v>
      </c>
      <c r="H1927" s="273" t="s">
        <v>6823</v>
      </c>
      <c r="I1927" s="291" t="e">
        <v>#N/A</v>
      </c>
    </row>
    <row r="1928" spans="1:9" x14ac:dyDescent="0.25">
      <c r="A1928" s="273">
        <v>55687</v>
      </c>
      <c r="B1928" s="273">
        <v>50655706</v>
      </c>
      <c r="C1928" s="273">
        <v>520481</v>
      </c>
      <c r="D1928" s="273" t="s">
        <v>7637</v>
      </c>
      <c r="E1928" s="273" t="s">
        <v>640</v>
      </c>
      <c r="F1928" s="273" t="s">
        <v>6688</v>
      </c>
      <c r="G1928" s="273" t="s">
        <v>6823</v>
      </c>
      <c r="H1928" s="273" t="s">
        <v>6823</v>
      </c>
      <c r="I1928" s="291" t="s">
        <v>197</v>
      </c>
    </row>
    <row r="1929" spans="1:9" x14ac:dyDescent="0.25">
      <c r="A1929" s="273">
        <v>55687</v>
      </c>
      <c r="B1929" s="273">
        <v>50655706</v>
      </c>
      <c r="C1929" s="273">
        <v>806819</v>
      </c>
      <c r="D1929" s="273" t="s">
        <v>7639</v>
      </c>
      <c r="E1929" s="273" t="s">
        <v>640</v>
      </c>
      <c r="F1929" s="273" t="s">
        <v>6688</v>
      </c>
      <c r="G1929" s="273" t="s">
        <v>6823</v>
      </c>
      <c r="H1929" s="273" t="s">
        <v>6823</v>
      </c>
      <c r="I1929" s="291" t="s">
        <v>197</v>
      </c>
    </row>
    <row r="1930" spans="1:9" x14ac:dyDescent="0.25">
      <c r="A1930" s="273">
        <v>55687</v>
      </c>
      <c r="B1930" s="273">
        <v>50655706</v>
      </c>
      <c r="C1930" s="273">
        <v>599222</v>
      </c>
      <c r="D1930" s="273" t="s">
        <v>7640</v>
      </c>
      <c r="E1930" s="273" t="s">
        <v>640</v>
      </c>
      <c r="F1930" s="273" t="s">
        <v>6688</v>
      </c>
      <c r="G1930" s="273" t="s">
        <v>6689</v>
      </c>
      <c r="H1930" s="273" t="s">
        <v>6823</v>
      </c>
      <c r="I1930" s="291" t="e">
        <v>#N/A</v>
      </c>
    </row>
    <row r="1931" spans="1:9" x14ac:dyDescent="0.25">
      <c r="A1931" s="273">
        <v>55687</v>
      </c>
      <c r="B1931" s="273">
        <v>50655706</v>
      </c>
      <c r="C1931" s="273">
        <v>441924</v>
      </c>
      <c r="D1931" s="273" t="s">
        <v>7641</v>
      </c>
      <c r="E1931" s="273" t="s">
        <v>640</v>
      </c>
      <c r="F1931" s="273" t="s">
        <v>6688</v>
      </c>
      <c r="G1931" s="273" t="s">
        <v>6823</v>
      </c>
      <c r="H1931" s="273" t="s">
        <v>6823</v>
      </c>
      <c r="I1931" s="291" t="e">
        <v>#N/A</v>
      </c>
    </row>
    <row r="1932" spans="1:9" x14ac:dyDescent="0.25">
      <c r="A1932" s="273">
        <v>55691</v>
      </c>
      <c r="B1932" s="273">
        <v>50655715</v>
      </c>
      <c r="C1932" s="273">
        <v>446627</v>
      </c>
      <c r="D1932" s="273" t="s">
        <v>7642</v>
      </c>
      <c r="E1932" s="273" t="s">
        <v>640</v>
      </c>
      <c r="F1932" s="273" t="s">
        <v>6688</v>
      </c>
      <c r="G1932" s="273" t="s">
        <v>6823</v>
      </c>
      <c r="H1932" s="273" t="s">
        <v>6823</v>
      </c>
      <c r="I1932" s="291" t="e">
        <v>#N/A</v>
      </c>
    </row>
    <row r="1933" spans="1:9" x14ac:dyDescent="0.25">
      <c r="A1933" s="273">
        <v>55691</v>
      </c>
      <c r="B1933" s="273">
        <v>50655715</v>
      </c>
      <c r="C1933" s="273">
        <v>432112</v>
      </c>
      <c r="D1933" s="273" t="s">
        <v>7643</v>
      </c>
      <c r="E1933" s="273" t="s">
        <v>640</v>
      </c>
      <c r="F1933" s="273" t="s">
        <v>6688</v>
      </c>
      <c r="G1933" s="273" t="s">
        <v>6823</v>
      </c>
      <c r="H1933" s="273" t="s">
        <v>6823</v>
      </c>
      <c r="I1933" s="291" t="e">
        <v>#N/A</v>
      </c>
    </row>
    <row r="1934" spans="1:9" x14ac:dyDescent="0.25">
      <c r="A1934" s="273">
        <v>55691</v>
      </c>
      <c r="B1934" s="273">
        <v>50655715</v>
      </c>
      <c r="C1934" s="273">
        <v>417096</v>
      </c>
      <c r="D1934" s="273" t="s">
        <v>7644</v>
      </c>
      <c r="E1934" s="273" t="s">
        <v>640</v>
      </c>
      <c r="F1934" s="273" t="s">
        <v>6688</v>
      </c>
      <c r="G1934" s="273" t="s">
        <v>6823</v>
      </c>
      <c r="H1934" s="273" t="s">
        <v>6823</v>
      </c>
      <c r="I1934" s="291" t="s">
        <v>197</v>
      </c>
    </row>
    <row r="1935" spans="1:9" x14ac:dyDescent="0.25">
      <c r="A1935" s="273">
        <v>55691</v>
      </c>
      <c r="B1935" s="273">
        <v>50655715</v>
      </c>
      <c r="C1935" s="273">
        <v>445664</v>
      </c>
      <c r="D1935" s="273" t="s">
        <v>7645</v>
      </c>
      <c r="E1935" s="273" t="s">
        <v>640</v>
      </c>
      <c r="F1935" s="273" t="s">
        <v>6688</v>
      </c>
      <c r="G1935" s="273" t="s">
        <v>6823</v>
      </c>
      <c r="H1935" s="273" t="s">
        <v>6823</v>
      </c>
      <c r="I1935" s="291" t="s">
        <v>197</v>
      </c>
    </row>
    <row r="1936" spans="1:9" x14ac:dyDescent="0.25">
      <c r="A1936" s="273">
        <v>55691</v>
      </c>
      <c r="B1936" s="273">
        <v>50655715</v>
      </c>
      <c r="C1936" s="273">
        <v>803902</v>
      </c>
      <c r="D1936" s="273" t="s">
        <v>7646</v>
      </c>
      <c r="E1936" s="273" t="s">
        <v>640</v>
      </c>
      <c r="F1936" s="273" t="s">
        <v>6688</v>
      </c>
      <c r="G1936" s="273" t="s">
        <v>6823</v>
      </c>
      <c r="H1936" s="273" t="s">
        <v>6823</v>
      </c>
      <c r="I1936" s="291" t="s">
        <v>197</v>
      </c>
    </row>
    <row r="1937" spans="1:9" x14ac:dyDescent="0.25">
      <c r="A1937" s="273">
        <v>55691</v>
      </c>
      <c r="B1937" s="273">
        <v>50655715</v>
      </c>
      <c r="C1937" s="273">
        <v>531546</v>
      </c>
      <c r="D1937" s="273" t="s">
        <v>7647</v>
      </c>
      <c r="E1937" s="273" t="s">
        <v>6944</v>
      </c>
      <c r="F1937" s="273" t="s">
        <v>6688</v>
      </c>
      <c r="G1937" s="273" t="s">
        <v>6823</v>
      </c>
      <c r="H1937" s="273" t="s">
        <v>6823</v>
      </c>
      <c r="I1937" s="291" t="e">
        <v>#N/A</v>
      </c>
    </row>
    <row r="1938" spans="1:9" x14ac:dyDescent="0.25">
      <c r="A1938" s="273">
        <v>55691</v>
      </c>
      <c r="B1938" s="273">
        <v>50655715</v>
      </c>
      <c r="C1938" s="273">
        <v>337881</v>
      </c>
      <c r="D1938" s="273" t="s">
        <v>7648</v>
      </c>
      <c r="E1938" s="273" t="s">
        <v>640</v>
      </c>
      <c r="F1938" s="273" t="s">
        <v>6688</v>
      </c>
      <c r="G1938" s="273" t="s">
        <v>6823</v>
      </c>
      <c r="H1938" s="273" t="s">
        <v>6823</v>
      </c>
      <c r="I1938" s="291" t="e">
        <v>#N/A</v>
      </c>
    </row>
    <row r="1939" spans="1:9" x14ac:dyDescent="0.25">
      <c r="A1939" s="273">
        <v>55691</v>
      </c>
      <c r="B1939" s="273">
        <v>50655715</v>
      </c>
      <c r="C1939" s="273">
        <v>507788</v>
      </c>
      <c r="D1939" s="273" t="s">
        <v>7649</v>
      </c>
      <c r="E1939" s="273" t="s">
        <v>6944</v>
      </c>
      <c r="F1939" s="273" t="s">
        <v>6688</v>
      </c>
      <c r="G1939" s="273" t="s">
        <v>6823</v>
      </c>
      <c r="H1939" s="273" t="s">
        <v>6823</v>
      </c>
      <c r="I1939" s="291" t="e">
        <v>#N/A</v>
      </c>
    </row>
    <row r="1940" spans="1:9" x14ac:dyDescent="0.25">
      <c r="A1940" s="273">
        <v>55691</v>
      </c>
      <c r="B1940" s="273">
        <v>50655715</v>
      </c>
      <c r="C1940" s="273">
        <v>520213</v>
      </c>
      <c r="D1940" s="273" t="s">
        <v>171</v>
      </c>
      <c r="E1940" s="273" t="s">
        <v>640</v>
      </c>
      <c r="F1940" s="273" t="s">
        <v>6688</v>
      </c>
      <c r="G1940" s="273" t="s">
        <v>6823</v>
      </c>
      <c r="H1940" s="273" t="s">
        <v>6823</v>
      </c>
      <c r="I1940" s="291" t="s">
        <v>197</v>
      </c>
    </row>
    <row r="1941" spans="1:9" x14ac:dyDescent="0.25">
      <c r="A1941" s="273">
        <v>55691</v>
      </c>
      <c r="B1941" s="273">
        <v>50655715</v>
      </c>
      <c r="C1941" s="273">
        <v>449890</v>
      </c>
      <c r="D1941" s="273" t="s">
        <v>7650</v>
      </c>
      <c r="E1941" s="273" t="s">
        <v>640</v>
      </c>
      <c r="F1941" s="273" t="s">
        <v>6688</v>
      </c>
      <c r="G1941" s="273" t="s">
        <v>6823</v>
      </c>
      <c r="H1941" s="273" t="s">
        <v>6823</v>
      </c>
      <c r="I1941" s="291" t="e">
        <v>#N/A</v>
      </c>
    </row>
    <row r="1942" spans="1:9" x14ac:dyDescent="0.25">
      <c r="A1942" s="273">
        <v>55691</v>
      </c>
      <c r="B1942" s="273">
        <v>50655715</v>
      </c>
      <c r="C1942" s="273">
        <v>497089</v>
      </c>
      <c r="D1942" s="273" t="s">
        <v>7651</v>
      </c>
      <c r="E1942" s="273" t="s">
        <v>640</v>
      </c>
      <c r="F1942" s="273" t="s">
        <v>6688</v>
      </c>
      <c r="G1942" s="273" t="s">
        <v>6823</v>
      </c>
      <c r="H1942" s="273" t="s">
        <v>6823</v>
      </c>
      <c r="I1942" s="291" t="e">
        <v>#N/A</v>
      </c>
    </row>
    <row r="1943" spans="1:9" x14ac:dyDescent="0.25">
      <c r="A1943" s="273">
        <v>55691</v>
      </c>
      <c r="B1943" s="273">
        <v>50655715</v>
      </c>
      <c r="C1943" s="273">
        <v>497580</v>
      </c>
      <c r="D1943" s="273" t="s">
        <v>7652</v>
      </c>
      <c r="E1943" s="273" t="s">
        <v>640</v>
      </c>
      <c r="F1943" s="273" t="s">
        <v>6688</v>
      </c>
      <c r="G1943" s="273" t="s">
        <v>6823</v>
      </c>
      <c r="H1943" s="273" t="s">
        <v>6823</v>
      </c>
      <c r="I1943" s="291" t="e">
        <v>#N/A</v>
      </c>
    </row>
    <row r="1944" spans="1:9" x14ac:dyDescent="0.25">
      <c r="A1944" s="273">
        <v>55691</v>
      </c>
      <c r="B1944" s="273">
        <v>50655715</v>
      </c>
      <c r="C1944" s="273">
        <v>201818</v>
      </c>
      <c r="D1944" s="273" t="s">
        <v>7653</v>
      </c>
      <c r="E1944" s="273" t="s">
        <v>640</v>
      </c>
      <c r="F1944" s="273" t="s">
        <v>6688</v>
      </c>
      <c r="G1944" s="273" t="s">
        <v>6823</v>
      </c>
      <c r="H1944" s="273" t="s">
        <v>6823</v>
      </c>
      <c r="I1944" s="291" t="s">
        <v>197</v>
      </c>
    </row>
    <row r="1945" spans="1:9" x14ac:dyDescent="0.25">
      <c r="A1945" s="273">
        <v>55691</v>
      </c>
      <c r="B1945" s="273">
        <v>50655715</v>
      </c>
      <c r="C1945" s="273">
        <v>339537</v>
      </c>
      <c r="D1945" s="273" t="s">
        <v>7654</v>
      </c>
      <c r="E1945" s="273" t="s">
        <v>640</v>
      </c>
      <c r="F1945" s="273" t="s">
        <v>6688</v>
      </c>
      <c r="G1945" s="273" t="s">
        <v>6823</v>
      </c>
      <c r="H1945" s="273" t="s">
        <v>6823</v>
      </c>
      <c r="I1945" s="291" t="e">
        <v>#N/A</v>
      </c>
    </row>
    <row r="1946" spans="1:9" x14ac:dyDescent="0.25">
      <c r="A1946" s="273">
        <v>55901</v>
      </c>
      <c r="B1946" s="273">
        <v>50655738</v>
      </c>
      <c r="C1946" s="273">
        <v>466326</v>
      </c>
      <c r="D1946" s="273" t="s">
        <v>7411</v>
      </c>
      <c r="E1946" s="273" t="s">
        <v>640</v>
      </c>
      <c r="F1946" s="273" t="s">
        <v>6688</v>
      </c>
      <c r="G1946" s="273" t="s">
        <v>6823</v>
      </c>
      <c r="H1946" s="273" t="s">
        <v>6689</v>
      </c>
      <c r="I1946" s="291" t="s">
        <v>197</v>
      </c>
    </row>
    <row r="1947" spans="1:9" x14ac:dyDescent="0.25">
      <c r="A1947" s="273">
        <v>55901</v>
      </c>
      <c r="B1947" s="273">
        <v>50655738</v>
      </c>
      <c r="C1947" s="273">
        <v>528735</v>
      </c>
      <c r="D1947" s="273" t="s">
        <v>7320</v>
      </c>
      <c r="E1947" s="273" t="s">
        <v>640</v>
      </c>
      <c r="F1947" s="273" t="s">
        <v>6703</v>
      </c>
      <c r="G1947" s="273" t="s">
        <v>6823</v>
      </c>
      <c r="H1947" s="273" t="s">
        <v>6689</v>
      </c>
      <c r="I1947" s="291" t="e">
        <v>#N/A</v>
      </c>
    </row>
    <row r="1948" spans="1:9" x14ac:dyDescent="0.25">
      <c r="A1948" s="273">
        <v>55901</v>
      </c>
      <c r="B1948" s="273">
        <v>50655738</v>
      </c>
      <c r="C1948" s="273">
        <v>298088</v>
      </c>
      <c r="D1948" s="273" t="s">
        <v>7340</v>
      </c>
      <c r="E1948" s="273" t="s">
        <v>640</v>
      </c>
      <c r="F1948" s="273" t="s">
        <v>6688</v>
      </c>
      <c r="G1948" s="273" t="s">
        <v>6823</v>
      </c>
      <c r="H1948" s="273" t="s">
        <v>6689</v>
      </c>
      <c r="I1948" s="291" t="s">
        <v>197</v>
      </c>
    </row>
    <row r="1949" spans="1:9" x14ac:dyDescent="0.25">
      <c r="A1949" s="273">
        <v>55901</v>
      </c>
      <c r="B1949" s="273">
        <v>50655738</v>
      </c>
      <c r="C1949" s="273">
        <v>514405</v>
      </c>
      <c r="D1949" s="273" t="s">
        <v>7376</v>
      </c>
      <c r="E1949" s="273" t="s">
        <v>741</v>
      </c>
      <c r="F1949" s="273" t="s">
        <v>6703</v>
      </c>
      <c r="G1949" s="273" t="s">
        <v>6689</v>
      </c>
      <c r="H1949" s="273" t="s">
        <v>6689</v>
      </c>
      <c r="I1949" s="291" t="s">
        <v>197</v>
      </c>
    </row>
    <row r="1950" spans="1:9" x14ac:dyDescent="0.25">
      <c r="A1950" s="273">
        <v>55901</v>
      </c>
      <c r="B1950" s="273">
        <v>50655738</v>
      </c>
      <c r="C1950" s="273">
        <v>352787</v>
      </c>
      <c r="D1950" s="273" t="s">
        <v>7342</v>
      </c>
      <c r="E1950" s="273" t="s">
        <v>640</v>
      </c>
      <c r="F1950" s="273" t="s">
        <v>6688</v>
      </c>
      <c r="G1950" s="273" t="s">
        <v>6823</v>
      </c>
      <c r="H1950" s="273" t="s">
        <v>6689</v>
      </c>
      <c r="I1950" s="291" t="s">
        <v>197</v>
      </c>
    </row>
    <row r="1951" spans="1:9" x14ac:dyDescent="0.25">
      <c r="A1951" s="273">
        <v>55901</v>
      </c>
      <c r="B1951" s="273">
        <v>50655738</v>
      </c>
      <c r="C1951" s="273">
        <v>606512</v>
      </c>
      <c r="D1951" s="273" t="s">
        <v>7344</v>
      </c>
      <c r="E1951" s="273" t="s">
        <v>640</v>
      </c>
      <c r="F1951" s="273" t="s">
        <v>6688</v>
      </c>
      <c r="G1951" s="273" t="s">
        <v>6823</v>
      </c>
      <c r="H1951" s="273" t="s">
        <v>6689</v>
      </c>
      <c r="I1951" s="291" t="s">
        <v>197</v>
      </c>
    </row>
    <row r="1952" spans="1:9" x14ac:dyDescent="0.25">
      <c r="A1952" s="273">
        <v>55901</v>
      </c>
      <c r="B1952" s="273">
        <v>50655738</v>
      </c>
      <c r="C1952" s="273">
        <v>584274</v>
      </c>
      <c r="D1952" s="273" t="s">
        <v>7345</v>
      </c>
      <c r="E1952" s="273" t="s">
        <v>640</v>
      </c>
      <c r="F1952" s="273" t="s">
        <v>6688</v>
      </c>
      <c r="G1952" s="273" t="s">
        <v>6823</v>
      </c>
      <c r="H1952" s="273" t="s">
        <v>6689</v>
      </c>
      <c r="I1952" s="291" t="s">
        <v>197</v>
      </c>
    </row>
    <row r="1953" spans="1:9" x14ac:dyDescent="0.25">
      <c r="A1953" s="273">
        <v>55901</v>
      </c>
      <c r="B1953" s="273">
        <v>50655738</v>
      </c>
      <c r="C1953" s="273">
        <v>633173</v>
      </c>
      <c r="D1953" s="273" t="s">
        <v>6905</v>
      </c>
      <c r="E1953" s="273" t="s">
        <v>741</v>
      </c>
      <c r="F1953" s="273" t="s">
        <v>6688</v>
      </c>
      <c r="G1953" s="273" t="s">
        <v>6689</v>
      </c>
      <c r="H1953" s="273" t="s">
        <v>6689</v>
      </c>
      <c r="I1953" s="291" t="s">
        <v>197</v>
      </c>
    </row>
    <row r="1954" spans="1:9" x14ac:dyDescent="0.25">
      <c r="A1954" s="273">
        <v>55901</v>
      </c>
      <c r="B1954" s="273">
        <v>50655738</v>
      </c>
      <c r="C1954" s="273">
        <v>202163</v>
      </c>
      <c r="D1954" s="273" t="s">
        <v>7326</v>
      </c>
      <c r="E1954" s="273" t="s">
        <v>640</v>
      </c>
      <c r="F1954" s="273" t="s">
        <v>6688</v>
      </c>
      <c r="G1954" s="273" t="s">
        <v>6689</v>
      </c>
      <c r="H1954" s="273" t="s">
        <v>6689</v>
      </c>
      <c r="I1954" s="291" t="s">
        <v>197</v>
      </c>
    </row>
    <row r="1955" spans="1:9" x14ac:dyDescent="0.25">
      <c r="A1955" s="273">
        <v>55901</v>
      </c>
      <c r="B1955" s="273">
        <v>50655738</v>
      </c>
      <c r="C1955" s="273">
        <v>549920</v>
      </c>
      <c r="D1955" s="273" t="s">
        <v>7327</v>
      </c>
      <c r="E1955" s="273" t="s">
        <v>640</v>
      </c>
      <c r="F1955" s="273" t="s">
        <v>6703</v>
      </c>
      <c r="G1955" s="273" t="s">
        <v>6823</v>
      </c>
      <c r="H1955" s="273" t="s">
        <v>6689</v>
      </c>
      <c r="I1955" s="291" t="s">
        <v>197</v>
      </c>
    </row>
    <row r="1956" spans="1:9" x14ac:dyDescent="0.25">
      <c r="A1956" s="273">
        <v>55901</v>
      </c>
      <c r="B1956" s="273">
        <v>50655738</v>
      </c>
      <c r="C1956" s="273">
        <v>438328</v>
      </c>
      <c r="D1956" s="273" t="s">
        <v>7381</v>
      </c>
      <c r="E1956" s="273" t="s">
        <v>640</v>
      </c>
      <c r="F1956" s="273" t="s">
        <v>6688</v>
      </c>
      <c r="G1956" s="273" t="s">
        <v>6689</v>
      </c>
      <c r="H1956" s="273" t="s">
        <v>6689</v>
      </c>
      <c r="I1956" s="291" t="s">
        <v>197</v>
      </c>
    </row>
    <row r="1957" spans="1:9" x14ac:dyDescent="0.25">
      <c r="A1957" s="273">
        <v>56319</v>
      </c>
      <c r="B1957" s="273">
        <v>50655694</v>
      </c>
      <c r="C1957" s="273">
        <v>500078</v>
      </c>
      <c r="D1957" s="273" t="s">
        <v>7073</v>
      </c>
      <c r="E1957" s="273" t="s">
        <v>640</v>
      </c>
      <c r="F1957" s="273" t="s">
        <v>6688</v>
      </c>
      <c r="G1957" s="273" t="s">
        <v>6823</v>
      </c>
      <c r="H1957" s="273" t="s">
        <v>6689</v>
      </c>
      <c r="I1957" s="291" t="e">
        <v>#N/A</v>
      </c>
    </row>
    <row r="1958" spans="1:9" x14ac:dyDescent="0.25">
      <c r="A1958" s="273">
        <v>56319</v>
      </c>
      <c r="B1958" s="273">
        <v>50655694</v>
      </c>
      <c r="C1958" s="273">
        <v>447948</v>
      </c>
      <c r="D1958" s="273" t="s">
        <v>7656</v>
      </c>
      <c r="E1958" s="273" t="s">
        <v>640</v>
      </c>
      <c r="F1958" s="273" t="s">
        <v>6688</v>
      </c>
      <c r="G1958" s="273" t="s">
        <v>6823</v>
      </c>
      <c r="H1958" s="273" t="s">
        <v>6689</v>
      </c>
      <c r="I1958" s="291" t="s">
        <v>197</v>
      </c>
    </row>
    <row r="1959" spans="1:9" x14ac:dyDescent="0.25">
      <c r="A1959" s="273">
        <v>56319</v>
      </c>
      <c r="B1959" s="273">
        <v>50655694</v>
      </c>
      <c r="C1959" s="273">
        <v>377688</v>
      </c>
      <c r="D1959" s="273" t="s">
        <v>7074</v>
      </c>
      <c r="E1959" s="273" t="s">
        <v>640</v>
      </c>
      <c r="F1959" s="273" t="s">
        <v>6688</v>
      </c>
      <c r="G1959" s="273" t="s">
        <v>6823</v>
      </c>
      <c r="H1959" s="273" t="s">
        <v>6689</v>
      </c>
      <c r="I1959" s="291" t="e">
        <v>#N/A</v>
      </c>
    </row>
    <row r="1960" spans="1:9" x14ac:dyDescent="0.25">
      <c r="A1960" s="273">
        <v>56319</v>
      </c>
      <c r="B1960" s="273">
        <v>50655694</v>
      </c>
      <c r="C1960" s="273">
        <v>206073</v>
      </c>
      <c r="D1960" s="273" t="s">
        <v>7657</v>
      </c>
      <c r="E1960" s="273" t="s">
        <v>640</v>
      </c>
      <c r="F1960" s="273" t="s">
        <v>6688</v>
      </c>
      <c r="G1960" s="273" t="s">
        <v>6823</v>
      </c>
      <c r="H1960" s="273" t="s">
        <v>6689</v>
      </c>
      <c r="I1960" s="291" t="s">
        <v>197</v>
      </c>
    </row>
    <row r="1961" spans="1:9" x14ac:dyDescent="0.25">
      <c r="A1961" s="273">
        <v>56319</v>
      </c>
      <c r="B1961" s="273">
        <v>50655694</v>
      </c>
      <c r="C1961" s="273">
        <v>349955</v>
      </c>
      <c r="D1961" s="273" t="s">
        <v>7658</v>
      </c>
      <c r="E1961" s="273" t="s">
        <v>640</v>
      </c>
      <c r="F1961" s="273" t="s">
        <v>6688</v>
      </c>
      <c r="G1961" s="273" t="s">
        <v>6823</v>
      </c>
      <c r="H1961" s="273" t="s">
        <v>6689</v>
      </c>
      <c r="I1961" s="291" t="s">
        <v>197</v>
      </c>
    </row>
    <row r="1962" spans="1:9" x14ac:dyDescent="0.25">
      <c r="A1962" s="273">
        <v>56319</v>
      </c>
      <c r="B1962" s="273">
        <v>50655694</v>
      </c>
      <c r="C1962" s="273">
        <v>346582</v>
      </c>
      <c r="D1962" s="273" t="s">
        <v>7659</v>
      </c>
      <c r="E1962" s="273" t="s">
        <v>640</v>
      </c>
      <c r="F1962" s="273" t="s">
        <v>6688</v>
      </c>
      <c r="G1962" s="273" t="s">
        <v>6823</v>
      </c>
      <c r="H1962" s="273" t="s">
        <v>6689</v>
      </c>
      <c r="I1962" s="291" t="s">
        <v>197</v>
      </c>
    </row>
    <row r="1963" spans="1:9" x14ac:dyDescent="0.25">
      <c r="A1963" s="273">
        <v>56319</v>
      </c>
      <c r="B1963" s="273">
        <v>50655694</v>
      </c>
      <c r="C1963" s="273">
        <v>324857</v>
      </c>
      <c r="D1963" s="273" t="s">
        <v>7660</v>
      </c>
      <c r="E1963" s="273" t="s">
        <v>640</v>
      </c>
      <c r="F1963" s="273" t="s">
        <v>6688</v>
      </c>
      <c r="G1963" s="273" t="s">
        <v>6823</v>
      </c>
      <c r="H1963" s="273" t="s">
        <v>6689</v>
      </c>
      <c r="I1963" s="291" t="s">
        <v>197</v>
      </c>
    </row>
    <row r="1964" spans="1:9" x14ac:dyDescent="0.25">
      <c r="A1964" s="273">
        <v>56319</v>
      </c>
      <c r="B1964" s="273">
        <v>50655694</v>
      </c>
      <c r="C1964" s="273">
        <v>371167</v>
      </c>
      <c r="D1964" s="273" t="s">
        <v>7661</v>
      </c>
      <c r="E1964" s="273" t="s">
        <v>640</v>
      </c>
      <c r="F1964" s="273" t="s">
        <v>6688</v>
      </c>
      <c r="G1964" s="273" t="s">
        <v>6823</v>
      </c>
      <c r="H1964" s="273" t="s">
        <v>6689</v>
      </c>
      <c r="I1964" s="291" t="s">
        <v>197</v>
      </c>
    </row>
    <row r="1965" spans="1:9" x14ac:dyDescent="0.25">
      <c r="A1965" s="273">
        <v>56345</v>
      </c>
      <c r="B1965" s="273">
        <v>50656056</v>
      </c>
      <c r="C1965" s="273">
        <v>478002</v>
      </c>
      <c r="D1965" s="273" t="s">
        <v>7662</v>
      </c>
      <c r="E1965" s="273" t="s">
        <v>741</v>
      </c>
      <c r="F1965" s="273" t="s">
        <v>6688</v>
      </c>
      <c r="G1965" s="273" t="s">
        <v>6689</v>
      </c>
      <c r="H1965" s="273" t="s">
        <v>6689</v>
      </c>
      <c r="I1965" s="291" t="s">
        <v>198</v>
      </c>
    </row>
    <row r="1966" spans="1:9" x14ac:dyDescent="0.25">
      <c r="A1966" s="273">
        <v>56345</v>
      </c>
      <c r="B1966" s="273">
        <v>50656056</v>
      </c>
      <c r="C1966" s="273">
        <v>376661</v>
      </c>
      <c r="D1966" s="273" t="s">
        <v>7663</v>
      </c>
      <c r="E1966" s="273" t="s">
        <v>640</v>
      </c>
      <c r="F1966" s="273" t="s">
        <v>6688</v>
      </c>
      <c r="G1966" s="273" t="s">
        <v>6689</v>
      </c>
      <c r="H1966" s="273" t="s">
        <v>6689</v>
      </c>
      <c r="I1966" s="291" t="e">
        <v>#N/A</v>
      </c>
    </row>
    <row r="1967" spans="1:9" x14ac:dyDescent="0.25">
      <c r="A1967" s="273">
        <v>56345</v>
      </c>
      <c r="B1967" s="273">
        <v>50656056</v>
      </c>
      <c r="C1967" s="273">
        <v>389598</v>
      </c>
      <c r="D1967" s="273" t="s">
        <v>7664</v>
      </c>
      <c r="E1967" s="273" t="s">
        <v>640</v>
      </c>
      <c r="F1967" s="273" t="s">
        <v>6688</v>
      </c>
      <c r="G1967" s="273" t="s">
        <v>6689</v>
      </c>
      <c r="H1967" s="273" t="s">
        <v>6823</v>
      </c>
      <c r="I1967" s="291" t="s">
        <v>198</v>
      </c>
    </row>
    <row r="1968" spans="1:9" x14ac:dyDescent="0.25">
      <c r="A1968" s="273">
        <v>56345</v>
      </c>
      <c r="B1968" s="273">
        <v>50656056</v>
      </c>
      <c r="C1968" s="273">
        <v>632758</v>
      </c>
      <c r="D1968" s="273" t="s">
        <v>7665</v>
      </c>
      <c r="E1968" s="273" t="s">
        <v>640</v>
      </c>
      <c r="F1968" s="273" t="s">
        <v>6688</v>
      </c>
      <c r="G1968" s="273" t="s">
        <v>6823</v>
      </c>
      <c r="H1968" s="273" t="s">
        <v>6823</v>
      </c>
      <c r="I1968" s="291" t="s">
        <v>198</v>
      </c>
    </row>
    <row r="1969" spans="1:9" x14ac:dyDescent="0.25">
      <c r="A1969" s="273">
        <v>56345</v>
      </c>
      <c r="B1969" s="273">
        <v>50656056</v>
      </c>
      <c r="C1969" s="273">
        <v>349375</v>
      </c>
      <c r="D1969" s="273" t="s">
        <v>7666</v>
      </c>
      <c r="E1969" s="273" t="s">
        <v>640</v>
      </c>
      <c r="F1969" s="273" t="s">
        <v>6688</v>
      </c>
      <c r="G1969" s="273" t="s">
        <v>6823</v>
      </c>
      <c r="H1969" s="273" t="s">
        <v>6689</v>
      </c>
      <c r="I1969" s="291" t="s">
        <v>198</v>
      </c>
    </row>
    <row r="1970" spans="1:9" x14ac:dyDescent="0.25">
      <c r="A1970" s="273">
        <v>56345</v>
      </c>
      <c r="B1970" s="273">
        <v>50656056</v>
      </c>
      <c r="C1970" s="273">
        <v>321658</v>
      </c>
      <c r="D1970" s="273" t="s">
        <v>7667</v>
      </c>
      <c r="E1970" s="273" t="s">
        <v>640</v>
      </c>
      <c r="F1970" s="273" t="s">
        <v>6688</v>
      </c>
      <c r="G1970" s="273" t="s">
        <v>6823</v>
      </c>
      <c r="H1970" s="273" t="s">
        <v>6823</v>
      </c>
      <c r="I1970" s="291" t="s">
        <v>198</v>
      </c>
    </row>
    <row r="1971" spans="1:9" x14ac:dyDescent="0.25">
      <c r="A1971" s="273">
        <v>56345</v>
      </c>
      <c r="B1971" s="273">
        <v>50656056</v>
      </c>
      <c r="C1971" s="273">
        <v>265562</v>
      </c>
      <c r="D1971" s="273" t="s">
        <v>7668</v>
      </c>
      <c r="E1971" s="273" t="s">
        <v>640</v>
      </c>
      <c r="F1971" s="273" t="s">
        <v>6688</v>
      </c>
      <c r="G1971" s="273" t="s">
        <v>6689</v>
      </c>
      <c r="H1971" s="273" t="s">
        <v>6823</v>
      </c>
      <c r="I1971" s="291" t="s">
        <v>198</v>
      </c>
    </row>
    <row r="1972" spans="1:9" x14ac:dyDescent="0.25">
      <c r="A1972" s="273">
        <v>56345</v>
      </c>
      <c r="B1972" s="273">
        <v>50656056</v>
      </c>
      <c r="C1972" s="273">
        <v>376707</v>
      </c>
      <c r="D1972" s="273" t="s">
        <v>7669</v>
      </c>
      <c r="E1972" s="273" t="s">
        <v>640</v>
      </c>
      <c r="F1972" s="273" t="s">
        <v>6688</v>
      </c>
      <c r="G1972" s="273" t="s">
        <v>6689</v>
      </c>
      <c r="H1972" s="273" t="s">
        <v>6689</v>
      </c>
      <c r="I1972" s="291" t="s">
        <v>198</v>
      </c>
    </row>
    <row r="1973" spans="1:9" x14ac:dyDescent="0.25">
      <c r="A1973" s="273">
        <v>56345</v>
      </c>
      <c r="B1973" s="273">
        <v>50656056</v>
      </c>
      <c r="C1973" s="273">
        <v>307510</v>
      </c>
      <c r="D1973" s="273" t="s">
        <v>7670</v>
      </c>
      <c r="E1973" s="273" t="s">
        <v>640</v>
      </c>
      <c r="F1973" s="273" t="s">
        <v>6688</v>
      </c>
      <c r="G1973" s="273" t="s">
        <v>6823</v>
      </c>
      <c r="H1973" s="273" t="s">
        <v>6689</v>
      </c>
      <c r="I1973" s="291" t="s">
        <v>198</v>
      </c>
    </row>
    <row r="1974" spans="1:9" x14ac:dyDescent="0.25">
      <c r="A1974" s="273">
        <v>56345</v>
      </c>
      <c r="B1974" s="273">
        <v>50656056</v>
      </c>
      <c r="C1974" s="273">
        <v>460247</v>
      </c>
      <c r="D1974" s="273" t="s">
        <v>7671</v>
      </c>
      <c r="E1974" s="273" t="s">
        <v>640</v>
      </c>
      <c r="F1974" s="273" t="s">
        <v>6688</v>
      </c>
      <c r="G1974" s="273" t="s">
        <v>6689</v>
      </c>
      <c r="H1974" s="273" t="s">
        <v>6823</v>
      </c>
      <c r="I1974" s="291" t="s">
        <v>198</v>
      </c>
    </row>
    <row r="1975" spans="1:9" x14ac:dyDescent="0.25">
      <c r="A1975" s="273">
        <v>56345</v>
      </c>
      <c r="B1975" s="273">
        <v>50656056</v>
      </c>
      <c r="C1975" s="273">
        <v>412003</v>
      </c>
      <c r="D1975" s="273" t="s">
        <v>7672</v>
      </c>
      <c r="E1975" s="273" t="s">
        <v>640</v>
      </c>
      <c r="F1975" s="273" t="s">
        <v>6688</v>
      </c>
      <c r="G1975" s="273" t="s">
        <v>6689</v>
      </c>
      <c r="H1975" s="273" t="s">
        <v>6689</v>
      </c>
      <c r="I1975" s="291" t="s">
        <v>198</v>
      </c>
    </row>
    <row r="1976" spans="1:9" x14ac:dyDescent="0.25">
      <c r="A1976" s="273">
        <v>56345</v>
      </c>
      <c r="B1976" s="273">
        <v>50656056</v>
      </c>
      <c r="C1976" s="273">
        <v>322277</v>
      </c>
      <c r="D1976" s="273" t="s">
        <v>7673</v>
      </c>
      <c r="E1976" s="273" t="s">
        <v>640</v>
      </c>
      <c r="F1976" s="273" t="s">
        <v>6688</v>
      </c>
      <c r="G1976" s="273" t="s">
        <v>6689</v>
      </c>
      <c r="H1976" s="273" t="s">
        <v>6823</v>
      </c>
      <c r="I1976" s="291" t="s">
        <v>198</v>
      </c>
    </row>
    <row r="1977" spans="1:9" x14ac:dyDescent="0.25">
      <c r="A1977" s="273">
        <v>56345</v>
      </c>
      <c r="B1977" s="273">
        <v>50656056</v>
      </c>
      <c r="C1977" s="273">
        <v>511209</v>
      </c>
      <c r="D1977" s="273" t="s">
        <v>6857</v>
      </c>
      <c r="E1977" s="273" t="s">
        <v>741</v>
      </c>
      <c r="F1977" s="273" t="s">
        <v>6703</v>
      </c>
      <c r="G1977" s="273" t="s">
        <v>6689</v>
      </c>
      <c r="H1977" s="273" t="s">
        <v>6689</v>
      </c>
      <c r="I1977" s="291" t="s">
        <v>198</v>
      </c>
    </row>
    <row r="1978" spans="1:9" x14ac:dyDescent="0.25">
      <c r="A1978" s="273">
        <v>56358</v>
      </c>
      <c r="B1978" s="273">
        <v>50655696</v>
      </c>
      <c r="C1978" s="273">
        <v>320989</v>
      </c>
      <c r="D1978" s="273" t="s">
        <v>7057</v>
      </c>
      <c r="E1978" s="273" t="s">
        <v>640</v>
      </c>
      <c r="F1978" s="273" t="s">
        <v>6688</v>
      </c>
      <c r="G1978" s="273" t="s">
        <v>6689</v>
      </c>
      <c r="H1978" s="273" t="s">
        <v>6689</v>
      </c>
      <c r="I1978" s="291" t="s">
        <v>197</v>
      </c>
    </row>
    <row r="1979" spans="1:9" x14ac:dyDescent="0.25">
      <c r="A1979" s="273">
        <v>56358</v>
      </c>
      <c r="B1979" s="273">
        <v>50655696</v>
      </c>
      <c r="C1979" s="273">
        <v>447948</v>
      </c>
      <c r="D1979" s="273" t="s">
        <v>7656</v>
      </c>
      <c r="E1979" s="273" t="s">
        <v>640</v>
      </c>
      <c r="F1979" s="273" t="s">
        <v>6688</v>
      </c>
      <c r="G1979" s="273" t="s">
        <v>6823</v>
      </c>
      <c r="H1979" s="273" t="s">
        <v>6689</v>
      </c>
      <c r="I1979" s="291" t="s">
        <v>197</v>
      </c>
    </row>
    <row r="1980" spans="1:9" x14ac:dyDescent="0.25">
      <c r="A1980" s="273">
        <v>56358</v>
      </c>
      <c r="B1980" s="273">
        <v>50655696</v>
      </c>
      <c r="C1980" s="273">
        <v>372476</v>
      </c>
      <c r="D1980" s="273" t="s">
        <v>7065</v>
      </c>
      <c r="E1980" s="273" t="s">
        <v>640</v>
      </c>
      <c r="F1980" s="273" t="s">
        <v>6688</v>
      </c>
      <c r="G1980" s="273" t="s">
        <v>6823</v>
      </c>
      <c r="H1980" s="273" t="s">
        <v>6689</v>
      </c>
      <c r="I1980" s="291" t="s">
        <v>197</v>
      </c>
    </row>
    <row r="1981" spans="1:9" x14ac:dyDescent="0.25">
      <c r="A1981" s="273">
        <v>56358</v>
      </c>
      <c r="B1981" s="273">
        <v>50655696</v>
      </c>
      <c r="C1981" s="273">
        <v>868282</v>
      </c>
      <c r="D1981" s="273" t="s">
        <v>7067</v>
      </c>
      <c r="E1981" s="273" t="s">
        <v>640</v>
      </c>
      <c r="F1981" s="273" t="s">
        <v>6688</v>
      </c>
      <c r="G1981" s="273" t="s">
        <v>6823</v>
      </c>
      <c r="H1981" s="273" t="s">
        <v>6689</v>
      </c>
      <c r="I1981" s="291" t="s">
        <v>197</v>
      </c>
    </row>
    <row r="1982" spans="1:9" x14ac:dyDescent="0.25">
      <c r="A1982" s="273">
        <v>56358</v>
      </c>
      <c r="B1982" s="273">
        <v>50655696</v>
      </c>
      <c r="C1982" s="273">
        <v>595957</v>
      </c>
      <c r="D1982" s="273" t="s">
        <v>7674</v>
      </c>
      <c r="E1982" s="273" t="s">
        <v>640</v>
      </c>
      <c r="F1982" s="273" t="s">
        <v>6688</v>
      </c>
      <c r="G1982" s="273" t="s">
        <v>6823</v>
      </c>
      <c r="H1982" s="273" t="s">
        <v>6689</v>
      </c>
      <c r="I1982" s="291" t="s">
        <v>197</v>
      </c>
    </row>
    <row r="1983" spans="1:9" x14ac:dyDescent="0.25">
      <c r="A1983" s="273">
        <v>56358</v>
      </c>
      <c r="B1983" s="273">
        <v>50655696</v>
      </c>
      <c r="C1983" s="273">
        <v>206073</v>
      </c>
      <c r="D1983" s="273" t="s">
        <v>7657</v>
      </c>
      <c r="E1983" s="273" t="s">
        <v>640</v>
      </c>
      <c r="F1983" s="273" t="s">
        <v>6688</v>
      </c>
      <c r="G1983" s="273" t="s">
        <v>6823</v>
      </c>
      <c r="H1983" s="273" t="s">
        <v>6689</v>
      </c>
      <c r="I1983" s="291" t="s">
        <v>197</v>
      </c>
    </row>
    <row r="1984" spans="1:9" x14ac:dyDescent="0.25">
      <c r="A1984" s="273">
        <v>56358</v>
      </c>
      <c r="B1984" s="273">
        <v>50655696</v>
      </c>
      <c r="C1984" s="273">
        <v>349955</v>
      </c>
      <c r="D1984" s="273" t="s">
        <v>7658</v>
      </c>
      <c r="E1984" s="273" t="s">
        <v>640</v>
      </c>
      <c r="F1984" s="273" t="s">
        <v>6688</v>
      </c>
      <c r="G1984" s="273" t="s">
        <v>6823</v>
      </c>
      <c r="H1984" s="273" t="s">
        <v>6689</v>
      </c>
      <c r="I1984" s="291" t="s">
        <v>197</v>
      </c>
    </row>
    <row r="1985" spans="1:9" x14ac:dyDescent="0.25">
      <c r="A1985" s="273">
        <v>56358</v>
      </c>
      <c r="B1985" s="273">
        <v>50655696</v>
      </c>
      <c r="C1985" s="273">
        <v>633070</v>
      </c>
      <c r="D1985" s="273" t="s">
        <v>7675</v>
      </c>
      <c r="E1985" s="273" t="s">
        <v>640</v>
      </c>
      <c r="F1985" s="273" t="s">
        <v>6688</v>
      </c>
      <c r="G1985" s="273" t="s">
        <v>6823</v>
      </c>
      <c r="H1985" s="273" t="s">
        <v>6689</v>
      </c>
      <c r="I1985" s="291" t="s">
        <v>197</v>
      </c>
    </row>
    <row r="1986" spans="1:9" x14ac:dyDescent="0.25">
      <c r="A1986" s="273">
        <v>56358</v>
      </c>
      <c r="B1986" s="273">
        <v>50655696</v>
      </c>
      <c r="C1986" s="273">
        <v>346582</v>
      </c>
      <c r="D1986" s="273" t="s">
        <v>7659</v>
      </c>
      <c r="E1986" s="273" t="s">
        <v>640</v>
      </c>
      <c r="F1986" s="273" t="s">
        <v>6688</v>
      </c>
      <c r="G1986" s="273" t="s">
        <v>6823</v>
      </c>
      <c r="H1986" s="273" t="s">
        <v>6689</v>
      </c>
      <c r="I1986" s="291" t="s">
        <v>197</v>
      </c>
    </row>
    <row r="1987" spans="1:9" x14ac:dyDescent="0.25">
      <c r="A1987" s="273">
        <v>56358</v>
      </c>
      <c r="B1987" s="273">
        <v>50655696</v>
      </c>
      <c r="C1987" s="273">
        <v>324857</v>
      </c>
      <c r="D1987" s="273" t="s">
        <v>7660</v>
      </c>
      <c r="E1987" s="273" t="s">
        <v>640</v>
      </c>
      <c r="F1987" s="273" t="s">
        <v>6688</v>
      </c>
      <c r="G1987" s="273" t="s">
        <v>6823</v>
      </c>
      <c r="H1987" s="273" t="s">
        <v>6689</v>
      </c>
      <c r="I1987" s="291" t="s">
        <v>197</v>
      </c>
    </row>
    <row r="1988" spans="1:9" x14ac:dyDescent="0.25">
      <c r="A1988" s="273">
        <v>56358</v>
      </c>
      <c r="B1988" s="273">
        <v>50655696</v>
      </c>
      <c r="C1988" s="273">
        <v>301041</v>
      </c>
      <c r="D1988" s="273" t="s">
        <v>7676</v>
      </c>
      <c r="E1988" s="273" t="s">
        <v>640</v>
      </c>
      <c r="F1988" s="273" t="s">
        <v>6688</v>
      </c>
      <c r="G1988" s="273" t="s">
        <v>6823</v>
      </c>
      <c r="H1988" s="273" t="s">
        <v>6689</v>
      </c>
      <c r="I1988" s="291" t="s">
        <v>197</v>
      </c>
    </row>
    <row r="1989" spans="1:9" x14ac:dyDescent="0.25">
      <c r="A1989" s="273">
        <v>56358</v>
      </c>
      <c r="B1989" s="273">
        <v>50655696</v>
      </c>
      <c r="C1989" s="273">
        <v>426544</v>
      </c>
      <c r="D1989" s="273" t="s">
        <v>7077</v>
      </c>
      <c r="E1989" s="273" t="s">
        <v>640</v>
      </c>
      <c r="F1989" s="273" t="s">
        <v>6688</v>
      </c>
      <c r="G1989" s="273" t="s">
        <v>6823</v>
      </c>
      <c r="H1989" s="273" t="s">
        <v>6689</v>
      </c>
      <c r="I1989" s="291" t="s">
        <v>197</v>
      </c>
    </row>
    <row r="1990" spans="1:9" x14ac:dyDescent="0.25">
      <c r="A1990" s="273">
        <v>56358</v>
      </c>
      <c r="B1990" s="273">
        <v>50655696</v>
      </c>
      <c r="C1990" s="273">
        <v>371167</v>
      </c>
      <c r="D1990" s="273" t="s">
        <v>7661</v>
      </c>
      <c r="E1990" s="273" t="s">
        <v>640</v>
      </c>
      <c r="F1990" s="273" t="s">
        <v>6688</v>
      </c>
      <c r="G1990" s="273" t="s">
        <v>6823</v>
      </c>
      <c r="H1990" s="273" t="s">
        <v>6689</v>
      </c>
      <c r="I1990" s="291" t="s">
        <v>197</v>
      </c>
    </row>
    <row r="1991" spans="1:9" x14ac:dyDescent="0.25">
      <c r="A1991" s="273">
        <v>56437</v>
      </c>
      <c r="B1991" s="273">
        <v>50656060</v>
      </c>
      <c r="C1991" s="273">
        <v>686433</v>
      </c>
      <c r="D1991" s="273" t="s">
        <v>7677</v>
      </c>
      <c r="E1991" s="273" t="s">
        <v>741</v>
      </c>
      <c r="F1991" s="273" t="s">
        <v>6688</v>
      </c>
      <c r="G1991" s="273" t="s">
        <v>6689</v>
      </c>
      <c r="H1991" s="273" t="s">
        <v>6689</v>
      </c>
      <c r="I1991" s="291" t="s">
        <v>198</v>
      </c>
    </row>
    <row r="1992" spans="1:9" x14ac:dyDescent="0.25">
      <c r="A1992" s="273">
        <v>56437</v>
      </c>
      <c r="B1992" s="273">
        <v>50656060</v>
      </c>
      <c r="C1992" s="273">
        <v>480049</v>
      </c>
      <c r="D1992" s="273" t="s">
        <v>6698</v>
      </c>
      <c r="E1992" s="273" t="s">
        <v>741</v>
      </c>
      <c r="F1992" s="273" t="s">
        <v>6688</v>
      </c>
      <c r="G1992" s="273" t="s">
        <v>6689</v>
      </c>
      <c r="H1992" s="273" t="s">
        <v>6689</v>
      </c>
      <c r="I1992" s="291" t="s">
        <v>198</v>
      </c>
    </row>
    <row r="1993" spans="1:9" x14ac:dyDescent="0.25">
      <c r="A1993" s="273">
        <v>56437</v>
      </c>
      <c r="B1993" s="273">
        <v>50656060</v>
      </c>
      <c r="C1993" s="273">
        <v>255427</v>
      </c>
      <c r="D1993" s="273" t="s">
        <v>7678</v>
      </c>
      <c r="E1993" s="273" t="s">
        <v>640</v>
      </c>
      <c r="F1993" s="273" t="s">
        <v>6688</v>
      </c>
      <c r="G1993" s="273" t="s">
        <v>6823</v>
      </c>
      <c r="H1993" s="273" t="s">
        <v>6823</v>
      </c>
      <c r="I1993" s="291" t="s">
        <v>198</v>
      </c>
    </row>
    <row r="1994" spans="1:9" x14ac:dyDescent="0.25">
      <c r="A1994" s="273">
        <v>56437</v>
      </c>
      <c r="B1994" s="273">
        <v>50656060</v>
      </c>
      <c r="C1994" s="273">
        <v>389598</v>
      </c>
      <c r="D1994" s="273" t="s">
        <v>7664</v>
      </c>
      <c r="E1994" s="273" t="s">
        <v>640</v>
      </c>
      <c r="F1994" s="273" t="s">
        <v>6688</v>
      </c>
      <c r="G1994" s="273" t="s">
        <v>6689</v>
      </c>
      <c r="H1994" s="273" t="s">
        <v>6823</v>
      </c>
      <c r="I1994" s="291" t="s">
        <v>198</v>
      </c>
    </row>
    <row r="1995" spans="1:9" x14ac:dyDescent="0.25">
      <c r="A1995" s="273">
        <v>56437</v>
      </c>
      <c r="B1995" s="273">
        <v>50656060</v>
      </c>
      <c r="C1995" s="273">
        <v>549323</v>
      </c>
      <c r="D1995" s="273" t="s">
        <v>7679</v>
      </c>
      <c r="E1995" s="273" t="s">
        <v>6711</v>
      </c>
      <c r="F1995" s="273" t="s">
        <v>6703</v>
      </c>
      <c r="G1995" s="273" t="s">
        <v>6689</v>
      </c>
      <c r="H1995" s="273" t="s">
        <v>6823</v>
      </c>
      <c r="I1995" s="291" t="e">
        <v>#N/A</v>
      </c>
    </row>
    <row r="1996" spans="1:9" x14ac:dyDescent="0.25">
      <c r="A1996" s="273">
        <v>56437</v>
      </c>
      <c r="B1996" s="273">
        <v>50656060</v>
      </c>
      <c r="C1996" s="273">
        <v>889278</v>
      </c>
      <c r="D1996" s="273" t="s">
        <v>7680</v>
      </c>
      <c r="E1996" s="273" t="s">
        <v>640</v>
      </c>
      <c r="F1996" s="273" t="s">
        <v>6688</v>
      </c>
      <c r="G1996" s="273" t="s">
        <v>6823</v>
      </c>
      <c r="H1996" s="273" t="s">
        <v>6823</v>
      </c>
      <c r="I1996" s="291" t="s">
        <v>198</v>
      </c>
    </row>
    <row r="1997" spans="1:9" x14ac:dyDescent="0.25">
      <c r="A1997" s="273">
        <v>56437</v>
      </c>
      <c r="B1997" s="273">
        <v>50656060</v>
      </c>
      <c r="C1997" s="273">
        <v>265562</v>
      </c>
      <c r="D1997" s="273" t="s">
        <v>7668</v>
      </c>
      <c r="E1997" s="273" t="s">
        <v>640</v>
      </c>
      <c r="F1997" s="273" t="s">
        <v>6688</v>
      </c>
      <c r="G1997" s="273" t="s">
        <v>6689</v>
      </c>
      <c r="H1997" s="273" t="s">
        <v>6823</v>
      </c>
      <c r="I1997" s="291" t="s">
        <v>198</v>
      </c>
    </row>
    <row r="1998" spans="1:9" x14ac:dyDescent="0.25">
      <c r="A1998" s="273">
        <v>56437</v>
      </c>
      <c r="B1998" s="273">
        <v>50656060</v>
      </c>
      <c r="C1998" s="273">
        <v>204257</v>
      </c>
      <c r="D1998" s="273" t="s">
        <v>7681</v>
      </c>
      <c r="E1998" s="273" t="s">
        <v>640</v>
      </c>
      <c r="F1998" s="273" t="s">
        <v>6688</v>
      </c>
      <c r="G1998" s="273" t="s">
        <v>6823</v>
      </c>
      <c r="H1998" s="273" t="s">
        <v>6823</v>
      </c>
      <c r="I1998" s="291" t="s">
        <v>198</v>
      </c>
    </row>
    <row r="1999" spans="1:9" x14ac:dyDescent="0.25">
      <c r="A1999" s="273">
        <v>56437</v>
      </c>
      <c r="B1999" s="273">
        <v>50656060</v>
      </c>
      <c r="C1999" s="273">
        <v>376707</v>
      </c>
      <c r="D1999" s="273" t="s">
        <v>7669</v>
      </c>
      <c r="E1999" s="273" t="s">
        <v>640</v>
      </c>
      <c r="F1999" s="273" t="s">
        <v>6688</v>
      </c>
      <c r="G1999" s="273" t="s">
        <v>6689</v>
      </c>
      <c r="H1999" s="273" t="s">
        <v>6823</v>
      </c>
      <c r="I1999" s="291" t="s">
        <v>198</v>
      </c>
    </row>
    <row r="2000" spans="1:9" x14ac:dyDescent="0.25">
      <c r="A2000" s="273">
        <v>56437</v>
      </c>
      <c r="B2000" s="273">
        <v>50656060</v>
      </c>
      <c r="C2000" s="273">
        <v>637397</v>
      </c>
      <c r="D2000" s="273" t="s">
        <v>7682</v>
      </c>
      <c r="E2000" s="273" t="s">
        <v>640</v>
      </c>
      <c r="F2000" s="273" t="s">
        <v>6688</v>
      </c>
      <c r="G2000" s="273" t="s">
        <v>6823</v>
      </c>
      <c r="H2000" s="273" t="s">
        <v>6823</v>
      </c>
      <c r="I2000" s="291" t="s">
        <v>198</v>
      </c>
    </row>
    <row r="2001" spans="1:9" x14ac:dyDescent="0.25">
      <c r="A2001" s="273">
        <v>56437</v>
      </c>
      <c r="B2001" s="273">
        <v>50656060</v>
      </c>
      <c r="C2001" s="273">
        <v>412003</v>
      </c>
      <c r="D2001" s="273" t="s">
        <v>7672</v>
      </c>
      <c r="E2001" s="273" t="s">
        <v>640</v>
      </c>
      <c r="F2001" s="273" t="s">
        <v>6688</v>
      </c>
      <c r="G2001" s="273" t="s">
        <v>6689</v>
      </c>
      <c r="H2001" s="273" t="s">
        <v>6823</v>
      </c>
      <c r="I2001" s="291" t="s">
        <v>198</v>
      </c>
    </row>
    <row r="2002" spans="1:9" x14ac:dyDescent="0.25">
      <c r="A2002" s="273">
        <v>56437</v>
      </c>
      <c r="B2002" s="273">
        <v>50656060</v>
      </c>
      <c r="C2002" s="273">
        <v>322277</v>
      </c>
      <c r="D2002" s="273" t="s">
        <v>7673</v>
      </c>
      <c r="E2002" s="273" t="s">
        <v>640</v>
      </c>
      <c r="F2002" s="273" t="s">
        <v>6688</v>
      </c>
      <c r="G2002" s="273" t="s">
        <v>6689</v>
      </c>
      <c r="H2002" s="273" t="s">
        <v>6823</v>
      </c>
      <c r="I2002" s="291" t="s">
        <v>198</v>
      </c>
    </row>
    <row r="2003" spans="1:9" x14ac:dyDescent="0.25">
      <c r="A2003" s="273">
        <v>56437</v>
      </c>
      <c r="B2003" s="273">
        <v>50656060</v>
      </c>
      <c r="C2003" s="273">
        <v>952280</v>
      </c>
      <c r="D2003" s="273" t="s">
        <v>7579</v>
      </c>
      <c r="E2003" s="273" t="s">
        <v>640</v>
      </c>
      <c r="F2003" s="273" t="s">
        <v>6688</v>
      </c>
      <c r="G2003" s="273" t="s">
        <v>6823</v>
      </c>
      <c r="H2003" s="273" t="s">
        <v>6823</v>
      </c>
      <c r="I2003" s="291" t="s">
        <v>198</v>
      </c>
    </row>
    <row r="2004" spans="1:9" x14ac:dyDescent="0.25">
      <c r="A2004" s="273">
        <v>56437</v>
      </c>
      <c r="B2004" s="273">
        <v>50656060</v>
      </c>
      <c r="C2004" s="273">
        <v>561323</v>
      </c>
      <c r="D2004" s="273" t="s">
        <v>7683</v>
      </c>
      <c r="E2004" s="273" t="s">
        <v>640</v>
      </c>
      <c r="F2004" s="273" t="s">
        <v>6688</v>
      </c>
      <c r="G2004" s="273" t="s">
        <v>6689</v>
      </c>
      <c r="H2004" s="273" t="s">
        <v>6823</v>
      </c>
      <c r="I2004" s="291" t="s">
        <v>198</v>
      </c>
    </row>
    <row r="2005" spans="1:9" x14ac:dyDescent="0.25">
      <c r="A2005" s="273">
        <v>56458</v>
      </c>
      <c r="B2005" s="273">
        <v>50649907</v>
      </c>
      <c r="C2005" s="273">
        <v>449409</v>
      </c>
      <c r="D2005" s="273" t="s">
        <v>6953</v>
      </c>
      <c r="E2005" s="273" t="s">
        <v>640</v>
      </c>
      <c r="F2005" s="273" t="s">
        <v>6688</v>
      </c>
      <c r="G2005" s="273" t="s">
        <v>6689</v>
      </c>
      <c r="H2005" s="273" t="s">
        <v>6689</v>
      </c>
      <c r="I2005" s="291" t="s">
        <v>201</v>
      </c>
    </row>
    <row r="2006" spans="1:9" x14ac:dyDescent="0.25">
      <c r="A2006" s="273">
        <v>56458</v>
      </c>
      <c r="B2006" s="273">
        <v>50649907</v>
      </c>
      <c r="C2006" s="273">
        <v>455174</v>
      </c>
      <c r="D2006" s="273" t="s">
        <v>7044</v>
      </c>
      <c r="E2006" s="273" t="s">
        <v>640</v>
      </c>
      <c r="F2006" s="273" t="s">
        <v>6688</v>
      </c>
      <c r="G2006" s="273" t="s">
        <v>6689</v>
      </c>
      <c r="H2006" s="273" t="s">
        <v>6689</v>
      </c>
      <c r="I2006" s="291" t="s">
        <v>201</v>
      </c>
    </row>
    <row r="2007" spans="1:9" x14ac:dyDescent="0.25">
      <c r="A2007" s="273">
        <v>56458</v>
      </c>
      <c r="B2007" s="273">
        <v>50649907</v>
      </c>
      <c r="C2007" s="273">
        <v>268107</v>
      </c>
      <c r="D2007" s="273" t="s">
        <v>6955</v>
      </c>
      <c r="E2007" s="273" t="s">
        <v>640</v>
      </c>
      <c r="F2007" s="273" t="s">
        <v>6703</v>
      </c>
      <c r="G2007" s="273" t="s">
        <v>6689</v>
      </c>
      <c r="H2007" s="273" t="s">
        <v>6689</v>
      </c>
      <c r="I2007" s="291" t="s">
        <v>201</v>
      </c>
    </row>
    <row r="2008" spans="1:9" x14ac:dyDescent="0.25">
      <c r="A2008" s="273">
        <v>56458</v>
      </c>
      <c r="B2008" s="273">
        <v>50649907</v>
      </c>
      <c r="C2008" s="273">
        <v>562103</v>
      </c>
      <c r="D2008" s="273" t="s">
        <v>7046</v>
      </c>
      <c r="E2008" s="273" t="s">
        <v>640</v>
      </c>
      <c r="F2008" s="273" t="s">
        <v>6688</v>
      </c>
      <c r="G2008" s="273" t="s">
        <v>6689</v>
      </c>
      <c r="H2008" s="273" t="s">
        <v>6689</v>
      </c>
      <c r="I2008" s="291" t="s">
        <v>201</v>
      </c>
    </row>
    <row r="2009" spans="1:9" x14ac:dyDescent="0.25">
      <c r="A2009" s="273">
        <v>56458</v>
      </c>
      <c r="B2009" s="273">
        <v>50649907</v>
      </c>
      <c r="C2009" s="273">
        <v>582178</v>
      </c>
      <c r="D2009" s="273" t="s">
        <v>7000</v>
      </c>
      <c r="E2009" s="273" t="s">
        <v>6944</v>
      </c>
      <c r="F2009" s="273" t="s">
        <v>6688</v>
      </c>
      <c r="G2009" s="273" t="s">
        <v>6689</v>
      </c>
      <c r="H2009" s="273" t="s">
        <v>6689</v>
      </c>
      <c r="I2009" s="291" t="s">
        <v>201</v>
      </c>
    </row>
    <row r="2010" spans="1:9" x14ac:dyDescent="0.25">
      <c r="A2010" s="273">
        <v>56458</v>
      </c>
      <c r="B2010" s="273">
        <v>50649907</v>
      </c>
      <c r="C2010" s="273">
        <v>499748</v>
      </c>
      <c r="D2010" s="273" t="s">
        <v>7047</v>
      </c>
      <c r="E2010" s="273" t="s">
        <v>640</v>
      </c>
      <c r="F2010" s="273" t="s">
        <v>6688</v>
      </c>
      <c r="G2010" s="273" t="s">
        <v>6689</v>
      </c>
      <c r="H2010" s="273" t="s">
        <v>6689</v>
      </c>
      <c r="I2010" s="291" t="s">
        <v>201</v>
      </c>
    </row>
    <row r="2011" spans="1:9" x14ac:dyDescent="0.25">
      <c r="A2011" s="273">
        <v>56458</v>
      </c>
      <c r="B2011" s="273">
        <v>50649907</v>
      </c>
      <c r="C2011" s="273">
        <v>519964</v>
      </c>
      <c r="D2011" s="273" t="s">
        <v>7048</v>
      </c>
      <c r="E2011" s="273" t="s">
        <v>6944</v>
      </c>
      <c r="F2011" s="273" t="s">
        <v>6688</v>
      </c>
      <c r="G2011" s="273" t="s">
        <v>6689</v>
      </c>
      <c r="H2011" s="273" t="s">
        <v>6689</v>
      </c>
      <c r="I2011" s="291" t="s">
        <v>201</v>
      </c>
    </row>
    <row r="2012" spans="1:9" x14ac:dyDescent="0.25">
      <c r="A2012" s="273">
        <v>56458</v>
      </c>
      <c r="B2012" s="273">
        <v>50649907</v>
      </c>
      <c r="C2012" s="273">
        <v>452180</v>
      </c>
      <c r="D2012" s="273" t="s">
        <v>7043</v>
      </c>
      <c r="E2012" s="273" t="s">
        <v>640</v>
      </c>
      <c r="F2012" s="273" t="s">
        <v>6688</v>
      </c>
      <c r="G2012" s="273" t="s">
        <v>6689</v>
      </c>
      <c r="H2012" s="273" t="s">
        <v>6689</v>
      </c>
      <c r="I2012" s="291" t="s">
        <v>201</v>
      </c>
    </row>
    <row r="2013" spans="1:9" x14ac:dyDescent="0.25">
      <c r="A2013" s="273">
        <v>56468</v>
      </c>
      <c r="B2013" s="273">
        <v>50656058</v>
      </c>
      <c r="C2013" s="273">
        <v>520171</v>
      </c>
      <c r="D2013" s="273" t="s">
        <v>7684</v>
      </c>
      <c r="E2013" s="273" t="s">
        <v>640</v>
      </c>
      <c r="F2013" s="273" t="s">
        <v>6703</v>
      </c>
      <c r="G2013" s="273" t="s">
        <v>6823</v>
      </c>
      <c r="H2013" s="273" t="s">
        <v>6823</v>
      </c>
      <c r="I2013" s="291" t="s">
        <v>198</v>
      </c>
    </row>
    <row r="2014" spans="1:9" x14ac:dyDescent="0.25">
      <c r="A2014" s="273">
        <v>56468</v>
      </c>
      <c r="B2014" s="273">
        <v>50656058</v>
      </c>
      <c r="C2014" s="273">
        <v>266865</v>
      </c>
      <c r="D2014" s="273" t="s">
        <v>7685</v>
      </c>
      <c r="E2014" s="273" t="s">
        <v>640</v>
      </c>
      <c r="F2014" s="273" t="s">
        <v>6688</v>
      </c>
      <c r="G2014" s="273" t="s">
        <v>6823</v>
      </c>
      <c r="H2014" s="273" t="s">
        <v>6823</v>
      </c>
      <c r="I2014" s="291" t="s">
        <v>198</v>
      </c>
    </row>
    <row r="2015" spans="1:9" x14ac:dyDescent="0.25">
      <c r="A2015" s="273">
        <v>56468</v>
      </c>
      <c r="B2015" s="273">
        <v>50656058</v>
      </c>
      <c r="C2015" s="273">
        <v>392847</v>
      </c>
      <c r="D2015" s="273" t="s">
        <v>7686</v>
      </c>
      <c r="E2015" s="273" t="s">
        <v>640</v>
      </c>
      <c r="F2015" s="273" t="s">
        <v>6688</v>
      </c>
      <c r="G2015" s="273" t="s">
        <v>6823</v>
      </c>
      <c r="H2015" s="273" t="s">
        <v>6823</v>
      </c>
      <c r="I2015" s="291" t="s">
        <v>198</v>
      </c>
    </row>
    <row r="2016" spans="1:9" x14ac:dyDescent="0.25">
      <c r="A2016" s="273">
        <v>56468</v>
      </c>
      <c r="B2016" s="273">
        <v>50656058</v>
      </c>
      <c r="C2016" s="273">
        <v>779527</v>
      </c>
      <c r="D2016" s="273" t="s">
        <v>7687</v>
      </c>
      <c r="E2016" s="273" t="s">
        <v>640</v>
      </c>
      <c r="F2016" s="273" t="s">
        <v>6688</v>
      </c>
      <c r="G2016" s="273" t="s">
        <v>6823</v>
      </c>
      <c r="H2016" s="273" t="s">
        <v>6823</v>
      </c>
      <c r="I2016" s="291" t="s">
        <v>198</v>
      </c>
    </row>
    <row r="2017" spans="1:9" x14ac:dyDescent="0.25">
      <c r="A2017" s="273">
        <v>56468</v>
      </c>
      <c r="B2017" s="273">
        <v>50656058</v>
      </c>
      <c r="C2017" s="273">
        <v>475470</v>
      </c>
      <c r="D2017" s="273" t="s">
        <v>7688</v>
      </c>
      <c r="E2017" s="273" t="s">
        <v>640</v>
      </c>
      <c r="F2017" s="273" t="s">
        <v>6688</v>
      </c>
      <c r="G2017" s="273" t="s">
        <v>6823</v>
      </c>
      <c r="H2017" s="273" t="s">
        <v>6823</v>
      </c>
      <c r="I2017" s="291" t="s">
        <v>198</v>
      </c>
    </row>
    <row r="2018" spans="1:9" x14ac:dyDescent="0.25">
      <c r="A2018" s="273">
        <v>56468</v>
      </c>
      <c r="B2018" s="273">
        <v>50656058</v>
      </c>
      <c r="C2018" s="273">
        <v>323302</v>
      </c>
      <c r="D2018" s="273" t="s">
        <v>7689</v>
      </c>
      <c r="E2018" s="273" t="s">
        <v>640</v>
      </c>
      <c r="F2018" s="273" t="s">
        <v>6688</v>
      </c>
      <c r="G2018" s="273" t="s">
        <v>6823</v>
      </c>
      <c r="H2018" s="273" t="s">
        <v>6823</v>
      </c>
      <c r="I2018" s="291" t="s">
        <v>198</v>
      </c>
    </row>
    <row r="2019" spans="1:9" x14ac:dyDescent="0.25">
      <c r="A2019" s="273">
        <v>56468</v>
      </c>
      <c r="B2019" s="273">
        <v>50656058</v>
      </c>
      <c r="C2019" s="273">
        <v>157714</v>
      </c>
      <c r="D2019" s="273" t="s">
        <v>7690</v>
      </c>
      <c r="E2019" s="273" t="s">
        <v>640</v>
      </c>
      <c r="F2019" s="273" t="s">
        <v>6688</v>
      </c>
      <c r="G2019" s="273" t="s">
        <v>6823</v>
      </c>
      <c r="H2019" s="273" t="s">
        <v>6823</v>
      </c>
      <c r="I2019" s="291" t="s">
        <v>198</v>
      </c>
    </row>
    <row r="2020" spans="1:9" x14ac:dyDescent="0.25">
      <c r="A2020" s="273">
        <v>56468</v>
      </c>
      <c r="B2020" s="273">
        <v>50656058</v>
      </c>
      <c r="C2020" s="273">
        <v>384399</v>
      </c>
      <c r="D2020" s="273" t="s">
        <v>7691</v>
      </c>
      <c r="E2020" s="273" t="s">
        <v>640</v>
      </c>
      <c r="F2020" s="273" t="s">
        <v>6688</v>
      </c>
      <c r="G2020" s="273" t="s">
        <v>6823</v>
      </c>
      <c r="H2020" s="273" t="s">
        <v>6823</v>
      </c>
      <c r="I2020" s="291" t="s">
        <v>198</v>
      </c>
    </row>
    <row r="2021" spans="1:9" x14ac:dyDescent="0.25">
      <c r="A2021" s="273">
        <v>56468</v>
      </c>
      <c r="B2021" s="273">
        <v>50656058</v>
      </c>
      <c r="C2021" s="273">
        <v>460247</v>
      </c>
      <c r="D2021" s="273" t="s">
        <v>7671</v>
      </c>
      <c r="E2021" s="273" t="s">
        <v>640</v>
      </c>
      <c r="F2021" s="273" t="s">
        <v>6688</v>
      </c>
      <c r="G2021" s="273" t="s">
        <v>6689</v>
      </c>
      <c r="H2021" s="273" t="s">
        <v>6823</v>
      </c>
      <c r="I2021" s="291" t="s">
        <v>198</v>
      </c>
    </row>
    <row r="2022" spans="1:9" x14ac:dyDescent="0.25">
      <c r="A2022" s="273">
        <v>56468</v>
      </c>
      <c r="B2022" s="273">
        <v>50656058</v>
      </c>
      <c r="C2022" s="273">
        <v>573270</v>
      </c>
      <c r="D2022" s="273" t="s">
        <v>7692</v>
      </c>
      <c r="E2022" s="273" t="s">
        <v>640</v>
      </c>
      <c r="F2022" s="273" t="s">
        <v>6688</v>
      </c>
      <c r="G2022" s="273" t="s">
        <v>6823</v>
      </c>
      <c r="H2022" s="273" t="s">
        <v>6823</v>
      </c>
      <c r="I2022" s="291" t="s">
        <v>198</v>
      </c>
    </row>
    <row r="2023" spans="1:9" x14ac:dyDescent="0.25">
      <c r="A2023" s="273">
        <v>56468</v>
      </c>
      <c r="B2023" s="273">
        <v>50656058</v>
      </c>
      <c r="C2023" s="273">
        <v>353133</v>
      </c>
      <c r="D2023" s="273" t="s">
        <v>7693</v>
      </c>
      <c r="E2023" s="273" t="s">
        <v>640</v>
      </c>
      <c r="F2023" s="273" t="s">
        <v>6688</v>
      </c>
      <c r="G2023" s="273" t="s">
        <v>6823</v>
      </c>
      <c r="H2023" s="273" t="s">
        <v>6689</v>
      </c>
      <c r="I2023" s="291" t="s">
        <v>198</v>
      </c>
    </row>
    <row r="2024" spans="1:9" x14ac:dyDescent="0.25">
      <c r="A2024" s="273">
        <v>56468</v>
      </c>
      <c r="B2024" s="273">
        <v>50656058</v>
      </c>
      <c r="C2024" s="273">
        <v>357695</v>
      </c>
      <c r="D2024" s="273" t="s">
        <v>7694</v>
      </c>
      <c r="E2024" s="273" t="s">
        <v>640</v>
      </c>
      <c r="F2024" s="273" t="s">
        <v>6688</v>
      </c>
      <c r="G2024" s="273" t="s">
        <v>6823</v>
      </c>
      <c r="H2024" s="273" t="s">
        <v>6823</v>
      </c>
      <c r="I2024" s="291" t="s">
        <v>198</v>
      </c>
    </row>
    <row r="2025" spans="1:9" x14ac:dyDescent="0.25">
      <c r="A2025" s="273">
        <v>56468</v>
      </c>
      <c r="B2025" s="273">
        <v>50656058</v>
      </c>
      <c r="C2025" s="273">
        <v>960935</v>
      </c>
      <c r="D2025" s="273" t="s">
        <v>7695</v>
      </c>
      <c r="E2025" s="273" t="s">
        <v>640</v>
      </c>
      <c r="F2025" s="273" t="s">
        <v>6688</v>
      </c>
      <c r="G2025" s="273" t="s">
        <v>6823</v>
      </c>
      <c r="H2025" s="273" t="s">
        <v>6823</v>
      </c>
      <c r="I2025" s="291" t="s">
        <v>198</v>
      </c>
    </row>
    <row r="2026" spans="1:9" x14ac:dyDescent="0.25">
      <c r="A2026" s="273">
        <v>56468</v>
      </c>
      <c r="B2026" s="273">
        <v>50656058</v>
      </c>
      <c r="C2026" s="273">
        <v>519871</v>
      </c>
      <c r="D2026" s="273" t="s">
        <v>7696</v>
      </c>
      <c r="E2026" s="273" t="s">
        <v>640</v>
      </c>
      <c r="F2026" s="273" t="s">
        <v>6688</v>
      </c>
      <c r="G2026" s="273" t="s">
        <v>6823</v>
      </c>
      <c r="H2026" s="273" t="s">
        <v>6823</v>
      </c>
      <c r="I2026" s="291" t="s">
        <v>198</v>
      </c>
    </row>
    <row r="2027" spans="1:9" x14ac:dyDescent="0.25">
      <c r="A2027" s="273">
        <v>56498</v>
      </c>
      <c r="B2027" s="273">
        <v>50650090</v>
      </c>
      <c r="C2027" s="273">
        <v>225108</v>
      </c>
      <c r="D2027" s="273" t="s">
        <v>7154</v>
      </c>
      <c r="E2027" s="273" t="s">
        <v>640</v>
      </c>
      <c r="F2027" s="273" t="s">
        <v>6688</v>
      </c>
      <c r="G2027" s="273" t="s">
        <v>6823</v>
      </c>
      <c r="H2027" s="273" t="s">
        <v>6689</v>
      </c>
      <c r="I2027" s="291" t="s">
        <v>197</v>
      </c>
    </row>
    <row r="2028" spans="1:9" x14ac:dyDescent="0.25">
      <c r="A2028" s="273">
        <v>56498</v>
      </c>
      <c r="B2028" s="273">
        <v>50650090</v>
      </c>
      <c r="C2028" s="273">
        <v>400083</v>
      </c>
      <c r="D2028" s="273" t="s">
        <v>7155</v>
      </c>
      <c r="E2028" s="273" t="s">
        <v>640</v>
      </c>
      <c r="F2028" s="273" t="s">
        <v>6688</v>
      </c>
      <c r="G2028" s="273" t="s">
        <v>6823</v>
      </c>
      <c r="H2028" s="273" t="s">
        <v>6689</v>
      </c>
      <c r="I2028" s="291" t="s">
        <v>197</v>
      </c>
    </row>
    <row r="2029" spans="1:9" x14ac:dyDescent="0.25">
      <c r="A2029" s="273">
        <v>56498</v>
      </c>
      <c r="B2029" s="273">
        <v>50650090</v>
      </c>
      <c r="C2029" s="273">
        <v>228333</v>
      </c>
      <c r="D2029" s="273" t="s">
        <v>7175</v>
      </c>
      <c r="E2029" s="273" t="s">
        <v>640</v>
      </c>
      <c r="F2029" s="273" t="s">
        <v>6688</v>
      </c>
      <c r="G2029" s="273" t="s">
        <v>6823</v>
      </c>
      <c r="H2029" s="273" t="s">
        <v>6689</v>
      </c>
      <c r="I2029" s="291" t="s">
        <v>197</v>
      </c>
    </row>
    <row r="2030" spans="1:9" x14ac:dyDescent="0.25">
      <c r="A2030" s="273">
        <v>56498</v>
      </c>
      <c r="B2030" s="273">
        <v>50650090</v>
      </c>
      <c r="C2030" s="273">
        <v>374054</v>
      </c>
      <c r="D2030" s="273" t="s">
        <v>7157</v>
      </c>
      <c r="E2030" s="273" t="s">
        <v>640</v>
      </c>
      <c r="F2030" s="273" t="s">
        <v>6688</v>
      </c>
      <c r="G2030" s="273" t="s">
        <v>6823</v>
      </c>
      <c r="H2030" s="273" t="s">
        <v>6689</v>
      </c>
      <c r="I2030" s="291" t="s">
        <v>197</v>
      </c>
    </row>
    <row r="2031" spans="1:9" x14ac:dyDescent="0.25">
      <c r="A2031" s="273">
        <v>56498</v>
      </c>
      <c r="B2031" s="273">
        <v>50650090</v>
      </c>
      <c r="C2031" s="273">
        <v>812096</v>
      </c>
      <c r="D2031" s="273" t="s">
        <v>7159</v>
      </c>
      <c r="E2031" s="273" t="s">
        <v>640</v>
      </c>
      <c r="F2031" s="273" t="s">
        <v>6688</v>
      </c>
      <c r="G2031" s="273" t="s">
        <v>6823</v>
      </c>
      <c r="H2031" s="273" t="s">
        <v>6689</v>
      </c>
      <c r="I2031" s="291" t="s">
        <v>197</v>
      </c>
    </row>
    <row r="2032" spans="1:9" x14ac:dyDescent="0.25">
      <c r="A2032" s="273">
        <v>56498</v>
      </c>
      <c r="B2032" s="273">
        <v>50650090</v>
      </c>
      <c r="C2032" s="273">
        <v>357861</v>
      </c>
      <c r="D2032" s="273" t="s">
        <v>7160</v>
      </c>
      <c r="E2032" s="273" t="s">
        <v>640</v>
      </c>
      <c r="F2032" s="273" t="s">
        <v>6688</v>
      </c>
      <c r="G2032" s="273" t="s">
        <v>6823</v>
      </c>
      <c r="H2032" s="273" t="s">
        <v>6689</v>
      </c>
      <c r="I2032" s="291" t="s">
        <v>197</v>
      </c>
    </row>
    <row r="2033" spans="1:9" x14ac:dyDescent="0.25">
      <c r="A2033" s="273">
        <v>56498</v>
      </c>
      <c r="B2033" s="273">
        <v>50650090</v>
      </c>
      <c r="C2033" s="273">
        <v>812418</v>
      </c>
      <c r="D2033" s="273" t="s">
        <v>7161</v>
      </c>
      <c r="E2033" s="273" t="s">
        <v>640</v>
      </c>
      <c r="F2033" s="273" t="s">
        <v>6688</v>
      </c>
      <c r="G2033" s="273" t="s">
        <v>6823</v>
      </c>
      <c r="H2033" s="273" t="s">
        <v>6689</v>
      </c>
      <c r="I2033" s="291" t="s">
        <v>197</v>
      </c>
    </row>
    <row r="2034" spans="1:9" x14ac:dyDescent="0.25">
      <c r="A2034" s="273">
        <v>56508</v>
      </c>
      <c r="B2034" s="273">
        <v>50650147</v>
      </c>
      <c r="C2034" s="273">
        <v>324242</v>
      </c>
      <c r="D2034" s="273" t="s">
        <v>7697</v>
      </c>
      <c r="E2034" s="273" t="s">
        <v>640</v>
      </c>
      <c r="F2034" s="273" t="s">
        <v>6688</v>
      </c>
      <c r="G2034" s="273" t="s">
        <v>6823</v>
      </c>
      <c r="H2034" s="273" t="s">
        <v>6823</v>
      </c>
      <c r="I2034" s="291" t="s">
        <v>198</v>
      </c>
    </row>
    <row r="2035" spans="1:9" x14ac:dyDescent="0.25">
      <c r="A2035" s="273">
        <v>56508</v>
      </c>
      <c r="B2035" s="273">
        <v>50650147</v>
      </c>
      <c r="C2035" s="273">
        <v>558300</v>
      </c>
      <c r="D2035" s="273" t="s">
        <v>7698</v>
      </c>
      <c r="E2035" s="273" t="s">
        <v>640</v>
      </c>
      <c r="F2035" s="273" t="s">
        <v>6703</v>
      </c>
      <c r="G2035" s="273" t="s">
        <v>6823</v>
      </c>
      <c r="H2035" s="273" t="s">
        <v>6823</v>
      </c>
      <c r="I2035" s="291" t="s">
        <v>198</v>
      </c>
    </row>
    <row r="2036" spans="1:9" x14ac:dyDescent="0.25">
      <c r="A2036" s="273">
        <v>56508</v>
      </c>
      <c r="B2036" s="273">
        <v>50650147</v>
      </c>
      <c r="C2036" s="273">
        <v>424423</v>
      </c>
      <c r="D2036" s="273" t="s">
        <v>7699</v>
      </c>
      <c r="E2036" s="273" t="s">
        <v>640</v>
      </c>
      <c r="F2036" s="273" t="s">
        <v>6688</v>
      </c>
      <c r="G2036" s="273" t="s">
        <v>6823</v>
      </c>
      <c r="H2036" s="273" t="s">
        <v>6823</v>
      </c>
      <c r="I2036" s="291" t="s">
        <v>198</v>
      </c>
    </row>
    <row r="2037" spans="1:9" x14ac:dyDescent="0.25">
      <c r="A2037" s="273">
        <v>56508</v>
      </c>
      <c r="B2037" s="273">
        <v>50650147</v>
      </c>
      <c r="C2037" s="273">
        <v>267288</v>
      </c>
      <c r="D2037" s="273" t="s">
        <v>7700</v>
      </c>
      <c r="E2037" s="273" t="s">
        <v>640</v>
      </c>
      <c r="F2037" s="273" t="s">
        <v>6688</v>
      </c>
      <c r="G2037" s="273" t="s">
        <v>6823</v>
      </c>
      <c r="H2037" s="273" t="s">
        <v>6823</v>
      </c>
      <c r="I2037" s="291" t="s">
        <v>198</v>
      </c>
    </row>
    <row r="2038" spans="1:9" x14ac:dyDescent="0.25">
      <c r="A2038" s="273">
        <v>56508</v>
      </c>
      <c r="B2038" s="273">
        <v>50650147</v>
      </c>
      <c r="C2038" s="273">
        <v>324245</v>
      </c>
      <c r="D2038" s="273" t="s">
        <v>7701</v>
      </c>
      <c r="E2038" s="273" t="s">
        <v>640</v>
      </c>
      <c r="F2038" s="273" t="s">
        <v>6688</v>
      </c>
      <c r="G2038" s="273" t="s">
        <v>6823</v>
      </c>
      <c r="H2038" s="273" t="s">
        <v>6823</v>
      </c>
      <c r="I2038" s="291" t="s">
        <v>198</v>
      </c>
    </row>
    <row r="2039" spans="1:9" x14ac:dyDescent="0.25">
      <c r="A2039" s="273">
        <v>56508</v>
      </c>
      <c r="B2039" s="273">
        <v>50650147</v>
      </c>
      <c r="C2039" s="273">
        <v>516772</v>
      </c>
      <c r="D2039" s="273" t="s">
        <v>7702</v>
      </c>
      <c r="E2039" s="273" t="s">
        <v>640</v>
      </c>
      <c r="F2039" s="273" t="s">
        <v>6688</v>
      </c>
      <c r="G2039" s="273" t="s">
        <v>6823</v>
      </c>
      <c r="H2039" s="273" t="s">
        <v>6823</v>
      </c>
      <c r="I2039" s="291" t="s">
        <v>198</v>
      </c>
    </row>
    <row r="2040" spans="1:9" x14ac:dyDescent="0.25">
      <c r="A2040" s="273">
        <v>56508</v>
      </c>
      <c r="B2040" s="273">
        <v>50650147</v>
      </c>
      <c r="C2040" s="273">
        <v>389598</v>
      </c>
      <c r="D2040" s="273" t="s">
        <v>7664</v>
      </c>
      <c r="E2040" s="273" t="s">
        <v>640</v>
      </c>
      <c r="F2040" s="273" t="s">
        <v>6688</v>
      </c>
      <c r="G2040" s="273" t="s">
        <v>6689</v>
      </c>
      <c r="H2040" s="273" t="s">
        <v>6823</v>
      </c>
      <c r="I2040" s="291" t="s">
        <v>198</v>
      </c>
    </row>
    <row r="2041" spans="1:9" x14ac:dyDescent="0.25">
      <c r="A2041" s="273">
        <v>56508</v>
      </c>
      <c r="B2041" s="273">
        <v>50650147</v>
      </c>
      <c r="C2041" s="273">
        <v>391025</v>
      </c>
      <c r="D2041" s="273" t="s">
        <v>7703</v>
      </c>
      <c r="E2041" s="273" t="s">
        <v>640</v>
      </c>
      <c r="F2041" s="273" t="s">
        <v>6688</v>
      </c>
      <c r="G2041" s="273" t="s">
        <v>6823</v>
      </c>
      <c r="H2041" s="273" t="s">
        <v>6823</v>
      </c>
      <c r="I2041" s="291" t="s">
        <v>198</v>
      </c>
    </row>
    <row r="2042" spans="1:9" x14ac:dyDescent="0.25">
      <c r="A2042" s="273">
        <v>56508</v>
      </c>
      <c r="B2042" s="273">
        <v>50650147</v>
      </c>
      <c r="C2042" s="273">
        <v>265562</v>
      </c>
      <c r="D2042" s="273" t="s">
        <v>7668</v>
      </c>
      <c r="E2042" s="273" t="s">
        <v>640</v>
      </c>
      <c r="F2042" s="273" t="s">
        <v>6688</v>
      </c>
      <c r="G2042" s="273" t="s">
        <v>6689</v>
      </c>
      <c r="H2042" s="273" t="s">
        <v>6823</v>
      </c>
      <c r="I2042" s="291" t="s">
        <v>198</v>
      </c>
    </row>
    <row r="2043" spans="1:9" x14ac:dyDescent="0.25">
      <c r="A2043" s="273">
        <v>56508</v>
      </c>
      <c r="B2043" s="273">
        <v>50650147</v>
      </c>
      <c r="C2043" s="273">
        <v>488611</v>
      </c>
      <c r="D2043" s="273" t="s">
        <v>7704</v>
      </c>
      <c r="E2043" s="273" t="s">
        <v>640</v>
      </c>
      <c r="F2043" s="273" t="s">
        <v>6688</v>
      </c>
      <c r="G2043" s="273" t="s">
        <v>6823</v>
      </c>
      <c r="H2043" s="273" t="s">
        <v>6823</v>
      </c>
      <c r="I2043" s="291" t="s">
        <v>198</v>
      </c>
    </row>
    <row r="2044" spans="1:9" x14ac:dyDescent="0.25">
      <c r="A2044" s="273">
        <v>56508</v>
      </c>
      <c r="B2044" s="273">
        <v>50650147</v>
      </c>
      <c r="C2044" s="273">
        <v>307510</v>
      </c>
      <c r="D2044" s="273" t="s">
        <v>7670</v>
      </c>
      <c r="E2044" s="273" t="s">
        <v>640</v>
      </c>
      <c r="F2044" s="273" t="s">
        <v>6688</v>
      </c>
      <c r="G2044" s="273" t="s">
        <v>6823</v>
      </c>
      <c r="H2044" s="273" t="s">
        <v>6823</v>
      </c>
      <c r="I2044" s="291" t="s">
        <v>198</v>
      </c>
    </row>
    <row r="2045" spans="1:9" x14ac:dyDescent="0.25">
      <c r="A2045" s="273">
        <v>56508</v>
      </c>
      <c r="B2045" s="273">
        <v>50650147</v>
      </c>
      <c r="C2045" s="273">
        <v>322277</v>
      </c>
      <c r="D2045" s="273" t="s">
        <v>7673</v>
      </c>
      <c r="E2045" s="273" t="s">
        <v>640</v>
      </c>
      <c r="F2045" s="273" t="s">
        <v>6688</v>
      </c>
      <c r="G2045" s="273" t="s">
        <v>6689</v>
      </c>
      <c r="H2045" s="273" t="s">
        <v>6823</v>
      </c>
      <c r="I2045" s="291" t="s">
        <v>198</v>
      </c>
    </row>
    <row r="2046" spans="1:9" x14ac:dyDescent="0.25">
      <c r="A2046" s="273">
        <v>56508</v>
      </c>
      <c r="B2046" s="273">
        <v>50650147</v>
      </c>
      <c r="C2046" s="273">
        <v>561323</v>
      </c>
      <c r="D2046" s="273" t="s">
        <v>7683</v>
      </c>
      <c r="E2046" s="273" t="s">
        <v>640</v>
      </c>
      <c r="F2046" s="273" t="s">
        <v>6688</v>
      </c>
      <c r="G2046" s="273" t="s">
        <v>6689</v>
      </c>
      <c r="H2046" s="273" t="s">
        <v>6823</v>
      </c>
      <c r="I2046" s="291" t="s">
        <v>198</v>
      </c>
    </row>
    <row r="2047" spans="1:9" x14ac:dyDescent="0.25">
      <c r="A2047" s="273">
        <v>56508</v>
      </c>
      <c r="B2047" s="273">
        <v>50650147</v>
      </c>
      <c r="C2047" s="273">
        <v>552012</v>
      </c>
      <c r="D2047" s="273" t="s">
        <v>7705</v>
      </c>
      <c r="E2047" s="273" t="s">
        <v>640</v>
      </c>
      <c r="F2047" s="273" t="s">
        <v>6688</v>
      </c>
      <c r="G2047" s="273" t="s">
        <v>6823</v>
      </c>
      <c r="H2047" s="273" t="s">
        <v>6823</v>
      </c>
      <c r="I2047" s="291" t="s">
        <v>198</v>
      </c>
    </row>
    <row r="2048" spans="1:9" x14ac:dyDescent="0.25">
      <c r="A2048" s="273">
        <v>56508</v>
      </c>
      <c r="B2048" s="273">
        <v>50650147</v>
      </c>
      <c r="C2048" s="273">
        <v>319478</v>
      </c>
      <c r="D2048" s="273" t="s">
        <v>7706</v>
      </c>
      <c r="E2048" s="273" t="s">
        <v>640</v>
      </c>
      <c r="F2048" s="273" t="s">
        <v>6688</v>
      </c>
      <c r="G2048" s="273" t="s">
        <v>6823</v>
      </c>
      <c r="H2048" s="273" t="s">
        <v>6823</v>
      </c>
      <c r="I2048" s="291" t="s">
        <v>198</v>
      </c>
    </row>
    <row r="2049" spans="1:9" x14ac:dyDescent="0.25">
      <c r="A2049" s="273">
        <v>56736</v>
      </c>
      <c r="B2049" s="273">
        <v>50649874</v>
      </c>
      <c r="C2049" s="273">
        <v>321852</v>
      </c>
      <c r="D2049" s="273" t="s">
        <v>7707</v>
      </c>
      <c r="E2049" s="273" t="s">
        <v>640</v>
      </c>
      <c r="F2049" s="273" t="s">
        <v>6688</v>
      </c>
      <c r="G2049" s="273" t="s">
        <v>6823</v>
      </c>
      <c r="H2049" s="273" t="s">
        <v>6823</v>
      </c>
      <c r="I2049" s="291" t="s">
        <v>198</v>
      </c>
    </row>
    <row r="2050" spans="1:9" x14ac:dyDescent="0.25">
      <c r="A2050" s="273">
        <v>56736</v>
      </c>
      <c r="B2050" s="273">
        <v>50649874</v>
      </c>
      <c r="C2050" s="273">
        <v>448092</v>
      </c>
      <c r="D2050" s="273" t="s">
        <v>7708</v>
      </c>
      <c r="E2050" s="273" t="s">
        <v>640</v>
      </c>
      <c r="F2050" s="273" t="s">
        <v>6688</v>
      </c>
      <c r="G2050" s="273" t="s">
        <v>6823</v>
      </c>
      <c r="H2050" s="273" t="s">
        <v>6823</v>
      </c>
      <c r="I2050" s="291" t="s">
        <v>198</v>
      </c>
    </row>
    <row r="2051" spans="1:9" x14ac:dyDescent="0.25">
      <c r="A2051" s="273">
        <v>56736</v>
      </c>
      <c r="B2051" s="273">
        <v>50649874</v>
      </c>
      <c r="C2051" s="273">
        <v>517492</v>
      </c>
      <c r="D2051" s="273" t="s">
        <v>7709</v>
      </c>
      <c r="E2051" s="273" t="s">
        <v>640</v>
      </c>
      <c r="F2051" s="273" t="s">
        <v>6688</v>
      </c>
      <c r="G2051" s="273" t="s">
        <v>6689</v>
      </c>
      <c r="H2051" s="273" t="s">
        <v>6823</v>
      </c>
      <c r="I2051" s="291" t="s">
        <v>198</v>
      </c>
    </row>
    <row r="2052" spans="1:9" x14ac:dyDescent="0.25">
      <c r="A2052" s="273">
        <v>56736</v>
      </c>
      <c r="B2052" s="273">
        <v>50649874</v>
      </c>
      <c r="C2052" s="273">
        <v>588669</v>
      </c>
      <c r="D2052" s="273" t="s">
        <v>7710</v>
      </c>
      <c r="E2052" s="273" t="s">
        <v>640</v>
      </c>
      <c r="F2052" s="273" t="s">
        <v>6688</v>
      </c>
      <c r="G2052" s="273" t="s">
        <v>6823</v>
      </c>
      <c r="H2052" s="273" t="s">
        <v>6823</v>
      </c>
      <c r="I2052" s="291" t="s">
        <v>198</v>
      </c>
    </row>
    <row r="2053" spans="1:9" x14ac:dyDescent="0.25">
      <c r="A2053" s="273">
        <v>56736</v>
      </c>
      <c r="B2053" s="273">
        <v>50649874</v>
      </c>
      <c r="C2053" s="273">
        <v>632758</v>
      </c>
      <c r="D2053" s="273" t="s">
        <v>7665</v>
      </c>
      <c r="E2053" s="273" t="s">
        <v>640</v>
      </c>
      <c r="F2053" s="273" t="s">
        <v>6688</v>
      </c>
      <c r="G2053" s="273" t="s">
        <v>6823</v>
      </c>
      <c r="H2053" s="273" t="s">
        <v>6823</v>
      </c>
      <c r="I2053" s="291" t="s">
        <v>198</v>
      </c>
    </row>
    <row r="2054" spans="1:9" x14ac:dyDescent="0.25">
      <c r="A2054" s="273">
        <v>56736</v>
      </c>
      <c r="B2054" s="273">
        <v>50649874</v>
      </c>
      <c r="C2054" s="273">
        <v>784506</v>
      </c>
      <c r="D2054" s="273" t="s">
        <v>7711</v>
      </c>
      <c r="E2054" s="273" t="s">
        <v>640</v>
      </c>
      <c r="F2054" s="273" t="s">
        <v>6688</v>
      </c>
      <c r="G2054" s="273" t="s">
        <v>6823</v>
      </c>
      <c r="H2054" s="273" t="s">
        <v>6823</v>
      </c>
      <c r="I2054" s="291" t="s">
        <v>198</v>
      </c>
    </row>
    <row r="2055" spans="1:9" x14ac:dyDescent="0.25">
      <c r="A2055" s="273">
        <v>56736</v>
      </c>
      <c r="B2055" s="273">
        <v>50649874</v>
      </c>
      <c r="C2055" s="273">
        <v>570676</v>
      </c>
      <c r="D2055" s="273" t="s">
        <v>7712</v>
      </c>
      <c r="E2055" s="273" t="s">
        <v>640</v>
      </c>
      <c r="F2055" s="273" t="s">
        <v>6688</v>
      </c>
      <c r="G2055" s="273" t="s">
        <v>6823</v>
      </c>
      <c r="H2055" s="273" t="s">
        <v>6823</v>
      </c>
      <c r="I2055" s="291" t="s">
        <v>198</v>
      </c>
    </row>
    <row r="2056" spans="1:9" x14ac:dyDescent="0.25">
      <c r="A2056" s="273">
        <v>56736</v>
      </c>
      <c r="B2056" s="273">
        <v>50649874</v>
      </c>
      <c r="C2056" s="273">
        <v>327173</v>
      </c>
      <c r="D2056" s="273" t="s">
        <v>7713</v>
      </c>
      <c r="E2056" s="273" t="s">
        <v>640</v>
      </c>
      <c r="F2056" s="273" t="s">
        <v>6688</v>
      </c>
      <c r="G2056" s="273" t="s">
        <v>6823</v>
      </c>
      <c r="H2056" s="273" t="s">
        <v>6823</v>
      </c>
      <c r="I2056" s="291" t="s">
        <v>198</v>
      </c>
    </row>
    <row r="2057" spans="1:9" x14ac:dyDescent="0.25">
      <c r="A2057" s="273">
        <v>56736</v>
      </c>
      <c r="B2057" s="273">
        <v>50649874</v>
      </c>
      <c r="C2057" s="273">
        <v>376707</v>
      </c>
      <c r="D2057" s="273" t="s">
        <v>7669</v>
      </c>
      <c r="E2057" s="273" t="s">
        <v>640</v>
      </c>
      <c r="F2057" s="273" t="s">
        <v>6688</v>
      </c>
      <c r="G2057" s="273" t="s">
        <v>6689</v>
      </c>
      <c r="H2057" s="273" t="s">
        <v>6823</v>
      </c>
      <c r="I2057" s="291" t="s">
        <v>198</v>
      </c>
    </row>
    <row r="2058" spans="1:9" x14ac:dyDescent="0.25">
      <c r="A2058" s="273">
        <v>56736</v>
      </c>
      <c r="B2058" s="273">
        <v>50649874</v>
      </c>
      <c r="C2058" s="273">
        <v>529808</v>
      </c>
      <c r="D2058" s="273" t="s">
        <v>7714</v>
      </c>
      <c r="E2058" s="273" t="s">
        <v>640</v>
      </c>
      <c r="F2058" s="273" t="s">
        <v>6688</v>
      </c>
      <c r="G2058" s="273" t="s">
        <v>6823</v>
      </c>
      <c r="H2058" s="273" t="s">
        <v>6823</v>
      </c>
      <c r="I2058" s="291" t="s">
        <v>198</v>
      </c>
    </row>
    <row r="2059" spans="1:9" x14ac:dyDescent="0.25">
      <c r="A2059" s="273">
        <v>56736</v>
      </c>
      <c r="B2059" s="273">
        <v>50649874</v>
      </c>
      <c r="C2059" s="273">
        <v>412003</v>
      </c>
      <c r="D2059" s="273" t="s">
        <v>7672</v>
      </c>
      <c r="E2059" s="273" t="s">
        <v>640</v>
      </c>
      <c r="F2059" s="273" t="s">
        <v>6688</v>
      </c>
      <c r="G2059" s="273" t="s">
        <v>6689</v>
      </c>
      <c r="H2059" s="273" t="s">
        <v>6823</v>
      </c>
      <c r="I2059" s="291" t="s">
        <v>198</v>
      </c>
    </row>
    <row r="2060" spans="1:9" x14ac:dyDescent="0.25">
      <c r="A2060" s="273">
        <v>56736</v>
      </c>
      <c r="B2060" s="273">
        <v>50649874</v>
      </c>
      <c r="C2060" s="273">
        <v>449874</v>
      </c>
      <c r="D2060" s="273" t="s">
        <v>7715</v>
      </c>
      <c r="E2060" s="273" t="s">
        <v>640</v>
      </c>
      <c r="F2060" s="273" t="s">
        <v>6688</v>
      </c>
      <c r="G2060" s="273" t="s">
        <v>6823</v>
      </c>
      <c r="H2060" s="273" t="s">
        <v>6823</v>
      </c>
      <c r="I2060" s="291" t="s">
        <v>198</v>
      </c>
    </row>
    <row r="2061" spans="1:9" x14ac:dyDescent="0.25">
      <c r="A2061" s="273">
        <v>56736</v>
      </c>
      <c r="B2061" s="273">
        <v>50649874</v>
      </c>
      <c r="C2061" s="273">
        <v>325331</v>
      </c>
      <c r="D2061" s="273" t="s">
        <v>7716</v>
      </c>
      <c r="E2061" s="273" t="s">
        <v>640</v>
      </c>
      <c r="F2061" s="273" t="s">
        <v>6688</v>
      </c>
      <c r="G2061" s="273" t="s">
        <v>6823</v>
      </c>
      <c r="H2061" s="273" t="s">
        <v>6823</v>
      </c>
      <c r="I2061" s="291" t="s">
        <v>198</v>
      </c>
    </row>
    <row r="2062" spans="1:9" x14ac:dyDescent="0.25">
      <c r="A2062" s="273">
        <v>56736</v>
      </c>
      <c r="B2062" s="273">
        <v>50649874</v>
      </c>
      <c r="C2062" s="273">
        <v>497973</v>
      </c>
      <c r="D2062" s="273" t="s">
        <v>7717</v>
      </c>
      <c r="E2062" s="273" t="s">
        <v>640</v>
      </c>
      <c r="F2062" s="273" t="s">
        <v>6688</v>
      </c>
      <c r="G2062" s="273" t="s">
        <v>6823</v>
      </c>
      <c r="H2062" s="273" t="s">
        <v>6823</v>
      </c>
      <c r="I2062" s="291" t="s">
        <v>198</v>
      </c>
    </row>
    <row r="2063" spans="1:9" x14ac:dyDescent="0.25">
      <c r="A2063" s="273">
        <v>57241</v>
      </c>
      <c r="B2063" s="273">
        <v>50656009</v>
      </c>
      <c r="C2063" s="273">
        <v>324242</v>
      </c>
      <c r="D2063" s="273" t="s">
        <v>7697</v>
      </c>
      <c r="E2063" s="273" t="s">
        <v>640</v>
      </c>
      <c r="F2063" s="273" t="s">
        <v>6688</v>
      </c>
      <c r="G2063" s="273" t="s">
        <v>6823</v>
      </c>
      <c r="H2063" s="273" t="s">
        <v>6823</v>
      </c>
      <c r="I2063" s="291" t="s">
        <v>198</v>
      </c>
    </row>
    <row r="2064" spans="1:9" x14ac:dyDescent="0.25">
      <c r="A2064" s="273">
        <v>57241</v>
      </c>
      <c r="B2064" s="273">
        <v>50656009</v>
      </c>
      <c r="C2064" s="273">
        <v>321852</v>
      </c>
      <c r="D2064" s="273" t="s">
        <v>7707</v>
      </c>
      <c r="E2064" s="273" t="s">
        <v>640</v>
      </c>
      <c r="F2064" s="273" t="s">
        <v>6688</v>
      </c>
      <c r="G2064" s="273" t="s">
        <v>6823</v>
      </c>
      <c r="H2064" s="273" t="s">
        <v>6823</v>
      </c>
      <c r="I2064" s="291" t="s">
        <v>198</v>
      </c>
    </row>
    <row r="2065" spans="1:9" x14ac:dyDescent="0.25">
      <c r="A2065" s="273">
        <v>57241</v>
      </c>
      <c r="B2065" s="273">
        <v>50656009</v>
      </c>
      <c r="C2065" s="273">
        <v>424423</v>
      </c>
      <c r="D2065" s="273" t="s">
        <v>7699</v>
      </c>
      <c r="E2065" s="273" t="s">
        <v>640</v>
      </c>
      <c r="F2065" s="273" t="s">
        <v>6688</v>
      </c>
      <c r="G2065" s="273" t="s">
        <v>6823</v>
      </c>
      <c r="H2065" s="273" t="s">
        <v>6823</v>
      </c>
      <c r="I2065" s="291" t="s">
        <v>198</v>
      </c>
    </row>
    <row r="2066" spans="1:9" x14ac:dyDescent="0.25">
      <c r="A2066" s="273">
        <v>57241</v>
      </c>
      <c r="B2066" s="273">
        <v>50656009</v>
      </c>
      <c r="C2066" s="273">
        <v>448092</v>
      </c>
      <c r="D2066" s="273" t="s">
        <v>7708</v>
      </c>
      <c r="E2066" s="273" t="s">
        <v>640</v>
      </c>
      <c r="F2066" s="273" t="s">
        <v>6688</v>
      </c>
      <c r="G2066" s="273" t="s">
        <v>6823</v>
      </c>
      <c r="H2066" s="273" t="s">
        <v>6823</v>
      </c>
      <c r="I2066" s="291" t="s">
        <v>198</v>
      </c>
    </row>
    <row r="2067" spans="1:9" x14ac:dyDescent="0.25">
      <c r="A2067" s="273">
        <v>57241</v>
      </c>
      <c r="B2067" s="273">
        <v>50656009</v>
      </c>
      <c r="C2067" s="273">
        <v>324245</v>
      </c>
      <c r="D2067" s="273" t="s">
        <v>7701</v>
      </c>
      <c r="E2067" s="273" t="s">
        <v>640</v>
      </c>
      <c r="F2067" s="273" t="s">
        <v>6688</v>
      </c>
      <c r="G2067" s="273" t="s">
        <v>6823</v>
      </c>
      <c r="H2067" s="273" t="s">
        <v>6823</v>
      </c>
      <c r="I2067" s="291" t="s">
        <v>198</v>
      </c>
    </row>
    <row r="2068" spans="1:9" x14ac:dyDescent="0.25">
      <c r="A2068" s="273">
        <v>57241</v>
      </c>
      <c r="B2068" s="273">
        <v>50656009</v>
      </c>
      <c r="C2068" s="273">
        <v>392847</v>
      </c>
      <c r="D2068" s="273" t="s">
        <v>7686</v>
      </c>
      <c r="E2068" s="273" t="s">
        <v>640</v>
      </c>
      <c r="F2068" s="273" t="s">
        <v>6688</v>
      </c>
      <c r="G2068" s="273" t="s">
        <v>6823</v>
      </c>
      <c r="H2068" s="273" t="s">
        <v>6823</v>
      </c>
      <c r="I2068" s="291" t="s">
        <v>198</v>
      </c>
    </row>
    <row r="2069" spans="1:9" x14ac:dyDescent="0.25">
      <c r="A2069" s="273">
        <v>57241</v>
      </c>
      <c r="B2069" s="273">
        <v>50656009</v>
      </c>
      <c r="C2069" s="273">
        <v>391025</v>
      </c>
      <c r="D2069" s="273" t="s">
        <v>7703</v>
      </c>
      <c r="E2069" s="273" t="s">
        <v>640</v>
      </c>
      <c r="F2069" s="273" t="s">
        <v>6688</v>
      </c>
      <c r="G2069" s="273" t="s">
        <v>6823</v>
      </c>
      <c r="H2069" s="273" t="s">
        <v>6823</v>
      </c>
      <c r="I2069" s="291" t="s">
        <v>198</v>
      </c>
    </row>
    <row r="2070" spans="1:9" x14ac:dyDescent="0.25">
      <c r="A2070" s="273">
        <v>57241</v>
      </c>
      <c r="B2070" s="273">
        <v>50656009</v>
      </c>
      <c r="C2070" s="273">
        <v>784506</v>
      </c>
      <c r="D2070" s="273" t="s">
        <v>7711</v>
      </c>
      <c r="E2070" s="273" t="s">
        <v>640</v>
      </c>
      <c r="F2070" s="273" t="s">
        <v>6688</v>
      </c>
      <c r="G2070" s="273" t="s">
        <v>6823</v>
      </c>
      <c r="H2070" s="273" t="s">
        <v>6823</v>
      </c>
      <c r="I2070" s="291" t="s">
        <v>198</v>
      </c>
    </row>
    <row r="2071" spans="1:9" x14ac:dyDescent="0.25">
      <c r="A2071" s="273">
        <v>57241</v>
      </c>
      <c r="B2071" s="273">
        <v>50656009</v>
      </c>
      <c r="C2071" s="273">
        <v>475470</v>
      </c>
      <c r="D2071" s="273" t="s">
        <v>7688</v>
      </c>
      <c r="E2071" s="273" t="s">
        <v>640</v>
      </c>
      <c r="F2071" s="273" t="s">
        <v>6688</v>
      </c>
      <c r="G2071" s="273" t="s">
        <v>6823</v>
      </c>
      <c r="H2071" s="273" t="s">
        <v>6823</v>
      </c>
      <c r="I2071" s="291" t="s">
        <v>198</v>
      </c>
    </row>
    <row r="2072" spans="1:9" x14ac:dyDescent="0.25">
      <c r="A2072" s="273">
        <v>57241</v>
      </c>
      <c r="B2072" s="273">
        <v>50656009</v>
      </c>
      <c r="C2072" s="273">
        <v>327173</v>
      </c>
      <c r="D2072" s="273" t="s">
        <v>7713</v>
      </c>
      <c r="E2072" s="273" t="s">
        <v>640</v>
      </c>
      <c r="F2072" s="273" t="s">
        <v>6688</v>
      </c>
      <c r="G2072" s="273" t="s">
        <v>6823</v>
      </c>
      <c r="H2072" s="273" t="s">
        <v>6823</v>
      </c>
      <c r="I2072" s="291" t="s">
        <v>198</v>
      </c>
    </row>
    <row r="2073" spans="1:9" x14ac:dyDescent="0.25">
      <c r="A2073" s="273">
        <v>57241</v>
      </c>
      <c r="B2073" s="273">
        <v>50656009</v>
      </c>
      <c r="C2073" s="273">
        <v>323302</v>
      </c>
      <c r="D2073" s="273" t="s">
        <v>7689</v>
      </c>
      <c r="E2073" s="273" t="s">
        <v>640</v>
      </c>
      <c r="F2073" s="273" t="s">
        <v>6688</v>
      </c>
      <c r="G2073" s="273" t="s">
        <v>6823</v>
      </c>
      <c r="H2073" s="273" t="s">
        <v>6823</v>
      </c>
      <c r="I2073" s="291" t="s">
        <v>198</v>
      </c>
    </row>
    <row r="2074" spans="1:9" x14ac:dyDescent="0.25">
      <c r="A2074" s="273">
        <v>57241</v>
      </c>
      <c r="B2074" s="273">
        <v>50656009</v>
      </c>
      <c r="C2074" s="273">
        <v>529808</v>
      </c>
      <c r="D2074" s="273" t="s">
        <v>7714</v>
      </c>
      <c r="E2074" s="273" t="s">
        <v>640</v>
      </c>
      <c r="F2074" s="273" t="s">
        <v>6688</v>
      </c>
      <c r="G2074" s="273" t="s">
        <v>6823</v>
      </c>
      <c r="H2074" s="273" t="s">
        <v>6823</v>
      </c>
      <c r="I2074" s="291" t="s">
        <v>198</v>
      </c>
    </row>
    <row r="2075" spans="1:9" x14ac:dyDescent="0.25">
      <c r="A2075" s="273">
        <v>57241</v>
      </c>
      <c r="B2075" s="273">
        <v>50656009</v>
      </c>
      <c r="C2075" s="273">
        <v>567791</v>
      </c>
      <c r="D2075" s="273" t="s">
        <v>7718</v>
      </c>
      <c r="E2075" s="273" t="s">
        <v>640</v>
      </c>
      <c r="F2075" s="273" t="s">
        <v>6688</v>
      </c>
      <c r="G2075" s="273" t="s">
        <v>6823</v>
      </c>
      <c r="H2075" s="273" t="s">
        <v>6823</v>
      </c>
      <c r="I2075" s="291" t="s">
        <v>198</v>
      </c>
    </row>
    <row r="2076" spans="1:9" x14ac:dyDescent="0.25">
      <c r="A2076" s="273">
        <v>57241</v>
      </c>
      <c r="B2076" s="273">
        <v>50656009</v>
      </c>
      <c r="C2076" s="273">
        <v>449874</v>
      </c>
      <c r="D2076" s="273" t="s">
        <v>7715</v>
      </c>
      <c r="E2076" s="273" t="s">
        <v>640</v>
      </c>
      <c r="F2076" s="273" t="s">
        <v>6688</v>
      </c>
      <c r="G2076" s="273" t="s">
        <v>6823</v>
      </c>
      <c r="H2076" s="273" t="s">
        <v>6823</v>
      </c>
      <c r="I2076" s="291" t="s">
        <v>198</v>
      </c>
    </row>
    <row r="2077" spans="1:9" x14ac:dyDescent="0.25">
      <c r="A2077" s="273">
        <v>57241</v>
      </c>
      <c r="B2077" s="273">
        <v>50656009</v>
      </c>
      <c r="C2077" s="273">
        <v>325331</v>
      </c>
      <c r="D2077" s="273" t="s">
        <v>7716</v>
      </c>
      <c r="E2077" s="273" t="s">
        <v>640</v>
      </c>
      <c r="F2077" s="273" t="s">
        <v>6688</v>
      </c>
      <c r="G2077" s="273" t="s">
        <v>6823</v>
      </c>
      <c r="H2077" s="273" t="s">
        <v>6823</v>
      </c>
      <c r="I2077" s="291" t="s">
        <v>198</v>
      </c>
    </row>
    <row r="2078" spans="1:9" x14ac:dyDescent="0.25">
      <c r="A2078" s="273">
        <v>57297</v>
      </c>
      <c r="B2078" s="273">
        <v>50656011</v>
      </c>
      <c r="C2078" s="273">
        <v>520171</v>
      </c>
      <c r="D2078" s="273" t="s">
        <v>7684</v>
      </c>
      <c r="E2078" s="273" t="s">
        <v>640</v>
      </c>
      <c r="F2078" s="273" t="s">
        <v>6703</v>
      </c>
      <c r="G2078" s="273" t="s">
        <v>6823</v>
      </c>
      <c r="H2078" s="273" t="s">
        <v>6823</v>
      </c>
      <c r="I2078" s="291" t="s">
        <v>198</v>
      </c>
    </row>
    <row r="2079" spans="1:9" x14ac:dyDescent="0.25">
      <c r="A2079" s="273">
        <v>57297</v>
      </c>
      <c r="B2079" s="273">
        <v>50656011</v>
      </c>
      <c r="C2079" s="273">
        <v>558300</v>
      </c>
      <c r="D2079" s="273" t="s">
        <v>7698</v>
      </c>
      <c r="E2079" s="273" t="s">
        <v>640</v>
      </c>
      <c r="F2079" s="273" t="s">
        <v>6703</v>
      </c>
      <c r="G2079" s="273" t="s">
        <v>6823</v>
      </c>
      <c r="H2079" s="273" t="s">
        <v>6823</v>
      </c>
      <c r="I2079" s="291" t="s">
        <v>198</v>
      </c>
    </row>
    <row r="2080" spans="1:9" x14ac:dyDescent="0.25">
      <c r="A2080" s="273">
        <v>57297</v>
      </c>
      <c r="B2080" s="273">
        <v>50656011</v>
      </c>
      <c r="C2080" s="273">
        <v>267288</v>
      </c>
      <c r="D2080" s="273" t="s">
        <v>7700</v>
      </c>
      <c r="E2080" s="273" t="s">
        <v>640</v>
      </c>
      <c r="F2080" s="273" t="s">
        <v>6688</v>
      </c>
      <c r="G2080" s="273" t="s">
        <v>6823</v>
      </c>
      <c r="H2080" s="273" t="s">
        <v>6823</v>
      </c>
      <c r="I2080" s="291" t="s">
        <v>198</v>
      </c>
    </row>
    <row r="2081" spans="1:9" x14ac:dyDescent="0.25">
      <c r="A2081" s="273">
        <v>57297</v>
      </c>
      <c r="B2081" s="273">
        <v>50656011</v>
      </c>
      <c r="C2081" s="273">
        <v>266865</v>
      </c>
      <c r="D2081" s="273" t="s">
        <v>7685</v>
      </c>
      <c r="E2081" s="273" t="s">
        <v>640</v>
      </c>
      <c r="F2081" s="273" t="s">
        <v>6688</v>
      </c>
      <c r="G2081" s="273" t="s">
        <v>6823</v>
      </c>
      <c r="H2081" s="273" t="s">
        <v>6823</v>
      </c>
      <c r="I2081" s="291" t="s">
        <v>198</v>
      </c>
    </row>
    <row r="2082" spans="1:9" x14ac:dyDescent="0.25">
      <c r="A2082" s="273">
        <v>57297</v>
      </c>
      <c r="B2082" s="273">
        <v>50656011</v>
      </c>
      <c r="C2082" s="273">
        <v>516772</v>
      </c>
      <c r="D2082" s="273" t="s">
        <v>7702</v>
      </c>
      <c r="E2082" s="273" t="s">
        <v>640</v>
      </c>
      <c r="F2082" s="273" t="s">
        <v>6688</v>
      </c>
      <c r="G2082" s="273" t="s">
        <v>6823</v>
      </c>
      <c r="H2082" s="273" t="s">
        <v>6823</v>
      </c>
      <c r="I2082" s="291" t="s">
        <v>198</v>
      </c>
    </row>
    <row r="2083" spans="1:9" x14ac:dyDescent="0.25">
      <c r="A2083" s="273">
        <v>57297</v>
      </c>
      <c r="B2083" s="273">
        <v>50656011</v>
      </c>
      <c r="C2083" s="273">
        <v>517492</v>
      </c>
      <c r="D2083" s="273" t="s">
        <v>7709</v>
      </c>
      <c r="E2083" s="273" t="s">
        <v>640</v>
      </c>
      <c r="F2083" s="273" t="s">
        <v>6688</v>
      </c>
      <c r="G2083" s="273" t="s">
        <v>6689</v>
      </c>
      <c r="H2083" s="273" t="s">
        <v>6823</v>
      </c>
      <c r="I2083" s="291" t="s">
        <v>198</v>
      </c>
    </row>
    <row r="2084" spans="1:9" x14ac:dyDescent="0.25">
      <c r="A2084" s="273">
        <v>57297</v>
      </c>
      <c r="B2084" s="273">
        <v>50656011</v>
      </c>
      <c r="C2084" s="273">
        <v>588669</v>
      </c>
      <c r="D2084" s="273" t="s">
        <v>7710</v>
      </c>
      <c r="E2084" s="273" t="s">
        <v>640</v>
      </c>
      <c r="F2084" s="273" t="s">
        <v>6688</v>
      </c>
      <c r="G2084" s="273" t="s">
        <v>6823</v>
      </c>
      <c r="H2084" s="273" t="s">
        <v>6823</v>
      </c>
      <c r="I2084" s="291" t="s">
        <v>198</v>
      </c>
    </row>
    <row r="2085" spans="1:9" x14ac:dyDescent="0.25">
      <c r="A2085" s="273">
        <v>57297</v>
      </c>
      <c r="B2085" s="273">
        <v>50656011</v>
      </c>
      <c r="C2085" s="273">
        <v>779527</v>
      </c>
      <c r="D2085" s="273" t="s">
        <v>7687</v>
      </c>
      <c r="E2085" s="273" t="s">
        <v>640</v>
      </c>
      <c r="F2085" s="273" t="s">
        <v>6688</v>
      </c>
      <c r="G2085" s="273" t="s">
        <v>6823</v>
      </c>
      <c r="H2085" s="273" t="s">
        <v>6823</v>
      </c>
      <c r="I2085" s="291" t="s">
        <v>198</v>
      </c>
    </row>
    <row r="2086" spans="1:9" x14ac:dyDescent="0.25">
      <c r="A2086" s="273">
        <v>57297</v>
      </c>
      <c r="B2086" s="273">
        <v>50656011</v>
      </c>
      <c r="C2086" s="273">
        <v>528393</v>
      </c>
      <c r="D2086" s="273" t="s">
        <v>7719</v>
      </c>
      <c r="E2086" s="273" t="s">
        <v>640</v>
      </c>
      <c r="F2086" s="273" t="s">
        <v>6703</v>
      </c>
      <c r="G2086" s="273" t="s">
        <v>6689</v>
      </c>
      <c r="H2086" s="273" t="s">
        <v>6823</v>
      </c>
      <c r="I2086" s="291" t="s">
        <v>198</v>
      </c>
    </row>
    <row r="2087" spans="1:9" x14ac:dyDescent="0.25">
      <c r="A2087" s="273">
        <v>57297</v>
      </c>
      <c r="B2087" s="273">
        <v>50656011</v>
      </c>
      <c r="C2087" s="273">
        <v>570676</v>
      </c>
      <c r="D2087" s="273" t="s">
        <v>7712</v>
      </c>
      <c r="E2087" s="273" t="s">
        <v>640</v>
      </c>
      <c r="F2087" s="273" t="s">
        <v>6688</v>
      </c>
      <c r="G2087" s="273" t="s">
        <v>6823</v>
      </c>
      <c r="H2087" s="273" t="s">
        <v>6823</v>
      </c>
      <c r="I2087" s="291" t="s">
        <v>198</v>
      </c>
    </row>
    <row r="2088" spans="1:9" x14ac:dyDescent="0.25">
      <c r="A2088" s="273">
        <v>57297</v>
      </c>
      <c r="B2088" s="273">
        <v>50656011</v>
      </c>
      <c r="C2088" s="273">
        <v>488611</v>
      </c>
      <c r="D2088" s="273" t="s">
        <v>7704</v>
      </c>
      <c r="E2088" s="273" t="s">
        <v>640</v>
      </c>
      <c r="F2088" s="273" t="s">
        <v>6688</v>
      </c>
      <c r="G2088" s="273" t="s">
        <v>6823</v>
      </c>
      <c r="H2088" s="273" t="s">
        <v>6823</v>
      </c>
      <c r="I2088" s="291" t="s">
        <v>198</v>
      </c>
    </row>
    <row r="2089" spans="1:9" x14ac:dyDescent="0.25">
      <c r="A2089" s="273">
        <v>57297</v>
      </c>
      <c r="B2089" s="273">
        <v>50656011</v>
      </c>
      <c r="C2089" s="273">
        <v>384399</v>
      </c>
      <c r="D2089" s="273" t="s">
        <v>7691</v>
      </c>
      <c r="E2089" s="273" t="s">
        <v>640</v>
      </c>
      <c r="F2089" s="273" t="s">
        <v>6688</v>
      </c>
      <c r="G2089" s="273" t="s">
        <v>6823</v>
      </c>
      <c r="H2089" s="273" t="s">
        <v>6823</v>
      </c>
      <c r="I2089" s="291" t="s">
        <v>198</v>
      </c>
    </row>
    <row r="2090" spans="1:9" x14ac:dyDescent="0.25">
      <c r="A2090" s="273">
        <v>57297</v>
      </c>
      <c r="B2090" s="273">
        <v>50656011</v>
      </c>
      <c r="C2090" s="273">
        <v>573270</v>
      </c>
      <c r="D2090" s="273" t="s">
        <v>7692</v>
      </c>
      <c r="E2090" s="273" t="s">
        <v>640</v>
      </c>
      <c r="F2090" s="273" t="s">
        <v>6688</v>
      </c>
      <c r="G2090" s="273" t="s">
        <v>6823</v>
      </c>
      <c r="H2090" s="273" t="s">
        <v>6823</v>
      </c>
      <c r="I2090" s="291" t="s">
        <v>198</v>
      </c>
    </row>
    <row r="2091" spans="1:9" x14ac:dyDescent="0.25">
      <c r="A2091" s="273">
        <v>57297</v>
      </c>
      <c r="B2091" s="273">
        <v>50656011</v>
      </c>
      <c r="C2091" s="273">
        <v>353133</v>
      </c>
      <c r="D2091" s="273" t="s">
        <v>7693</v>
      </c>
      <c r="E2091" s="273" t="s">
        <v>640</v>
      </c>
      <c r="F2091" s="273" t="s">
        <v>6688</v>
      </c>
      <c r="G2091" s="273" t="s">
        <v>6823</v>
      </c>
      <c r="H2091" s="273" t="s">
        <v>6823</v>
      </c>
      <c r="I2091" s="291" t="s">
        <v>198</v>
      </c>
    </row>
    <row r="2092" spans="1:9" x14ac:dyDescent="0.25">
      <c r="A2092" s="273">
        <v>57297</v>
      </c>
      <c r="B2092" s="273">
        <v>50656011</v>
      </c>
      <c r="C2092" s="273">
        <v>519871</v>
      </c>
      <c r="D2092" s="273" t="s">
        <v>7696</v>
      </c>
      <c r="E2092" s="273" t="s">
        <v>640</v>
      </c>
      <c r="F2092" s="273" t="s">
        <v>6688</v>
      </c>
      <c r="G2092" s="273" t="s">
        <v>6823</v>
      </c>
      <c r="H2092" s="273" t="s">
        <v>6823</v>
      </c>
      <c r="I2092" s="291" t="s">
        <v>198</v>
      </c>
    </row>
    <row r="2093" spans="1:9" x14ac:dyDescent="0.25">
      <c r="A2093" s="273">
        <v>57297</v>
      </c>
      <c r="B2093" s="273">
        <v>50656011</v>
      </c>
      <c r="C2093" s="273">
        <v>552012</v>
      </c>
      <c r="D2093" s="273" t="s">
        <v>7705</v>
      </c>
      <c r="E2093" s="273" t="s">
        <v>640</v>
      </c>
      <c r="F2093" s="273" t="s">
        <v>6688</v>
      </c>
      <c r="G2093" s="273" t="s">
        <v>6823</v>
      </c>
      <c r="H2093" s="273" t="s">
        <v>6823</v>
      </c>
      <c r="I2093" s="291" t="s">
        <v>198</v>
      </c>
    </row>
    <row r="2094" spans="1:9" x14ac:dyDescent="0.25">
      <c r="A2094" s="273">
        <v>57297</v>
      </c>
      <c r="B2094" s="273">
        <v>50656011</v>
      </c>
      <c r="C2094" s="273">
        <v>497973</v>
      </c>
      <c r="D2094" s="273" t="s">
        <v>7717</v>
      </c>
      <c r="E2094" s="273" t="s">
        <v>640</v>
      </c>
      <c r="F2094" s="273" t="s">
        <v>6688</v>
      </c>
      <c r="G2094" s="273" t="s">
        <v>6823</v>
      </c>
      <c r="H2094" s="273" t="s">
        <v>6823</v>
      </c>
      <c r="I2094" s="291" t="s">
        <v>198</v>
      </c>
    </row>
    <row r="2095" spans="1:9" x14ac:dyDescent="0.25">
      <c r="A2095" s="273">
        <v>57297</v>
      </c>
      <c r="B2095" s="273">
        <v>50656011</v>
      </c>
      <c r="C2095" s="273">
        <v>319478</v>
      </c>
      <c r="D2095" s="273" t="s">
        <v>7706</v>
      </c>
      <c r="E2095" s="273" t="s">
        <v>640</v>
      </c>
      <c r="F2095" s="273" t="s">
        <v>6688</v>
      </c>
      <c r="G2095" s="273" t="s">
        <v>6823</v>
      </c>
      <c r="H2095" s="273" t="s">
        <v>6823</v>
      </c>
      <c r="I2095" s="291" t="s">
        <v>198</v>
      </c>
    </row>
    <row r="2096" spans="1:9" x14ac:dyDescent="0.25">
      <c r="A2096" s="273">
        <v>57430</v>
      </c>
      <c r="B2096" s="273">
        <v>50656008</v>
      </c>
      <c r="C2096" s="273">
        <v>324242</v>
      </c>
      <c r="D2096" s="273" t="s">
        <v>7697</v>
      </c>
      <c r="E2096" s="273" t="s">
        <v>640</v>
      </c>
      <c r="F2096" s="273" t="s">
        <v>6688</v>
      </c>
      <c r="G2096" s="273" t="s">
        <v>6823</v>
      </c>
      <c r="H2096" s="273" t="s">
        <v>6823</v>
      </c>
      <c r="I2096" s="291" t="s">
        <v>198</v>
      </c>
    </row>
    <row r="2097" spans="1:9" x14ac:dyDescent="0.25">
      <c r="A2097" s="273">
        <v>57430</v>
      </c>
      <c r="B2097" s="273">
        <v>50656008</v>
      </c>
      <c r="C2097" s="273">
        <v>321852</v>
      </c>
      <c r="D2097" s="273" t="s">
        <v>7707</v>
      </c>
      <c r="E2097" s="273" t="s">
        <v>640</v>
      </c>
      <c r="F2097" s="273" t="s">
        <v>6688</v>
      </c>
      <c r="G2097" s="273" t="s">
        <v>6823</v>
      </c>
      <c r="H2097" s="273" t="s">
        <v>6823</v>
      </c>
      <c r="I2097" s="291" t="s">
        <v>198</v>
      </c>
    </row>
    <row r="2098" spans="1:9" x14ac:dyDescent="0.25">
      <c r="A2098" s="273">
        <v>57430</v>
      </c>
      <c r="B2098" s="273">
        <v>50656008</v>
      </c>
      <c r="C2098" s="273">
        <v>266865</v>
      </c>
      <c r="D2098" s="273" t="s">
        <v>7685</v>
      </c>
      <c r="E2098" s="273" t="s">
        <v>640</v>
      </c>
      <c r="F2098" s="273" t="s">
        <v>6688</v>
      </c>
      <c r="G2098" s="273" t="s">
        <v>6823</v>
      </c>
      <c r="H2098" s="273" t="s">
        <v>6823</v>
      </c>
      <c r="I2098" s="291" t="s">
        <v>198</v>
      </c>
    </row>
    <row r="2099" spans="1:9" x14ac:dyDescent="0.25">
      <c r="A2099" s="273">
        <v>57430</v>
      </c>
      <c r="B2099" s="273">
        <v>50656008</v>
      </c>
      <c r="C2099" s="273">
        <v>392847</v>
      </c>
      <c r="D2099" s="273" t="s">
        <v>7686</v>
      </c>
      <c r="E2099" s="273" t="s">
        <v>640</v>
      </c>
      <c r="F2099" s="273" t="s">
        <v>6688</v>
      </c>
      <c r="G2099" s="273" t="s">
        <v>6823</v>
      </c>
      <c r="H2099" s="273" t="s">
        <v>6823</v>
      </c>
      <c r="I2099" s="291" t="s">
        <v>198</v>
      </c>
    </row>
    <row r="2100" spans="1:9" x14ac:dyDescent="0.25">
      <c r="A2100" s="273">
        <v>57430</v>
      </c>
      <c r="B2100" s="273">
        <v>50656008</v>
      </c>
      <c r="C2100" s="273">
        <v>779527</v>
      </c>
      <c r="D2100" s="273" t="s">
        <v>7687</v>
      </c>
      <c r="E2100" s="273" t="s">
        <v>640</v>
      </c>
      <c r="F2100" s="273" t="s">
        <v>6688</v>
      </c>
      <c r="G2100" s="273" t="s">
        <v>6823</v>
      </c>
      <c r="H2100" s="273" t="s">
        <v>6823</v>
      </c>
      <c r="I2100" s="291" t="s">
        <v>198</v>
      </c>
    </row>
    <row r="2101" spans="1:9" x14ac:dyDescent="0.25">
      <c r="A2101" s="273">
        <v>57430</v>
      </c>
      <c r="B2101" s="273">
        <v>50656008</v>
      </c>
      <c r="C2101" s="273">
        <v>391025</v>
      </c>
      <c r="D2101" s="273" t="s">
        <v>7703</v>
      </c>
      <c r="E2101" s="273" t="s">
        <v>640</v>
      </c>
      <c r="F2101" s="273" t="s">
        <v>6688</v>
      </c>
      <c r="G2101" s="273" t="s">
        <v>6823</v>
      </c>
      <c r="H2101" s="273" t="s">
        <v>6823</v>
      </c>
      <c r="I2101" s="291" t="s">
        <v>198</v>
      </c>
    </row>
    <row r="2102" spans="1:9" x14ac:dyDescent="0.25">
      <c r="A2102" s="273">
        <v>57430</v>
      </c>
      <c r="B2102" s="273">
        <v>50656008</v>
      </c>
      <c r="C2102" s="273">
        <v>784506</v>
      </c>
      <c r="D2102" s="273" t="s">
        <v>7711</v>
      </c>
      <c r="E2102" s="273" t="s">
        <v>640</v>
      </c>
      <c r="F2102" s="273" t="s">
        <v>6688</v>
      </c>
      <c r="G2102" s="273" t="s">
        <v>6823</v>
      </c>
      <c r="H2102" s="273" t="s">
        <v>6823</v>
      </c>
      <c r="I2102" s="291" t="s">
        <v>198</v>
      </c>
    </row>
    <row r="2103" spans="1:9" x14ac:dyDescent="0.25">
      <c r="A2103" s="273">
        <v>57430</v>
      </c>
      <c r="B2103" s="273">
        <v>50656008</v>
      </c>
      <c r="C2103" s="273">
        <v>570676</v>
      </c>
      <c r="D2103" s="273" t="s">
        <v>7712</v>
      </c>
      <c r="E2103" s="273" t="s">
        <v>640</v>
      </c>
      <c r="F2103" s="273" t="s">
        <v>6688</v>
      </c>
      <c r="G2103" s="273" t="s">
        <v>6823</v>
      </c>
      <c r="H2103" s="273" t="s">
        <v>6823</v>
      </c>
      <c r="I2103" s="291" t="s">
        <v>198</v>
      </c>
    </row>
    <row r="2104" spans="1:9" x14ac:dyDescent="0.25">
      <c r="A2104" s="273">
        <v>57430</v>
      </c>
      <c r="B2104" s="273">
        <v>50656008</v>
      </c>
      <c r="C2104" s="273">
        <v>157714</v>
      </c>
      <c r="D2104" s="273" t="s">
        <v>7690</v>
      </c>
      <c r="E2104" s="273" t="s">
        <v>640</v>
      </c>
      <c r="F2104" s="273" t="s">
        <v>6688</v>
      </c>
      <c r="G2104" s="273" t="s">
        <v>6823</v>
      </c>
      <c r="H2104" s="273" t="s">
        <v>6823</v>
      </c>
      <c r="I2104" s="291" t="s">
        <v>198</v>
      </c>
    </row>
    <row r="2105" spans="1:9" x14ac:dyDescent="0.25">
      <c r="A2105" s="273">
        <v>57430</v>
      </c>
      <c r="B2105" s="273">
        <v>50656008</v>
      </c>
      <c r="C2105" s="273">
        <v>529808</v>
      </c>
      <c r="D2105" s="273" t="s">
        <v>7714</v>
      </c>
      <c r="E2105" s="273" t="s">
        <v>640</v>
      </c>
      <c r="F2105" s="273" t="s">
        <v>6688</v>
      </c>
      <c r="G2105" s="273" t="s">
        <v>6823</v>
      </c>
      <c r="H2105" s="273" t="s">
        <v>6823</v>
      </c>
      <c r="I2105" s="291" t="s">
        <v>198</v>
      </c>
    </row>
    <row r="2106" spans="1:9" x14ac:dyDescent="0.25">
      <c r="A2106" s="273">
        <v>57430</v>
      </c>
      <c r="B2106" s="273">
        <v>50656008</v>
      </c>
      <c r="C2106" s="273">
        <v>573270</v>
      </c>
      <c r="D2106" s="273" t="s">
        <v>7692</v>
      </c>
      <c r="E2106" s="273" t="s">
        <v>640</v>
      </c>
      <c r="F2106" s="273" t="s">
        <v>6688</v>
      </c>
      <c r="G2106" s="273" t="s">
        <v>6823</v>
      </c>
      <c r="H2106" s="273" t="s">
        <v>6823</v>
      </c>
      <c r="I2106" s="291" t="s">
        <v>198</v>
      </c>
    </row>
    <row r="2107" spans="1:9" x14ac:dyDescent="0.25">
      <c r="A2107" s="273">
        <v>57430</v>
      </c>
      <c r="B2107" s="273">
        <v>50656008</v>
      </c>
      <c r="C2107" s="273">
        <v>567791</v>
      </c>
      <c r="D2107" s="273" t="s">
        <v>7718</v>
      </c>
      <c r="E2107" s="273" t="s">
        <v>640</v>
      </c>
      <c r="F2107" s="273" t="s">
        <v>6688</v>
      </c>
      <c r="G2107" s="273" t="s">
        <v>6823</v>
      </c>
      <c r="H2107" s="273" t="s">
        <v>6823</v>
      </c>
      <c r="I2107" s="291" t="s">
        <v>198</v>
      </c>
    </row>
    <row r="2108" spans="1:9" x14ac:dyDescent="0.25">
      <c r="A2108" s="273">
        <v>57430</v>
      </c>
      <c r="B2108" s="273">
        <v>50656008</v>
      </c>
      <c r="C2108" s="273">
        <v>449874</v>
      </c>
      <c r="D2108" s="273" t="s">
        <v>7715</v>
      </c>
      <c r="E2108" s="273" t="s">
        <v>640</v>
      </c>
      <c r="F2108" s="273" t="s">
        <v>6688</v>
      </c>
      <c r="G2108" s="273" t="s">
        <v>6823</v>
      </c>
      <c r="H2108" s="273" t="s">
        <v>6823</v>
      </c>
      <c r="I2108" s="291" t="s">
        <v>198</v>
      </c>
    </row>
    <row r="2109" spans="1:9" x14ac:dyDescent="0.25">
      <c r="A2109" s="273">
        <v>57430</v>
      </c>
      <c r="B2109" s="273">
        <v>50656008</v>
      </c>
      <c r="C2109" s="273">
        <v>325331</v>
      </c>
      <c r="D2109" s="273" t="s">
        <v>7716</v>
      </c>
      <c r="E2109" s="273" t="s">
        <v>640</v>
      </c>
      <c r="F2109" s="273" t="s">
        <v>6688</v>
      </c>
      <c r="G2109" s="273" t="s">
        <v>6823</v>
      </c>
      <c r="H2109" s="273" t="s">
        <v>6823</v>
      </c>
      <c r="I2109" s="291" t="s">
        <v>198</v>
      </c>
    </row>
    <row r="2110" spans="1:9" x14ac:dyDescent="0.25">
      <c r="A2110" s="273">
        <v>57430</v>
      </c>
      <c r="B2110" s="273">
        <v>50656008</v>
      </c>
      <c r="C2110" s="273">
        <v>497973</v>
      </c>
      <c r="D2110" s="273" t="s">
        <v>7717</v>
      </c>
      <c r="E2110" s="273" t="s">
        <v>640</v>
      </c>
      <c r="F2110" s="273" t="s">
        <v>6688</v>
      </c>
      <c r="G2110" s="273" t="s">
        <v>6823</v>
      </c>
      <c r="H2110" s="273" t="s">
        <v>6823</v>
      </c>
      <c r="I2110" s="291" t="s">
        <v>198</v>
      </c>
    </row>
    <row r="2111" spans="1:9" x14ac:dyDescent="0.25">
      <c r="A2111" s="273">
        <v>57430</v>
      </c>
      <c r="B2111" s="273">
        <v>50656008</v>
      </c>
      <c r="C2111" s="273">
        <v>319478</v>
      </c>
      <c r="D2111" s="273" t="s">
        <v>7706</v>
      </c>
      <c r="E2111" s="273" t="s">
        <v>640</v>
      </c>
      <c r="F2111" s="273" t="s">
        <v>6688</v>
      </c>
      <c r="G2111" s="273" t="s">
        <v>6823</v>
      </c>
      <c r="H2111" s="273" t="s">
        <v>6823</v>
      </c>
      <c r="I2111" s="291" t="s">
        <v>198</v>
      </c>
    </row>
    <row r="2112" spans="1:9" x14ac:dyDescent="0.25">
      <c r="A2112" s="273">
        <v>57482</v>
      </c>
      <c r="B2112" s="273">
        <v>50656057</v>
      </c>
      <c r="C2112" s="273">
        <v>520171</v>
      </c>
      <c r="D2112" s="273" t="s">
        <v>7684</v>
      </c>
      <c r="E2112" s="273" t="s">
        <v>640</v>
      </c>
      <c r="F2112" s="273" t="s">
        <v>6703</v>
      </c>
      <c r="G2112" s="273" t="s">
        <v>6823</v>
      </c>
      <c r="H2112" s="273" t="s">
        <v>6823</v>
      </c>
      <c r="I2112" s="291" t="s">
        <v>198</v>
      </c>
    </row>
    <row r="2113" spans="1:9" x14ac:dyDescent="0.25">
      <c r="A2113" s="273">
        <v>57482</v>
      </c>
      <c r="B2113" s="273">
        <v>50656057</v>
      </c>
      <c r="C2113" s="273">
        <v>558300</v>
      </c>
      <c r="D2113" s="273" t="s">
        <v>7698</v>
      </c>
      <c r="E2113" s="273" t="s">
        <v>640</v>
      </c>
      <c r="F2113" s="273" t="s">
        <v>6703</v>
      </c>
      <c r="G2113" s="273" t="s">
        <v>6823</v>
      </c>
      <c r="H2113" s="273" t="s">
        <v>6823</v>
      </c>
      <c r="I2113" s="291" t="s">
        <v>198</v>
      </c>
    </row>
    <row r="2114" spans="1:9" x14ac:dyDescent="0.25">
      <c r="A2114" s="273">
        <v>57482</v>
      </c>
      <c r="B2114" s="273">
        <v>50656057</v>
      </c>
      <c r="C2114" s="273">
        <v>424423</v>
      </c>
      <c r="D2114" s="273" t="s">
        <v>7699</v>
      </c>
      <c r="E2114" s="273" t="s">
        <v>640</v>
      </c>
      <c r="F2114" s="273" t="s">
        <v>6688</v>
      </c>
      <c r="G2114" s="273" t="s">
        <v>6823</v>
      </c>
      <c r="H2114" s="273" t="s">
        <v>6823</v>
      </c>
      <c r="I2114" s="291" t="s">
        <v>198</v>
      </c>
    </row>
    <row r="2115" spans="1:9" x14ac:dyDescent="0.25">
      <c r="A2115" s="273">
        <v>57482</v>
      </c>
      <c r="B2115" s="273">
        <v>50656057</v>
      </c>
      <c r="C2115" s="273">
        <v>448092</v>
      </c>
      <c r="D2115" s="273" t="s">
        <v>7708</v>
      </c>
      <c r="E2115" s="273" t="s">
        <v>640</v>
      </c>
      <c r="F2115" s="273" t="s">
        <v>6688</v>
      </c>
      <c r="G2115" s="273" t="s">
        <v>6823</v>
      </c>
      <c r="H2115" s="273" t="s">
        <v>6823</v>
      </c>
      <c r="I2115" s="291" t="s">
        <v>198</v>
      </c>
    </row>
    <row r="2116" spans="1:9" x14ac:dyDescent="0.25">
      <c r="A2116" s="273">
        <v>57482</v>
      </c>
      <c r="B2116" s="273">
        <v>50656057</v>
      </c>
      <c r="C2116" s="273">
        <v>267288</v>
      </c>
      <c r="D2116" s="273" t="s">
        <v>7700</v>
      </c>
      <c r="E2116" s="273" t="s">
        <v>640</v>
      </c>
      <c r="F2116" s="273" t="s">
        <v>6688</v>
      </c>
      <c r="G2116" s="273" t="s">
        <v>6823</v>
      </c>
      <c r="H2116" s="273" t="s">
        <v>6823</v>
      </c>
      <c r="I2116" s="291" t="s">
        <v>198</v>
      </c>
    </row>
    <row r="2117" spans="1:9" x14ac:dyDescent="0.25">
      <c r="A2117" s="273">
        <v>57482</v>
      </c>
      <c r="B2117" s="273">
        <v>50656057</v>
      </c>
      <c r="C2117" s="273">
        <v>516772</v>
      </c>
      <c r="D2117" s="273" t="s">
        <v>7702</v>
      </c>
      <c r="E2117" s="273" t="s">
        <v>640</v>
      </c>
      <c r="F2117" s="273" t="s">
        <v>6688</v>
      </c>
      <c r="G2117" s="273" t="s">
        <v>6823</v>
      </c>
      <c r="H2117" s="273" t="s">
        <v>6823</v>
      </c>
      <c r="I2117" s="291" t="s">
        <v>198</v>
      </c>
    </row>
    <row r="2118" spans="1:9" x14ac:dyDescent="0.25">
      <c r="A2118" s="273">
        <v>57482</v>
      </c>
      <c r="B2118" s="273">
        <v>50656057</v>
      </c>
      <c r="C2118" s="273">
        <v>517492</v>
      </c>
      <c r="D2118" s="273" t="s">
        <v>7709</v>
      </c>
      <c r="E2118" s="273" t="s">
        <v>640</v>
      </c>
      <c r="F2118" s="273" t="s">
        <v>6688</v>
      </c>
      <c r="G2118" s="273" t="s">
        <v>6689</v>
      </c>
      <c r="H2118" s="273" t="s">
        <v>6823</v>
      </c>
      <c r="I2118" s="291" t="s">
        <v>198</v>
      </c>
    </row>
    <row r="2119" spans="1:9" x14ac:dyDescent="0.25">
      <c r="A2119" s="273">
        <v>57482</v>
      </c>
      <c r="B2119" s="273">
        <v>50656057</v>
      </c>
      <c r="C2119" s="273">
        <v>588669</v>
      </c>
      <c r="D2119" s="273" t="s">
        <v>7710</v>
      </c>
      <c r="E2119" s="273" t="s">
        <v>640</v>
      </c>
      <c r="F2119" s="273" t="s">
        <v>6688</v>
      </c>
      <c r="G2119" s="273" t="s">
        <v>6823</v>
      </c>
      <c r="H2119" s="273" t="s">
        <v>6823</v>
      </c>
      <c r="I2119" s="291" t="s">
        <v>198</v>
      </c>
    </row>
    <row r="2120" spans="1:9" x14ac:dyDescent="0.25">
      <c r="A2120" s="273">
        <v>57482</v>
      </c>
      <c r="B2120" s="273">
        <v>50656057</v>
      </c>
      <c r="C2120" s="273">
        <v>528393</v>
      </c>
      <c r="D2120" s="273" t="s">
        <v>7719</v>
      </c>
      <c r="E2120" s="273" t="s">
        <v>640</v>
      </c>
      <c r="F2120" s="273" t="s">
        <v>6703</v>
      </c>
      <c r="G2120" s="273" t="s">
        <v>6689</v>
      </c>
      <c r="H2120" s="273" t="s">
        <v>6823</v>
      </c>
      <c r="I2120" s="291" t="s">
        <v>198</v>
      </c>
    </row>
    <row r="2121" spans="1:9" x14ac:dyDescent="0.25">
      <c r="A2121" s="273">
        <v>57482</v>
      </c>
      <c r="B2121" s="273">
        <v>50656057</v>
      </c>
      <c r="C2121" s="273">
        <v>327173</v>
      </c>
      <c r="D2121" s="273" t="s">
        <v>7713</v>
      </c>
      <c r="E2121" s="273" t="s">
        <v>640</v>
      </c>
      <c r="F2121" s="273" t="s">
        <v>6688</v>
      </c>
      <c r="G2121" s="273" t="s">
        <v>6823</v>
      </c>
      <c r="H2121" s="273" t="s">
        <v>6823</v>
      </c>
      <c r="I2121" s="291" t="s">
        <v>198</v>
      </c>
    </row>
    <row r="2122" spans="1:9" x14ac:dyDescent="0.25">
      <c r="A2122" s="273">
        <v>57482</v>
      </c>
      <c r="B2122" s="273">
        <v>50656057</v>
      </c>
      <c r="C2122" s="273">
        <v>488611</v>
      </c>
      <c r="D2122" s="273" t="s">
        <v>7704</v>
      </c>
      <c r="E2122" s="273" t="s">
        <v>640</v>
      </c>
      <c r="F2122" s="273" t="s">
        <v>6688</v>
      </c>
      <c r="G2122" s="273" t="s">
        <v>6823</v>
      </c>
      <c r="H2122" s="273" t="s">
        <v>6823</v>
      </c>
      <c r="I2122" s="291" t="s">
        <v>198</v>
      </c>
    </row>
    <row r="2123" spans="1:9" x14ac:dyDescent="0.25">
      <c r="A2123" s="273">
        <v>57482</v>
      </c>
      <c r="B2123" s="273">
        <v>50656057</v>
      </c>
      <c r="C2123" s="273">
        <v>323302</v>
      </c>
      <c r="D2123" s="273" t="s">
        <v>7689</v>
      </c>
      <c r="E2123" s="273" t="s">
        <v>640</v>
      </c>
      <c r="F2123" s="273" t="s">
        <v>6688</v>
      </c>
      <c r="G2123" s="273" t="s">
        <v>6823</v>
      </c>
      <c r="H2123" s="273" t="s">
        <v>6823</v>
      </c>
      <c r="I2123" s="291" t="s">
        <v>198</v>
      </c>
    </row>
    <row r="2124" spans="1:9" x14ac:dyDescent="0.25">
      <c r="A2124" s="273">
        <v>57482</v>
      </c>
      <c r="B2124" s="273">
        <v>50656057</v>
      </c>
      <c r="C2124" s="273">
        <v>384399</v>
      </c>
      <c r="D2124" s="273" t="s">
        <v>7691</v>
      </c>
      <c r="E2124" s="273" t="s">
        <v>640</v>
      </c>
      <c r="F2124" s="273" t="s">
        <v>6688</v>
      </c>
      <c r="G2124" s="273" t="s">
        <v>6823</v>
      </c>
      <c r="H2124" s="273" t="s">
        <v>6823</v>
      </c>
      <c r="I2124" s="291" t="s">
        <v>198</v>
      </c>
    </row>
    <row r="2125" spans="1:9" x14ac:dyDescent="0.25">
      <c r="A2125" s="273">
        <v>57482</v>
      </c>
      <c r="B2125" s="273">
        <v>50656057</v>
      </c>
      <c r="C2125" s="273">
        <v>353133</v>
      </c>
      <c r="D2125" s="273" t="s">
        <v>7693</v>
      </c>
      <c r="E2125" s="273" t="s">
        <v>640</v>
      </c>
      <c r="F2125" s="273" t="s">
        <v>6688</v>
      </c>
      <c r="G2125" s="273" t="s">
        <v>6823</v>
      </c>
      <c r="H2125" s="273" t="s">
        <v>6823</v>
      </c>
      <c r="I2125" s="291" t="s">
        <v>198</v>
      </c>
    </row>
    <row r="2126" spans="1:9" x14ac:dyDescent="0.25">
      <c r="A2126" s="273">
        <v>57482</v>
      </c>
      <c r="B2126" s="273">
        <v>50656057</v>
      </c>
      <c r="C2126" s="273">
        <v>357695</v>
      </c>
      <c r="D2126" s="273" t="s">
        <v>7694</v>
      </c>
      <c r="E2126" s="273" t="s">
        <v>640</v>
      </c>
      <c r="F2126" s="273" t="s">
        <v>6688</v>
      </c>
      <c r="G2126" s="273" t="s">
        <v>6823</v>
      </c>
      <c r="H2126" s="273" t="s">
        <v>6823</v>
      </c>
      <c r="I2126" s="291" t="s">
        <v>198</v>
      </c>
    </row>
    <row r="2127" spans="1:9" x14ac:dyDescent="0.25">
      <c r="A2127" s="273">
        <v>57482</v>
      </c>
      <c r="B2127" s="273">
        <v>50656057</v>
      </c>
      <c r="C2127" s="273">
        <v>519871</v>
      </c>
      <c r="D2127" s="273" t="s">
        <v>7696</v>
      </c>
      <c r="E2127" s="273" t="s">
        <v>640</v>
      </c>
      <c r="F2127" s="273" t="s">
        <v>6688</v>
      </c>
      <c r="G2127" s="273" t="s">
        <v>6823</v>
      </c>
      <c r="H2127" s="273" t="s">
        <v>6823</v>
      </c>
      <c r="I2127" s="291" t="s">
        <v>198</v>
      </c>
    </row>
    <row r="2128" spans="1:9" x14ac:dyDescent="0.25">
      <c r="A2128" s="273">
        <v>57482</v>
      </c>
      <c r="B2128" s="273">
        <v>50656057</v>
      </c>
      <c r="C2128" s="273">
        <v>552012</v>
      </c>
      <c r="D2128" s="273" t="s">
        <v>7705</v>
      </c>
      <c r="E2128" s="273" t="s">
        <v>640</v>
      </c>
      <c r="F2128" s="273" t="s">
        <v>6688</v>
      </c>
      <c r="G2128" s="273" t="s">
        <v>6823</v>
      </c>
      <c r="H2128" s="273" t="s">
        <v>6823</v>
      </c>
      <c r="I2128" s="291" t="s">
        <v>198</v>
      </c>
    </row>
    <row r="2129" spans="1:9" x14ac:dyDescent="0.25">
      <c r="A2129" s="273">
        <v>57588</v>
      </c>
      <c r="B2129" s="273">
        <v>50655725</v>
      </c>
      <c r="C2129" s="273">
        <v>572069</v>
      </c>
      <c r="D2129" s="273" t="s">
        <v>7720</v>
      </c>
      <c r="E2129" s="273" t="s">
        <v>640</v>
      </c>
      <c r="F2129" s="273" t="s">
        <v>6688</v>
      </c>
      <c r="G2129" s="273" t="s">
        <v>6823</v>
      </c>
      <c r="H2129" s="273" t="s">
        <v>6823</v>
      </c>
      <c r="I2129" s="291" t="e">
        <v>#N/A</v>
      </c>
    </row>
    <row r="2130" spans="1:9" x14ac:dyDescent="0.25">
      <c r="A2130" s="273">
        <v>57588</v>
      </c>
      <c r="B2130" s="273">
        <v>50655725</v>
      </c>
      <c r="C2130" s="273">
        <v>489820</v>
      </c>
      <c r="D2130" s="273" t="s">
        <v>7721</v>
      </c>
      <c r="E2130" s="273" t="s">
        <v>640</v>
      </c>
      <c r="F2130" s="273" t="s">
        <v>6703</v>
      </c>
      <c r="G2130" s="273" t="s">
        <v>6689</v>
      </c>
      <c r="H2130" s="273" t="s">
        <v>6823</v>
      </c>
      <c r="I2130" s="291" t="e">
        <v>#N/A</v>
      </c>
    </row>
    <row r="2131" spans="1:9" x14ac:dyDescent="0.25">
      <c r="A2131" s="273">
        <v>57588</v>
      </c>
      <c r="B2131" s="273">
        <v>50655725</v>
      </c>
      <c r="C2131" s="273">
        <v>194965</v>
      </c>
      <c r="D2131" s="273" t="s">
        <v>7722</v>
      </c>
      <c r="E2131" s="273" t="s">
        <v>640</v>
      </c>
      <c r="F2131" s="273" t="s">
        <v>6688</v>
      </c>
      <c r="G2131" s="273" t="s">
        <v>6823</v>
      </c>
      <c r="H2131" s="273" t="s">
        <v>6823</v>
      </c>
      <c r="I2131" s="291" t="e">
        <v>#N/A</v>
      </c>
    </row>
    <row r="2132" spans="1:9" x14ac:dyDescent="0.25">
      <c r="A2132" s="273">
        <v>57588</v>
      </c>
      <c r="B2132" s="273">
        <v>50655725</v>
      </c>
      <c r="C2132" s="273">
        <v>493230</v>
      </c>
      <c r="D2132" s="273" t="s">
        <v>7723</v>
      </c>
      <c r="E2132" s="273" t="s">
        <v>640</v>
      </c>
      <c r="F2132" s="273" t="s">
        <v>6703</v>
      </c>
      <c r="G2132" s="273" t="s">
        <v>6689</v>
      </c>
      <c r="H2132" s="273" t="s">
        <v>6823</v>
      </c>
      <c r="I2132" s="291" t="e">
        <v>#N/A</v>
      </c>
    </row>
    <row r="2133" spans="1:9" x14ac:dyDescent="0.25">
      <c r="A2133" s="273">
        <v>57588</v>
      </c>
      <c r="B2133" s="273">
        <v>50655725</v>
      </c>
      <c r="C2133" s="273">
        <v>481501</v>
      </c>
      <c r="D2133" s="273" t="s">
        <v>7724</v>
      </c>
      <c r="E2133" s="273" t="s">
        <v>640</v>
      </c>
      <c r="F2133" s="273" t="s">
        <v>6703</v>
      </c>
      <c r="G2133" s="273" t="s">
        <v>6689</v>
      </c>
      <c r="H2133" s="273" t="s">
        <v>6823</v>
      </c>
      <c r="I2133" s="291" t="e">
        <v>#N/A</v>
      </c>
    </row>
    <row r="2134" spans="1:9" x14ac:dyDescent="0.25">
      <c r="A2134" s="273">
        <v>57588</v>
      </c>
      <c r="B2134" s="273">
        <v>50655725</v>
      </c>
      <c r="C2134" s="273">
        <v>446201</v>
      </c>
      <c r="D2134" s="273" t="s">
        <v>7725</v>
      </c>
      <c r="E2134" s="273" t="s">
        <v>640</v>
      </c>
      <c r="F2134" s="273" t="s">
        <v>6703</v>
      </c>
      <c r="G2134" s="273" t="s">
        <v>6689</v>
      </c>
      <c r="H2134" s="273" t="s">
        <v>6823</v>
      </c>
      <c r="I2134" s="291" t="e">
        <v>#N/A</v>
      </c>
    </row>
    <row r="2135" spans="1:9" x14ac:dyDescent="0.25">
      <c r="A2135" s="273">
        <v>57588</v>
      </c>
      <c r="B2135" s="273">
        <v>50655725</v>
      </c>
      <c r="C2135" s="273">
        <v>447030</v>
      </c>
      <c r="D2135" s="273" t="s">
        <v>7726</v>
      </c>
      <c r="E2135" s="273" t="s">
        <v>640</v>
      </c>
      <c r="F2135" s="273" t="s">
        <v>6703</v>
      </c>
      <c r="G2135" s="273" t="s">
        <v>6689</v>
      </c>
      <c r="H2135" s="273" t="s">
        <v>6823</v>
      </c>
      <c r="I2135" s="291" t="e">
        <v>#N/A</v>
      </c>
    </row>
    <row r="2136" spans="1:9" x14ac:dyDescent="0.25">
      <c r="A2136" s="273">
        <v>57588</v>
      </c>
      <c r="B2136" s="273">
        <v>50655725</v>
      </c>
      <c r="C2136" s="273">
        <v>330447</v>
      </c>
      <c r="D2136" s="273" t="s">
        <v>7727</v>
      </c>
      <c r="E2136" s="273" t="s">
        <v>640</v>
      </c>
      <c r="F2136" s="273" t="s">
        <v>6688</v>
      </c>
      <c r="G2136" s="273" t="s">
        <v>6823</v>
      </c>
      <c r="H2136" s="273" t="s">
        <v>6823</v>
      </c>
      <c r="I2136" s="291" t="e">
        <v>#N/A</v>
      </c>
    </row>
    <row r="2137" spans="1:9" x14ac:dyDescent="0.25">
      <c r="A2137" s="273">
        <v>57588</v>
      </c>
      <c r="B2137" s="273">
        <v>50655725</v>
      </c>
      <c r="C2137" s="273">
        <v>441430</v>
      </c>
      <c r="D2137" s="273" t="s">
        <v>7728</v>
      </c>
      <c r="E2137" s="273" t="s">
        <v>741</v>
      </c>
      <c r="F2137" s="273" t="s">
        <v>6703</v>
      </c>
      <c r="G2137" s="273" t="s">
        <v>6689</v>
      </c>
      <c r="H2137" s="273" t="s">
        <v>6823</v>
      </c>
      <c r="I2137" s="291" t="s">
        <v>197</v>
      </c>
    </row>
    <row r="2138" spans="1:9" x14ac:dyDescent="0.25">
      <c r="A2138" s="273">
        <v>57599</v>
      </c>
      <c r="B2138" s="273">
        <v>50655735</v>
      </c>
      <c r="C2138" s="273">
        <v>438643</v>
      </c>
      <c r="D2138" s="273" t="s">
        <v>7729</v>
      </c>
      <c r="E2138" s="273" t="s">
        <v>640</v>
      </c>
      <c r="F2138" s="273" t="s">
        <v>6688</v>
      </c>
      <c r="G2138" s="273" t="s">
        <v>6689</v>
      </c>
      <c r="H2138" s="273" t="s">
        <v>6823</v>
      </c>
      <c r="I2138" s="291" t="e">
        <v>#N/A</v>
      </c>
    </row>
    <row r="2139" spans="1:9" x14ac:dyDescent="0.25">
      <c r="A2139" s="273">
        <v>57599</v>
      </c>
      <c r="B2139" s="273">
        <v>50655735</v>
      </c>
      <c r="C2139" s="273">
        <v>530320</v>
      </c>
      <c r="D2139" s="273" t="s">
        <v>7730</v>
      </c>
      <c r="E2139" s="273" t="s">
        <v>640</v>
      </c>
      <c r="F2139" s="273" t="s">
        <v>6703</v>
      </c>
      <c r="G2139" s="273" t="s">
        <v>6689</v>
      </c>
      <c r="H2139" s="273" t="s">
        <v>6823</v>
      </c>
      <c r="I2139" s="291" t="e">
        <v>#N/A</v>
      </c>
    </row>
    <row r="2140" spans="1:9" x14ac:dyDescent="0.25">
      <c r="A2140" s="273">
        <v>57599</v>
      </c>
      <c r="B2140" s="273">
        <v>50655735</v>
      </c>
      <c r="C2140" s="273">
        <v>329958</v>
      </c>
      <c r="D2140" s="273" t="s">
        <v>7731</v>
      </c>
      <c r="E2140" s="273" t="s">
        <v>640</v>
      </c>
      <c r="F2140" s="273" t="s">
        <v>6703</v>
      </c>
      <c r="G2140" s="273" t="s">
        <v>6689</v>
      </c>
      <c r="H2140" s="273" t="s">
        <v>6823</v>
      </c>
      <c r="I2140" s="291" t="e">
        <v>#N/A</v>
      </c>
    </row>
    <row r="2141" spans="1:9" x14ac:dyDescent="0.25">
      <c r="A2141" s="273">
        <v>57599</v>
      </c>
      <c r="B2141" s="273">
        <v>50655735</v>
      </c>
      <c r="C2141" s="273">
        <v>453195</v>
      </c>
      <c r="D2141" s="273" t="s">
        <v>7732</v>
      </c>
      <c r="E2141" s="273" t="s">
        <v>640</v>
      </c>
      <c r="F2141" s="273" t="s">
        <v>6703</v>
      </c>
      <c r="G2141" s="273" t="s">
        <v>6689</v>
      </c>
      <c r="H2141" s="273" t="s">
        <v>6823</v>
      </c>
      <c r="I2141" s="291" t="s">
        <v>197</v>
      </c>
    </row>
    <row r="2142" spans="1:9" x14ac:dyDescent="0.25">
      <c r="A2142" s="273">
        <v>57599</v>
      </c>
      <c r="B2142" s="273">
        <v>50655735</v>
      </c>
      <c r="C2142" s="273">
        <v>257122</v>
      </c>
      <c r="D2142" s="273" t="s">
        <v>7733</v>
      </c>
      <c r="E2142" s="273" t="s">
        <v>640</v>
      </c>
      <c r="F2142" s="273" t="s">
        <v>6703</v>
      </c>
      <c r="G2142" s="273" t="s">
        <v>6689</v>
      </c>
      <c r="H2142" s="273" t="s">
        <v>6823</v>
      </c>
      <c r="I2142" s="291" t="e">
        <v>#N/A</v>
      </c>
    </row>
    <row r="2143" spans="1:9" x14ac:dyDescent="0.25">
      <c r="A2143" s="273">
        <v>57599</v>
      </c>
      <c r="B2143" s="273">
        <v>50655735</v>
      </c>
      <c r="C2143" s="273">
        <v>588806</v>
      </c>
      <c r="D2143" s="273" t="s">
        <v>7734</v>
      </c>
      <c r="E2143" s="273" t="s">
        <v>640</v>
      </c>
      <c r="F2143" s="273" t="s">
        <v>6688</v>
      </c>
      <c r="G2143" s="273" t="s">
        <v>6689</v>
      </c>
      <c r="H2143" s="273" t="s">
        <v>6823</v>
      </c>
      <c r="I2143" s="291" t="e">
        <v>#N/A</v>
      </c>
    </row>
    <row r="2144" spans="1:9" x14ac:dyDescent="0.25">
      <c r="A2144" s="273">
        <v>57599</v>
      </c>
      <c r="B2144" s="273">
        <v>50655735</v>
      </c>
      <c r="C2144" s="273">
        <v>853823</v>
      </c>
      <c r="D2144" s="273" t="s">
        <v>7735</v>
      </c>
      <c r="E2144" s="273" t="s">
        <v>640</v>
      </c>
      <c r="F2144" s="273" t="s">
        <v>6703</v>
      </c>
      <c r="G2144" s="273" t="s">
        <v>6689</v>
      </c>
      <c r="H2144" s="273" t="s">
        <v>6823</v>
      </c>
      <c r="I2144" s="291" t="e">
        <v>#N/A</v>
      </c>
    </row>
    <row r="2145" spans="1:9" x14ac:dyDescent="0.25">
      <c r="A2145" s="273">
        <v>57599</v>
      </c>
      <c r="B2145" s="273">
        <v>50655735</v>
      </c>
      <c r="C2145" s="273">
        <v>308088</v>
      </c>
      <c r="D2145" s="273" t="s">
        <v>7736</v>
      </c>
      <c r="E2145" s="273" t="s">
        <v>640</v>
      </c>
      <c r="F2145" s="273" t="s">
        <v>6688</v>
      </c>
      <c r="G2145" s="273" t="s">
        <v>6823</v>
      </c>
      <c r="H2145" s="273" t="s">
        <v>6823</v>
      </c>
      <c r="I2145" s="291" t="e">
        <v>#N/A</v>
      </c>
    </row>
    <row r="2146" spans="1:9" x14ac:dyDescent="0.25">
      <c r="A2146" s="273">
        <v>57602</v>
      </c>
      <c r="B2146" s="273">
        <v>50655701</v>
      </c>
      <c r="C2146" s="273">
        <v>318821</v>
      </c>
      <c r="D2146" s="273" t="s">
        <v>7737</v>
      </c>
      <c r="E2146" s="273" t="s">
        <v>640</v>
      </c>
      <c r="F2146" s="273" t="s">
        <v>6703</v>
      </c>
      <c r="G2146" s="273" t="s">
        <v>6689</v>
      </c>
      <c r="H2146" s="273" t="s">
        <v>6823</v>
      </c>
      <c r="I2146" s="291" t="e">
        <v>#N/A</v>
      </c>
    </row>
    <row r="2147" spans="1:9" x14ac:dyDescent="0.25">
      <c r="A2147" s="273">
        <v>57602</v>
      </c>
      <c r="B2147" s="273">
        <v>50655701</v>
      </c>
      <c r="C2147" s="273">
        <v>175315</v>
      </c>
      <c r="D2147" s="273" t="s">
        <v>7738</v>
      </c>
      <c r="E2147" s="273" t="s">
        <v>640</v>
      </c>
      <c r="F2147" s="273" t="s">
        <v>6703</v>
      </c>
      <c r="G2147" s="273" t="s">
        <v>6689</v>
      </c>
      <c r="H2147" s="273" t="s">
        <v>6823</v>
      </c>
      <c r="I2147" s="291" t="e">
        <v>#N/A</v>
      </c>
    </row>
    <row r="2148" spans="1:9" x14ac:dyDescent="0.25">
      <c r="A2148" s="273">
        <v>57602</v>
      </c>
      <c r="B2148" s="273">
        <v>50655701</v>
      </c>
      <c r="C2148" s="273">
        <v>520281</v>
      </c>
      <c r="D2148" s="273" t="s">
        <v>7739</v>
      </c>
      <c r="E2148" s="273" t="s">
        <v>640</v>
      </c>
      <c r="F2148" s="273" t="s">
        <v>6688</v>
      </c>
      <c r="G2148" s="273" t="s">
        <v>6823</v>
      </c>
      <c r="H2148" s="273" t="s">
        <v>6823</v>
      </c>
      <c r="I2148" s="291" t="e">
        <v>#N/A</v>
      </c>
    </row>
    <row r="2149" spans="1:9" x14ac:dyDescent="0.25">
      <c r="A2149" s="273">
        <v>57602</v>
      </c>
      <c r="B2149" s="273">
        <v>50655701</v>
      </c>
      <c r="C2149" s="273">
        <v>826984</v>
      </c>
      <c r="D2149" s="273" t="s">
        <v>7740</v>
      </c>
      <c r="E2149" s="273" t="s">
        <v>640</v>
      </c>
      <c r="F2149" s="273" t="s">
        <v>6688</v>
      </c>
      <c r="G2149" s="273" t="s">
        <v>6823</v>
      </c>
      <c r="H2149" s="273" t="s">
        <v>6823</v>
      </c>
      <c r="I2149" s="291" t="e">
        <v>#N/A</v>
      </c>
    </row>
    <row r="2150" spans="1:9" x14ac:dyDescent="0.25">
      <c r="A2150" s="273">
        <v>57602</v>
      </c>
      <c r="B2150" s="273">
        <v>50655701</v>
      </c>
      <c r="C2150" s="273">
        <v>341357</v>
      </c>
      <c r="D2150" s="273" t="s">
        <v>7741</v>
      </c>
      <c r="E2150" s="273" t="s">
        <v>640</v>
      </c>
      <c r="F2150" s="273" t="s">
        <v>6703</v>
      </c>
      <c r="G2150" s="273" t="s">
        <v>6689</v>
      </c>
      <c r="H2150" s="273" t="s">
        <v>6823</v>
      </c>
      <c r="I2150" s="291" t="e">
        <v>#N/A</v>
      </c>
    </row>
    <row r="2151" spans="1:9" x14ac:dyDescent="0.25">
      <c r="A2151" s="273">
        <v>57602</v>
      </c>
      <c r="B2151" s="273">
        <v>50655701</v>
      </c>
      <c r="C2151" s="273">
        <v>461600</v>
      </c>
      <c r="D2151" s="273" t="s">
        <v>7742</v>
      </c>
      <c r="E2151" s="273" t="s">
        <v>640</v>
      </c>
      <c r="F2151" s="273" t="s">
        <v>6703</v>
      </c>
      <c r="G2151" s="273" t="s">
        <v>6689</v>
      </c>
      <c r="H2151" s="273" t="s">
        <v>6823</v>
      </c>
      <c r="I2151" s="291" t="e">
        <v>#N/A</v>
      </c>
    </row>
    <row r="2152" spans="1:9" x14ac:dyDescent="0.25">
      <c r="A2152" s="273">
        <v>57602</v>
      </c>
      <c r="B2152" s="273">
        <v>50655701</v>
      </c>
      <c r="C2152" s="273">
        <v>201631</v>
      </c>
      <c r="D2152" s="273" t="s">
        <v>7743</v>
      </c>
      <c r="E2152" s="273" t="s">
        <v>640</v>
      </c>
      <c r="F2152" s="273" t="s">
        <v>6703</v>
      </c>
      <c r="G2152" s="273" t="s">
        <v>6689</v>
      </c>
      <c r="H2152" s="273" t="s">
        <v>6823</v>
      </c>
      <c r="I2152" s="291" t="e">
        <v>#N/A</v>
      </c>
    </row>
    <row r="2153" spans="1:9" x14ac:dyDescent="0.25">
      <c r="A2153" s="273">
        <v>57602</v>
      </c>
      <c r="B2153" s="273">
        <v>50655701</v>
      </c>
      <c r="C2153" s="273">
        <v>824825</v>
      </c>
      <c r="D2153" s="273" t="s">
        <v>7744</v>
      </c>
      <c r="E2153" s="273" t="s">
        <v>640</v>
      </c>
      <c r="F2153" s="273" t="s">
        <v>6703</v>
      </c>
      <c r="G2153" s="273" t="s">
        <v>6689</v>
      </c>
      <c r="H2153" s="273" t="s">
        <v>6823</v>
      </c>
      <c r="I2153" s="291" t="e">
        <v>#N/A</v>
      </c>
    </row>
    <row r="2154" spans="1:9" x14ac:dyDescent="0.25">
      <c r="A2154" s="273">
        <v>57602</v>
      </c>
      <c r="B2154" s="273">
        <v>50655701</v>
      </c>
      <c r="C2154" s="273">
        <v>414882</v>
      </c>
      <c r="D2154" s="273" t="s">
        <v>7745</v>
      </c>
      <c r="E2154" s="273" t="s">
        <v>640</v>
      </c>
      <c r="F2154" s="273" t="s">
        <v>6703</v>
      </c>
      <c r="G2154" s="273" t="s">
        <v>6823</v>
      </c>
      <c r="H2154" s="273" t="s">
        <v>6823</v>
      </c>
      <c r="I2154" s="291" t="e">
        <v>#N/A</v>
      </c>
    </row>
    <row r="2155" spans="1:9" x14ac:dyDescent="0.25">
      <c r="A2155" s="273">
        <v>57617</v>
      </c>
      <c r="B2155" s="273">
        <v>50655703</v>
      </c>
      <c r="C2155" s="273">
        <v>518366</v>
      </c>
      <c r="D2155" s="273" t="s">
        <v>7746</v>
      </c>
      <c r="E2155" s="273" t="s">
        <v>640</v>
      </c>
      <c r="F2155" s="273" t="s">
        <v>6703</v>
      </c>
      <c r="G2155" s="273" t="s">
        <v>6689</v>
      </c>
      <c r="H2155" s="273" t="s">
        <v>6823</v>
      </c>
      <c r="I2155" s="291" t="e">
        <v>#N/A</v>
      </c>
    </row>
    <row r="2156" spans="1:9" x14ac:dyDescent="0.25">
      <c r="A2156" s="273">
        <v>57617</v>
      </c>
      <c r="B2156" s="273">
        <v>50655703</v>
      </c>
      <c r="C2156" s="273">
        <v>315263</v>
      </c>
      <c r="D2156" s="273" t="s">
        <v>7747</v>
      </c>
      <c r="E2156" s="273" t="s">
        <v>640</v>
      </c>
      <c r="F2156" s="273" t="s">
        <v>6703</v>
      </c>
      <c r="G2156" s="273" t="s">
        <v>6689</v>
      </c>
      <c r="H2156" s="273" t="s">
        <v>6823</v>
      </c>
      <c r="I2156" s="291" t="e">
        <v>#N/A</v>
      </c>
    </row>
    <row r="2157" spans="1:9" x14ac:dyDescent="0.25">
      <c r="A2157" s="273">
        <v>57617</v>
      </c>
      <c r="B2157" s="273">
        <v>50655703</v>
      </c>
      <c r="C2157" s="273">
        <v>461605</v>
      </c>
      <c r="D2157" s="273" t="s">
        <v>7748</v>
      </c>
      <c r="E2157" s="273" t="s">
        <v>640</v>
      </c>
      <c r="F2157" s="273" t="s">
        <v>6703</v>
      </c>
      <c r="G2157" s="273" t="s">
        <v>6689</v>
      </c>
      <c r="H2157" s="273" t="s">
        <v>6823</v>
      </c>
      <c r="I2157" s="291" t="e">
        <v>#N/A</v>
      </c>
    </row>
    <row r="2158" spans="1:9" x14ac:dyDescent="0.25">
      <c r="A2158" s="273">
        <v>57617</v>
      </c>
      <c r="B2158" s="273">
        <v>50655703</v>
      </c>
      <c r="C2158" s="273">
        <v>566605</v>
      </c>
      <c r="D2158" s="273" t="s">
        <v>7749</v>
      </c>
      <c r="E2158" s="273" t="s">
        <v>640</v>
      </c>
      <c r="F2158" s="273" t="s">
        <v>6703</v>
      </c>
      <c r="G2158" s="273" t="s">
        <v>6689</v>
      </c>
      <c r="H2158" s="273" t="s">
        <v>6823</v>
      </c>
      <c r="I2158" s="291" t="e">
        <v>#N/A</v>
      </c>
    </row>
    <row r="2159" spans="1:9" x14ac:dyDescent="0.25">
      <c r="A2159" s="273">
        <v>57617</v>
      </c>
      <c r="B2159" s="273">
        <v>50655703</v>
      </c>
      <c r="C2159" s="273">
        <v>390687</v>
      </c>
      <c r="D2159" s="273" t="s">
        <v>7750</v>
      </c>
      <c r="E2159" s="273" t="s">
        <v>640</v>
      </c>
      <c r="F2159" s="273" t="s">
        <v>6688</v>
      </c>
      <c r="G2159" s="273" t="s">
        <v>6689</v>
      </c>
      <c r="H2159" s="273" t="s">
        <v>6823</v>
      </c>
      <c r="I2159" s="291" t="e">
        <v>#N/A</v>
      </c>
    </row>
    <row r="2160" spans="1:9" x14ac:dyDescent="0.25">
      <c r="A2160" s="273">
        <v>57617</v>
      </c>
      <c r="B2160" s="273">
        <v>50655703</v>
      </c>
      <c r="C2160" s="273">
        <v>682014</v>
      </c>
      <c r="D2160" s="273" t="s">
        <v>7751</v>
      </c>
      <c r="E2160" s="273" t="s">
        <v>640</v>
      </c>
      <c r="F2160" s="273" t="s">
        <v>6703</v>
      </c>
      <c r="G2160" s="273" t="s">
        <v>6689</v>
      </c>
      <c r="H2160" s="273" t="s">
        <v>6823</v>
      </c>
      <c r="I2160" s="291" t="e">
        <v>#N/A</v>
      </c>
    </row>
    <row r="2161" spans="1:9" x14ac:dyDescent="0.25">
      <c r="A2161" s="273">
        <v>57617</v>
      </c>
      <c r="B2161" s="273">
        <v>50655703</v>
      </c>
      <c r="C2161" s="273">
        <v>594684</v>
      </c>
      <c r="D2161" s="273" t="s">
        <v>7752</v>
      </c>
      <c r="E2161" s="273" t="s">
        <v>640</v>
      </c>
      <c r="F2161" s="273" t="s">
        <v>6688</v>
      </c>
      <c r="G2161" s="273" t="s">
        <v>6689</v>
      </c>
      <c r="H2161" s="273" t="s">
        <v>6823</v>
      </c>
      <c r="I2161" s="291" t="e">
        <v>#N/A</v>
      </c>
    </row>
    <row r="2162" spans="1:9" x14ac:dyDescent="0.25">
      <c r="A2162" s="273">
        <v>57617</v>
      </c>
      <c r="B2162" s="273">
        <v>50655703</v>
      </c>
      <c r="C2162" s="273">
        <v>463306</v>
      </c>
      <c r="D2162" s="273" t="s">
        <v>7753</v>
      </c>
      <c r="E2162" s="273" t="s">
        <v>640</v>
      </c>
      <c r="F2162" s="273" t="s">
        <v>6703</v>
      </c>
      <c r="G2162" s="273" t="s">
        <v>6689</v>
      </c>
      <c r="H2162" s="273" t="s">
        <v>6823</v>
      </c>
      <c r="I2162" s="291" t="e">
        <v>#N/A</v>
      </c>
    </row>
    <row r="2163" spans="1:9" x14ac:dyDescent="0.25">
      <c r="A2163" s="273">
        <v>57617</v>
      </c>
      <c r="B2163" s="273">
        <v>50655703</v>
      </c>
      <c r="C2163" s="273">
        <v>279234</v>
      </c>
      <c r="D2163" s="273" t="s">
        <v>7754</v>
      </c>
      <c r="E2163" s="273" t="s">
        <v>640</v>
      </c>
      <c r="F2163" s="273" t="s">
        <v>6703</v>
      </c>
      <c r="G2163" s="273" t="s">
        <v>6823</v>
      </c>
      <c r="H2163" s="273" t="s">
        <v>6823</v>
      </c>
      <c r="I2163" s="291" t="e">
        <v>#N/A</v>
      </c>
    </row>
    <row r="2164" spans="1:9" x14ac:dyDescent="0.25">
      <c r="A2164" s="273">
        <v>57679</v>
      </c>
      <c r="B2164" s="273">
        <v>50649892</v>
      </c>
      <c r="C2164" s="273">
        <v>382134</v>
      </c>
      <c r="D2164" s="273" t="s">
        <v>7755</v>
      </c>
      <c r="E2164" s="273" t="s">
        <v>741</v>
      </c>
      <c r="F2164" s="273" t="s">
        <v>6688</v>
      </c>
      <c r="G2164" s="273" t="s">
        <v>6689</v>
      </c>
      <c r="H2164" s="273" t="s">
        <v>6823</v>
      </c>
      <c r="I2164" s="291" t="e">
        <v>#N/A</v>
      </c>
    </row>
    <row r="2165" spans="1:9" x14ac:dyDescent="0.25">
      <c r="A2165" s="273">
        <v>57679</v>
      </c>
      <c r="B2165" s="273">
        <v>50649892</v>
      </c>
      <c r="C2165" s="273">
        <v>579315</v>
      </c>
      <c r="D2165" s="273" t="s">
        <v>6785</v>
      </c>
      <c r="E2165" s="273" t="s">
        <v>741</v>
      </c>
      <c r="F2165" s="273" t="s">
        <v>6688</v>
      </c>
      <c r="G2165" s="273" t="s">
        <v>6689</v>
      </c>
      <c r="H2165" s="273" t="s">
        <v>6823</v>
      </c>
      <c r="I2165" s="291" t="s">
        <v>197</v>
      </c>
    </row>
    <row r="2166" spans="1:9" x14ac:dyDescent="0.25">
      <c r="A2166" s="273">
        <v>57679</v>
      </c>
      <c r="B2166" s="273">
        <v>50649892</v>
      </c>
      <c r="C2166" s="273">
        <v>195011</v>
      </c>
      <c r="D2166" s="273" t="s">
        <v>7756</v>
      </c>
      <c r="E2166" s="273" t="s">
        <v>741</v>
      </c>
      <c r="F2166" s="273" t="s">
        <v>6703</v>
      </c>
      <c r="G2166" s="273" t="s">
        <v>6689</v>
      </c>
      <c r="H2166" s="273" t="s">
        <v>6823</v>
      </c>
      <c r="I2166" s="291" t="e">
        <v>#N/A</v>
      </c>
    </row>
    <row r="2167" spans="1:9" x14ac:dyDescent="0.25">
      <c r="A2167" s="273">
        <v>58529</v>
      </c>
      <c r="B2167" s="273">
        <v>50655726</v>
      </c>
      <c r="C2167" s="273">
        <v>435454</v>
      </c>
      <c r="D2167" s="273" t="s">
        <v>7757</v>
      </c>
      <c r="E2167" s="273" t="s">
        <v>640</v>
      </c>
      <c r="F2167" s="273" t="s">
        <v>6688</v>
      </c>
      <c r="G2167" s="273" t="s">
        <v>6823</v>
      </c>
      <c r="H2167" s="273" t="s">
        <v>6823</v>
      </c>
      <c r="I2167" s="291" t="e">
        <v>#N/A</v>
      </c>
    </row>
    <row r="2168" spans="1:9" x14ac:dyDescent="0.25">
      <c r="A2168" s="273">
        <v>58529</v>
      </c>
      <c r="B2168" s="273">
        <v>50655726</v>
      </c>
      <c r="C2168" s="273">
        <v>378795</v>
      </c>
      <c r="D2168" s="273" t="s">
        <v>7758</v>
      </c>
      <c r="E2168" s="273" t="s">
        <v>741</v>
      </c>
      <c r="F2168" s="273" t="s">
        <v>6688</v>
      </c>
      <c r="G2168" s="273" t="s">
        <v>6689</v>
      </c>
      <c r="H2168" s="273" t="s">
        <v>6823</v>
      </c>
      <c r="I2168" s="291" t="s">
        <v>197</v>
      </c>
    </row>
    <row r="2169" spans="1:9" x14ac:dyDescent="0.25">
      <c r="A2169" s="273">
        <v>58529</v>
      </c>
      <c r="B2169" s="273">
        <v>50655726</v>
      </c>
      <c r="C2169" s="273">
        <v>570960</v>
      </c>
      <c r="D2169" s="273" t="s">
        <v>7759</v>
      </c>
      <c r="E2169" s="273" t="s">
        <v>6944</v>
      </c>
      <c r="F2169" s="273" t="s">
        <v>6688</v>
      </c>
      <c r="G2169" s="273" t="s">
        <v>6823</v>
      </c>
      <c r="H2169" s="273" t="s">
        <v>6823</v>
      </c>
      <c r="I2169" s="291" t="e">
        <v>#N/A</v>
      </c>
    </row>
    <row r="2170" spans="1:9" x14ac:dyDescent="0.25">
      <c r="A2170" s="273">
        <v>58529</v>
      </c>
      <c r="B2170" s="273">
        <v>50655726</v>
      </c>
      <c r="C2170" s="273">
        <v>406921</v>
      </c>
      <c r="D2170" s="273" t="s">
        <v>7760</v>
      </c>
      <c r="E2170" s="273" t="s">
        <v>640</v>
      </c>
      <c r="F2170" s="273" t="s">
        <v>6688</v>
      </c>
      <c r="G2170" s="273" t="s">
        <v>6823</v>
      </c>
      <c r="H2170" s="273" t="s">
        <v>6823</v>
      </c>
      <c r="I2170" s="291" t="e">
        <v>#N/A</v>
      </c>
    </row>
    <row r="2171" spans="1:9" x14ac:dyDescent="0.25">
      <c r="A2171" s="273">
        <v>58529</v>
      </c>
      <c r="B2171" s="273">
        <v>50655726</v>
      </c>
      <c r="C2171" s="273">
        <v>194978</v>
      </c>
      <c r="D2171" s="273" t="s">
        <v>7761</v>
      </c>
      <c r="E2171" s="273" t="s">
        <v>741</v>
      </c>
      <c r="F2171" s="273" t="s">
        <v>6688</v>
      </c>
      <c r="G2171" s="273" t="s">
        <v>6689</v>
      </c>
      <c r="H2171" s="273" t="s">
        <v>6823</v>
      </c>
      <c r="I2171" s="291" t="s">
        <v>197</v>
      </c>
    </row>
    <row r="2172" spans="1:9" x14ac:dyDescent="0.25">
      <c r="A2172" s="273">
        <v>58529</v>
      </c>
      <c r="B2172" s="273">
        <v>50655726</v>
      </c>
      <c r="C2172" s="273">
        <v>195011</v>
      </c>
      <c r="D2172" s="273" t="s">
        <v>7756</v>
      </c>
      <c r="E2172" s="273" t="s">
        <v>741</v>
      </c>
      <c r="F2172" s="273" t="s">
        <v>6703</v>
      </c>
      <c r="G2172" s="273" t="s">
        <v>6689</v>
      </c>
      <c r="H2172" s="273" t="s">
        <v>6823</v>
      </c>
      <c r="I2172" s="291" t="e">
        <v>#N/A</v>
      </c>
    </row>
    <row r="2173" spans="1:9" x14ac:dyDescent="0.25">
      <c r="A2173" s="273">
        <v>58543</v>
      </c>
      <c r="B2173" s="273">
        <v>50655740</v>
      </c>
      <c r="C2173" s="273">
        <v>306762</v>
      </c>
      <c r="D2173" s="273" t="s">
        <v>7762</v>
      </c>
      <c r="E2173" s="273" t="s">
        <v>640</v>
      </c>
      <c r="F2173" s="273" t="s">
        <v>6688</v>
      </c>
      <c r="G2173" s="273" t="s">
        <v>6823</v>
      </c>
      <c r="H2173" s="273" t="s">
        <v>6823</v>
      </c>
      <c r="I2173" s="291" t="e">
        <v>#N/A</v>
      </c>
    </row>
    <row r="2174" spans="1:9" x14ac:dyDescent="0.25">
      <c r="A2174" s="273">
        <v>58543</v>
      </c>
      <c r="B2174" s="273">
        <v>50655740</v>
      </c>
      <c r="C2174" s="273">
        <v>476522</v>
      </c>
      <c r="D2174" s="273" t="s">
        <v>7763</v>
      </c>
      <c r="E2174" s="273" t="s">
        <v>6944</v>
      </c>
      <c r="F2174" s="273" t="s">
        <v>6688</v>
      </c>
      <c r="G2174" s="273" t="s">
        <v>6823</v>
      </c>
      <c r="H2174" s="273" t="s">
        <v>6823</v>
      </c>
      <c r="I2174" s="291" t="e">
        <v>#N/A</v>
      </c>
    </row>
    <row r="2175" spans="1:9" x14ac:dyDescent="0.25">
      <c r="A2175" s="273">
        <v>58543</v>
      </c>
      <c r="B2175" s="273">
        <v>50655740</v>
      </c>
      <c r="C2175" s="273">
        <v>548291</v>
      </c>
      <c r="D2175" s="273" t="s">
        <v>7764</v>
      </c>
      <c r="E2175" s="273" t="s">
        <v>6944</v>
      </c>
      <c r="F2175" s="273" t="s">
        <v>6703</v>
      </c>
      <c r="G2175" s="273" t="s">
        <v>6823</v>
      </c>
      <c r="H2175" s="273" t="s">
        <v>6823</v>
      </c>
      <c r="I2175" s="291" t="e">
        <v>#N/A</v>
      </c>
    </row>
    <row r="2176" spans="1:9" x14ac:dyDescent="0.25">
      <c r="A2176" s="273">
        <v>58543</v>
      </c>
      <c r="B2176" s="273">
        <v>50655740</v>
      </c>
      <c r="C2176" s="273">
        <v>888593</v>
      </c>
      <c r="D2176" s="273" t="s">
        <v>7765</v>
      </c>
      <c r="E2176" s="273" t="s">
        <v>741</v>
      </c>
      <c r="F2176" s="273" t="s">
        <v>6703</v>
      </c>
      <c r="G2176" s="273" t="s">
        <v>6689</v>
      </c>
      <c r="H2176" s="273" t="s">
        <v>6823</v>
      </c>
      <c r="I2176" s="291" t="s">
        <v>197</v>
      </c>
    </row>
    <row r="2177" spans="1:9" x14ac:dyDescent="0.25">
      <c r="A2177" s="273">
        <v>58543</v>
      </c>
      <c r="B2177" s="273">
        <v>50655740</v>
      </c>
      <c r="C2177" s="273">
        <v>574641</v>
      </c>
      <c r="D2177" s="273" t="s">
        <v>7597</v>
      </c>
      <c r="E2177" s="273" t="s">
        <v>640</v>
      </c>
      <c r="F2177" s="273" t="s">
        <v>6688</v>
      </c>
      <c r="G2177" s="273" t="s">
        <v>6823</v>
      </c>
      <c r="H2177" s="273" t="s">
        <v>6823</v>
      </c>
      <c r="I2177" s="291" t="e">
        <v>#N/A</v>
      </c>
    </row>
    <row r="2178" spans="1:9" x14ac:dyDescent="0.25">
      <c r="A2178" s="273">
        <v>58543</v>
      </c>
      <c r="B2178" s="273">
        <v>50655740</v>
      </c>
      <c r="C2178" s="273">
        <v>337885</v>
      </c>
      <c r="D2178" s="273" t="s">
        <v>7766</v>
      </c>
      <c r="E2178" s="273" t="s">
        <v>741</v>
      </c>
      <c r="F2178" s="273" t="s">
        <v>6688</v>
      </c>
      <c r="G2178" s="273" t="s">
        <v>6689</v>
      </c>
      <c r="H2178" s="273" t="s">
        <v>6823</v>
      </c>
      <c r="I2178" s="291" t="s">
        <v>197</v>
      </c>
    </row>
    <row r="2179" spans="1:9" x14ac:dyDescent="0.25">
      <c r="A2179" s="273">
        <v>58543</v>
      </c>
      <c r="B2179" s="273">
        <v>50655740</v>
      </c>
      <c r="C2179" s="273">
        <v>402498</v>
      </c>
      <c r="D2179" s="273" t="s">
        <v>7599</v>
      </c>
      <c r="E2179" s="273" t="s">
        <v>640</v>
      </c>
      <c r="F2179" s="273" t="s">
        <v>6688</v>
      </c>
      <c r="G2179" s="273" t="s">
        <v>6823</v>
      </c>
      <c r="H2179" s="273" t="s">
        <v>6823</v>
      </c>
      <c r="I2179" s="291" t="e">
        <v>#N/A</v>
      </c>
    </row>
    <row r="2180" spans="1:9" x14ac:dyDescent="0.25">
      <c r="A2180" s="273">
        <v>58547</v>
      </c>
      <c r="B2180" s="273">
        <v>50655751</v>
      </c>
      <c r="C2180" s="273">
        <v>960988</v>
      </c>
      <c r="D2180" s="273" t="s">
        <v>7593</v>
      </c>
      <c r="E2180" s="273" t="s">
        <v>640</v>
      </c>
      <c r="F2180" s="273" t="s">
        <v>6688</v>
      </c>
      <c r="G2180" s="273" t="s">
        <v>6823</v>
      </c>
      <c r="H2180" s="273" t="s">
        <v>6823</v>
      </c>
      <c r="I2180" s="291" t="e">
        <v>#N/A</v>
      </c>
    </row>
    <row r="2181" spans="1:9" x14ac:dyDescent="0.25">
      <c r="A2181" s="273">
        <v>58547</v>
      </c>
      <c r="B2181" s="273">
        <v>50655751</v>
      </c>
      <c r="C2181" s="273">
        <v>201405</v>
      </c>
      <c r="D2181" s="273" t="s">
        <v>7767</v>
      </c>
      <c r="E2181" s="273" t="s">
        <v>741</v>
      </c>
      <c r="F2181" s="273" t="s">
        <v>6688</v>
      </c>
      <c r="G2181" s="273" t="s">
        <v>6689</v>
      </c>
      <c r="H2181" s="273" t="s">
        <v>6823</v>
      </c>
      <c r="I2181" s="291" t="s">
        <v>197</v>
      </c>
    </row>
    <row r="2182" spans="1:9" x14ac:dyDescent="0.25">
      <c r="A2182" s="273">
        <v>58547</v>
      </c>
      <c r="B2182" s="273">
        <v>50655751</v>
      </c>
      <c r="C2182" s="273">
        <v>500559</v>
      </c>
      <c r="D2182" s="273" t="s">
        <v>7389</v>
      </c>
      <c r="E2182" s="273" t="s">
        <v>741</v>
      </c>
      <c r="F2182" s="273" t="s">
        <v>6703</v>
      </c>
      <c r="G2182" s="273" t="s">
        <v>6689</v>
      </c>
      <c r="H2182" s="273" t="s">
        <v>6823</v>
      </c>
      <c r="I2182" s="291" t="s">
        <v>197</v>
      </c>
    </row>
    <row r="2183" spans="1:9" x14ac:dyDescent="0.25">
      <c r="A2183" s="273">
        <v>58547</v>
      </c>
      <c r="B2183" s="273">
        <v>50655751</v>
      </c>
      <c r="C2183" s="273">
        <v>451908</v>
      </c>
      <c r="D2183" s="273" t="s">
        <v>7594</v>
      </c>
      <c r="E2183" s="273" t="s">
        <v>640</v>
      </c>
      <c r="F2183" s="273" t="s">
        <v>6688</v>
      </c>
      <c r="G2183" s="273" t="s">
        <v>6823</v>
      </c>
      <c r="H2183" s="273" t="s">
        <v>6823</v>
      </c>
      <c r="I2183" s="291" t="e">
        <v>#N/A</v>
      </c>
    </row>
    <row r="2184" spans="1:9" x14ac:dyDescent="0.25">
      <c r="A2184" s="273">
        <v>58547</v>
      </c>
      <c r="B2184" s="273">
        <v>50655751</v>
      </c>
      <c r="C2184" s="273">
        <v>497577</v>
      </c>
      <c r="D2184" s="273" t="s">
        <v>7595</v>
      </c>
      <c r="E2184" s="273" t="s">
        <v>640</v>
      </c>
      <c r="F2184" s="273" t="s">
        <v>6688</v>
      </c>
      <c r="G2184" s="273" t="s">
        <v>6823</v>
      </c>
      <c r="H2184" s="273" t="s">
        <v>6823</v>
      </c>
      <c r="I2184" s="291" t="e">
        <v>#N/A</v>
      </c>
    </row>
    <row r="2185" spans="1:9" x14ac:dyDescent="0.25">
      <c r="A2185" s="273">
        <v>58547</v>
      </c>
      <c r="B2185" s="273">
        <v>50655751</v>
      </c>
      <c r="C2185" s="273">
        <v>452492</v>
      </c>
      <c r="D2185" s="273" t="s">
        <v>7596</v>
      </c>
      <c r="E2185" s="273" t="s">
        <v>640</v>
      </c>
      <c r="F2185" s="273" t="s">
        <v>6688</v>
      </c>
      <c r="G2185" s="273" t="s">
        <v>6823</v>
      </c>
      <c r="H2185" s="273" t="s">
        <v>6823</v>
      </c>
      <c r="I2185" s="291" t="e">
        <v>#N/A</v>
      </c>
    </row>
    <row r="2186" spans="1:9" x14ac:dyDescent="0.25">
      <c r="A2186" s="273">
        <v>58597</v>
      </c>
      <c r="B2186" s="273">
        <v>50655702</v>
      </c>
      <c r="C2186" s="273">
        <v>435454</v>
      </c>
      <c r="D2186" s="273" t="s">
        <v>7757</v>
      </c>
      <c r="E2186" s="273" t="s">
        <v>640</v>
      </c>
      <c r="F2186" s="273" t="s">
        <v>6688</v>
      </c>
      <c r="G2186" s="273" t="s">
        <v>6823</v>
      </c>
      <c r="H2186" s="273" t="s">
        <v>6823</v>
      </c>
      <c r="I2186" s="291" t="e">
        <v>#N/A</v>
      </c>
    </row>
    <row r="2187" spans="1:9" x14ac:dyDescent="0.25">
      <c r="A2187" s="273">
        <v>58597</v>
      </c>
      <c r="B2187" s="273">
        <v>50655702</v>
      </c>
      <c r="C2187" s="273">
        <v>378795</v>
      </c>
      <c r="D2187" s="273" t="s">
        <v>7758</v>
      </c>
      <c r="E2187" s="273" t="s">
        <v>741</v>
      </c>
      <c r="F2187" s="273" t="s">
        <v>6688</v>
      </c>
      <c r="G2187" s="273" t="s">
        <v>6689</v>
      </c>
      <c r="H2187" s="273" t="s">
        <v>6823</v>
      </c>
      <c r="I2187" s="291" t="s">
        <v>197</v>
      </c>
    </row>
    <row r="2188" spans="1:9" x14ac:dyDescent="0.25">
      <c r="A2188" s="273">
        <v>58597</v>
      </c>
      <c r="B2188" s="273">
        <v>50655702</v>
      </c>
      <c r="C2188" s="273">
        <v>306762</v>
      </c>
      <c r="D2188" s="273" t="s">
        <v>7762</v>
      </c>
      <c r="E2188" s="273" t="s">
        <v>640</v>
      </c>
      <c r="F2188" s="273" t="s">
        <v>6688</v>
      </c>
      <c r="G2188" s="273" t="s">
        <v>6823</v>
      </c>
      <c r="H2188" s="273" t="s">
        <v>6823</v>
      </c>
      <c r="I2188" s="291" t="e">
        <v>#N/A</v>
      </c>
    </row>
    <row r="2189" spans="1:9" x14ac:dyDescent="0.25">
      <c r="A2189" s="273">
        <v>58597</v>
      </c>
      <c r="B2189" s="273">
        <v>50655702</v>
      </c>
      <c r="C2189" s="273">
        <v>570960</v>
      </c>
      <c r="D2189" s="273" t="s">
        <v>7759</v>
      </c>
      <c r="E2189" s="273" t="s">
        <v>6944</v>
      </c>
      <c r="F2189" s="273" t="s">
        <v>6688</v>
      </c>
      <c r="G2189" s="273" t="s">
        <v>6823</v>
      </c>
      <c r="H2189" s="273" t="s">
        <v>6823</v>
      </c>
      <c r="I2189" s="291" t="e">
        <v>#N/A</v>
      </c>
    </row>
    <row r="2190" spans="1:9" x14ac:dyDescent="0.25">
      <c r="A2190" s="273">
        <v>58597</v>
      </c>
      <c r="B2190" s="273">
        <v>50655702</v>
      </c>
      <c r="C2190" s="273">
        <v>521897</v>
      </c>
      <c r="D2190" s="273" t="s">
        <v>7768</v>
      </c>
      <c r="E2190" s="273" t="s">
        <v>6944</v>
      </c>
      <c r="F2190" s="273" t="s">
        <v>6688</v>
      </c>
      <c r="G2190" s="273" t="s">
        <v>6823</v>
      </c>
      <c r="H2190" s="273" t="s">
        <v>6823</v>
      </c>
      <c r="I2190" s="291" t="e">
        <v>#N/A</v>
      </c>
    </row>
    <row r="2191" spans="1:9" x14ac:dyDescent="0.25">
      <c r="A2191" s="273">
        <v>58597</v>
      </c>
      <c r="B2191" s="273">
        <v>50655702</v>
      </c>
      <c r="C2191" s="273">
        <v>406921</v>
      </c>
      <c r="D2191" s="273" t="s">
        <v>7760</v>
      </c>
      <c r="E2191" s="273" t="s">
        <v>640</v>
      </c>
      <c r="F2191" s="273" t="s">
        <v>6688</v>
      </c>
      <c r="G2191" s="273" t="s">
        <v>6823</v>
      </c>
      <c r="H2191" s="273" t="s">
        <v>6823</v>
      </c>
      <c r="I2191" s="291" t="e">
        <v>#N/A</v>
      </c>
    </row>
    <row r="2192" spans="1:9" x14ac:dyDescent="0.25">
      <c r="A2192" s="273">
        <v>58597</v>
      </c>
      <c r="B2192" s="273">
        <v>50655702</v>
      </c>
      <c r="C2192" s="273">
        <v>402498</v>
      </c>
      <c r="D2192" s="273" t="s">
        <v>7599</v>
      </c>
      <c r="E2192" s="273" t="s">
        <v>640</v>
      </c>
      <c r="F2192" s="273" t="s">
        <v>6688</v>
      </c>
      <c r="G2192" s="273" t="s">
        <v>6823</v>
      </c>
      <c r="H2192" s="273" t="s">
        <v>6823</v>
      </c>
      <c r="I2192" s="291" t="e">
        <v>#N/A</v>
      </c>
    </row>
    <row r="2193" spans="1:9" x14ac:dyDescent="0.25">
      <c r="A2193" s="273">
        <v>58597</v>
      </c>
      <c r="B2193" s="273">
        <v>50655702</v>
      </c>
      <c r="C2193" s="273">
        <v>194978</v>
      </c>
      <c r="D2193" s="273" t="s">
        <v>7761</v>
      </c>
      <c r="E2193" s="273" t="s">
        <v>741</v>
      </c>
      <c r="F2193" s="273" t="s">
        <v>6688</v>
      </c>
      <c r="G2193" s="273" t="s">
        <v>6689</v>
      </c>
      <c r="H2193" s="273" t="s">
        <v>6823</v>
      </c>
      <c r="I2193" s="291" t="s">
        <v>197</v>
      </c>
    </row>
    <row r="2194" spans="1:9" x14ac:dyDescent="0.25">
      <c r="A2194" s="273">
        <v>58599</v>
      </c>
      <c r="B2194" s="273">
        <v>50655704</v>
      </c>
      <c r="C2194" s="273">
        <v>960988</v>
      </c>
      <c r="D2194" s="273" t="s">
        <v>7593</v>
      </c>
      <c r="E2194" s="273" t="s">
        <v>640</v>
      </c>
      <c r="F2194" s="273" t="s">
        <v>6688</v>
      </c>
      <c r="G2194" s="273" t="s">
        <v>6823</v>
      </c>
      <c r="H2194" s="273" t="s">
        <v>6823</v>
      </c>
      <c r="I2194" s="291" t="e">
        <v>#N/A</v>
      </c>
    </row>
    <row r="2195" spans="1:9" x14ac:dyDescent="0.25">
      <c r="A2195" s="273">
        <v>58599</v>
      </c>
      <c r="B2195" s="273">
        <v>50655704</v>
      </c>
      <c r="C2195" s="273">
        <v>476522</v>
      </c>
      <c r="D2195" s="273" t="s">
        <v>7763</v>
      </c>
      <c r="E2195" s="273" t="s">
        <v>6944</v>
      </c>
      <c r="F2195" s="273" t="s">
        <v>6688</v>
      </c>
      <c r="G2195" s="273" t="s">
        <v>6823</v>
      </c>
      <c r="H2195" s="273" t="s">
        <v>6823</v>
      </c>
      <c r="I2195" s="291" t="e">
        <v>#N/A</v>
      </c>
    </row>
    <row r="2196" spans="1:9" x14ac:dyDescent="0.25">
      <c r="A2196" s="273">
        <v>58599</v>
      </c>
      <c r="B2196" s="273">
        <v>50655704</v>
      </c>
      <c r="C2196" s="273">
        <v>451908</v>
      </c>
      <c r="D2196" s="273" t="s">
        <v>7594</v>
      </c>
      <c r="E2196" s="273" t="s">
        <v>640</v>
      </c>
      <c r="F2196" s="273" t="s">
        <v>6688</v>
      </c>
      <c r="G2196" s="273" t="s">
        <v>6823</v>
      </c>
      <c r="H2196" s="273" t="s">
        <v>6823</v>
      </c>
      <c r="I2196" s="291" t="e">
        <v>#N/A</v>
      </c>
    </row>
    <row r="2197" spans="1:9" x14ac:dyDescent="0.25">
      <c r="A2197" s="273">
        <v>58599</v>
      </c>
      <c r="B2197" s="273">
        <v>50655704</v>
      </c>
      <c r="C2197" s="273">
        <v>497577</v>
      </c>
      <c r="D2197" s="273" t="s">
        <v>7595</v>
      </c>
      <c r="E2197" s="273" t="s">
        <v>640</v>
      </c>
      <c r="F2197" s="273" t="s">
        <v>6688</v>
      </c>
      <c r="G2197" s="273" t="s">
        <v>6823</v>
      </c>
      <c r="H2197" s="273" t="s">
        <v>6823</v>
      </c>
      <c r="I2197" s="291" t="e">
        <v>#N/A</v>
      </c>
    </row>
    <row r="2198" spans="1:9" x14ac:dyDescent="0.25">
      <c r="A2198" s="273">
        <v>58599</v>
      </c>
      <c r="B2198" s="273">
        <v>50655704</v>
      </c>
      <c r="C2198" s="273">
        <v>548291</v>
      </c>
      <c r="D2198" s="273" t="s">
        <v>7764</v>
      </c>
      <c r="E2198" s="273" t="s">
        <v>6944</v>
      </c>
      <c r="F2198" s="273" t="s">
        <v>6703</v>
      </c>
      <c r="G2198" s="273" t="s">
        <v>6823</v>
      </c>
      <c r="H2198" s="273" t="s">
        <v>6823</v>
      </c>
      <c r="I2198" s="291" t="e">
        <v>#N/A</v>
      </c>
    </row>
    <row r="2199" spans="1:9" x14ac:dyDescent="0.25">
      <c r="A2199" s="273">
        <v>58599</v>
      </c>
      <c r="B2199" s="273">
        <v>50655704</v>
      </c>
      <c r="C2199" s="273">
        <v>888593</v>
      </c>
      <c r="D2199" s="273" t="s">
        <v>7765</v>
      </c>
      <c r="E2199" s="273" t="s">
        <v>741</v>
      </c>
      <c r="F2199" s="273" t="s">
        <v>6703</v>
      </c>
      <c r="G2199" s="273" t="s">
        <v>6689</v>
      </c>
      <c r="H2199" s="273" t="s">
        <v>6823</v>
      </c>
      <c r="I2199" s="291" t="s">
        <v>197</v>
      </c>
    </row>
    <row r="2200" spans="1:9" x14ac:dyDescent="0.25">
      <c r="A2200" s="273">
        <v>58599</v>
      </c>
      <c r="B2200" s="273">
        <v>50655704</v>
      </c>
      <c r="C2200" s="273">
        <v>452492</v>
      </c>
      <c r="D2200" s="273" t="s">
        <v>7596</v>
      </c>
      <c r="E2200" s="273" t="s">
        <v>640</v>
      </c>
      <c r="F2200" s="273" t="s">
        <v>6688</v>
      </c>
      <c r="G2200" s="273" t="s">
        <v>6823</v>
      </c>
      <c r="H2200" s="273" t="s">
        <v>6823</v>
      </c>
      <c r="I2200" s="291" t="e">
        <v>#N/A</v>
      </c>
    </row>
    <row r="2201" spans="1:9" x14ac:dyDescent="0.25">
      <c r="A2201" s="273">
        <v>58599</v>
      </c>
      <c r="B2201" s="273">
        <v>50655704</v>
      </c>
      <c r="C2201" s="273">
        <v>574641</v>
      </c>
      <c r="D2201" s="273" t="s">
        <v>7597</v>
      </c>
      <c r="E2201" s="273" t="s">
        <v>640</v>
      </c>
      <c r="F2201" s="273" t="s">
        <v>6688</v>
      </c>
      <c r="G2201" s="273" t="s">
        <v>6823</v>
      </c>
      <c r="H2201" s="273" t="s">
        <v>6823</v>
      </c>
      <c r="I2201" s="291" t="e">
        <v>#N/A</v>
      </c>
    </row>
    <row r="2202" spans="1:9" x14ac:dyDescent="0.25">
      <c r="A2202" s="273">
        <v>58599</v>
      </c>
      <c r="B2202" s="273">
        <v>50655704</v>
      </c>
      <c r="C2202" s="273">
        <v>337885</v>
      </c>
      <c r="D2202" s="273" t="s">
        <v>7766</v>
      </c>
      <c r="E2202" s="273" t="s">
        <v>741</v>
      </c>
      <c r="F2202" s="273" t="s">
        <v>6688</v>
      </c>
      <c r="G2202" s="273" t="s">
        <v>6689</v>
      </c>
      <c r="H2202" s="273" t="s">
        <v>6823</v>
      </c>
      <c r="I2202" s="291" t="s">
        <v>197</v>
      </c>
    </row>
    <row r="2203" spans="1:9" x14ac:dyDescent="0.25">
      <c r="A2203" s="273">
        <v>58613</v>
      </c>
      <c r="B2203" s="273">
        <v>50655718</v>
      </c>
      <c r="C2203" s="273">
        <v>476542</v>
      </c>
      <c r="D2203" s="273" t="s">
        <v>7769</v>
      </c>
      <c r="E2203" s="273" t="s">
        <v>640</v>
      </c>
      <c r="F2203" s="273" t="s">
        <v>6688</v>
      </c>
      <c r="G2203" s="273" t="s">
        <v>6689</v>
      </c>
      <c r="H2203" s="273" t="s">
        <v>6823</v>
      </c>
      <c r="I2203" s="291" t="e">
        <v>#N/A</v>
      </c>
    </row>
    <row r="2204" spans="1:9" x14ac:dyDescent="0.25">
      <c r="A2204" s="273">
        <v>58613</v>
      </c>
      <c r="B2204" s="273">
        <v>50655718</v>
      </c>
      <c r="C2204" s="273">
        <v>201405</v>
      </c>
      <c r="D2204" s="273" t="s">
        <v>7767</v>
      </c>
      <c r="E2204" s="273" t="s">
        <v>741</v>
      </c>
      <c r="F2204" s="273" t="s">
        <v>6688</v>
      </c>
      <c r="G2204" s="273" t="s">
        <v>6689</v>
      </c>
      <c r="H2204" s="273" t="s">
        <v>6823</v>
      </c>
      <c r="I2204" s="291" t="s">
        <v>197</v>
      </c>
    </row>
    <row r="2205" spans="1:9" x14ac:dyDescent="0.25">
      <c r="A2205" s="273">
        <v>58613</v>
      </c>
      <c r="B2205" s="273">
        <v>50655718</v>
      </c>
      <c r="C2205" s="273">
        <v>326940</v>
      </c>
      <c r="D2205" s="273" t="s">
        <v>7770</v>
      </c>
      <c r="E2205" s="273" t="s">
        <v>640</v>
      </c>
      <c r="F2205" s="273" t="s">
        <v>6688</v>
      </c>
      <c r="G2205" s="273" t="s">
        <v>6823</v>
      </c>
      <c r="H2205" s="273" t="s">
        <v>6823</v>
      </c>
      <c r="I2205" s="291" t="e">
        <v>#N/A</v>
      </c>
    </row>
    <row r="2206" spans="1:9" x14ac:dyDescent="0.25">
      <c r="A2206" s="273">
        <v>58613</v>
      </c>
      <c r="B2206" s="273">
        <v>50655718</v>
      </c>
      <c r="C2206" s="273">
        <v>888593</v>
      </c>
      <c r="D2206" s="273" t="s">
        <v>7765</v>
      </c>
      <c r="E2206" s="273" t="s">
        <v>741</v>
      </c>
      <c r="F2206" s="273" t="s">
        <v>6703</v>
      </c>
      <c r="G2206" s="273" t="s">
        <v>6689</v>
      </c>
      <c r="H2206" s="273" t="s">
        <v>6823</v>
      </c>
      <c r="I2206" s="291" t="s">
        <v>197</v>
      </c>
    </row>
    <row r="2207" spans="1:9" x14ac:dyDescent="0.25">
      <c r="A2207" s="273">
        <v>58613</v>
      </c>
      <c r="B2207" s="273">
        <v>50655718</v>
      </c>
      <c r="C2207" s="273">
        <v>337885</v>
      </c>
      <c r="D2207" s="273" t="s">
        <v>7766</v>
      </c>
      <c r="E2207" s="273" t="s">
        <v>741</v>
      </c>
      <c r="F2207" s="273" t="s">
        <v>6688</v>
      </c>
      <c r="G2207" s="273" t="s">
        <v>6689</v>
      </c>
      <c r="H2207" s="273" t="s">
        <v>6823</v>
      </c>
      <c r="I2207" s="291" t="s">
        <v>197</v>
      </c>
    </row>
    <row r="2208" spans="1:9" x14ac:dyDescent="0.25">
      <c r="A2208" s="273">
        <v>58613</v>
      </c>
      <c r="B2208" s="273">
        <v>50655718</v>
      </c>
      <c r="C2208" s="273">
        <v>194978</v>
      </c>
      <c r="D2208" s="273" t="s">
        <v>7761</v>
      </c>
      <c r="E2208" s="273" t="s">
        <v>741</v>
      </c>
      <c r="F2208" s="273" t="s">
        <v>6688</v>
      </c>
      <c r="G2208" s="273" t="s">
        <v>6689</v>
      </c>
      <c r="H2208" s="273" t="s">
        <v>6823</v>
      </c>
      <c r="I2208" s="291" t="s">
        <v>197</v>
      </c>
    </row>
    <row r="2209" spans="1:9" x14ac:dyDescent="0.25">
      <c r="A2209" s="273">
        <v>58636</v>
      </c>
      <c r="B2209" s="273">
        <v>50656035</v>
      </c>
      <c r="C2209" s="273">
        <v>476542</v>
      </c>
      <c r="D2209" s="273" t="s">
        <v>7769</v>
      </c>
      <c r="E2209" s="273" t="s">
        <v>640</v>
      </c>
      <c r="F2209" s="273" t="s">
        <v>6688</v>
      </c>
      <c r="G2209" s="273" t="s">
        <v>6689</v>
      </c>
      <c r="H2209" s="273" t="s">
        <v>6823</v>
      </c>
      <c r="I2209" s="291" t="e">
        <v>#N/A</v>
      </c>
    </row>
    <row r="2210" spans="1:9" x14ac:dyDescent="0.25">
      <c r="A2210" s="273">
        <v>58636</v>
      </c>
      <c r="B2210" s="273">
        <v>50656035</v>
      </c>
      <c r="C2210" s="273">
        <v>461605</v>
      </c>
      <c r="D2210" s="273" t="s">
        <v>7748</v>
      </c>
      <c r="E2210" s="273" t="s">
        <v>640</v>
      </c>
      <c r="F2210" s="273" t="s">
        <v>6703</v>
      </c>
      <c r="G2210" s="273" t="s">
        <v>6689</v>
      </c>
      <c r="H2210" s="273" t="s">
        <v>6823</v>
      </c>
      <c r="I2210" s="291" t="e">
        <v>#N/A</v>
      </c>
    </row>
    <row r="2211" spans="1:9" x14ac:dyDescent="0.25">
      <c r="A2211" s="273">
        <v>58636</v>
      </c>
      <c r="B2211" s="273">
        <v>50656035</v>
      </c>
      <c r="C2211" s="273">
        <v>477284</v>
      </c>
      <c r="D2211" s="273" t="s">
        <v>7771</v>
      </c>
      <c r="E2211" s="273" t="s">
        <v>741</v>
      </c>
      <c r="F2211" s="273" t="s">
        <v>6688</v>
      </c>
      <c r="G2211" s="273" t="s">
        <v>6689</v>
      </c>
      <c r="H2211" s="273" t="s">
        <v>6823</v>
      </c>
      <c r="I2211" s="291" t="e">
        <v>#N/A</v>
      </c>
    </row>
    <row r="2212" spans="1:9" x14ac:dyDescent="0.25">
      <c r="A2212" s="273">
        <v>58636</v>
      </c>
      <c r="B2212" s="273">
        <v>50656035</v>
      </c>
      <c r="C2212" s="273">
        <v>436079</v>
      </c>
      <c r="D2212" s="273" t="s">
        <v>7772</v>
      </c>
      <c r="E2212" s="273" t="s">
        <v>741</v>
      </c>
      <c r="F2212" s="273" t="s">
        <v>6688</v>
      </c>
      <c r="G2212" s="273" t="s">
        <v>6689</v>
      </c>
      <c r="H2212" s="273" t="s">
        <v>6823</v>
      </c>
      <c r="I2212" s="291" t="e">
        <v>#N/A</v>
      </c>
    </row>
    <row r="2213" spans="1:9" x14ac:dyDescent="0.25">
      <c r="A2213" s="273">
        <v>58636</v>
      </c>
      <c r="B2213" s="273">
        <v>50656035</v>
      </c>
      <c r="C2213" s="273">
        <v>354769</v>
      </c>
      <c r="D2213" s="273" t="s">
        <v>7773</v>
      </c>
      <c r="E2213" s="273" t="s">
        <v>640</v>
      </c>
      <c r="F2213" s="273" t="s">
        <v>6703</v>
      </c>
      <c r="G2213" s="273" t="s">
        <v>6689</v>
      </c>
      <c r="H2213" s="273" t="s">
        <v>6823</v>
      </c>
      <c r="I2213" s="291" t="e">
        <v>#N/A</v>
      </c>
    </row>
    <row r="2214" spans="1:9" x14ac:dyDescent="0.25">
      <c r="A2214" s="273">
        <v>58636</v>
      </c>
      <c r="B2214" s="273">
        <v>50656035</v>
      </c>
      <c r="C2214" s="273">
        <v>441430</v>
      </c>
      <c r="D2214" s="273" t="s">
        <v>7728</v>
      </c>
      <c r="E2214" s="273" t="s">
        <v>741</v>
      </c>
      <c r="F2214" s="273" t="s">
        <v>6703</v>
      </c>
      <c r="G2214" s="273" t="s">
        <v>6689</v>
      </c>
      <c r="H2214" s="273" t="s">
        <v>6823</v>
      </c>
      <c r="I2214" s="291" t="s">
        <v>197</v>
      </c>
    </row>
    <row r="2215" spans="1:9" x14ac:dyDescent="0.25">
      <c r="A2215" s="273">
        <v>58650</v>
      </c>
      <c r="B2215" s="273">
        <v>50655712</v>
      </c>
      <c r="C2215" s="273">
        <v>436079</v>
      </c>
      <c r="D2215" s="273" t="s">
        <v>7772</v>
      </c>
      <c r="E2215" s="273" t="s">
        <v>741</v>
      </c>
      <c r="F2215" s="273" t="s">
        <v>6688</v>
      </c>
      <c r="G2215" s="273" t="s">
        <v>6689</v>
      </c>
      <c r="H2215" s="273" t="s">
        <v>6823</v>
      </c>
      <c r="I2215" s="291" t="e">
        <v>#N/A</v>
      </c>
    </row>
    <row r="2216" spans="1:9" x14ac:dyDescent="0.25">
      <c r="A2216" s="273">
        <v>58650</v>
      </c>
      <c r="B2216" s="273">
        <v>50655712</v>
      </c>
      <c r="C2216" s="273">
        <v>382825</v>
      </c>
      <c r="D2216" s="273" t="s">
        <v>7774</v>
      </c>
      <c r="E2216" s="273" t="s">
        <v>640</v>
      </c>
      <c r="F2216" s="273" t="s">
        <v>6688</v>
      </c>
      <c r="G2216" s="273" t="s">
        <v>6823</v>
      </c>
      <c r="H2216" s="273" t="s">
        <v>6823</v>
      </c>
      <c r="I2216" s="291" t="e">
        <v>#N/A</v>
      </c>
    </row>
    <row r="2217" spans="1:9" x14ac:dyDescent="0.25">
      <c r="A2217" s="273">
        <v>58650</v>
      </c>
      <c r="B2217" s="273">
        <v>50655712</v>
      </c>
      <c r="C2217" s="273">
        <v>363291</v>
      </c>
      <c r="D2217" s="273" t="s">
        <v>7775</v>
      </c>
      <c r="E2217" s="273" t="s">
        <v>640</v>
      </c>
      <c r="F2217" s="273" t="s">
        <v>6688</v>
      </c>
      <c r="G2217" s="273" t="s">
        <v>6823</v>
      </c>
      <c r="H2217" s="273" t="s">
        <v>6823</v>
      </c>
      <c r="I2217" s="291" t="e">
        <v>#N/A</v>
      </c>
    </row>
    <row r="2218" spans="1:9" x14ac:dyDescent="0.25">
      <c r="A2218" s="273">
        <v>58650</v>
      </c>
      <c r="B2218" s="273">
        <v>50655712</v>
      </c>
      <c r="C2218" s="273">
        <v>260559</v>
      </c>
      <c r="D2218" s="273" t="s">
        <v>7776</v>
      </c>
      <c r="E2218" s="273" t="s">
        <v>640</v>
      </c>
      <c r="F2218" s="273" t="s">
        <v>6688</v>
      </c>
      <c r="G2218" s="273" t="s">
        <v>6823</v>
      </c>
      <c r="H2218" s="273" t="s">
        <v>6823</v>
      </c>
      <c r="I2218" s="291" t="e">
        <v>#N/A</v>
      </c>
    </row>
    <row r="2219" spans="1:9" x14ac:dyDescent="0.25">
      <c r="A2219" s="273">
        <v>58650</v>
      </c>
      <c r="B2219" s="273">
        <v>50655712</v>
      </c>
      <c r="C2219" s="273">
        <v>518069</v>
      </c>
      <c r="D2219" s="273" t="s">
        <v>7777</v>
      </c>
      <c r="E2219" s="273" t="s">
        <v>741</v>
      </c>
      <c r="F2219" s="273" t="s">
        <v>6703</v>
      </c>
      <c r="G2219" s="273" t="s">
        <v>6689</v>
      </c>
      <c r="H2219" s="273" t="s">
        <v>6823</v>
      </c>
      <c r="I2219" s="291" t="e">
        <v>#N/A</v>
      </c>
    </row>
    <row r="2220" spans="1:9" x14ac:dyDescent="0.25">
      <c r="A2220" s="273">
        <v>58650</v>
      </c>
      <c r="B2220" s="273">
        <v>50655712</v>
      </c>
      <c r="C2220" s="273">
        <v>533998</v>
      </c>
      <c r="D2220" s="273" t="s">
        <v>7778</v>
      </c>
      <c r="E2220" s="273" t="s">
        <v>640</v>
      </c>
      <c r="F2220" s="273" t="s">
        <v>6688</v>
      </c>
      <c r="G2220" s="273" t="s">
        <v>6823</v>
      </c>
      <c r="H2220" s="273" t="s">
        <v>6823</v>
      </c>
      <c r="I2220" s="291" t="e">
        <v>#N/A</v>
      </c>
    </row>
    <row r="2221" spans="1:9" x14ac:dyDescent="0.25">
      <c r="A2221" s="273">
        <v>58724</v>
      </c>
      <c r="B2221" s="273">
        <v>50655720</v>
      </c>
      <c r="C2221" s="273">
        <v>326152</v>
      </c>
      <c r="D2221" s="273" t="s">
        <v>7779</v>
      </c>
      <c r="E2221" s="273" t="s">
        <v>640</v>
      </c>
      <c r="F2221" s="273" t="s">
        <v>6688</v>
      </c>
      <c r="G2221" s="273" t="s">
        <v>6689</v>
      </c>
      <c r="H2221" s="273" t="s">
        <v>6823</v>
      </c>
      <c r="I2221" s="291" t="e">
        <v>#N/A</v>
      </c>
    </row>
    <row r="2222" spans="1:9" x14ac:dyDescent="0.25">
      <c r="A2222" s="273">
        <v>58724</v>
      </c>
      <c r="B2222" s="273">
        <v>50655720</v>
      </c>
      <c r="C2222" s="273">
        <v>446602</v>
      </c>
      <c r="D2222" s="273" t="s">
        <v>7780</v>
      </c>
      <c r="E2222" s="273" t="s">
        <v>640</v>
      </c>
      <c r="F2222" s="273" t="s">
        <v>6688</v>
      </c>
      <c r="G2222" s="273" t="s">
        <v>6823</v>
      </c>
      <c r="H2222" s="273" t="s">
        <v>6823</v>
      </c>
      <c r="I2222" s="291" t="e">
        <v>#N/A</v>
      </c>
    </row>
    <row r="2223" spans="1:9" x14ac:dyDescent="0.25">
      <c r="A2223" s="273">
        <v>58724</v>
      </c>
      <c r="B2223" s="273">
        <v>50655720</v>
      </c>
      <c r="C2223" s="273">
        <v>558820</v>
      </c>
      <c r="D2223" s="273" t="s">
        <v>7781</v>
      </c>
      <c r="E2223" s="273" t="s">
        <v>640</v>
      </c>
      <c r="F2223" s="273" t="s">
        <v>6688</v>
      </c>
      <c r="G2223" s="273" t="s">
        <v>6689</v>
      </c>
      <c r="H2223" s="273" t="s">
        <v>6823</v>
      </c>
      <c r="I2223" s="291" t="e">
        <v>#N/A</v>
      </c>
    </row>
    <row r="2224" spans="1:9" x14ac:dyDescent="0.25">
      <c r="A2224" s="273">
        <v>58724</v>
      </c>
      <c r="B2224" s="273">
        <v>50655720</v>
      </c>
      <c r="C2224" s="273">
        <v>412368</v>
      </c>
      <c r="D2224" s="273" t="s">
        <v>7782</v>
      </c>
      <c r="E2224" s="273" t="s">
        <v>640</v>
      </c>
      <c r="F2224" s="273" t="s">
        <v>6703</v>
      </c>
      <c r="G2224" s="273" t="s">
        <v>6689</v>
      </c>
      <c r="H2224" s="273" t="s">
        <v>6823</v>
      </c>
      <c r="I2224" s="291" t="e">
        <v>#N/A</v>
      </c>
    </row>
    <row r="2225" spans="1:9" x14ac:dyDescent="0.25">
      <c r="A2225" s="273">
        <v>58724</v>
      </c>
      <c r="B2225" s="273">
        <v>50655720</v>
      </c>
      <c r="C2225" s="273">
        <v>309619</v>
      </c>
      <c r="D2225" s="273" t="s">
        <v>7783</v>
      </c>
      <c r="E2225" s="273" t="s">
        <v>741</v>
      </c>
      <c r="F2225" s="273" t="s">
        <v>6688</v>
      </c>
      <c r="G2225" s="273" t="s">
        <v>6689</v>
      </c>
      <c r="H2225" s="273" t="s">
        <v>6823</v>
      </c>
      <c r="I2225" s="291" t="e">
        <v>#N/A</v>
      </c>
    </row>
    <row r="2226" spans="1:9" x14ac:dyDescent="0.25">
      <c r="A2226" s="273">
        <v>58724</v>
      </c>
      <c r="B2226" s="273">
        <v>50655720</v>
      </c>
      <c r="C2226" s="273">
        <v>326948</v>
      </c>
      <c r="D2226" s="273" t="s">
        <v>7784</v>
      </c>
      <c r="E2226" s="273" t="s">
        <v>640</v>
      </c>
      <c r="F2226" s="273" t="s">
        <v>6688</v>
      </c>
      <c r="G2226" s="273" t="s">
        <v>6823</v>
      </c>
      <c r="H2226" s="273" t="s">
        <v>6823</v>
      </c>
      <c r="I2226" s="291" t="e">
        <v>#N/A</v>
      </c>
    </row>
    <row r="2227" spans="1:9" x14ac:dyDescent="0.25">
      <c r="A2227" s="273">
        <v>58724</v>
      </c>
      <c r="B2227" s="273">
        <v>50655720</v>
      </c>
      <c r="C2227" s="273">
        <v>380324</v>
      </c>
      <c r="D2227" s="273" t="s">
        <v>7785</v>
      </c>
      <c r="E2227" s="273" t="s">
        <v>640</v>
      </c>
      <c r="F2227" s="273" t="s">
        <v>6688</v>
      </c>
      <c r="G2227" s="273" t="s">
        <v>6689</v>
      </c>
      <c r="H2227" s="273" t="s">
        <v>6823</v>
      </c>
      <c r="I2227" s="291" t="e">
        <v>#N/A</v>
      </c>
    </row>
    <row r="2228" spans="1:9" x14ac:dyDescent="0.25">
      <c r="A2228" s="273">
        <v>58724</v>
      </c>
      <c r="B2228" s="273">
        <v>50655720</v>
      </c>
      <c r="C2228" s="273">
        <v>318814</v>
      </c>
      <c r="D2228" s="273" t="s">
        <v>7786</v>
      </c>
      <c r="E2228" s="273" t="s">
        <v>640</v>
      </c>
      <c r="F2228" s="273" t="s">
        <v>6688</v>
      </c>
      <c r="G2228" s="273" t="s">
        <v>6823</v>
      </c>
      <c r="H2228" s="273" t="s">
        <v>6823</v>
      </c>
      <c r="I2228" s="291" t="e">
        <v>#N/A</v>
      </c>
    </row>
    <row r="2229" spans="1:9" x14ac:dyDescent="0.25">
      <c r="A2229" s="273">
        <v>58724</v>
      </c>
      <c r="B2229" s="273">
        <v>50655720</v>
      </c>
      <c r="C2229" s="273">
        <v>468164</v>
      </c>
      <c r="D2229" s="273" t="s">
        <v>7787</v>
      </c>
      <c r="E2229" s="273" t="s">
        <v>741</v>
      </c>
      <c r="F2229" s="273" t="s">
        <v>6688</v>
      </c>
      <c r="G2229" s="273" t="s">
        <v>6689</v>
      </c>
      <c r="H2229" s="273" t="s">
        <v>6823</v>
      </c>
      <c r="I2229" s="291" t="e">
        <v>#N/A</v>
      </c>
    </row>
    <row r="2230" spans="1:9" x14ac:dyDescent="0.25">
      <c r="A2230" s="273">
        <v>58724</v>
      </c>
      <c r="B2230" s="273">
        <v>50655720</v>
      </c>
      <c r="C2230" s="273">
        <v>518069</v>
      </c>
      <c r="D2230" s="273" t="s">
        <v>7777</v>
      </c>
      <c r="E2230" s="273" t="s">
        <v>741</v>
      </c>
      <c r="F2230" s="273" t="s">
        <v>6703</v>
      </c>
      <c r="G2230" s="273" t="s">
        <v>6689</v>
      </c>
      <c r="H2230" s="273" t="s">
        <v>6823</v>
      </c>
      <c r="I2230" s="291" t="e">
        <v>#N/A</v>
      </c>
    </row>
    <row r="2231" spans="1:9" x14ac:dyDescent="0.25">
      <c r="A2231" s="273">
        <v>58911</v>
      </c>
      <c r="B2231" s="273">
        <v>50656036</v>
      </c>
      <c r="C2231" s="273">
        <v>435454</v>
      </c>
      <c r="D2231" s="273" t="s">
        <v>7757</v>
      </c>
      <c r="E2231" s="273" t="s">
        <v>640</v>
      </c>
      <c r="F2231" s="273" t="s">
        <v>6688</v>
      </c>
      <c r="G2231" s="273" t="s">
        <v>6823</v>
      </c>
      <c r="H2231" s="273" t="s">
        <v>6823</v>
      </c>
      <c r="I2231" s="291" t="e">
        <v>#N/A</v>
      </c>
    </row>
    <row r="2232" spans="1:9" x14ac:dyDescent="0.25">
      <c r="A2232" s="273">
        <v>58911</v>
      </c>
      <c r="B2232" s="273">
        <v>50656036</v>
      </c>
      <c r="C2232" s="273">
        <v>306762</v>
      </c>
      <c r="D2232" s="273" t="s">
        <v>7762</v>
      </c>
      <c r="E2232" s="273" t="s">
        <v>640</v>
      </c>
      <c r="F2232" s="273" t="s">
        <v>6688</v>
      </c>
      <c r="G2232" s="273" t="s">
        <v>6823</v>
      </c>
      <c r="H2232" s="273" t="s">
        <v>6823</v>
      </c>
      <c r="I2232" s="291" t="e">
        <v>#N/A</v>
      </c>
    </row>
    <row r="2233" spans="1:9" x14ac:dyDescent="0.25">
      <c r="A2233" s="273">
        <v>58911</v>
      </c>
      <c r="B2233" s="273">
        <v>50656036</v>
      </c>
      <c r="C2233" s="273">
        <v>570960</v>
      </c>
      <c r="D2233" s="273" t="s">
        <v>7759</v>
      </c>
      <c r="E2233" s="273" t="s">
        <v>6944</v>
      </c>
      <c r="F2233" s="273" t="s">
        <v>6688</v>
      </c>
      <c r="G2233" s="273" t="s">
        <v>6823</v>
      </c>
      <c r="H2233" s="273" t="s">
        <v>6823</v>
      </c>
      <c r="I2233" s="291" t="e">
        <v>#N/A</v>
      </c>
    </row>
    <row r="2234" spans="1:9" x14ac:dyDescent="0.25">
      <c r="A2234" s="273">
        <v>58911</v>
      </c>
      <c r="B2234" s="273">
        <v>50656036</v>
      </c>
      <c r="C2234" s="273">
        <v>476522</v>
      </c>
      <c r="D2234" s="273" t="s">
        <v>7763</v>
      </c>
      <c r="E2234" s="273" t="s">
        <v>6944</v>
      </c>
      <c r="F2234" s="273" t="s">
        <v>6688</v>
      </c>
      <c r="G2234" s="273" t="s">
        <v>6823</v>
      </c>
      <c r="H2234" s="273" t="s">
        <v>6823</v>
      </c>
      <c r="I2234" s="291" t="e">
        <v>#N/A</v>
      </c>
    </row>
    <row r="2235" spans="1:9" x14ac:dyDescent="0.25">
      <c r="A2235" s="273">
        <v>58911</v>
      </c>
      <c r="B2235" s="273">
        <v>50656036</v>
      </c>
      <c r="C2235" s="273">
        <v>521897</v>
      </c>
      <c r="D2235" s="273" t="s">
        <v>7768</v>
      </c>
      <c r="E2235" s="273" t="s">
        <v>6944</v>
      </c>
      <c r="F2235" s="273" t="s">
        <v>6688</v>
      </c>
      <c r="G2235" s="273" t="s">
        <v>6823</v>
      </c>
      <c r="H2235" s="273" t="s">
        <v>6823</v>
      </c>
      <c r="I2235" s="291" t="e">
        <v>#N/A</v>
      </c>
    </row>
    <row r="2236" spans="1:9" x14ac:dyDescent="0.25">
      <c r="A2236" s="273">
        <v>58911</v>
      </c>
      <c r="B2236" s="273">
        <v>50656036</v>
      </c>
      <c r="C2236" s="273">
        <v>448883</v>
      </c>
      <c r="D2236" s="273" t="s">
        <v>7788</v>
      </c>
      <c r="E2236" s="273" t="s">
        <v>640</v>
      </c>
      <c r="F2236" s="273" t="s">
        <v>6688</v>
      </c>
      <c r="G2236" s="273" t="s">
        <v>6823</v>
      </c>
      <c r="H2236" s="273" t="s">
        <v>6823</v>
      </c>
      <c r="I2236" s="291" t="e">
        <v>#N/A</v>
      </c>
    </row>
    <row r="2237" spans="1:9" x14ac:dyDescent="0.25">
      <c r="A2237" s="273">
        <v>58911</v>
      </c>
      <c r="B2237" s="273">
        <v>50656036</v>
      </c>
      <c r="C2237" s="273">
        <v>548291</v>
      </c>
      <c r="D2237" s="273" t="s">
        <v>7764</v>
      </c>
      <c r="E2237" s="273" t="s">
        <v>6944</v>
      </c>
      <c r="F2237" s="273" t="s">
        <v>6703</v>
      </c>
      <c r="G2237" s="273" t="s">
        <v>6823</v>
      </c>
      <c r="H2237" s="273" t="s">
        <v>6823</v>
      </c>
      <c r="I2237" s="291" t="e">
        <v>#N/A</v>
      </c>
    </row>
    <row r="2238" spans="1:9" x14ac:dyDescent="0.25">
      <c r="A2238" s="273">
        <v>58911</v>
      </c>
      <c r="B2238" s="273">
        <v>50656036</v>
      </c>
      <c r="C2238" s="273">
        <v>406921</v>
      </c>
      <c r="D2238" s="273" t="s">
        <v>7760</v>
      </c>
      <c r="E2238" s="273" t="s">
        <v>640</v>
      </c>
      <c r="F2238" s="273" t="s">
        <v>6688</v>
      </c>
      <c r="G2238" s="273" t="s">
        <v>6823</v>
      </c>
      <c r="H2238" s="273" t="s">
        <v>6823</v>
      </c>
      <c r="I2238" s="291" t="e">
        <v>#N/A</v>
      </c>
    </row>
    <row r="2239" spans="1:9" x14ac:dyDescent="0.25">
      <c r="A2239" s="273">
        <v>58931</v>
      </c>
      <c r="B2239" s="273">
        <v>50656034</v>
      </c>
      <c r="C2239" s="273">
        <v>568878</v>
      </c>
      <c r="D2239" s="273" t="s">
        <v>7789</v>
      </c>
      <c r="E2239" s="273" t="s">
        <v>640</v>
      </c>
      <c r="F2239" s="273" t="s">
        <v>6703</v>
      </c>
      <c r="G2239" s="273" t="s">
        <v>6689</v>
      </c>
      <c r="H2239" s="273" t="s">
        <v>6823</v>
      </c>
      <c r="I2239" s="291" t="e">
        <v>#N/A</v>
      </c>
    </row>
    <row r="2240" spans="1:9" x14ac:dyDescent="0.25">
      <c r="A2240" s="273">
        <v>58931</v>
      </c>
      <c r="B2240" s="273">
        <v>50656034</v>
      </c>
      <c r="C2240" s="273">
        <v>330962</v>
      </c>
      <c r="D2240" s="273" t="s">
        <v>7790</v>
      </c>
      <c r="E2240" s="273" t="s">
        <v>640</v>
      </c>
      <c r="F2240" s="273" t="s">
        <v>6688</v>
      </c>
      <c r="G2240" s="273" t="s">
        <v>6689</v>
      </c>
      <c r="H2240" s="273" t="s">
        <v>6823</v>
      </c>
      <c r="I2240" s="291" t="e">
        <v>#N/A</v>
      </c>
    </row>
    <row r="2241" spans="1:9" x14ac:dyDescent="0.25">
      <c r="A2241" s="273">
        <v>58931</v>
      </c>
      <c r="B2241" s="273">
        <v>50656034</v>
      </c>
      <c r="C2241" s="273">
        <v>575307</v>
      </c>
      <c r="D2241" s="273" t="s">
        <v>7791</v>
      </c>
      <c r="E2241" s="273" t="s">
        <v>640</v>
      </c>
      <c r="F2241" s="273" t="s">
        <v>6703</v>
      </c>
      <c r="G2241" s="273" t="s">
        <v>6689</v>
      </c>
      <c r="H2241" s="273" t="s">
        <v>6823</v>
      </c>
      <c r="I2241" s="291" t="e">
        <v>#N/A</v>
      </c>
    </row>
    <row r="2242" spans="1:9" x14ac:dyDescent="0.25">
      <c r="A2242" s="273">
        <v>58931</v>
      </c>
      <c r="B2242" s="273">
        <v>50656034</v>
      </c>
      <c r="C2242" s="273">
        <v>334477</v>
      </c>
      <c r="D2242" s="273" t="s">
        <v>7792</v>
      </c>
      <c r="E2242" s="273" t="s">
        <v>640</v>
      </c>
      <c r="F2242" s="273" t="s">
        <v>6688</v>
      </c>
      <c r="G2242" s="273" t="s">
        <v>6823</v>
      </c>
      <c r="H2242" s="273" t="s">
        <v>6823</v>
      </c>
      <c r="I2242" s="291" t="e">
        <v>#N/A</v>
      </c>
    </row>
    <row r="2243" spans="1:9" x14ac:dyDescent="0.25">
      <c r="A2243" s="273">
        <v>58931</v>
      </c>
      <c r="B2243" s="273">
        <v>50656034</v>
      </c>
      <c r="C2243" s="273">
        <v>448883</v>
      </c>
      <c r="D2243" s="273" t="s">
        <v>7788</v>
      </c>
      <c r="E2243" s="273" t="s">
        <v>640</v>
      </c>
      <c r="F2243" s="273" t="s">
        <v>6688</v>
      </c>
      <c r="G2243" s="273" t="s">
        <v>6823</v>
      </c>
      <c r="H2243" s="273" t="s">
        <v>6823</v>
      </c>
      <c r="I2243" s="291" t="e">
        <v>#N/A</v>
      </c>
    </row>
    <row r="2244" spans="1:9" x14ac:dyDescent="0.25">
      <c r="A2244" s="273">
        <v>58931</v>
      </c>
      <c r="B2244" s="273">
        <v>50656034</v>
      </c>
      <c r="C2244" s="273">
        <v>594652</v>
      </c>
      <c r="D2244" s="273" t="s">
        <v>7598</v>
      </c>
      <c r="E2244" s="273" t="s">
        <v>640</v>
      </c>
      <c r="F2244" s="273" t="s">
        <v>6688</v>
      </c>
      <c r="G2244" s="273" t="s">
        <v>6823</v>
      </c>
      <c r="H2244" s="273" t="s">
        <v>6823</v>
      </c>
      <c r="I2244" s="291" t="e">
        <v>#N/A</v>
      </c>
    </row>
    <row r="2245" spans="1:9" x14ac:dyDescent="0.25">
      <c r="A2245" s="273">
        <v>58931</v>
      </c>
      <c r="B2245" s="273">
        <v>50656034</v>
      </c>
      <c r="C2245" s="273">
        <v>354774</v>
      </c>
      <c r="D2245" s="273" t="s">
        <v>7600</v>
      </c>
      <c r="E2245" s="273" t="s">
        <v>640</v>
      </c>
      <c r="F2245" s="273" t="s">
        <v>6688</v>
      </c>
      <c r="G2245" s="273" t="s">
        <v>6823</v>
      </c>
      <c r="H2245" s="273" t="s">
        <v>6823</v>
      </c>
      <c r="I2245" s="291" t="e">
        <v>#N/A</v>
      </c>
    </row>
    <row r="2246" spans="1:9" x14ac:dyDescent="0.25">
      <c r="A2246" s="273">
        <v>58948</v>
      </c>
      <c r="B2246" s="273">
        <v>50656037</v>
      </c>
      <c r="C2246" s="273">
        <v>554822</v>
      </c>
      <c r="D2246" s="273" t="s">
        <v>7793</v>
      </c>
      <c r="E2246" s="273" t="s">
        <v>6944</v>
      </c>
      <c r="F2246" s="273" t="s">
        <v>6688</v>
      </c>
      <c r="G2246" s="273" t="s">
        <v>6823</v>
      </c>
      <c r="H2246" s="273" t="s">
        <v>6823</v>
      </c>
      <c r="I2246" s="291" t="e">
        <v>#N/A</v>
      </c>
    </row>
    <row r="2247" spans="1:9" x14ac:dyDescent="0.25">
      <c r="A2247" s="273">
        <v>58948</v>
      </c>
      <c r="B2247" s="273">
        <v>50656037</v>
      </c>
      <c r="C2247" s="273">
        <v>588410</v>
      </c>
      <c r="D2247" s="273" t="s">
        <v>7794</v>
      </c>
      <c r="E2247" s="273" t="s">
        <v>6944</v>
      </c>
      <c r="F2247" s="273" t="s">
        <v>6688</v>
      </c>
      <c r="G2247" s="273" t="s">
        <v>6823</v>
      </c>
      <c r="H2247" s="273" t="s">
        <v>6823</v>
      </c>
      <c r="I2247" s="291" t="e">
        <v>#N/A</v>
      </c>
    </row>
    <row r="2248" spans="1:9" x14ac:dyDescent="0.25">
      <c r="A2248" s="273">
        <v>58948</v>
      </c>
      <c r="B2248" s="273">
        <v>50656037</v>
      </c>
      <c r="C2248" s="273">
        <v>580694</v>
      </c>
      <c r="D2248" s="273" t="s">
        <v>7795</v>
      </c>
      <c r="E2248" s="273" t="s">
        <v>640</v>
      </c>
      <c r="F2248" s="273" t="s">
        <v>6703</v>
      </c>
      <c r="G2248" s="273" t="s">
        <v>6689</v>
      </c>
      <c r="H2248" s="273" t="s">
        <v>6823</v>
      </c>
      <c r="I2248" s="291" t="e">
        <v>#N/A</v>
      </c>
    </row>
    <row r="2249" spans="1:9" x14ac:dyDescent="0.25">
      <c r="A2249" s="273">
        <v>58948</v>
      </c>
      <c r="B2249" s="273">
        <v>50656037</v>
      </c>
      <c r="C2249" s="273">
        <v>385226</v>
      </c>
      <c r="D2249" s="273" t="s">
        <v>7796</v>
      </c>
      <c r="E2249" s="273" t="s">
        <v>640</v>
      </c>
      <c r="F2249" s="273" t="s">
        <v>6688</v>
      </c>
      <c r="G2249" s="273" t="s">
        <v>6823</v>
      </c>
      <c r="H2249" s="273" t="s">
        <v>6823</v>
      </c>
      <c r="I2249" s="291" t="e">
        <v>#N/A</v>
      </c>
    </row>
    <row r="2250" spans="1:9" x14ac:dyDescent="0.25">
      <c r="A2250" s="273">
        <v>58948</v>
      </c>
      <c r="B2250" s="273">
        <v>50656037</v>
      </c>
      <c r="C2250" s="273">
        <v>482837</v>
      </c>
      <c r="D2250" s="273" t="s">
        <v>7797</v>
      </c>
      <c r="E2250" s="273" t="s">
        <v>640</v>
      </c>
      <c r="F2250" s="273" t="s">
        <v>6703</v>
      </c>
      <c r="G2250" s="273" t="s">
        <v>6689</v>
      </c>
      <c r="H2250" s="273" t="s">
        <v>6823</v>
      </c>
      <c r="I2250" s="291" t="e">
        <v>#N/A</v>
      </c>
    </row>
    <row r="2251" spans="1:9" x14ac:dyDescent="0.25">
      <c r="A2251" s="273">
        <v>58975</v>
      </c>
      <c r="B2251" s="273">
        <v>50656042</v>
      </c>
      <c r="C2251" s="273">
        <v>194972</v>
      </c>
      <c r="D2251" s="273" t="s">
        <v>7798</v>
      </c>
      <c r="E2251" s="273" t="s">
        <v>640</v>
      </c>
      <c r="F2251" s="273" t="s">
        <v>6688</v>
      </c>
      <c r="G2251" s="273" t="s">
        <v>6823</v>
      </c>
      <c r="H2251" s="273" t="s">
        <v>6823</v>
      </c>
      <c r="I2251" s="291" t="e">
        <v>#N/A</v>
      </c>
    </row>
    <row r="2252" spans="1:9" x14ac:dyDescent="0.25">
      <c r="A2252" s="273">
        <v>58975</v>
      </c>
      <c r="B2252" s="273">
        <v>50656042</v>
      </c>
      <c r="C2252" s="273">
        <v>520277</v>
      </c>
      <c r="D2252" s="273" t="s">
        <v>7799</v>
      </c>
      <c r="E2252" s="273" t="s">
        <v>640</v>
      </c>
      <c r="F2252" s="273" t="s">
        <v>6688</v>
      </c>
      <c r="G2252" s="273" t="s">
        <v>6823</v>
      </c>
      <c r="H2252" s="273" t="s">
        <v>6823</v>
      </c>
      <c r="I2252" s="291" t="e">
        <v>#N/A</v>
      </c>
    </row>
    <row r="2253" spans="1:9" x14ac:dyDescent="0.25">
      <c r="A2253" s="273">
        <v>58975</v>
      </c>
      <c r="B2253" s="273">
        <v>50656042</v>
      </c>
      <c r="C2253" s="273">
        <v>574640</v>
      </c>
      <c r="D2253" s="273" t="s">
        <v>7800</v>
      </c>
      <c r="E2253" s="273" t="s">
        <v>6944</v>
      </c>
      <c r="F2253" s="273" t="s">
        <v>6688</v>
      </c>
      <c r="G2253" s="273" t="s">
        <v>6823</v>
      </c>
      <c r="H2253" s="273" t="s">
        <v>6823</v>
      </c>
      <c r="I2253" s="291" t="e">
        <v>#N/A</v>
      </c>
    </row>
    <row r="2254" spans="1:9" x14ac:dyDescent="0.25">
      <c r="A2254" s="273">
        <v>58975</v>
      </c>
      <c r="B2254" s="273">
        <v>50656042</v>
      </c>
      <c r="C2254" s="273">
        <v>450790</v>
      </c>
      <c r="D2254" s="273" t="s">
        <v>7801</v>
      </c>
      <c r="E2254" s="273" t="s">
        <v>640</v>
      </c>
      <c r="F2254" s="273" t="s">
        <v>6688</v>
      </c>
      <c r="G2254" s="273" t="s">
        <v>6823</v>
      </c>
      <c r="H2254" s="273" t="s">
        <v>6823</v>
      </c>
      <c r="I2254" s="291" t="e">
        <v>#N/A</v>
      </c>
    </row>
    <row r="2255" spans="1:9" x14ac:dyDescent="0.25">
      <c r="A2255" s="273">
        <v>58975</v>
      </c>
      <c r="B2255" s="273">
        <v>50656042</v>
      </c>
      <c r="C2255" s="273">
        <v>491274</v>
      </c>
      <c r="D2255" s="273" t="s">
        <v>7802</v>
      </c>
      <c r="E2255" s="273" t="s">
        <v>640</v>
      </c>
      <c r="F2255" s="273" t="s">
        <v>6688</v>
      </c>
      <c r="G2255" s="273" t="s">
        <v>6823</v>
      </c>
      <c r="H2255" s="273" t="s">
        <v>6823</v>
      </c>
      <c r="I2255" s="291" t="e">
        <v>#N/A</v>
      </c>
    </row>
    <row r="2256" spans="1:9" x14ac:dyDescent="0.25">
      <c r="A2256" s="273">
        <v>58975</v>
      </c>
      <c r="B2256" s="273">
        <v>50656042</v>
      </c>
      <c r="C2256" s="273">
        <v>599586</v>
      </c>
      <c r="D2256" s="273" t="s">
        <v>7803</v>
      </c>
      <c r="E2256" s="273" t="s">
        <v>640</v>
      </c>
      <c r="F2256" s="273" t="s">
        <v>6688</v>
      </c>
      <c r="G2256" s="273" t="s">
        <v>6823</v>
      </c>
      <c r="H2256" s="273" t="s">
        <v>6823</v>
      </c>
      <c r="I2256" s="291" t="e">
        <v>#N/A</v>
      </c>
    </row>
    <row r="2257" spans="1:9" x14ac:dyDescent="0.25">
      <c r="A2257" s="273">
        <v>60918</v>
      </c>
      <c r="B2257" s="273">
        <v>50650022</v>
      </c>
      <c r="C2257" s="273">
        <v>459024</v>
      </c>
      <c r="D2257" s="273" t="s">
        <v>7804</v>
      </c>
      <c r="E2257" s="273" t="s">
        <v>741</v>
      </c>
      <c r="F2257" s="273" t="s">
        <v>6688</v>
      </c>
      <c r="G2257" s="273" t="s">
        <v>6689</v>
      </c>
      <c r="H2257" s="273" t="s">
        <v>6689</v>
      </c>
      <c r="I2257" s="291" t="e">
        <v>#N/A</v>
      </c>
    </row>
    <row r="2258" spans="1:9" x14ac:dyDescent="0.25">
      <c r="A2258" s="273">
        <v>60918</v>
      </c>
      <c r="B2258" s="273">
        <v>50650022</v>
      </c>
      <c r="C2258" s="273">
        <v>224272</v>
      </c>
      <c r="D2258" s="273" t="s">
        <v>7805</v>
      </c>
      <c r="E2258" s="273" t="s">
        <v>741</v>
      </c>
      <c r="F2258" s="273" t="s">
        <v>6688</v>
      </c>
      <c r="G2258" s="273" t="s">
        <v>6689</v>
      </c>
      <c r="H2258" s="273" t="s">
        <v>6689</v>
      </c>
      <c r="I2258" s="291" t="e">
        <v>#N/A</v>
      </c>
    </row>
    <row r="2259" spans="1:9" x14ac:dyDescent="0.25">
      <c r="A2259" s="273">
        <v>60918</v>
      </c>
      <c r="B2259" s="273">
        <v>50650022</v>
      </c>
      <c r="C2259" s="273">
        <v>201617</v>
      </c>
      <c r="D2259" s="273" t="s">
        <v>7806</v>
      </c>
      <c r="E2259" s="273" t="s">
        <v>741</v>
      </c>
      <c r="F2259" s="273" t="s">
        <v>6688</v>
      </c>
      <c r="G2259" s="273" t="s">
        <v>6689</v>
      </c>
      <c r="H2259" s="273" t="s">
        <v>6689</v>
      </c>
      <c r="I2259" s="291" t="e">
        <v>#N/A</v>
      </c>
    </row>
    <row r="2260" spans="1:9" x14ac:dyDescent="0.25">
      <c r="A2260" s="273">
        <v>60918</v>
      </c>
      <c r="B2260" s="273">
        <v>50650022</v>
      </c>
      <c r="C2260" s="273">
        <v>411062</v>
      </c>
      <c r="D2260" s="273" t="s">
        <v>7807</v>
      </c>
      <c r="E2260" s="273" t="s">
        <v>741</v>
      </c>
      <c r="F2260" s="273" t="s">
        <v>6688</v>
      </c>
      <c r="G2260" s="273" t="s">
        <v>6689</v>
      </c>
      <c r="H2260" s="273" t="s">
        <v>6689</v>
      </c>
      <c r="I2260" s="291" t="e">
        <v>#N/A</v>
      </c>
    </row>
    <row r="2261" spans="1:9" x14ac:dyDescent="0.25">
      <c r="A2261" s="273">
        <v>60918</v>
      </c>
      <c r="B2261" s="273">
        <v>50650022</v>
      </c>
      <c r="C2261" s="273">
        <v>393963</v>
      </c>
      <c r="D2261" s="273" t="s">
        <v>7808</v>
      </c>
      <c r="E2261" s="273" t="s">
        <v>741</v>
      </c>
      <c r="F2261" s="273" t="s">
        <v>6688</v>
      </c>
      <c r="G2261" s="273" t="s">
        <v>6689</v>
      </c>
      <c r="H2261" s="273" t="s">
        <v>6689</v>
      </c>
      <c r="I2261" s="291" t="e">
        <v>#N/A</v>
      </c>
    </row>
    <row r="2262" spans="1:9" x14ac:dyDescent="0.25">
      <c r="A2262" s="273">
        <v>60918</v>
      </c>
      <c r="B2262" s="273">
        <v>50650022</v>
      </c>
      <c r="C2262" s="273">
        <v>258221</v>
      </c>
      <c r="D2262" s="273" t="s">
        <v>7809</v>
      </c>
      <c r="E2262" s="273" t="s">
        <v>741</v>
      </c>
      <c r="F2262" s="273" t="s">
        <v>6703</v>
      </c>
      <c r="G2262" s="273" t="s">
        <v>6689</v>
      </c>
      <c r="H2262" s="273" t="s">
        <v>6689</v>
      </c>
      <c r="I2262" s="291" t="e">
        <v>#N/A</v>
      </c>
    </row>
    <row r="2263" spans="1:9" x14ac:dyDescent="0.25">
      <c r="A2263" s="273">
        <v>60918</v>
      </c>
      <c r="B2263" s="273">
        <v>50650022</v>
      </c>
      <c r="C2263" s="273">
        <v>237898</v>
      </c>
      <c r="D2263" s="273" t="s">
        <v>7810</v>
      </c>
      <c r="E2263" s="273" t="s">
        <v>741</v>
      </c>
      <c r="F2263" s="273" t="s">
        <v>6703</v>
      </c>
      <c r="G2263" s="273" t="s">
        <v>6689</v>
      </c>
      <c r="H2263" s="273" t="s">
        <v>6689</v>
      </c>
      <c r="I2263" s="291" t="e">
        <v>#N/A</v>
      </c>
    </row>
    <row r="2264" spans="1:9" x14ac:dyDescent="0.25">
      <c r="A2264" s="273">
        <v>60918</v>
      </c>
      <c r="B2264" s="273">
        <v>50650022</v>
      </c>
      <c r="C2264" s="273">
        <v>486493</v>
      </c>
      <c r="D2264" s="273" t="s">
        <v>7811</v>
      </c>
      <c r="E2264" s="273" t="s">
        <v>741</v>
      </c>
      <c r="F2264" s="273" t="s">
        <v>6688</v>
      </c>
      <c r="G2264" s="273" t="s">
        <v>6689</v>
      </c>
      <c r="H2264" s="273" t="s">
        <v>6689</v>
      </c>
      <c r="I2264" s="291" t="e">
        <v>#N/A</v>
      </c>
    </row>
    <row r="2265" spans="1:9" x14ac:dyDescent="0.25">
      <c r="A2265" s="273">
        <v>60918</v>
      </c>
      <c r="B2265" s="273">
        <v>50650022</v>
      </c>
      <c r="C2265" s="273">
        <v>619548</v>
      </c>
      <c r="D2265" s="273" t="s">
        <v>7812</v>
      </c>
      <c r="E2265" s="273" t="s">
        <v>741</v>
      </c>
      <c r="F2265" s="273" t="s">
        <v>6703</v>
      </c>
      <c r="G2265" s="273" t="s">
        <v>6689</v>
      </c>
      <c r="H2265" s="273" t="s">
        <v>6689</v>
      </c>
      <c r="I2265" s="291" t="e">
        <v>#N/A</v>
      </c>
    </row>
    <row r="2266" spans="1:9" x14ac:dyDescent="0.25">
      <c r="A2266" s="273">
        <v>60918</v>
      </c>
      <c r="B2266" s="273">
        <v>50650022</v>
      </c>
      <c r="C2266" s="273">
        <v>624222</v>
      </c>
      <c r="D2266" s="273" t="s">
        <v>7813</v>
      </c>
      <c r="E2266" s="273" t="s">
        <v>741</v>
      </c>
      <c r="F2266" s="273" t="s">
        <v>6703</v>
      </c>
      <c r="G2266" s="273" t="s">
        <v>6689</v>
      </c>
      <c r="H2266" s="273" t="s">
        <v>6689</v>
      </c>
      <c r="I2266" s="291" t="e">
        <v>#N/A</v>
      </c>
    </row>
  </sheetData>
  <autoFilter ref="A1:I2266" xr:uid="{2F148EB8-09D9-4EEB-95DA-2E958BEF17A3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0EE7-FF33-4448-A959-D0532FF0129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Hoja1</vt:lpstr>
      <vt:lpstr>PICADE</vt:lpstr>
      <vt:lpstr>Seguimiento</vt:lpstr>
      <vt:lpstr>Adicionales</vt:lpstr>
      <vt:lpstr>Hoja20</vt:lpstr>
      <vt:lpstr>Reynosa</vt:lpstr>
      <vt:lpstr>Cerro_Azul</vt:lpstr>
      <vt:lpstr>Altamira</vt:lpstr>
      <vt:lpstr>Naranjos</vt:lpstr>
      <vt:lpstr>Poza_Rica</vt:lpstr>
      <vt:lpstr>Veracruz</vt:lpstr>
      <vt:lpstr>Cd_Madero</vt:lpstr>
      <vt:lpstr>SPMP_Tierra</vt:lpstr>
      <vt:lpstr>SPMP_Mar</vt:lpstr>
      <vt:lpstr>Villahermosa</vt:lpstr>
      <vt:lpstr>Cunduacán</vt:lpstr>
      <vt:lpstr>Comalcalco</vt:lpstr>
      <vt:lpstr>Agua_Dulce</vt:lpstr>
      <vt:lpstr>Reforma</vt:lpstr>
      <vt:lpstr>El_Castaño</vt:lpstr>
      <vt:lpstr>CASES_Carmen</vt:lpstr>
      <vt:lpstr>CASES_DB</vt:lpstr>
      <vt:lpstr>MES </vt:lpstr>
      <vt:lpstr>PADRÓN FEBRERO 2022</vt:lpstr>
      <vt:lpstr>Resumen</vt:lpstr>
      <vt:lpstr>PICADE SSSTPA</vt:lpstr>
      <vt:lpstr>Participantes SSSTPA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Gervacci Gonzalez Rodolfo Sergio</dc:creator>
  <cp:keywords/>
  <dc:description/>
  <cp:lastModifiedBy>Torres Hernandez Norma Alicia</cp:lastModifiedBy>
  <cp:revision/>
  <dcterms:created xsi:type="dcterms:W3CDTF">2014-08-13T22:27:33Z</dcterms:created>
  <dcterms:modified xsi:type="dcterms:W3CDTF">2025-12-15T19:07:04Z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2023-12-05T14:43:32Z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52afafad-8449-4759-8cae-8f042474380f</vt:lpwstr>
  </property>
  <property fmtid="{D5CDD505-2E9C-101B-9397-08002B2CF9AE}" pid="8" name="MSIP_Label_b7a85cbc-91d7-4bc3-bc7f-34262549961f_ContentBits">
    <vt:lpwstr>0</vt:lpwstr>
  </property>
</Properties>
</file>