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C:\Users\Jesus Sanchez\Desktop\ALEXIS\Cursos\Excel Skills for Business\Intermediate II\Week_3\"/>
    </mc:Choice>
  </mc:AlternateContent>
  <xr:revisionPtr revIDLastSave="0" documentId="13_ncr:1_{1DAF5C63-FD40-42EC-9E28-61DC2225ADC4}" xr6:coauthVersionLast="47" xr6:coauthVersionMax="47" xr10:uidLastSave="{00000000-0000-0000-0000-000000000000}"/>
  <bookViews>
    <workbookView xWindow="-120" yWindow="-120" windowWidth="20730" windowHeight="11040" xr2:uid="{00000000-000D-0000-FFFF-FFFF00000000}"/>
  </bookViews>
  <sheets>
    <sheet name="Instructions" sheetId="4" r:id="rId1"/>
    <sheet name="Data" sheetId="5" r:id="rId2"/>
    <sheet name="Admin" sheetId="7" state="veryHidden" r:id="rId3"/>
  </sheets>
  <externalReferences>
    <externalReference r:id="rId4"/>
  </externalReferences>
  <definedNames>
    <definedName name="_1st_instalment">'[1]Project-Data'!$I$6:$I$65</definedName>
    <definedName name="_2nd_instalment">'[1]Project-Data'!$J$6:$J$65</definedName>
    <definedName name="_3rd_instalment">'[1]Project-Data'!$K$6:$K$65</definedName>
    <definedName name="_4th_instalment">'[1]Project-Data'!$L$6:$L$65</definedName>
    <definedName name="ColourMatrix">Data!$Q$3:$W$9</definedName>
    <definedName name="Colours">Data!$P$3:$P$9</definedName>
    <definedName name="ExcelMajorVersion">Admin!$C$3</definedName>
    <definedName name="Finish_date">'[1]Project-Data'!$E$6:$E$65</definedName>
    <definedName name="Fish">Data!$L$11:$L$41</definedName>
    <definedName name="Month">Data!$M$8:$M$8</definedName>
    <definedName name="Project_cost">'[1]Project-Data'!$G$6:$G$65</definedName>
    <definedName name="Project_profit">'[1]Project-Data'!$O$6:$O$65</definedName>
    <definedName name="Quoted_price">'[1]Project-Data'!$H$6:$H$65</definedName>
    <definedName name="Start_date">'[1]Project-Data'!$D$6:$D$65</definedName>
    <definedName name="Total_receipts">'[1]Project-Data'!$M$6:$M$65</definedName>
  </definedNames>
  <calcPr calcId="191029" concurrentCalc="0"/>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1" i="4" l="1"/>
  <c r="D100" i="4"/>
  <c r="D99" i="4"/>
  <c r="D102" i="4"/>
  <c r="C72" i="4"/>
  <c r="E72" i="4"/>
  <c r="C73" i="4"/>
  <c r="E73" i="4"/>
  <c r="C74" i="4"/>
  <c r="E74" i="4"/>
  <c r="C75" i="4"/>
  <c r="E75" i="4"/>
  <c r="C76" i="4"/>
  <c r="E76" i="4"/>
  <c r="C77" i="4"/>
  <c r="E77" i="4"/>
  <c r="C78" i="4"/>
  <c r="E78" i="4"/>
  <c r="C79" i="4"/>
  <c r="E79" i="4"/>
  <c r="C80" i="4"/>
  <c r="E80" i="4"/>
  <c r="C81" i="4"/>
  <c r="E81" i="4"/>
  <c r="C82" i="4"/>
  <c r="E82" i="4"/>
  <c r="E83" i="4"/>
  <c r="D50" i="4"/>
  <c r="D51" i="4"/>
  <c r="D52" i="4"/>
  <c r="D53" i="4"/>
  <c r="D54" i="4"/>
  <c r="D55" i="4"/>
  <c r="E32" i="4"/>
  <c r="E33" i="4"/>
  <c r="E31" i="4"/>
  <c r="D32" i="4"/>
  <c r="D33" i="4"/>
  <c r="D31" i="4"/>
  <c r="C1" i="7"/>
  <c r="C2" i="7"/>
  <c r="C3" i="7"/>
  <c r="Q63" i="7"/>
  <c r="Q64" i="7"/>
  <c r="Q62" i="7"/>
  <c r="O36" i="7"/>
  <c r="O37" i="7"/>
  <c r="O38" i="7"/>
  <c r="O39" i="7"/>
  <c r="O40" i="7"/>
  <c r="O41" i="7"/>
  <c r="O42" i="7"/>
  <c r="O43" i="7"/>
  <c r="O44" i="7"/>
  <c r="O45" i="7"/>
  <c r="O35" i="7"/>
  <c r="O19" i="7"/>
  <c r="O20" i="7"/>
  <c r="O21" i="7"/>
  <c r="O22" i="7"/>
  <c r="O23" i="7"/>
  <c r="O18" i="7"/>
  <c r="P7" i="7"/>
  <c r="P8" i="7"/>
  <c r="P9" i="7"/>
  <c r="O8" i="7"/>
  <c r="O9" i="7"/>
  <c r="O7" i="7"/>
  <c r="G62" i="7"/>
  <c r="G35" i="7"/>
  <c r="H63" i="7"/>
  <c r="G36" i="7"/>
  <c r="G63" i="7"/>
  <c r="H64" i="7"/>
  <c r="G64" i="7"/>
  <c r="G37" i="7"/>
  <c r="G21" i="7"/>
  <c r="G19" i="7"/>
  <c r="G22" i="7"/>
  <c r="G23" i="7"/>
  <c r="G20" i="7"/>
  <c r="G7" i="7"/>
  <c r="G8" i="7"/>
  <c r="H62" i="7"/>
  <c r="G18" i="7"/>
  <c r="G9" i="7"/>
  <c r="E8" i="7"/>
  <c r="D39" i="7"/>
  <c r="D41" i="7"/>
  <c r="D35" i="7"/>
  <c r="D19" i="7"/>
  <c r="D20" i="7"/>
  <c r="D62" i="7"/>
  <c r="E9" i="7"/>
  <c r="D45" i="7"/>
  <c r="D63" i="7"/>
  <c r="D64" i="7"/>
  <c r="D43" i="7"/>
  <c r="D9" i="7"/>
  <c r="D7" i="7"/>
  <c r="D8" i="7"/>
  <c r="D23" i="7"/>
  <c r="D18" i="7"/>
  <c r="D38" i="7"/>
  <c r="D42" i="7"/>
  <c r="D22" i="7"/>
  <c r="D36" i="7"/>
  <c r="D37" i="7"/>
  <c r="E7" i="7"/>
  <c r="D44" i="7"/>
  <c r="D21" i="7"/>
  <c r="D40" i="7"/>
  <c r="I40" i="7"/>
  <c r="G53" i="7"/>
  <c r="D53" i="7"/>
  <c r="I21" i="7"/>
  <c r="G29" i="7"/>
  <c r="D29" i="7"/>
  <c r="I44" i="7"/>
  <c r="G57" i="7"/>
  <c r="D57" i="7"/>
  <c r="J7" i="7"/>
  <c r="H12" i="7"/>
  <c r="E12" i="7"/>
  <c r="I37" i="7"/>
  <c r="G50" i="7"/>
  <c r="D50" i="7"/>
  <c r="I36" i="7"/>
  <c r="G49" i="7"/>
  <c r="D49" i="7"/>
  <c r="I22" i="7"/>
  <c r="G30" i="7"/>
  <c r="D30" i="7"/>
  <c r="I42" i="7"/>
  <c r="G55" i="7"/>
  <c r="D55" i="7"/>
  <c r="I38" i="7"/>
  <c r="G51" i="7"/>
  <c r="D51" i="7"/>
  <c r="I18" i="7"/>
  <c r="G26" i="7"/>
  <c r="D26" i="7"/>
  <c r="I23" i="7"/>
  <c r="G31" i="7"/>
  <c r="D31" i="7"/>
  <c r="I8" i="7"/>
  <c r="G13" i="7"/>
  <c r="D13" i="7"/>
  <c r="I7" i="7"/>
  <c r="G12" i="7"/>
  <c r="D12" i="7"/>
  <c r="I9" i="7"/>
  <c r="G14" i="7"/>
  <c r="D14" i="7"/>
  <c r="I43" i="7"/>
  <c r="G56" i="7"/>
  <c r="D56" i="7"/>
  <c r="J64" i="7"/>
  <c r="K64" i="7"/>
  <c r="L64" i="7"/>
  <c r="J63" i="7"/>
  <c r="K63" i="7"/>
  <c r="L63" i="7"/>
  <c r="I45" i="7"/>
  <c r="G58" i="7"/>
  <c r="D58" i="7"/>
  <c r="J9" i="7"/>
  <c r="H14" i="7"/>
  <c r="E14" i="7"/>
  <c r="K62" i="7"/>
  <c r="L62" i="7"/>
  <c r="J62" i="7"/>
  <c r="I20" i="7"/>
  <c r="G28" i="7"/>
  <c r="D28" i="7"/>
  <c r="I19" i="7"/>
  <c r="G27" i="7"/>
  <c r="D27" i="7"/>
  <c r="I35" i="7"/>
  <c r="G48" i="7"/>
  <c r="D48" i="7"/>
  <c r="I41" i="7"/>
  <c r="G54" i="7"/>
  <c r="D54" i="7"/>
  <c r="I39" i="7"/>
  <c r="G52" i="7"/>
  <c r="D52" i="7"/>
  <c r="J8" i="7"/>
  <c r="H13" i="7"/>
  <c r="E13" i="7"/>
  <c r="M63" i="7"/>
  <c r="G68" i="7"/>
  <c r="D68" i="7"/>
  <c r="M62" i="7"/>
  <c r="G67" i="7"/>
  <c r="D67" i="7"/>
  <c r="B48" i="7"/>
  <c r="G76" i="4"/>
  <c r="M64" i="7"/>
  <c r="G69" i="7"/>
  <c r="D69" i="7"/>
  <c r="B26" i="7"/>
  <c r="G50" i="4"/>
  <c r="B12" i="7"/>
  <c r="G31" i="4"/>
  <c r="B67" i="7"/>
  <c r="G99" i="4"/>
</calcChain>
</file>

<file path=xl/sharedStrings.xml><?xml version="1.0" encoding="utf-8"?>
<sst xmlns="http://schemas.openxmlformats.org/spreadsheetml/2006/main" count="196" uniqueCount="119">
  <si>
    <t>Scenario</t>
  </si>
  <si>
    <t>Excel Skills for Business: Intermediate II</t>
  </si>
  <si>
    <t>Task 2</t>
  </si>
  <si>
    <t>Task 3</t>
  </si>
  <si>
    <t>Task 1</t>
  </si>
  <si>
    <t>Week 3: Automating Lookups</t>
  </si>
  <si>
    <t>Use the CHOOSE function to report on the value of a cell in a particular position in an array
Use the VLOOKUP function to find and display the contents of a cell
Identify the use and requirements of the range lookup feature
Look up data using the INDEX and MATCH functions</t>
  </si>
  <si>
    <t>The CHOOSE function</t>
  </si>
  <si>
    <t>Task 4</t>
  </si>
  <si>
    <t>INDEX and MATCH</t>
  </si>
  <si>
    <t>Well done! Don't forget to save your workbook.</t>
  </si>
  <si>
    <t>Rainbow Colours</t>
  </si>
  <si>
    <t>violet</t>
  </si>
  <si>
    <t>indigo</t>
  </si>
  <si>
    <t>blue</t>
  </si>
  <si>
    <t>green</t>
  </si>
  <si>
    <t>yellow</t>
  </si>
  <si>
    <t>orange</t>
  </si>
  <si>
    <t>red</t>
  </si>
  <si>
    <t>Item</t>
  </si>
  <si>
    <t>Umbrella</t>
  </si>
  <si>
    <t>Boots</t>
  </si>
  <si>
    <t>Raincoat</t>
  </si>
  <si>
    <t>Gloves</t>
  </si>
  <si>
    <t>Ski Jacket</t>
  </si>
  <si>
    <t xml:space="preserve">Rainbow Colour </t>
  </si>
  <si>
    <t>Colour</t>
  </si>
  <si>
    <t>Item No.</t>
  </si>
  <si>
    <t>Description</t>
  </si>
  <si>
    <t>Code</t>
  </si>
  <si>
    <t>Long Distance phone calls are based on a sliding scale depending on the length of time take on a call</t>
  </si>
  <si>
    <t>Complete the Phone bill charges and calculate the total at the bottom.</t>
  </si>
  <si>
    <t>Call no.</t>
  </si>
  <si>
    <t>Charge</t>
  </si>
  <si>
    <t>Duration (mins)</t>
  </si>
  <si>
    <t>Total</t>
  </si>
  <si>
    <t>Call Rate Charges (Including flag toll)</t>
  </si>
  <si>
    <t>Exact Match VLOOKUP</t>
  </si>
  <si>
    <t>At a fast food Café, the waitress went round and took down the orders for a large group of 10</t>
  </si>
  <si>
    <t>Price</t>
  </si>
  <si>
    <t>Quantity</t>
  </si>
  <si>
    <t>Burgers</t>
  </si>
  <si>
    <t>Fries</t>
  </si>
  <si>
    <t>Coke</t>
  </si>
  <si>
    <t>Pizza Slices</t>
  </si>
  <si>
    <t>Milk Shakes</t>
  </si>
  <si>
    <t>Nachos</t>
  </si>
  <si>
    <t>Water</t>
  </si>
  <si>
    <t>Make any adjustment to the items wherever necessary</t>
  </si>
  <si>
    <t>Calculate the Grand Total for the party of 10</t>
  </si>
  <si>
    <t>Salads</t>
  </si>
  <si>
    <t>in Data Task 4</t>
  </si>
  <si>
    <t>Final Assessment</t>
  </si>
  <si>
    <t>Using the data in Data Task 1, use the CHOOSE function to describe the items coded.</t>
  </si>
  <si>
    <t>Use VLOOKUP with exact matching to complete the table.</t>
  </si>
  <si>
    <t>An outdoor clothing and accessories store placed prices on items according to the colours in demand for the item as per table</t>
  </si>
  <si>
    <t>Using the INDEX and MATCH functions, find the prices on these three items</t>
  </si>
  <si>
    <t>Coffee</t>
  </si>
  <si>
    <t>Bagels</t>
  </si>
  <si>
    <t>Donuts</t>
  </si>
  <si>
    <t>Week 3: Learning Objectives</t>
  </si>
  <si>
    <t>The data behind each of the tasks have their corresponding values in the 'Data' Sheet. Simply click on the "plus" to reveal each task as needed.</t>
  </si>
  <si>
    <t>Assessment Code for Task 1</t>
  </si>
  <si>
    <t>Everytime you enter something in the green cells, the 'Assessment Code for Task 1' will change.</t>
  </si>
  <si>
    <t>This code has been programmed by us for the purposes of checking your answers.</t>
  </si>
  <si>
    <t>When you have the correct answers, and if you have correctly used the CHOOSE function, the 'Assessment Code' that is generated will let us know this.</t>
  </si>
  <si>
    <t>The data is available in the 'Data' sheet. Here you will need to click the "plus" icon near 'Task 1' to reveal the relevant data.</t>
  </si>
  <si>
    <t>Range VLOOKUP</t>
  </si>
  <si>
    <t>Using the data in Data Task 2, use Range VLOOKUP to complete this task.</t>
  </si>
  <si>
    <t>The data is available in the 'Data' sheet. Here you will need to click the "plus" icon near 'Task 2' to reveal the relevant data.</t>
  </si>
  <si>
    <t>Everytime you enter something in the green cells, the 'Assessment Code for Task 2' will change.</t>
  </si>
  <si>
    <t>Assessment Code for Task 2</t>
  </si>
  <si>
    <t>When you have the correct answers, and if you have correctly used Range VLOOKUP, the 'Assessment Code' that is generated will let us know this.</t>
  </si>
  <si>
    <t>The charges rates are found in the 'Data' sheet in Task 2</t>
  </si>
  <si>
    <t>The data is available in the 'Data' sheet. Here you will need to click the "plus" icon near 'Task 3' to reveal the relevant data.</t>
  </si>
  <si>
    <t>Everytime you enter something in the green cells, the 'Assessment Code for Task 3' will change.</t>
  </si>
  <si>
    <t>Assessment Code for Task 3</t>
  </si>
  <si>
    <t>When you have the correct answers, and if you have correctly used Exact Match VLOOKUP, the 'Assessment Code' that is generated will let us know this.</t>
  </si>
  <si>
    <t>The data is available in the 'Data' sheet. Here you will need to click the "plus" icon near 'Task 4' to reveal the relevant data.</t>
  </si>
  <si>
    <t>Now, using the data in Task 4, use INDEX and MATCH to fill the green cells D99:D101.</t>
  </si>
  <si>
    <t>Everytime you enter something in the green cells, the 'Assessment Code for Task 4' will change.</t>
  </si>
  <si>
    <t>When you have the correct answers, and if you have correctly used INDEX and MATCH, the 'Assessment Code' that is generated will let us know this.</t>
  </si>
  <si>
    <t>Assessment Code for Task 4</t>
  </si>
  <si>
    <t>Please do not try to type anything into the yellow cell as that would disrupt the assessment code. If you do type into the yellow cell, re-download the XLS file from Coursera.</t>
  </si>
  <si>
    <t>Now, using the data in Task 1, use the CHOOSE function to fill the green cells D31:E33.</t>
  </si>
  <si>
    <t>Now, using the data in Task 2, use Range VLOOKUP to fill the green cells D50:D54.</t>
  </si>
  <si>
    <t>Do not insert or delete columns or rows from this sheet.</t>
  </si>
  <si>
    <t>You will be required to enter the data in the green cells, as well as the data in the yellow cell onto the Coursera platform so that we can mark you.</t>
  </si>
  <si>
    <t>Now, using the data in Task 3, use Exact Match VLOOKUP to fill the green cells C72:C82.</t>
  </si>
  <si>
    <t>Task 2 Total</t>
  </si>
  <si>
    <t>Task 3 Total</t>
  </si>
  <si>
    <t>Task 4 Total</t>
  </si>
  <si>
    <t>Regional CHOOSE</t>
  </si>
  <si>
    <t>Formula contains CHOOSE</t>
  </si>
  <si>
    <t>Student formula text</t>
  </si>
  <si>
    <t>Output</t>
  </si>
  <si>
    <t>Combination test</t>
  </si>
  <si>
    <t>Regional functions</t>
  </si>
  <si>
    <t>Formula contains function</t>
  </si>
  <si>
    <t>&lt;-Different</t>
  </si>
  <si>
    <t>Regional FALSE</t>
  </si>
  <si>
    <t>Don't worry</t>
  </si>
  <si>
    <t>about testing</t>
  </si>
  <si>
    <t>use 0 instead</t>
  </si>
  <si>
    <t>and the test</t>
  </si>
  <si>
    <t>is too</t>
  </si>
  <si>
    <t>complicated</t>
  </si>
  <si>
    <t>Formula contains INDEX</t>
  </si>
  <si>
    <t>Position of first MATCH</t>
  </si>
  <si>
    <t>Formula contains MATCH</t>
  </si>
  <si>
    <t>Second MATCH</t>
  </si>
  <si>
    <t>for FALSE,</t>
  </si>
  <si>
    <t>they might</t>
  </si>
  <si>
    <t>Expected values</t>
  </si>
  <si>
    <t>Pre-Excel 2013 only test for value</t>
  </si>
  <si>
    <t>Excel version raw</t>
  </si>
  <si>
    <t>Major version</t>
  </si>
  <si>
    <t>As value</t>
  </si>
  <si>
    <t>Duration exceeding (mins)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</si>
</sst>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font>
      <sz val="11"/>
      <color theme="1"/>
      <name val="Calibri"/>
      <family val="2"/>
      <scheme val="minor"/>
    </font>
    <font>
      <sz val="11"/>
      <color theme="1"/>
      <name val="Calibri"/>
      <family val="2"/>
      <scheme val="minor"/>
    </font>
    <font>
      <sz val="28"/>
      <color theme="1"/>
      <name val="Arial"/>
      <family val="2"/>
    </font>
    <font>
      <sz val="24"/>
      <color theme="1"/>
      <name val="Arial"/>
      <family val="2"/>
    </font>
    <font>
      <b/>
      <sz val="18"/>
      <color theme="3"/>
      <name val="Calibri Light"/>
      <family val="2"/>
      <scheme val="major"/>
    </font>
    <font>
      <b/>
      <i/>
      <sz val="24"/>
      <color theme="1"/>
      <name val="Calibri Light"/>
      <family val="2"/>
    </font>
    <font>
      <sz val="12"/>
      <color theme="1"/>
      <name val="Calibri"/>
      <family val="2"/>
      <scheme val="minor"/>
    </font>
    <font>
      <sz val="15"/>
      <color theme="3"/>
      <name val="National Book"/>
      <family val="3"/>
    </font>
    <font>
      <b/>
      <sz val="14"/>
      <color theme="1"/>
      <name val="Arial"/>
      <family val="2"/>
    </font>
    <font>
      <sz val="14"/>
      <color theme="1"/>
      <name val="Arial"/>
      <family val="2"/>
    </font>
    <font>
      <sz val="11"/>
      <color theme="1"/>
      <name val="Arial"/>
      <family val="2"/>
    </font>
    <font>
      <b/>
      <sz val="13"/>
      <color theme="3"/>
      <name val="Calibri"/>
      <family val="2"/>
      <scheme val="minor"/>
    </font>
    <font>
      <sz val="11"/>
      <name val="Calibri"/>
      <family val="2"/>
      <scheme val="minor"/>
    </font>
    <font>
      <b/>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2D050"/>
        <bgColor indexed="64"/>
      </patternFill>
    </fill>
    <fill>
      <patternFill patternType="solid">
        <fgColor theme="6" tint="0.59999389629810485"/>
        <bgColor indexed="64"/>
      </patternFill>
    </fill>
    <fill>
      <patternFill patternType="solid">
        <fgColor theme="0"/>
        <bgColor indexed="64"/>
      </patternFill>
    </fill>
  </fills>
  <borders count="23">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theme="4" tint="0.499984740745262"/>
      </bottom>
      <diagonal/>
    </border>
  </borders>
  <cellStyleXfs count="6">
    <xf numFmtId="0" fontId="0" fillId="0" borderId="0"/>
    <xf numFmtId="0" fontId="1" fillId="0" borderId="0"/>
    <xf numFmtId="0" fontId="4" fillId="0" borderId="0" applyNumberFormat="0" applyFill="0" applyBorder="0" applyAlignment="0" applyProtection="0"/>
    <xf numFmtId="0" fontId="6" fillId="0" borderId="0"/>
    <xf numFmtId="0" fontId="7" fillId="0" borderId="1" applyNumberFormat="0" applyFill="0" applyAlignment="0" applyProtection="0"/>
    <xf numFmtId="0" fontId="11" fillId="0" borderId="22" applyNumberFormat="0" applyFill="0" applyAlignment="0" applyProtection="0"/>
  </cellStyleXfs>
  <cellXfs count="81">
    <xf numFmtId="0" fontId="0" fillId="0" borderId="0" xfId="0"/>
    <xf numFmtId="0" fontId="1" fillId="0" borderId="0" xfId="1"/>
    <xf numFmtId="0" fontId="1" fillId="0" borderId="2" xfId="1" applyBorder="1"/>
    <xf numFmtId="0" fontId="6" fillId="0" borderId="0" xfId="3"/>
    <xf numFmtId="0" fontId="8" fillId="0" borderId="0" xfId="4" applyFont="1" applyBorder="1"/>
    <xf numFmtId="0" fontId="9" fillId="0" borderId="6" xfId="1" applyFont="1" applyBorder="1"/>
    <xf numFmtId="0" fontId="10" fillId="0" borderId="0" xfId="1" applyFont="1"/>
    <xf numFmtId="0" fontId="0" fillId="0" borderId="0" xfId="0" applyAlignment="1">
      <alignment wrapText="1"/>
    </xf>
    <xf numFmtId="0" fontId="0" fillId="0" borderId="0" xfId="0" applyAlignment="1">
      <alignment vertical="top" wrapText="1"/>
    </xf>
    <xf numFmtId="0" fontId="1" fillId="0" borderId="0" xfId="1" applyAlignment="1">
      <alignment horizontal="left" indent="3"/>
    </xf>
    <xf numFmtId="0" fontId="0" fillId="0" borderId="0" xfId="0" applyAlignment="1">
      <alignment horizontal="left" indent="3"/>
    </xf>
    <xf numFmtId="0" fontId="8" fillId="0" borderId="0" xfId="4" applyFont="1" applyBorder="1" applyAlignment="1">
      <alignment horizontal="left" indent="3"/>
    </xf>
    <xf numFmtId="0" fontId="9" fillId="0" borderId="6" xfId="1" applyFont="1" applyBorder="1" applyAlignment="1">
      <alignment horizontal="left" indent="3"/>
    </xf>
    <xf numFmtId="0" fontId="0" fillId="0" borderId="0" xfId="1" applyFont="1" applyAlignment="1">
      <alignment horizontal="left" indent="3"/>
    </xf>
    <xf numFmtId="0" fontId="0" fillId="0" borderId="0" xfId="1" applyFont="1"/>
    <xf numFmtId="0" fontId="0" fillId="0" borderId="5" xfId="0" applyBorder="1"/>
    <xf numFmtId="0" fontId="0" fillId="0" borderId="7" xfId="0" applyBorder="1"/>
    <xf numFmtId="0" fontId="0" fillId="0" borderId="15" xfId="0" applyBorder="1"/>
    <xf numFmtId="0" fontId="0" fillId="0" borderId="16" xfId="0" applyBorder="1"/>
    <xf numFmtId="0" fontId="0" fillId="0" borderId="3" xfId="0" applyBorder="1" applyAlignment="1">
      <alignment horizontal="center" vertical="center" wrapText="1"/>
    </xf>
    <xf numFmtId="0" fontId="0" fillId="0" borderId="8"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7" xfId="0" applyBorder="1" applyAlignment="1">
      <alignment horizontal="center" vertical="center"/>
    </xf>
    <xf numFmtId="164" fontId="0" fillId="0" borderId="15" xfId="0" applyNumberFormat="1" applyBorder="1"/>
    <xf numFmtId="164" fontId="0" fillId="0" borderId="16" xfId="0" applyNumberFormat="1" applyBorder="1"/>
    <xf numFmtId="0" fontId="0" fillId="0" borderId="7" xfId="1" applyFont="1" applyBorder="1"/>
    <xf numFmtId="0" fontId="0" fillId="0" borderId="10" xfId="0" applyBorder="1"/>
    <xf numFmtId="0" fontId="0" fillId="0" borderId="2" xfId="0" applyBorder="1"/>
    <xf numFmtId="164" fontId="0" fillId="0" borderId="11" xfId="0" applyNumberFormat="1" applyBorder="1"/>
    <xf numFmtId="0" fontId="0" fillId="0" borderId="12" xfId="0" applyBorder="1"/>
    <xf numFmtId="164" fontId="0" fillId="0" borderId="14" xfId="0" applyNumberFormat="1" applyBorder="1"/>
    <xf numFmtId="0" fontId="0" fillId="0" borderId="9" xfId="0" applyBorder="1"/>
    <xf numFmtId="164" fontId="0" fillId="0" borderId="17" xfId="0" applyNumberFormat="1" applyBorder="1"/>
    <xf numFmtId="0" fontId="0" fillId="0" borderId="17" xfId="1" applyFont="1" applyBorder="1"/>
    <xf numFmtId="0" fontId="0" fillId="0" borderId="18" xfId="1" applyFont="1" applyBorder="1"/>
    <xf numFmtId="0" fontId="0" fillId="0" borderId="19" xfId="1" applyFont="1" applyBorder="1"/>
    <xf numFmtId="0" fontId="0" fillId="0" borderId="20" xfId="1" applyFont="1" applyBorder="1"/>
    <xf numFmtId="0" fontId="0" fillId="0" borderId="21" xfId="1" applyFont="1" applyBorder="1"/>
    <xf numFmtId="0" fontId="11" fillId="0" borderId="22" xfId="5" applyAlignment="1"/>
    <xf numFmtId="0" fontId="11" fillId="0" borderId="22" xfId="5"/>
    <xf numFmtId="0" fontId="1" fillId="0" borderId="3" xfId="1" applyBorder="1"/>
    <xf numFmtId="0" fontId="1" fillId="0" borderId="4" xfId="1" applyBorder="1"/>
    <xf numFmtId="0" fontId="1" fillId="0" borderId="5" xfId="1" applyBorder="1"/>
    <xf numFmtId="0" fontId="1" fillId="0" borderId="3" xfId="1" applyBorder="1" applyAlignment="1">
      <alignment horizontal="center"/>
    </xf>
    <xf numFmtId="0" fontId="1" fillId="0" borderId="4" xfId="1" applyBorder="1" applyAlignment="1">
      <alignment horizontal="center" wrapText="1"/>
    </xf>
    <xf numFmtId="0" fontId="1" fillId="0" borderId="5" xfId="1" applyBorder="1" applyAlignment="1">
      <alignment horizontal="center"/>
    </xf>
    <xf numFmtId="0" fontId="1" fillId="0" borderId="7" xfId="1" applyBorder="1"/>
    <xf numFmtId="0" fontId="1" fillId="0" borderId="2" xfId="1" applyBorder="1" applyAlignment="1">
      <alignment horizontal="center"/>
    </xf>
    <xf numFmtId="0" fontId="1" fillId="0" borderId="11" xfId="1" applyBorder="1" applyAlignment="1">
      <alignment horizontal="center"/>
    </xf>
    <xf numFmtId="0" fontId="1" fillId="3" borderId="7" xfId="1" applyFill="1" applyBorder="1"/>
    <xf numFmtId="0" fontId="1" fillId="0" borderId="12" xfId="1" applyBorder="1" applyAlignment="1">
      <alignment horizontal="center"/>
    </xf>
    <xf numFmtId="0" fontId="1" fillId="0" borderId="14" xfId="1" applyBorder="1" applyAlignment="1">
      <alignment horizontal="center"/>
    </xf>
    <xf numFmtId="0" fontId="1" fillId="0" borderId="7" xfId="1" applyBorder="1" applyAlignment="1">
      <alignment wrapText="1"/>
    </xf>
    <xf numFmtId="0" fontId="1" fillId="0" borderId="15" xfId="1" applyBorder="1"/>
    <xf numFmtId="0" fontId="1" fillId="0" borderId="16" xfId="1" applyBorder="1"/>
    <xf numFmtId="0" fontId="1" fillId="0" borderId="0" xfId="0" applyFont="1"/>
    <xf numFmtId="0" fontId="1" fillId="0" borderId="4" xfId="1" applyBorder="1" applyAlignment="1">
      <alignment horizontal="center"/>
    </xf>
    <xf numFmtId="0" fontId="1" fillId="0" borderId="0" xfId="1" applyAlignment="1">
      <alignment horizontal="center"/>
    </xf>
    <xf numFmtId="0" fontId="1" fillId="0" borderId="13" xfId="1" applyBorder="1" applyAlignment="1">
      <alignment horizontal="center"/>
    </xf>
    <xf numFmtId="0" fontId="12" fillId="0" borderId="15" xfId="1" applyFont="1" applyBorder="1"/>
    <xf numFmtId="0" fontId="0" fillId="0" borderId="15" xfId="1" applyFont="1" applyBorder="1"/>
    <xf numFmtId="0" fontId="0" fillId="0" borderId="16" xfId="1" applyFont="1" applyBorder="1"/>
    <xf numFmtId="0" fontId="1" fillId="5" borderId="0" xfId="1" applyFill="1"/>
    <xf numFmtId="0" fontId="1" fillId="5" borderId="11" xfId="1" applyFill="1" applyBorder="1"/>
    <xf numFmtId="0" fontId="13" fillId="0" borderId="0" xfId="1" applyFont="1"/>
    <xf numFmtId="164" fontId="1" fillId="6" borderId="15" xfId="1" applyNumberFormat="1" applyFill="1" applyBorder="1"/>
    <xf numFmtId="0" fontId="11" fillId="7" borderId="0" xfId="5" applyFill="1" applyBorder="1"/>
    <xf numFmtId="164" fontId="1" fillId="7" borderId="0" xfId="1" applyNumberFormat="1" applyFill="1"/>
    <xf numFmtId="0" fontId="0" fillId="0" borderId="0" xfId="1" applyFont="1" applyAlignment="1">
      <alignment horizontal="left"/>
    </xf>
    <xf numFmtId="164" fontId="1" fillId="5" borderId="7" xfId="1" applyNumberFormat="1" applyFill="1" applyBorder="1"/>
    <xf numFmtId="164" fontId="1" fillId="4" borderId="15" xfId="1" applyNumberFormat="1" applyFill="1" applyBorder="1"/>
    <xf numFmtId="164" fontId="0" fillId="4" borderId="18" xfId="1" applyNumberFormat="1" applyFont="1" applyFill="1" applyBorder="1"/>
    <xf numFmtId="0" fontId="2" fillId="0" borderId="2" xfId="1" applyFont="1" applyBorder="1" applyAlignment="1">
      <alignment horizontal="center"/>
    </xf>
    <xf numFmtId="0" fontId="2" fillId="0" borderId="0" xfId="1" applyFont="1" applyAlignment="1">
      <alignment horizontal="center"/>
    </xf>
    <xf numFmtId="0" fontId="3" fillId="0" borderId="2" xfId="1" applyFont="1" applyBorder="1" applyAlignment="1">
      <alignment horizontal="center"/>
    </xf>
    <xf numFmtId="0" fontId="3" fillId="0" borderId="0" xfId="1" applyFont="1" applyAlignment="1">
      <alignment horizontal="center"/>
    </xf>
    <xf numFmtId="0" fontId="5" fillId="2" borderId="3" xfId="2" applyFont="1" applyFill="1" applyBorder="1" applyAlignment="1">
      <alignment horizontal="center"/>
    </xf>
    <xf numFmtId="0" fontId="5" fillId="2" borderId="4" xfId="2" applyFont="1" applyFill="1" applyBorder="1" applyAlignment="1">
      <alignment horizontal="center"/>
    </xf>
    <xf numFmtId="0" fontId="5" fillId="2" borderId="5" xfId="2" applyFont="1" applyFill="1" applyBorder="1" applyAlignment="1">
      <alignment horizontal="center"/>
    </xf>
    <xf numFmtId="0" fontId="0" fillId="0" borderId="0" xfId="0" applyAlignment="1">
      <alignment horizontal="left" vertical="top" wrapText="1"/>
    </xf>
  </cellXfs>
  <cellStyles count="6">
    <cellStyle name="Heading 2" xfId="5" builtinId="17"/>
    <cellStyle name="MQ Heading 1" xfId="4" xr:uid="{00000000-0005-0000-0000-000001000000}"/>
    <cellStyle name="Normal" xfId="0" builtinId="0"/>
    <cellStyle name="Normal 2 2" xfId="1" xr:uid="{00000000-0005-0000-0000-000003000000}"/>
    <cellStyle name="Normal 4" xfId="3" xr:uid="{00000000-0005-0000-0000-000004000000}"/>
    <cellStyle name="Title 2"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6</xdr:col>
      <xdr:colOff>399678</xdr:colOff>
      <xdr:row>5</xdr:row>
      <xdr:rowOff>296168</xdr:rowOff>
    </xdr:to>
    <xdr:pic>
      <xdr:nvPicPr>
        <xdr:cNvPr id="2" name="Picture 1" title="Macquarie University Logo">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4710149" cy="16709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15</xdr:col>
      <xdr:colOff>20052</xdr:colOff>
      <xdr:row>4</xdr:row>
      <xdr:rowOff>25066</xdr:rowOff>
    </xdr:from>
    <xdr:to>
      <xdr:col>16</xdr:col>
      <xdr:colOff>10027</xdr:colOff>
      <xdr:row>5</xdr:row>
      <xdr:rowOff>15039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9921039" y="797092"/>
          <a:ext cx="867277" cy="57150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9624</xdr:colOff>
      <xdr:row>4</xdr:row>
      <xdr:rowOff>129540</xdr:rowOff>
    </xdr:from>
    <xdr:to>
      <xdr:col>15</xdr:col>
      <xdr:colOff>649304</xdr:colOff>
      <xdr:row>4</xdr:row>
      <xdr:rowOff>365759</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5130264" y="868680"/>
          <a:ext cx="639680" cy="236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Item</a:t>
          </a:r>
        </a:p>
      </xdr:txBody>
    </xdr:sp>
    <xdr:clientData/>
  </xdr:twoCellAnchor>
  <xdr:twoCellAnchor>
    <xdr:from>
      <xdr:col>15</xdr:col>
      <xdr:colOff>371776</xdr:colOff>
      <xdr:row>3</xdr:row>
      <xdr:rowOff>159620</xdr:rowOff>
    </xdr:from>
    <xdr:to>
      <xdr:col>16</xdr:col>
      <xdr:colOff>136159</xdr:colOff>
      <xdr:row>4</xdr:row>
      <xdr:rowOff>269909</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492416" y="708260"/>
          <a:ext cx="663543" cy="300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Colour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q20084022/Google%20Drive/Excel%20MOOC/002%20Course%202%20-%20Intermediate%20I/03%20Week%203/04%20Assessments/C2%20W3%20Practice%20Challenge%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riginal Instructions"/>
      <sheetName val="Project-Data"/>
      <sheetName val="Named Ranges"/>
    </sheetNames>
    <sheetDataSet>
      <sheetData sheetId="0"/>
      <sheetData sheetId="1"/>
      <sheetData sheetId="2">
        <row r="6">
          <cell r="D6">
            <v>42248</v>
          </cell>
          <cell r="E6">
            <v>42698</v>
          </cell>
          <cell r="G6">
            <v>90000</v>
          </cell>
          <cell r="H6">
            <v>153000</v>
          </cell>
          <cell r="I6">
            <v>22950</v>
          </cell>
          <cell r="J6">
            <v>30600</v>
          </cell>
          <cell r="K6">
            <v>38250</v>
          </cell>
          <cell r="L6">
            <v>45900</v>
          </cell>
          <cell r="M6">
            <v>137700</v>
          </cell>
          <cell r="O6">
            <v>63000</v>
          </cell>
        </row>
        <row r="7">
          <cell r="D7">
            <v>42275</v>
          </cell>
          <cell r="E7">
            <v>42464</v>
          </cell>
          <cell r="G7">
            <v>37800</v>
          </cell>
          <cell r="H7">
            <v>64260</v>
          </cell>
          <cell r="I7">
            <v>9639</v>
          </cell>
          <cell r="J7">
            <v>12852</v>
          </cell>
          <cell r="K7">
            <v>16065</v>
          </cell>
          <cell r="L7">
            <v>19278</v>
          </cell>
          <cell r="M7">
            <v>57834</v>
          </cell>
          <cell r="O7">
            <v>26460</v>
          </cell>
        </row>
        <row r="8">
          <cell r="D8">
            <v>42427</v>
          </cell>
          <cell r="E8">
            <v>42823</v>
          </cell>
          <cell r="G8">
            <v>79200</v>
          </cell>
          <cell r="H8">
            <v>134640</v>
          </cell>
          <cell r="I8">
            <v>20196</v>
          </cell>
          <cell r="J8">
            <v>26928</v>
          </cell>
          <cell r="K8">
            <v>33660</v>
          </cell>
          <cell r="L8">
            <v>40392</v>
          </cell>
          <cell r="M8">
            <v>121176</v>
          </cell>
          <cell r="O8">
            <v>55440</v>
          </cell>
        </row>
        <row r="9">
          <cell r="D9">
            <v>42277</v>
          </cell>
          <cell r="E9">
            <v>42461.5</v>
          </cell>
          <cell r="G9">
            <v>36900</v>
          </cell>
          <cell r="H9">
            <v>62730</v>
          </cell>
          <cell r="I9">
            <v>9409.5</v>
          </cell>
          <cell r="J9">
            <v>12546</v>
          </cell>
          <cell r="K9">
            <v>15682.5</v>
          </cell>
          <cell r="L9">
            <v>18819</v>
          </cell>
          <cell r="M9">
            <v>56457</v>
          </cell>
          <cell r="O9">
            <v>25830</v>
          </cell>
        </row>
        <row r="10">
          <cell r="D10">
            <v>42393</v>
          </cell>
          <cell r="E10">
            <v>42708</v>
          </cell>
          <cell r="G10">
            <v>63000</v>
          </cell>
          <cell r="H10">
            <v>107100</v>
          </cell>
          <cell r="I10">
            <v>16065</v>
          </cell>
          <cell r="J10">
            <v>21420</v>
          </cell>
          <cell r="K10">
            <v>26775</v>
          </cell>
          <cell r="L10">
            <v>32130</v>
          </cell>
          <cell r="M10">
            <v>96390</v>
          </cell>
          <cell r="O10">
            <v>44100</v>
          </cell>
        </row>
        <row r="11">
          <cell r="D11">
            <v>42424</v>
          </cell>
          <cell r="E11">
            <v>42563.5</v>
          </cell>
          <cell r="G11">
            <v>27900</v>
          </cell>
          <cell r="H11">
            <v>47430</v>
          </cell>
          <cell r="I11">
            <v>7114.5</v>
          </cell>
          <cell r="J11">
            <v>9486</v>
          </cell>
          <cell r="K11">
            <v>11857.5</v>
          </cell>
          <cell r="L11">
            <v>14229</v>
          </cell>
          <cell r="M11">
            <v>42687</v>
          </cell>
          <cell r="O11">
            <v>19530</v>
          </cell>
        </row>
        <row r="12">
          <cell r="D12">
            <v>42392</v>
          </cell>
          <cell r="E12">
            <v>42486.5</v>
          </cell>
          <cell r="G12">
            <v>18900</v>
          </cell>
          <cell r="H12">
            <v>32130</v>
          </cell>
          <cell r="I12">
            <v>4819.5</v>
          </cell>
          <cell r="J12">
            <v>6426</v>
          </cell>
          <cell r="K12">
            <v>8032.5</v>
          </cell>
          <cell r="L12">
            <v>9639</v>
          </cell>
          <cell r="M12">
            <v>28917</v>
          </cell>
          <cell r="O12">
            <v>13230</v>
          </cell>
        </row>
        <row r="13">
          <cell r="D13">
            <v>42430</v>
          </cell>
          <cell r="E13">
            <v>42668.5</v>
          </cell>
          <cell r="G13">
            <v>47700</v>
          </cell>
          <cell r="H13">
            <v>81090</v>
          </cell>
          <cell r="I13">
            <v>12163.5</v>
          </cell>
          <cell r="J13">
            <v>16218</v>
          </cell>
          <cell r="K13">
            <v>20272.5</v>
          </cell>
          <cell r="L13">
            <v>24327</v>
          </cell>
          <cell r="M13">
            <v>72981</v>
          </cell>
          <cell r="O13">
            <v>33390</v>
          </cell>
        </row>
        <row r="14">
          <cell r="D14">
            <v>42290</v>
          </cell>
          <cell r="E14">
            <v>42605</v>
          </cell>
          <cell r="G14">
            <v>63000</v>
          </cell>
          <cell r="H14">
            <v>107100</v>
          </cell>
          <cell r="I14">
            <v>16065</v>
          </cell>
          <cell r="J14">
            <v>21420</v>
          </cell>
          <cell r="K14">
            <v>26775</v>
          </cell>
          <cell r="L14">
            <v>32130</v>
          </cell>
          <cell r="M14">
            <v>96390</v>
          </cell>
          <cell r="O14">
            <v>44100</v>
          </cell>
        </row>
        <row r="15">
          <cell r="D15">
            <v>42384</v>
          </cell>
          <cell r="E15">
            <v>42478.5</v>
          </cell>
          <cell r="G15">
            <v>18900</v>
          </cell>
          <cell r="H15">
            <v>32130</v>
          </cell>
          <cell r="I15">
            <v>4819.5</v>
          </cell>
          <cell r="J15">
            <v>6426</v>
          </cell>
          <cell r="K15">
            <v>8032.5</v>
          </cell>
          <cell r="L15">
            <v>9639</v>
          </cell>
          <cell r="M15">
            <v>28917</v>
          </cell>
          <cell r="O15">
            <v>13230</v>
          </cell>
        </row>
        <row r="16">
          <cell r="D16">
            <v>42358</v>
          </cell>
          <cell r="E16">
            <v>42398.5</v>
          </cell>
          <cell r="G16">
            <v>8100</v>
          </cell>
          <cell r="H16">
            <v>13770</v>
          </cell>
          <cell r="I16">
            <v>2065.5</v>
          </cell>
          <cell r="J16">
            <v>2754</v>
          </cell>
          <cell r="K16">
            <v>3442.5</v>
          </cell>
          <cell r="L16">
            <v>4131</v>
          </cell>
          <cell r="M16">
            <v>12393</v>
          </cell>
          <cell r="O16">
            <v>5670</v>
          </cell>
        </row>
        <row r="17">
          <cell r="D17">
            <v>42269</v>
          </cell>
          <cell r="E17">
            <v>42341</v>
          </cell>
          <cell r="G17">
            <v>14400</v>
          </cell>
          <cell r="H17">
            <v>24480</v>
          </cell>
          <cell r="I17">
            <v>3672</v>
          </cell>
          <cell r="J17">
            <v>4896</v>
          </cell>
          <cell r="K17">
            <v>6120</v>
          </cell>
          <cell r="L17">
            <v>7344</v>
          </cell>
          <cell r="M17">
            <v>22032</v>
          </cell>
          <cell r="O17">
            <v>10080</v>
          </cell>
        </row>
        <row r="18">
          <cell r="D18">
            <v>42325</v>
          </cell>
          <cell r="E18">
            <v>42662.5</v>
          </cell>
          <cell r="G18">
            <v>67500</v>
          </cell>
          <cell r="H18">
            <v>114750</v>
          </cell>
          <cell r="I18">
            <v>17212.5</v>
          </cell>
          <cell r="J18">
            <v>22950</v>
          </cell>
          <cell r="K18">
            <v>28687.5</v>
          </cell>
          <cell r="L18">
            <v>34425</v>
          </cell>
          <cell r="M18">
            <v>103275</v>
          </cell>
          <cell r="O18">
            <v>47250</v>
          </cell>
        </row>
        <row r="19">
          <cell r="D19">
            <v>42385</v>
          </cell>
          <cell r="E19">
            <v>42425.5</v>
          </cell>
          <cell r="G19">
            <v>8100</v>
          </cell>
          <cell r="H19">
            <v>13770</v>
          </cell>
          <cell r="I19">
            <v>2065.5</v>
          </cell>
          <cell r="J19">
            <v>2754</v>
          </cell>
          <cell r="K19">
            <v>3442.5</v>
          </cell>
          <cell r="L19">
            <v>4131</v>
          </cell>
          <cell r="M19">
            <v>12393</v>
          </cell>
          <cell r="O19">
            <v>5670</v>
          </cell>
        </row>
        <row r="20">
          <cell r="D20">
            <v>42391</v>
          </cell>
          <cell r="E20">
            <v>42422.5</v>
          </cell>
          <cell r="G20">
            <v>6300</v>
          </cell>
          <cell r="H20">
            <v>10710</v>
          </cell>
          <cell r="I20">
            <v>1606.5</v>
          </cell>
          <cell r="J20">
            <v>2142</v>
          </cell>
          <cell r="K20">
            <v>2677.5</v>
          </cell>
          <cell r="L20">
            <v>3213</v>
          </cell>
          <cell r="M20">
            <v>9639</v>
          </cell>
          <cell r="O20">
            <v>4410</v>
          </cell>
        </row>
        <row r="21">
          <cell r="D21">
            <v>42395</v>
          </cell>
          <cell r="E21">
            <v>42534.5</v>
          </cell>
          <cell r="G21">
            <v>27900</v>
          </cell>
          <cell r="H21">
            <v>47430</v>
          </cell>
          <cell r="I21">
            <v>7114.5</v>
          </cell>
          <cell r="J21">
            <v>9486</v>
          </cell>
          <cell r="K21">
            <v>11857.5</v>
          </cell>
          <cell r="L21">
            <v>14229</v>
          </cell>
          <cell r="M21">
            <v>42687</v>
          </cell>
          <cell r="O21">
            <v>19530</v>
          </cell>
        </row>
        <row r="22">
          <cell r="D22">
            <v>42258</v>
          </cell>
          <cell r="E22">
            <v>42721.5</v>
          </cell>
          <cell r="G22">
            <v>92700</v>
          </cell>
          <cell r="H22">
            <v>157590</v>
          </cell>
          <cell r="I22">
            <v>23638.5</v>
          </cell>
          <cell r="J22">
            <v>31518</v>
          </cell>
          <cell r="K22">
            <v>39397.5</v>
          </cell>
          <cell r="L22">
            <v>47277</v>
          </cell>
          <cell r="M22">
            <v>141831</v>
          </cell>
          <cell r="O22">
            <v>64890</v>
          </cell>
        </row>
        <row r="23">
          <cell r="D23">
            <v>42415</v>
          </cell>
          <cell r="E23">
            <v>42446.5</v>
          </cell>
          <cell r="G23">
            <v>6300</v>
          </cell>
          <cell r="H23">
            <v>10710</v>
          </cell>
          <cell r="I23">
            <v>1606.5</v>
          </cell>
          <cell r="J23">
            <v>2142</v>
          </cell>
          <cell r="K23">
            <v>2677.5</v>
          </cell>
          <cell r="L23">
            <v>3213</v>
          </cell>
          <cell r="M23">
            <v>9639</v>
          </cell>
          <cell r="O23">
            <v>4410</v>
          </cell>
        </row>
        <row r="24">
          <cell r="D24">
            <v>42389</v>
          </cell>
          <cell r="E24">
            <v>42852.5</v>
          </cell>
          <cell r="G24">
            <v>92700</v>
          </cell>
          <cell r="H24">
            <v>157590</v>
          </cell>
          <cell r="I24">
            <v>23638.5</v>
          </cell>
          <cell r="J24">
            <v>31518</v>
          </cell>
          <cell r="K24">
            <v>39397.5</v>
          </cell>
          <cell r="L24">
            <v>47277</v>
          </cell>
          <cell r="M24">
            <v>141831</v>
          </cell>
          <cell r="O24">
            <v>64890</v>
          </cell>
        </row>
        <row r="25">
          <cell r="D25">
            <v>42403</v>
          </cell>
          <cell r="E25">
            <v>42641.5</v>
          </cell>
          <cell r="G25">
            <v>47700</v>
          </cell>
          <cell r="H25">
            <v>81090</v>
          </cell>
          <cell r="I25">
            <v>12163.5</v>
          </cell>
          <cell r="J25">
            <v>16218</v>
          </cell>
          <cell r="K25">
            <v>20272.5</v>
          </cell>
          <cell r="L25">
            <v>24327</v>
          </cell>
          <cell r="M25">
            <v>72981</v>
          </cell>
          <cell r="O25">
            <v>33390</v>
          </cell>
        </row>
        <row r="26">
          <cell r="D26">
            <v>42311</v>
          </cell>
          <cell r="E26">
            <v>42383</v>
          </cell>
          <cell r="G26">
            <v>14400</v>
          </cell>
          <cell r="H26">
            <v>24480</v>
          </cell>
          <cell r="I26">
            <v>3672</v>
          </cell>
          <cell r="J26">
            <v>4896</v>
          </cell>
          <cell r="K26">
            <v>6120</v>
          </cell>
          <cell r="L26">
            <v>7344</v>
          </cell>
          <cell r="M26">
            <v>22032</v>
          </cell>
          <cell r="O26">
            <v>10080</v>
          </cell>
        </row>
        <row r="27">
          <cell r="D27">
            <v>42324</v>
          </cell>
          <cell r="E27">
            <v>42396</v>
          </cell>
          <cell r="G27">
            <v>14400</v>
          </cell>
          <cell r="H27">
            <v>24480</v>
          </cell>
          <cell r="I27">
            <v>3672</v>
          </cell>
          <cell r="J27">
            <v>4896</v>
          </cell>
          <cell r="K27">
            <v>6120</v>
          </cell>
          <cell r="L27">
            <v>7344</v>
          </cell>
          <cell r="M27">
            <v>22032</v>
          </cell>
          <cell r="O27">
            <v>10080</v>
          </cell>
        </row>
        <row r="28">
          <cell r="D28">
            <v>42434</v>
          </cell>
          <cell r="E28">
            <v>42672.5</v>
          </cell>
          <cell r="G28">
            <v>47700</v>
          </cell>
          <cell r="H28">
            <v>81090</v>
          </cell>
          <cell r="I28">
            <v>12163.5</v>
          </cell>
          <cell r="J28">
            <v>16218</v>
          </cell>
          <cell r="K28">
            <v>20272.5</v>
          </cell>
          <cell r="L28">
            <v>24327</v>
          </cell>
          <cell r="M28">
            <v>72981</v>
          </cell>
          <cell r="O28">
            <v>33390</v>
          </cell>
        </row>
        <row r="29">
          <cell r="D29">
            <v>42434</v>
          </cell>
          <cell r="E29">
            <v>42830</v>
          </cell>
          <cell r="G29">
            <v>79200</v>
          </cell>
          <cell r="H29">
            <v>134640</v>
          </cell>
          <cell r="I29">
            <v>20196</v>
          </cell>
          <cell r="J29">
            <v>26928</v>
          </cell>
          <cell r="K29">
            <v>33660</v>
          </cell>
          <cell r="L29">
            <v>40392</v>
          </cell>
          <cell r="M29">
            <v>121176</v>
          </cell>
          <cell r="O29">
            <v>55440</v>
          </cell>
        </row>
        <row r="30">
          <cell r="D30">
            <v>42354</v>
          </cell>
          <cell r="E30">
            <v>42399</v>
          </cell>
          <cell r="G30">
            <v>9000</v>
          </cell>
          <cell r="H30">
            <v>15300</v>
          </cell>
          <cell r="I30">
            <v>2295</v>
          </cell>
          <cell r="J30">
            <v>3060</v>
          </cell>
          <cell r="K30">
            <v>3825</v>
          </cell>
          <cell r="L30">
            <v>4590</v>
          </cell>
          <cell r="M30">
            <v>13770</v>
          </cell>
          <cell r="O30">
            <v>6300</v>
          </cell>
        </row>
        <row r="31">
          <cell r="D31">
            <v>42277</v>
          </cell>
          <cell r="E31">
            <v>42614.5</v>
          </cell>
          <cell r="G31">
            <v>67500</v>
          </cell>
          <cell r="H31">
            <v>114750</v>
          </cell>
          <cell r="I31">
            <v>17212.5</v>
          </cell>
          <cell r="J31">
            <v>22950</v>
          </cell>
          <cell r="K31">
            <v>28687.5</v>
          </cell>
          <cell r="L31">
            <v>34425</v>
          </cell>
          <cell r="M31">
            <v>103275</v>
          </cell>
          <cell r="O31">
            <v>47250</v>
          </cell>
        </row>
        <row r="32">
          <cell r="D32">
            <v>42382</v>
          </cell>
          <cell r="E32">
            <v>42814</v>
          </cell>
          <cell r="G32">
            <v>86400</v>
          </cell>
          <cell r="H32">
            <v>146880</v>
          </cell>
          <cell r="I32">
            <v>22032</v>
          </cell>
          <cell r="J32">
            <v>29376</v>
          </cell>
          <cell r="K32">
            <v>36720</v>
          </cell>
          <cell r="L32">
            <v>44064</v>
          </cell>
          <cell r="M32">
            <v>132192</v>
          </cell>
          <cell r="O32">
            <v>60480</v>
          </cell>
        </row>
        <row r="33">
          <cell r="D33">
            <v>42440</v>
          </cell>
          <cell r="E33">
            <v>42903.5</v>
          </cell>
          <cell r="G33">
            <v>92700</v>
          </cell>
          <cell r="H33">
            <v>157590</v>
          </cell>
          <cell r="I33">
            <v>23638.5</v>
          </cell>
          <cell r="J33">
            <v>31518</v>
          </cell>
          <cell r="K33">
            <v>39397.5</v>
          </cell>
          <cell r="L33">
            <v>47277</v>
          </cell>
          <cell r="M33">
            <v>141831</v>
          </cell>
          <cell r="O33">
            <v>64890</v>
          </cell>
        </row>
        <row r="34">
          <cell r="D34">
            <v>42299</v>
          </cell>
          <cell r="E34">
            <v>42438.5</v>
          </cell>
          <cell r="G34">
            <v>27900</v>
          </cell>
          <cell r="H34">
            <v>47430</v>
          </cell>
          <cell r="I34">
            <v>7114.5</v>
          </cell>
          <cell r="J34">
            <v>9486</v>
          </cell>
          <cell r="K34">
            <v>11857.5</v>
          </cell>
          <cell r="L34">
            <v>14229</v>
          </cell>
          <cell r="M34">
            <v>42687</v>
          </cell>
          <cell r="O34">
            <v>19530</v>
          </cell>
        </row>
        <row r="35">
          <cell r="D35">
            <v>42291</v>
          </cell>
          <cell r="E35">
            <v>42336</v>
          </cell>
          <cell r="G35">
            <v>9000</v>
          </cell>
          <cell r="H35">
            <v>15300</v>
          </cell>
          <cell r="I35">
            <v>2295</v>
          </cell>
          <cell r="J35">
            <v>3060</v>
          </cell>
          <cell r="K35">
            <v>3825</v>
          </cell>
          <cell r="L35">
            <v>4590</v>
          </cell>
          <cell r="M35">
            <v>13770</v>
          </cell>
          <cell r="O35">
            <v>6300</v>
          </cell>
        </row>
        <row r="36">
          <cell r="D36">
            <v>42290</v>
          </cell>
          <cell r="E36">
            <v>42479</v>
          </cell>
          <cell r="G36">
            <v>37800</v>
          </cell>
          <cell r="H36">
            <v>64260</v>
          </cell>
          <cell r="I36">
            <v>9639</v>
          </cell>
          <cell r="J36">
            <v>12852</v>
          </cell>
          <cell r="K36">
            <v>16065</v>
          </cell>
          <cell r="L36">
            <v>19278</v>
          </cell>
          <cell r="M36">
            <v>57834</v>
          </cell>
          <cell r="O36">
            <v>26460</v>
          </cell>
        </row>
        <row r="37">
          <cell r="D37">
            <v>42269</v>
          </cell>
          <cell r="E37">
            <v>42408.5</v>
          </cell>
          <cell r="G37">
            <v>27900</v>
          </cell>
          <cell r="H37">
            <v>47430</v>
          </cell>
          <cell r="I37">
            <v>7114.5</v>
          </cell>
          <cell r="J37">
            <v>9486</v>
          </cell>
          <cell r="K37">
            <v>11857.5</v>
          </cell>
          <cell r="L37">
            <v>14229</v>
          </cell>
          <cell r="M37">
            <v>42687</v>
          </cell>
          <cell r="O37">
            <v>19530</v>
          </cell>
        </row>
        <row r="38">
          <cell r="D38">
            <v>42358</v>
          </cell>
          <cell r="E38">
            <v>42547</v>
          </cell>
          <cell r="G38">
            <v>37800</v>
          </cell>
          <cell r="H38">
            <v>64260</v>
          </cell>
          <cell r="I38">
            <v>9639</v>
          </cell>
          <cell r="J38">
            <v>12852</v>
          </cell>
          <cell r="K38">
            <v>16065</v>
          </cell>
          <cell r="L38">
            <v>19278</v>
          </cell>
          <cell r="M38">
            <v>57834</v>
          </cell>
          <cell r="O38">
            <v>26460</v>
          </cell>
        </row>
        <row r="39">
          <cell r="D39">
            <v>42369</v>
          </cell>
          <cell r="E39">
            <v>42801</v>
          </cell>
          <cell r="G39">
            <v>86400</v>
          </cell>
          <cell r="H39">
            <v>146880</v>
          </cell>
          <cell r="I39">
            <v>22032</v>
          </cell>
          <cell r="J39">
            <v>29376</v>
          </cell>
          <cell r="K39">
            <v>36720</v>
          </cell>
          <cell r="L39">
            <v>44064</v>
          </cell>
          <cell r="M39">
            <v>132192</v>
          </cell>
          <cell r="O39">
            <v>60480</v>
          </cell>
        </row>
        <row r="40">
          <cell r="D40">
            <v>42264</v>
          </cell>
          <cell r="E40">
            <v>42295.5</v>
          </cell>
          <cell r="G40">
            <v>6300</v>
          </cell>
          <cell r="H40">
            <v>10710</v>
          </cell>
          <cell r="I40">
            <v>1606.5</v>
          </cell>
          <cell r="J40">
            <v>2142</v>
          </cell>
          <cell r="K40">
            <v>2677.5</v>
          </cell>
          <cell r="L40">
            <v>3213</v>
          </cell>
          <cell r="M40">
            <v>9639</v>
          </cell>
          <cell r="O40">
            <v>4410</v>
          </cell>
        </row>
        <row r="41">
          <cell r="D41">
            <v>42319</v>
          </cell>
          <cell r="E41">
            <v>42715</v>
          </cell>
          <cell r="G41">
            <v>79200</v>
          </cell>
          <cell r="H41">
            <v>134640</v>
          </cell>
          <cell r="I41">
            <v>20196</v>
          </cell>
          <cell r="J41">
            <v>26928</v>
          </cell>
          <cell r="K41">
            <v>33660</v>
          </cell>
          <cell r="L41">
            <v>40392</v>
          </cell>
          <cell r="M41">
            <v>121176</v>
          </cell>
          <cell r="O41">
            <v>55440</v>
          </cell>
        </row>
        <row r="42">
          <cell r="D42">
            <v>42399</v>
          </cell>
          <cell r="E42">
            <v>42439.5</v>
          </cell>
          <cell r="G42">
            <v>8100</v>
          </cell>
          <cell r="H42">
            <v>13770</v>
          </cell>
          <cell r="I42">
            <v>2065.5</v>
          </cell>
          <cell r="J42">
            <v>2754</v>
          </cell>
          <cell r="K42">
            <v>3442.5</v>
          </cell>
          <cell r="L42">
            <v>4131</v>
          </cell>
          <cell r="M42">
            <v>12393</v>
          </cell>
          <cell r="O42">
            <v>5670</v>
          </cell>
        </row>
        <row r="43">
          <cell r="D43">
            <v>42275</v>
          </cell>
          <cell r="E43">
            <v>42315.5</v>
          </cell>
          <cell r="G43">
            <v>8100</v>
          </cell>
          <cell r="H43">
            <v>13770</v>
          </cell>
          <cell r="I43">
            <v>2065.5</v>
          </cell>
          <cell r="J43">
            <v>2754</v>
          </cell>
          <cell r="K43">
            <v>3442.5</v>
          </cell>
          <cell r="L43">
            <v>4131</v>
          </cell>
          <cell r="M43">
            <v>12393</v>
          </cell>
          <cell r="O43">
            <v>5670</v>
          </cell>
        </row>
        <row r="44">
          <cell r="D44">
            <v>42377</v>
          </cell>
          <cell r="E44">
            <v>42651.5</v>
          </cell>
          <cell r="G44">
            <v>54900</v>
          </cell>
          <cell r="H44">
            <v>93330</v>
          </cell>
          <cell r="I44">
            <v>13999.5</v>
          </cell>
          <cell r="J44">
            <v>18666</v>
          </cell>
          <cell r="K44">
            <v>23332.5</v>
          </cell>
          <cell r="L44">
            <v>27999</v>
          </cell>
          <cell r="M44">
            <v>83997</v>
          </cell>
          <cell r="O44">
            <v>38430</v>
          </cell>
        </row>
        <row r="45">
          <cell r="D45">
            <v>42380</v>
          </cell>
          <cell r="E45">
            <v>42411.5</v>
          </cell>
          <cell r="G45">
            <v>6300</v>
          </cell>
          <cell r="H45">
            <v>10710</v>
          </cell>
          <cell r="I45">
            <v>1606.5</v>
          </cell>
          <cell r="J45">
            <v>2142</v>
          </cell>
          <cell r="K45">
            <v>2677.5</v>
          </cell>
          <cell r="L45">
            <v>3213</v>
          </cell>
          <cell r="M45">
            <v>9639</v>
          </cell>
          <cell r="O45">
            <v>4410</v>
          </cell>
        </row>
        <row r="46">
          <cell r="D46">
            <v>42415</v>
          </cell>
          <cell r="E46">
            <v>42730</v>
          </cell>
          <cell r="G46">
            <v>63000</v>
          </cell>
          <cell r="H46">
            <v>107100</v>
          </cell>
          <cell r="I46">
            <v>16065</v>
          </cell>
          <cell r="J46">
            <v>21420</v>
          </cell>
          <cell r="K46">
            <v>26775</v>
          </cell>
          <cell r="L46">
            <v>32130</v>
          </cell>
          <cell r="M46">
            <v>96390</v>
          </cell>
          <cell r="O46">
            <v>44100</v>
          </cell>
        </row>
        <row r="47">
          <cell r="D47">
            <v>42358</v>
          </cell>
          <cell r="E47">
            <v>42398.5</v>
          </cell>
          <cell r="G47">
            <v>8100</v>
          </cell>
          <cell r="H47">
            <v>13770</v>
          </cell>
          <cell r="I47">
            <v>2065.5</v>
          </cell>
          <cell r="J47">
            <v>2754</v>
          </cell>
          <cell r="K47">
            <v>3442.5</v>
          </cell>
          <cell r="L47">
            <v>4131</v>
          </cell>
          <cell r="M47">
            <v>12393</v>
          </cell>
          <cell r="O47">
            <v>5670</v>
          </cell>
        </row>
        <row r="48">
          <cell r="D48">
            <v>42445</v>
          </cell>
          <cell r="E48">
            <v>42782.5</v>
          </cell>
          <cell r="G48">
            <v>67500</v>
          </cell>
          <cell r="H48">
            <v>114750</v>
          </cell>
          <cell r="I48">
            <v>17212.5</v>
          </cell>
          <cell r="J48">
            <v>22950</v>
          </cell>
          <cell r="K48">
            <v>28687.5</v>
          </cell>
          <cell r="L48">
            <v>34425</v>
          </cell>
          <cell r="M48">
            <v>103275</v>
          </cell>
          <cell r="O48">
            <v>47250</v>
          </cell>
        </row>
        <row r="49">
          <cell r="D49">
            <v>42375</v>
          </cell>
          <cell r="E49">
            <v>42564</v>
          </cell>
          <cell r="G49">
            <v>37800</v>
          </cell>
          <cell r="H49">
            <v>64260</v>
          </cell>
          <cell r="I49">
            <v>9639</v>
          </cell>
          <cell r="J49">
            <v>12852</v>
          </cell>
          <cell r="K49">
            <v>16065</v>
          </cell>
          <cell r="L49">
            <v>19278</v>
          </cell>
          <cell r="M49">
            <v>57834</v>
          </cell>
          <cell r="O49">
            <v>26460</v>
          </cell>
        </row>
        <row r="50">
          <cell r="D50">
            <v>42291</v>
          </cell>
          <cell r="E50">
            <v>42606</v>
          </cell>
          <cell r="G50">
            <v>63000</v>
          </cell>
          <cell r="H50">
            <v>107100</v>
          </cell>
          <cell r="I50">
            <v>16065</v>
          </cell>
          <cell r="J50">
            <v>21420</v>
          </cell>
          <cell r="K50">
            <v>26775</v>
          </cell>
          <cell r="L50">
            <v>32130</v>
          </cell>
          <cell r="M50">
            <v>96390</v>
          </cell>
          <cell r="O50">
            <v>44100</v>
          </cell>
        </row>
        <row r="51">
          <cell r="D51">
            <v>42324</v>
          </cell>
          <cell r="E51">
            <v>42598.5</v>
          </cell>
          <cell r="G51">
            <v>54900</v>
          </cell>
          <cell r="H51">
            <v>93330</v>
          </cell>
          <cell r="I51">
            <v>13999.5</v>
          </cell>
          <cell r="J51">
            <v>18666</v>
          </cell>
          <cell r="K51">
            <v>23332.5</v>
          </cell>
          <cell r="L51">
            <v>27999</v>
          </cell>
          <cell r="M51">
            <v>83997</v>
          </cell>
          <cell r="O51">
            <v>38430</v>
          </cell>
        </row>
        <row r="52">
          <cell r="D52">
            <v>42439</v>
          </cell>
          <cell r="E52">
            <v>42484</v>
          </cell>
          <cell r="G52">
            <v>9000</v>
          </cell>
          <cell r="H52">
            <v>15300</v>
          </cell>
          <cell r="I52">
            <v>2295</v>
          </cell>
          <cell r="J52">
            <v>3060</v>
          </cell>
          <cell r="K52">
            <v>3825</v>
          </cell>
          <cell r="L52">
            <v>4590</v>
          </cell>
          <cell r="M52">
            <v>13770</v>
          </cell>
          <cell r="O52">
            <v>6300</v>
          </cell>
        </row>
        <row r="53">
          <cell r="D53">
            <v>42263</v>
          </cell>
          <cell r="E53">
            <v>42303.5</v>
          </cell>
          <cell r="G53">
            <v>8100</v>
          </cell>
          <cell r="H53">
            <v>13770</v>
          </cell>
          <cell r="I53">
            <v>2065.5</v>
          </cell>
          <cell r="J53">
            <v>2754</v>
          </cell>
          <cell r="K53">
            <v>3442.5</v>
          </cell>
          <cell r="L53">
            <v>4131</v>
          </cell>
          <cell r="M53">
            <v>12393</v>
          </cell>
          <cell r="O53">
            <v>5670</v>
          </cell>
        </row>
        <row r="54">
          <cell r="D54">
            <v>42343</v>
          </cell>
          <cell r="E54">
            <v>42680.5</v>
          </cell>
          <cell r="G54">
            <v>67500</v>
          </cell>
          <cell r="H54">
            <v>114750</v>
          </cell>
          <cell r="I54">
            <v>17212.5</v>
          </cell>
          <cell r="J54">
            <v>22950</v>
          </cell>
          <cell r="K54">
            <v>28687.5</v>
          </cell>
          <cell r="L54">
            <v>34425</v>
          </cell>
          <cell r="M54">
            <v>103275</v>
          </cell>
          <cell r="O54">
            <v>47250</v>
          </cell>
        </row>
        <row r="55">
          <cell r="D55">
            <v>42398</v>
          </cell>
          <cell r="E55">
            <v>42672.5</v>
          </cell>
          <cell r="G55">
            <v>54900</v>
          </cell>
          <cell r="H55">
            <v>93330</v>
          </cell>
          <cell r="I55">
            <v>13999.5</v>
          </cell>
          <cell r="J55">
            <v>18666</v>
          </cell>
          <cell r="K55">
            <v>23332.5</v>
          </cell>
          <cell r="L55">
            <v>27999</v>
          </cell>
          <cell r="M55">
            <v>83997</v>
          </cell>
          <cell r="O55">
            <v>38430</v>
          </cell>
        </row>
        <row r="56">
          <cell r="D56">
            <v>42367</v>
          </cell>
          <cell r="E56">
            <v>42439</v>
          </cell>
          <cell r="G56">
            <v>14400</v>
          </cell>
          <cell r="H56">
            <v>24480</v>
          </cell>
          <cell r="I56">
            <v>3672</v>
          </cell>
          <cell r="J56">
            <v>4896</v>
          </cell>
          <cell r="K56">
            <v>6120</v>
          </cell>
          <cell r="L56">
            <v>7344</v>
          </cell>
          <cell r="M56">
            <v>22032</v>
          </cell>
          <cell r="O56">
            <v>10080</v>
          </cell>
        </row>
        <row r="57">
          <cell r="D57">
            <v>42292</v>
          </cell>
          <cell r="E57">
            <v>42332.5</v>
          </cell>
          <cell r="G57">
            <v>8100</v>
          </cell>
          <cell r="H57">
            <v>13770</v>
          </cell>
          <cell r="I57">
            <v>2065.5</v>
          </cell>
          <cell r="J57">
            <v>2754</v>
          </cell>
          <cell r="K57">
            <v>3442.5</v>
          </cell>
          <cell r="L57">
            <v>4131</v>
          </cell>
          <cell r="M57">
            <v>12393</v>
          </cell>
          <cell r="O57">
            <v>5670</v>
          </cell>
        </row>
        <row r="58">
          <cell r="D58">
            <v>42437</v>
          </cell>
          <cell r="E58">
            <v>42482</v>
          </cell>
          <cell r="G58">
            <v>9000</v>
          </cell>
          <cell r="H58">
            <v>15300</v>
          </cell>
          <cell r="I58">
            <v>2295</v>
          </cell>
          <cell r="J58">
            <v>3060</v>
          </cell>
          <cell r="K58">
            <v>3825</v>
          </cell>
          <cell r="L58">
            <v>4590</v>
          </cell>
          <cell r="M58">
            <v>13770</v>
          </cell>
          <cell r="O58">
            <v>6300</v>
          </cell>
        </row>
        <row r="59">
          <cell r="D59">
            <v>42319</v>
          </cell>
          <cell r="E59">
            <v>42413.5</v>
          </cell>
          <cell r="G59">
            <v>18900</v>
          </cell>
          <cell r="H59">
            <v>32130</v>
          </cell>
          <cell r="I59">
            <v>4819.5</v>
          </cell>
          <cell r="J59">
            <v>6426</v>
          </cell>
          <cell r="K59">
            <v>8032.5</v>
          </cell>
          <cell r="L59">
            <v>9639</v>
          </cell>
          <cell r="M59">
            <v>28917</v>
          </cell>
          <cell r="O59">
            <v>13230</v>
          </cell>
        </row>
        <row r="60">
          <cell r="D60">
            <v>42248</v>
          </cell>
          <cell r="E60">
            <v>42486.5</v>
          </cell>
          <cell r="G60">
            <v>47700</v>
          </cell>
          <cell r="H60">
            <v>81090</v>
          </cell>
          <cell r="I60">
            <v>12163.5</v>
          </cell>
          <cell r="J60">
            <v>16218</v>
          </cell>
          <cell r="K60">
            <v>20272.5</v>
          </cell>
          <cell r="L60">
            <v>24327</v>
          </cell>
          <cell r="M60">
            <v>72981</v>
          </cell>
          <cell r="O60">
            <v>33390</v>
          </cell>
        </row>
        <row r="61">
          <cell r="D61">
            <v>42248</v>
          </cell>
          <cell r="E61">
            <v>42288.5</v>
          </cell>
          <cell r="G61">
            <v>8100</v>
          </cell>
          <cell r="H61">
            <v>13770</v>
          </cell>
          <cell r="I61">
            <v>2065.5</v>
          </cell>
          <cell r="J61">
            <v>2754</v>
          </cell>
          <cell r="K61">
            <v>3442.5</v>
          </cell>
          <cell r="L61">
            <v>4131</v>
          </cell>
          <cell r="M61">
            <v>12393</v>
          </cell>
          <cell r="O61">
            <v>5670</v>
          </cell>
        </row>
        <row r="62">
          <cell r="D62">
            <v>42248</v>
          </cell>
          <cell r="E62">
            <v>42522.5</v>
          </cell>
          <cell r="G62">
            <v>54900</v>
          </cell>
          <cell r="H62">
            <v>93330</v>
          </cell>
          <cell r="I62">
            <v>13999.5</v>
          </cell>
          <cell r="J62">
            <v>18666</v>
          </cell>
          <cell r="K62">
            <v>23332.5</v>
          </cell>
          <cell r="L62">
            <v>27999</v>
          </cell>
          <cell r="M62">
            <v>83997</v>
          </cell>
          <cell r="O62">
            <v>38430</v>
          </cell>
        </row>
        <row r="63">
          <cell r="D63">
            <v>42248</v>
          </cell>
          <cell r="E63">
            <v>42711.5</v>
          </cell>
          <cell r="G63">
            <v>92700</v>
          </cell>
          <cell r="H63">
            <v>157590</v>
          </cell>
          <cell r="I63">
            <v>23638.5</v>
          </cell>
          <cell r="J63">
            <v>31518</v>
          </cell>
          <cell r="K63">
            <v>39397.5</v>
          </cell>
          <cell r="L63">
            <v>47277</v>
          </cell>
          <cell r="M63">
            <v>141831</v>
          </cell>
          <cell r="O63">
            <v>64890</v>
          </cell>
        </row>
        <row r="64">
          <cell r="D64">
            <v>42248</v>
          </cell>
          <cell r="E64">
            <v>42644</v>
          </cell>
          <cell r="G64">
            <v>79200</v>
          </cell>
          <cell r="H64">
            <v>134640</v>
          </cell>
          <cell r="I64">
            <v>20196</v>
          </cell>
          <cell r="J64">
            <v>26928</v>
          </cell>
          <cell r="K64">
            <v>33660</v>
          </cell>
          <cell r="L64">
            <v>40392</v>
          </cell>
          <cell r="M64">
            <v>121176</v>
          </cell>
          <cell r="O64">
            <v>55440</v>
          </cell>
        </row>
        <row r="65">
          <cell r="D65">
            <v>42248</v>
          </cell>
          <cell r="E65">
            <v>42342.5</v>
          </cell>
          <cell r="G65">
            <v>18900</v>
          </cell>
          <cell r="H65">
            <v>32130</v>
          </cell>
          <cell r="I65">
            <v>4819.5</v>
          </cell>
          <cell r="J65">
            <v>6426</v>
          </cell>
          <cell r="K65">
            <v>8032.5</v>
          </cell>
          <cell r="L65">
            <v>9639</v>
          </cell>
          <cell r="M65">
            <v>28917</v>
          </cell>
          <cell r="O65">
            <v>13230</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104"/>
  <sheetViews>
    <sheetView showGridLines="0" tabSelected="1" topLeftCell="A83" zoomScaleNormal="100" workbookViewId="0">
      <selection activeCell="G92" sqref="G92"/>
    </sheetView>
  </sheetViews>
  <sheetFormatPr defaultColWidth="9.85546875" defaultRowHeight="15"/>
  <cols>
    <col min="1" max="1" width="9.85546875" style="9"/>
    <col min="2" max="2" width="11.42578125" style="1" customWidth="1"/>
    <col min="3" max="3" width="10.85546875" style="1" customWidth="1"/>
    <col min="4" max="4" width="12.7109375" style="1" customWidth="1"/>
    <col min="5" max="6" width="9.85546875" style="1"/>
    <col min="7" max="7" width="48.85546875" style="1" bestFit="1" customWidth="1"/>
    <col min="8" max="8" width="19.140625" style="1" customWidth="1"/>
    <col min="9" max="9" width="3.7109375" style="1" customWidth="1"/>
    <col min="10" max="10" width="3.85546875" style="1" customWidth="1"/>
    <col min="11" max="12" width="12.28515625" style="1" customWidth="1"/>
    <col min="13" max="13" width="47.42578125" style="1" customWidth="1"/>
    <col min="14" max="14" width="4.42578125" style="1" customWidth="1"/>
    <col min="15" max="15" width="4" style="1" customWidth="1"/>
    <col min="16" max="16" width="12.28515625" style="1" customWidth="1"/>
    <col min="17" max="16384" width="9.85546875" style="1"/>
  </cols>
  <sheetData>
    <row r="1" spans="1:16">
      <c r="H1" s="2"/>
    </row>
    <row r="2" spans="1:16" ht="34.5">
      <c r="H2" s="73" t="s">
        <v>1</v>
      </c>
      <c r="I2" s="74"/>
      <c r="J2" s="74"/>
      <c r="K2" s="74"/>
      <c r="L2" s="74"/>
      <c r="M2" s="74"/>
      <c r="N2" s="74"/>
      <c r="O2" s="74"/>
      <c r="P2" s="74"/>
    </row>
    <row r="3" spans="1:16">
      <c r="H3" s="2"/>
    </row>
    <row r="4" spans="1:16" ht="30">
      <c r="H4" s="75" t="s">
        <v>5</v>
      </c>
      <c r="I4" s="76"/>
      <c r="J4" s="76"/>
      <c r="K4" s="76"/>
      <c r="L4" s="76"/>
      <c r="M4" s="76"/>
      <c r="N4" s="76"/>
      <c r="O4" s="76"/>
      <c r="P4" s="76"/>
    </row>
    <row r="5" spans="1:16" ht="15.75" thickBot="1">
      <c r="H5" s="2"/>
    </row>
    <row r="6" spans="1:16" ht="32.25" thickBot="1">
      <c r="H6" s="2"/>
      <c r="I6" s="77" t="s">
        <v>52</v>
      </c>
      <c r="J6" s="78"/>
      <c r="K6" s="78"/>
      <c r="L6" s="78"/>
      <c r="M6" s="78"/>
      <c r="N6" s="78"/>
      <c r="O6" s="79"/>
      <c r="P6" s="3"/>
    </row>
    <row r="7" spans="1:16" customFormat="1">
      <c r="A7" s="10"/>
    </row>
    <row r="8" spans="1:16" customFormat="1">
      <c r="A8" s="10"/>
    </row>
    <row r="9" spans="1:16" customFormat="1">
      <c r="A9" s="10"/>
    </row>
    <row r="10" spans="1:16" ht="18.75" thickBot="1">
      <c r="A10" s="11" t="s">
        <v>60</v>
      </c>
      <c r="B10" s="4"/>
      <c r="C10" s="4"/>
      <c r="D10" s="4"/>
      <c r="E10" s="4"/>
      <c r="F10" s="4"/>
      <c r="G10" s="4"/>
      <c r="H10" s="3"/>
      <c r="I10"/>
      <c r="J10"/>
      <c r="K10"/>
      <c r="L10"/>
      <c r="M10"/>
      <c r="N10"/>
      <c r="O10"/>
      <c r="P10"/>
    </row>
    <row r="11" spans="1:16" ht="12.6" customHeight="1" thickTop="1">
      <c r="A11" s="12"/>
      <c r="B11" s="5"/>
      <c r="C11" s="5"/>
      <c r="D11" s="5"/>
      <c r="E11" s="5"/>
      <c r="F11" s="5"/>
      <c r="G11" s="5"/>
      <c r="H11" s="5"/>
      <c r="I11"/>
      <c r="J11"/>
      <c r="K11"/>
      <c r="L11"/>
      <c r="M11"/>
      <c r="N11"/>
      <c r="O11"/>
      <c r="P11"/>
    </row>
    <row r="12" spans="1:16" ht="65.25" customHeight="1">
      <c r="B12" s="80" t="s">
        <v>6</v>
      </c>
      <c r="C12" s="80"/>
      <c r="D12" s="80"/>
      <c r="E12" s="80"/>
      <c r="F12" s="80"/>
      <c r="G12" s="80"/>
      <c r="H12" s="80"/>
      <c r="I12" s="8"/>
      <c r="J12" s="8"/>
      <c r="K12" s="8"/>
      <c r="L12" s="8"/>
      <c r="M12" s="8"/>
      <c r="N12" s="8"/>
      <c r="O12" s="8"/>
    </row>
    <row r="13" spans="1:16" customFormat="1" ht="5.45" customHeight="1">
      <c r="A13" s="10"/>
    </row>
    <row r="14" spans="1:16" ht="18.75" thickBot="1">
      <c r="A14" s="11" t="s">
        <v>0</v>
      </c>
      <c r="B14" s="4"/>
      <c r="C14" s="4"/>
      <c r="D14" s="4"/>
      <c r="E14" s="4"/>
      <c r="F14" s="4"/>
      <c r="G14" s="4"/>
      <c r="H14" s="3"/>
      <c r="I14" s="6"/>
      <c r="M14" s="7"/>
    </row>
    <row r="15" spans="1:16" ht="10.5" customHeight="1" thickTop="1">
      <c r="A15" s="12"/>
      <c r="B15" s="5"/>
      <c r="C15" s="5"/>
      <c r="D15" s="5"/>
      <c r="E15" s="5"/>
      <c r="F15" s="5"/>
      <c r="G15" s="5"/>
      <c r="H15" s="5"/>
      <c r="I15" s="6"/>
    </row>
    <row r="16" spans="1:16" customFormat="1">
      <c r="A16" s="13" t="s">
        <v>61</v>
      </c>
      <c r="B16" s="1"/>
      <c r="C16" s="1"/>
      <c r="D16" s="1"/>
      <c r="E16" s="1"/>
      <c r="F16" s="1"/>
      <c r="G16" s="1"/>
      <c r="H16" s="1"/>
      <c r="I16" s="1"/>
      <c r="J16" s="1"/>
      <c r="K16" s="1"/>
      <c r="L16" s="1"/>
      <c r="M16" s="1"/>
    </row>
    <row r="17" spans="1:22" customFormat="1">
      <c r="A17" s="13" t="s">
        <v>86</v>
      </c>
      <c r="B17" s="1"/>
      <c r="C17" s="1"/>
      <c r="D17" s="1"/>
      <c r="E17" s="1"/>
      <c r="F17" s="1"/>
      <c r="G17" s="1"/>
      <c r="H17" s="1"/>
      <c r="I17" s="1"/>
      <c r="J17" s="1"/>
      <c r="K17" s="1"/>
      <c r="L17" s="1"/>
      <c r="M17" s="1"/>
    </row>
    <row r="18" spans="1:22" customFormat="1">
      <c r="A18" s="9"/>
      <c r="B18" s="1"/>
      <c r="C18" s="1"/>
      <c r="D18" s="1"/>
      <c r="E18" s="1"/>
      <c r="F18" s="1"/>
      <c r="G18" s="1"/>
      <c r="H18" s="1"/>
      <c r="I18" s="1"/>
      <c r="J18" s="1"/>
      <c r="K18" s="1"/>
      <c r="L18" s="1"/>
      <c r="M18" s="1"/>
    </row>
    <row r="19" spans="1:22" customFormat="1" ht="18" thickBot="1">
      <c r="A19" s="40" t="s">
        <v>4</v>
      </c>
      <c r="B19" s="40" t="s">
        <v>7</v>
      </c>
      <c r="C19" s="40"/>
      <c r="D19" s="1"/>
      <c r="E19" s="1"/>
      <c r="F19" s="1"/>
      <c r="G19" s="1"/>
      <c r="H19" s="1"/>
      <c r="I19" s="1"/>
      <c r="J19" s="1"/>
      <c r="K19" s="1"/>
      <c r="L19" s="1"/>
      <c r="M19" s="1"/>
      <c r="N19" s="1"/>
      <c r="O19" s="1"/>
      <c r="P19" s="1"/>
      <c r="Q19" s="1"/>
      <c r="R19" s="1"/>
      <c r="S19" s="1"/>
      <c r="T19" s="1"/>
      <c r="U19" s="1"/>
      <c r="V19" s="1"/>
    </row>
    <row r="20" spans="1:22" customFormat="1" ht="15.75" thickTop="1">
      <c r="A20" s="1"/>
      <c r="B20" s="65" t="s">
        <v>53</v>
      </c>
      <c r="C20" s="1"/>
      <c r="D20" s="1"/>
      <c r="E20" s="1"/>
      <c r="F20" s="1"/>
      <c r="G20" s="1"/>
      <c r="H20" s="1"/>
      <c r="I20" s="1"/>
      <c r="J20" s="6"/>
      <c r="K20" s="6"/>
      <c r="L20" s="6"/>
      <c r="M20" s="1"/>
      <c r="N20" s="1"/>
      <c r="O20" s="1"/>
      <c r="P20" s="1"/>
      <c r="Q20" s="1"/>
      <c r="R20" s="1"/>
      <c r="S20" s="1"/>
      <c r="T20" s="1"/>
      <c r="U20" s="1"/>
      <c r="V20" s="1"/>
    </row>
    <row r="21" spans="1:22" customFormat="1">
      <c r="A21" s="1"/>
      <c r="B21" s="14" t="s">
        <v>66</v>
      </c>
      <c r="C21" s="1"/>
      <c r="D21" s="1"/>
      <c r="E21" s="1"/>
      <c r="F21" s="1"/>
      <c r="G21" s="1"/>
      <c r="H21" s="1"/>
      <c r="I21" s="1"/>
      <c r="J21" s="6"/>
      <c r="K21" s="6"/>
      <c r="L21" s="6"/>
      <c r="M21" s="1"/>
      <c r="N21" s="1"/>
      <c r="O21" s="1"/>
      <c r="P21" s="1"/>
      <c r="Q21" s="1"/>
      <c r="R21" s="1"/>
      <c r="S21" s="1"/>
      <c r="T21" s="1"/>
      <c r="U21" s="1"/>
      <c r="V21" s="1"/>
    </row>
    <row r="22" spans="1:22" customFormat="1">
      <c r="A22" s="1"/>
      <c r="B22" s="14" t="s">
        <v>84</v>
      </c>
      <c r="C22" s="14"/>
      <c r="D22" s="1"/>
      <c r="E22" s="1"/>
      <c r="F22" s="1"/>
      <c r="G22" s="1"/>
      <c r="H22" s="1"/>
      <c r="I22" s="1"/>
      <c r="J22" s="6"/>
      <c r="K22" s="6"/>
      <c r="L22" s="6"/>
      <c r="M22" s="1"/>
      <c r="N22" s="1"/>
      <c r="O22" s="1"/>
      <c r="P22" s="1"/>
      <c r="Q22" s="1"/>
      <c r="R22" s="1"/>
      <c r="S22" s="1"/>
      <c r="T22" s="1"/>
      <c r="U22" s="1"/>
      <c r="V22" s="1"/>
    </row>
    <row r="23" spans="1:22" customFormat="1">
      <c r="A23" s="1"/>
      <c r="B23" s="14" t="s">
        <v>63</v>
      </c>
      <c r="C23" s="14"/>
      <c r="D23" s="1"/>
      <c r="E23" s="1"/>
      <c r="F23" s="1"/>
      <c r="G23" s="1"/>
      <c r="H23" s="1"/>
      <c r="I23" s="1"/>
      <c r="J23" s="6"/>
      <c r="K23" s="6"/>
      <c r="L23" s="6"/>
      <c r="M23" s="1"/>
      <c r="N23" s="1"/>
      <c r="O23" s="1"/>
      <c r="P23" s="1"/>
      <c r="Q23" s="1"/>
      <c r="R23" s="1"/>
      <c r="S23" s="1"/>
      <c r="T23" s="1"/>
      <c r="U23" s="1"/>
      <c r="V23" s="1"/>
    </row>
    <row r="24" spans="1:22" customFormat="1">
      <c r="A24" s="1"/>
      <c r="B24" s="14" t="s">
        <v>64</v>
      </c>
      <c r="C24" s="14"/>
      <c r="D24" s="1"/>
      <c r="E24" s="1"/>
      <c r="F24" s="1"/>
      <c r="G24" s="1"/>
      <c r="H24" s="1"/>
      <c r="I24" s="1"/>
      <c r="J24" s="6"/>
      <c r="K24" s="6"/>
      <c r="L24" s="6"/>
      <c r="M24" s="1"/>
      <c r="N24" s="1"/>
      <c r="O24" s="1"/>
      <c r="P24" s="1"/>
      <c r="Q24" s="1"/>
      <c r="R24" s="1"/>
      <c r="S24" s="1"/>
      <c r="T24" s="1"/>
      <c r="U24" s="1"/>
      <c r="V24" s="1"/>
    </row>
    <row r="25" spans="1:22" customFormat="1">
      <c r="A25" s="1"/>
      <c r="B25" s="14" t="s">
        <v>65</v>
      </c>
      <c r="C25" s="14"/>
      <c r="D25" s="1"/>
      <c r="E25" s="1"/>
      <c r="F25" s="1"/>
      <c r="G25" s="1"/>
      <c r="H25" s="1"/>
      <c r="I25" s="1"/>
      <c r="J25" s="6"/>
      <c r="K25" s="6"/>
      <c r="L25" s="6"/>
      <c r="M25" s="1"/>
      <c r="N25" s="1"/>
      <c r="O25" s="1"/>
      <c r="P25" s="1"/>
      <c r="Q25" s="1"/>
      <c r="R25" s="1"/>
      <c r="S25" s="1"/>
      <c r="T25" s="1"/>
      <c r="U25" s="1"/>
      <c r="V25" s="1"/>
    </row>
    <row r="26" spans="1:22" customFormat="1">
      <c r="A26" s="1"/>
      <c r="B26" s="14" t="s">
        <v>83</v>
      </c>
      <c r="C26" s="14"/>
      <c r="D26" s="1"/>
      <c r="E26" s="1"/>
      <c r="F26" s="1"/>
      <c r="G26" s="1"/>
      <c r="H26" s="1"/>
      <c r="I26" s="1"/>
      <c r="J26" s="6"/>
      <c r="K26" s="6"/>
      <c r="L26" s="6"/>
      <c r="M26" s="1"/>
      <c r="N26" s="1"/>
      <c r="O26" s="1"/>
      <c r="P26" s="1"/>
      <c r="Q26" s="1"/>
      <c r="R26" s="1"/>
      <c r="S26" s="1"/>
      <c r="T26" s="1"/>
      <c r="U26" s="1"/>
      <c r="V26" s="1"/>
    </row>
    <row r="27" spans="1:22" customFormat="1">
      <c r="A27" s="1"/>
      <c r="B27" s="14" t="s">
        <v>87</v>
      </c>
      <c r="C27" s="14"/>
      <c r="D27" s="1"/>
      <c r="E27" s="1"/>
      <c r="F27" s="1"/>
      <c r="G27" s="1"/>
      <c r="H27" s="1"/>
      <c r="I27" s="1"/>
      <c r="J27" s="6"/>
      <c r="K27" s="6"/>
      <c r="L27" s="6"/>
      <c r="M27" s="1"/>
      <c r="N27" s="1"/>
      <c r="O27" s="1"/>
      <c r="P27" s="1"/>
      <c r="Q27" s="1"/>
      <c r="R27" s="1"/>
      <c r="S27" s="1"/>
      <c r="T27" s="1"/>
      <c r="U27" s="1"/>
      <c r="V27" s="1"/>
    </row>
    <row r="28" spans="1:22" customFormat="1" ht="15.75" thickBot="1">
      <c r="A28" s="1"/>
      <c r="B28" s="1"/>
      <c r="C28" s="1"/>
      <c r="D28" s="1"/>
      <c r="E28" s="1"/>
      <c r="F28" s="1"/>
      <c r="G28" s="1"/>
      <c r="H28" s="1"/>
      <c r="I28" s="1"/>
      <c r="J28" s="6"/>
      <c r="K28" s="6"/>
      <c r="L28" s="6"/>
      <c r="M28" s="1"/>
      <c r="N28" s="1"/>
      <c r="O28" s="1"/>
      <c r="P28" s="1"/>
      <c r="Q28" s="1"/>
      <c r="R28" s="1"/>
      <c r="S28" s="1"/>
      <c r="T28" s="1"/>
      <c r="U28" s="1"/>
      <c r="V28" s="1"/>
    </row>
    <row r="29" spans="1:22" customFormat="1" ht="15.75" thickBot="1">
      <c r="A29" s="1"/>
      <c r="B29" s="41"/>
      <c r="C29" s="42" t="s">
        <v>29</v>
      </c>
      <c r="D29" s="42" t="s">
        <v>28</v>
      </c>
      <c r="E29" s="43"/>
      <c r="F29" s="1"/>
      <c r="G29" s="1"/>
      <c r="H29" s="1"/>
      <c r="I29" s="1"/>
      <c r="J29" s="6"/>
      <c r="K29" s="6"/>
      <c r="L29" s="6"/>
      <c r="M29" s="1"/>
      <c r="N29" s="1"/>
      <c r="O29" s="1"/>
      <c r="P29" s="1"/>
      <c r="Q29" s="1"/>
      <c r="R29" s="1"/>
      <c r="S29" s="1"/>
      <c r="T29" s="1"/>
      <c r="U29" s="1"/>
      <c r="V29" s="1"/>
    </row>
    <row r="30" spans="1:22" customFormat="1" ht="30.75" thickBot="1">
      <c r="A30" s="9"/>
      <c r="B30" s="44" t="s">
        <v>27</v>
      </c>
      <c r="C30" s="45" t="s">
        <v>25</v>
      </c>
      <c r="D30" s="44" t="s">
        <v>19</v>
      </c>
      <c r="E30" s="46" t="s">
        <v>26</v>
      </c>
      <c r="F30" s="1"/>
      <c r="G30" s="26" t="s">
        <v>62</v>
      </c>
      <c r="H30" s="1"/>
      <c r="I30" s="1"/>
      <c r="J30" s="6"/>
      <c r="K30" s="6"/>
      <c r="L30" s="6"/>
      <c r="M30" s="1"/>
      <c r="N30" s="1"/>
      <c r="O30" s="1"/>
      <c r="P30" s="1"/>
      <c r="Q30" s="1"/>
      <c r="R30" s="1"/>
      <c r="S30" s="1"/>
      <c r="T30" s="1"/>
      <c r="U30" s="1"/>
      <c r="V30" s="1"/>
    </row>
    <row r="31" spans="1:22" customFormat="1" ht="15.75" thickBot="1">
      <c r="A31" s="1"/>
      <c r="B31" s="48">
        <v>1</v>
      </c>
      <c r="C31" s="49">
        <v>3</v>
      </c>
      <c r="D31" s="63" t="str">
        <f>CHOOSE(B31, Data!$C$6,Data!$C$7,Data!$C$8)</f>
        <v>Umbrella</v>
      </c>
      <c r="E31" s="64" t="str">
        <f>CHOOSE(C31, Data!$B$6, Data!$B$7,Data!$B$8,Data!$B$9,Data!$B$10,Data!$B$11,Data!$B$12)</f>
        <v>blue</v>
      </c>
      <c r="F31" s="1"/>
      <c r="G31" s="50">
        <f ca="1">Admin!B12</f>
        <v>1425</v>
      </c>
      <c r="H31" s="1"/>
      <c r="I31" s="1"/>
      <c r="J31" s="6"/>
      <c r="K31" s="6"/>
      <c r="L31" s="6"/>
      <c r="M31" s="1"/>
      <c r="N31" s="1"/>
      <c r="O31" s="1"/>
      <c r="P31" s="1"/>
      <c r="Q31" s="1"/>
      <c r="R31" s="1"/>
      <c r="S31" s="1"/>
      <c r="T31" s="1"/>
      <c r="U31" s="1"/>
      <c r="V31" s="1"/>
    </row>
    <row r="32" spans="1:22" customFormat="1">
      <c r="A32" s="1"/>
      <c r="B32" s="48">
        <v>2</v>
      </c>
      <c r="C32" s="49">
        <v>4</v>
      </c>
      <c r="D32" s="63" t="str">
        <f>CHOOSE(B32, Data!$C$6,Data!$C$7,Data!$C$8)</f>
        <v>Boots</v>
      </c>
      <c r="E32" s="64" t="str">
        <f>CHOOSE(C32, Data!$B$6, Data!$B$7,Data!$B$8,Data!$B$9,Data!$B$10,Data!$B$11,Data!$B$12)</f>
        <v>green</v>
      </c>
      <c r="F32" s="1"/>
      <c r="G32" s="1"/>
      <c r="H32" s="1"/>
      <c r="I32" s="1"/>
      <c r="J32" s="6"/>
      <c r="K32" s="6"/>
      <c r="L32" s="6"/>
      <c r="M32" s="1"/>
      <c r="N32" s="1"/>
      <c r="O32" s="1"/>
      <c r="P32" s="1"/>
      <c r="Q32" s="1"/>
      <c r="R32" s="1"/>
      <c r="S32" s="1"/>
      <c r="T32" s="1"/>
      <c r="U32" s="1"/>
      <c r="V32" s="1"/>
    </row>
    <row r="33" spans="1:22" customFormat="1" ht="15.75" thickBot="1">
      <c r="A33" s="1"/>
      <c r="B33" s="51">
        <v>3</v>
      </c>
      <c r="C33" s="52">
        <v>5</v>
      </c>
      <c r="D33" s="63" t="str">
        <f>CHOOSE(B33, Data!$C$6,Data!$C$7,Data!$C$8)</f>
        <v>Raincoat</v>
      </c>
      <c r="E33" s="64" t="str">
        <f>CHOOSE(C33, Data!$B$6, Data!$B$7,Data!$B$8,Data!$B$9,Data!$B$10,Data!$B$11,Data!$B$12)</f>
        <v>yellow</v>
      </c>
      <c r="F33" s="1"/>
      <c r="G33" s="1"/>
      <c r="H33" s="1"/>
      <c r="I33" s="1"/>
      <c r="J33" s="6"/>
      <c r="K33" s="6"/>
      <c r="L33" s="6"/>
      <c r="M33" s="1"/>
      <c r="N33" s="1"/>
      <c r="O33" s="1"/>
      <c r="P33" s="1"/>
      <c r="Q33" s="1"/>
      <c r="R33" s="1"/>
      <c r="S33" s="1"/>
      <c r="T33" s="1"/>
      <c r="U33" s="1"/>
      <c r="V33" s="1"/>
    </row>
    <row r="34" spans="1:22" customFormat="1">
      <c r="A34" s="1"/>
      <c r="B34" s="1"/>
      <c r="C34" s="1"/>
      <c r="D34" s="1"/>
      <c r="E34" s="1"/>
      <c r="F34" s="1"/>
      <c r="G34" s="1"/>
      <c r="H34" s="1"/>
      <c r="I34" s="1"/>
      <c r="J34" s="6"/>
      <c r="K34" s="6"/>
      <c r="L34" s="6"/>
      <c r="M34" s="1"/>
      <c r="N34" s="1"/>
      <c r="O34" s="1"/>
      <c r="P34" s="1"/>
      <c r="Q34" s="1"/>
      <c r="R34" s="1"/>
      <c r="S34" s="1"/>
      <c r="T34" s="1"/>
      <c r="U34" s="1"/>
      <c r="V34" s="1"/>
    </row>
    <row r="35" spans="1:22" customFormat="1">
      <c r="A35" s="1"/>
      <c r="B35" s="1"/>
      <c r="C35" s="1"/>
      <c r="D35" s="1"/>
      <c r="E35" s="1"/>
      <c r="F35" s="1"/>
      <c r="G35" s="1"/>
      <c r="H35" s="1"/>
      <c r="I35" s="1"/>
      <c r="J35" s="6"/>
      <c r="K35" s="6"/>
      <c r="L35" s="6"/>
      <c r="M35" s="1"/>
      <c r="N35" s="1"/>
      <c r="O35" s="1"/>
      <c r="P35" s="1"/>
      <c r="Q35" s="1"/>
      <c r="R35" s="1"/>
      <c r="S35" s="1"/>
      <c r="T35" s="1"/>
      <c r="U35" s="1"/>
      <c r="V35" s="1"/>
    </row>
    <row r="36" spans="1:22" customFormat="1" ht="18" thickBot="1">
      <c r="A36" s="40" t="s">
        <v>2</v>
      </c>
      <c r="B36" s="40" t="s">
        <v>67</v>
      </c>
      <c r="C36" s="40"/>
      <c r="D36" s="1"/>
      <c r="E36" s="1"/>
      <c r="F36" s="1"/>
      <c r="G36" s="1"/>
      <c r="H36" s="1"/>
      <c r="I36" s="1"/>
      <c r="J36" s="1"/>
      <c r="K36" s="1"/>
      <c r="L36" s="1"/>
      <c r="M36" s="1"/>
      <c r="N36" s="1"/>
      <c r="O36" s="1"/>
      <c r="P36" s="1"/>
      <c r="Q36" s="1"/>
      <c r="R36" s="1"/>
      <c r="S36" s="1"/>
      <c r="T36" s="1"/>
      <c r="U36" s="1"/>
      <c r="V36" s="1"/>
    </row>
    <row r="37" spans="1:22" customFormat="1" ht="15.75" thickTop="1">
      <c r="A37" s="1"/>
      <c r="B37" s="65" t="s">
        <v>68</v>
      </c>
      <c r="C37" s="1"/>
      <c r="D37" s="1"/>
      <c r="E37" s="1"/>
      <c r="F37" s="1"/>
      <c r="G37" s="1"/>
      <c r="H37" s="1"/>
      <c r="I37" s="1"/>
      <c r="J37" s="1"/>
      <c r="K37" s="1"/>
      <c r="L37" s="1"/>
      <c r="M37" s="1"/>
      <c r="N37" s="1"/>
      <c r="O37" s="1"/>
      <c r="P37" s="1"/>
      <c r="Q37" s="1"/>
      <c r="R37" s="1"/>
      <c r="S37" s="1"/>
      <c r="T37" s="1"/>
      <c r="U37" s="1"/>
      <c r="V37" s="1"/>
    </row>
    <row r="38" spans="1:22" customFormat="1">
      <c r="A38" s="1"/>
      <c r="B38" s="65" t="s">
        <v>30</v>
      </c>
      <c r="C38" s="1"/>
      <c r="D38" s="1"/>
      <c r="E38" s="1"/>
      <c r="F38" s="1"/>
      <c r="G38" s="1"/>
      <c r="H38" s="1"/>
      <c r="I38" s="1"/>
      <c r="J38" s="1"/>
      <c r="K38" s="1"/>
      <c r="L38" s="1"/>
      <c r="M38" s="1"/>
      <c r="N38" s="1"/>
      <c r="O38" s="1"/>
      <c r="P38" s="1"/>
      <c r="Q38" s="1"/>
      <c r="R38" s="1"/>
      <c r="S38" s="1"/>
      <c r="T38" s="1"/>
      <c r="U38" s="1"/>
      <c r="V38" s="1"/>
    </row>
    <row r="39" spans="1:22" customFormat="1">
      <c r="A39" s="1"/>
      <c r="B39" s="65" t="s">
        <v>73</v>
      </c>
      <c r="C39" s="1"/>
      <c r="D39" s="1"/>
      <c r="E39" s="1"/>
      <c r="F39" s="1"/>
      <c r="G39" s="1"/>
      <c r="H39" s="1"/>
      <c r="I39" s="1"/>
      <c r="J39" s="1"/>
      <c r="K39" s="1"/>
      <c r="L39" s="1"/>
      <c r="M39" s="1"/>
      <c r="N39" s="1"/>
      <c r="O39" s="1"/>
      <c r="P39" s="1"/>
      <c r="Q39" s="1"/>
      <c r="R39" s="1"/>
      <c r="S39" s="1"/>
      <c r="T39" s="1"/>
      <c r="U39" s="1"/>
      <c r="V39" s="1"/>
    </row>
    <row r="40" spans="1:22" customFormat="1">
      <c r="A40" s="1"/>
      <c r="B40" s="65" t="s">
        <v>31</v>
      </c>
      <c r="C40" s="1"/>
      <c r="D40" s="1"/>
      <c r="E40" s="1"/>
      <c r="F40" s="1"/>
      <c r="G40" s="1"/>
      <c r="H40" s="1"/>
      <c r="I40" s="1"/>
      <c r="J40" s="1"/>
      <c r="K40" s="1"/>
      <c r="L40" s="1"/>
      <c r="M40" s="1"/>
      <c r="N40" s="1"/>
      <c r="O40" s="1"/>
      <c r="P40" s="1"/>
      <c r="Q40" s="1"/>
      <c r="R40" s="1"/>
      <c r="S40" s="1"/>
      <c r="T40" s="1"/>
      <c r="U40" s="1"/>
      <c r="V40" s="1"/>
    </row>
    <row r="41" spans="1:22" customFormat="1">
      <c r="A41" s="1"/>
      <c r="B41" s="14" t="s">
        <v>69</v>
      </c>
      <c r="C41" s="1"/>
      <c r="D41" s="1"/>
      <c r="E41" s="1"/>
      <c r="F41" s="1"/>
      <c r="G41" s="1"/>
      <c r="H41" s="1"/>
      <c r="I41" s="1"/>
      <c r="J41" s="1"/>
      <c r="K41" s="1"/>
      <c r="L41" s="1"/>
      <c r="M41" s="1"/>
      <c r="N41" s="1"/>
      <c r="O41" s="1"/>
      <c r="P41" s="1"/>
      <c r="Q41" s="1"/>
      <c r="R41" s="1"/>
      <c r="S41" s="1"/>
      <c r="T41" s="1"/>
      <c r="U41" s="1"/>
      <c r="V41" s="1"/>
    </row>
    <row r="42" spans="1:22" customFormat="1">
      <c r="A42" s="1"/>
      <c r="B42" s="14" t="s">
        <v>85</v>
      </c>
      <c r="C42" s="1"/>
      <c r="D42" s="1"/>
      <c r="E42" s="1"/>
      <c r="F42" s="1"/>
      <c r="G42" s="1"/>
      <c r="H42" s="1"/>
      <c r="I42" s="1"/>
      <c r="J42" s="1"/>
      <c r="K42" s="1"/>
      <c r="L42" s="1"/>
      <c r="M42" s="1"/>
      <c r="N42" s="1"/>
      <c r="O42" s="1"/>
      <c r="P42" s="1"/>
      <c r="Q42" s="1"/>
      <c r="R42" s="1"/>
      <c r="S42" s="1"/>
      <c r="T42" s="1"/>
      <c r="U42" s="1"/>
      <c r="V42" s="1"/>
    </row>
    <row r="43" spans="1:22" customFormat="1">
      <c r="A43" s="1"/>
      <c r="B43" s="14" t="s">
        <v>70</v>
      </c>
      <c r="C43" s="1"/>
      <c r="D43" s="1"/>
      <c r="E43" s="1"/>
      <c r="F43" s="1"/>
      <c r="G43" s="1"/>
      <c r="H43" s="1"/>
      <c r="I43" s="1"/>
      <c r="J43" s="1"/>
      <c r="K43" s="1"/>
      <c r="L43" s="1"/>
      <c r="M43" s="1"/>
      <c r="N43" s="1"/>
      <c r="O43" s="1"/>
      <c r="P43" s="1"/>
      <c r="Q43" s="1"/>
      <c r="R43" s="1"/>
      <c r="S43" s="1"/>
      <c r="T43" s="1"/>
      <c r="U43" s="1"/>
      <c r="V43" s="1"/>
    </row>
    <row r="44" spans="1:22" customFormat="1">
      <c r="A44" s="1"/>
      <c r="B44" s="14" t="s">
        <v>64</v>
      </c>
      <c r="C44" s="1"/>
      <c r="D44" s="1"/>
      <c r="E44" s="1"/>
      <c r="F44" s="1"/>
      <c r="G44" s="1"/>
      <c r="H44" s="1"/>
      <c r="I44" s="1"/>
      <c r="J44" s="1"/>
      <c r="K44" s="1"/>
      <c r="L44" s="1"/>
      <c r="M44" s="1"/>
      <c r="N44" s="1"/>
      <c r="O44" s="1"/>
      <c r="P44" s="1"/>
      <c r="Q44" s="1"/>
      <c r="R44" s="1"/>
      <c r="S44" s="1"/>
      <c r="T44" s="1"/>
      <c r="U44" s="1"/>
      <c r="V44" s="1"/>
    </row>
    <row r="45" spans="1:22" customFormat="1">
      <c r="A45" s="1"/>
      <c r="B45" s="14" t="s">
        <v>72</v>
      </c>
      <c r="C45" s="1"/>
      <c r="D45" s="1"/>
      <c r="E45" s="1"/>
      <c r="F45" s="1"/>
      <c r="G45" s="1"/>
      <c r="H45" s="1"/>
      <c r="I45" s="1"/>
      <c r="J45" s="1"/>
      <c r="K45" s="1"/>
      <c r="L45" s="1"/>
      <c r="M45" s="1"/>
      <c r="N45" s="1"/>
      <c r="O45" s="1"/>
      <c r="P45" s="1"/>
      <c r="Q45" s="1"/>
      <c r="R45" s="1"/>
      <c r="S45" s="1"/>
      <c r="T45" s="1"/>
      <c r="U45" s="1"/>
      <c r="V45" s="1"/>
    </row>
    <row r="46" spans="1:22" customFormat="1">
      <c r="A46" s="1"/>
      <c r="B46" s="14" t="s">
        <v>83</v>
      </c>
      <c r="C46" s="1"/>
      <c r="D46" s="1"/>
      <c r="E46" s="1"/>
      <c r="F46" s="1"/>
      <c r="G46" s="1"/>
      <c r="H46" s="1"/>
      <c r="I46" s="1"/>
      <c r="J46" s="1"/>
      <c r="K46" s="1"/>
      <c r="L46" s="1"/>
      <c r="M46" s="1"/>
      <c r="N46" s="1"/>
      <c r="O46" s="1"/>
      <c r="P46" s="1"/>
      <c r="Q46" s="1"/>
      <c r="R46" s="1"/>
      <c r="S46" s="1"/>
      <c r="T46" s="1"/>
      <c r="U46" s="1"/>
      <c r="V46" s="1"/>
    </row>
    <row r="47" spans="1:22" customFormat="1">
      <c r="A47" s="1"/>
      <c r="B47" s="14" t="s">
        <v>87</v>
      </c>
      <c r="C47" s="1"/>
      <c r="D47" s="1"/>
      <c r="E47" s="1"/>
      <c r="F47" s="1"/>
      <c r="G47" s="1"/>
      <c r="H47" s="1"/>
      <c r="I47" s="1"/>
      <c r="J47" s="1"/>
      <c r="K47" s="1"/>
      <c r="L47" s="1"/>
      <c r="M47" s="1"/>
      <c r="N47" s="1"/>
      <c r="O47" s="1"/>
      <c r="P47" s="1"/>
      <c r="Q47" s="1"/>
      <c r="R47" s="1"/>
      <c r="S47" s="1"/>
      <c r="T47" s="1"/>
      <c r="U47" s="1"/>
      <c r="V47" s="1"/>
    </row>
    <row r="48" spans="1:22" customFormat="1" ht="15.75" thickBot="1">
      <c r="A48" s="1"/>
      <c r="B48" s="1"/>
      <c r="C48" s="1"/>
      <c r="D48" s="1"/>
      <c r="E48" s="1"/>
      <c r="F48" s="1"/>
      <c r="G48" s="1"/>
      <c r="H48" s="1"/>
      <c r="I48" s="1"/>
      <c r="J48" s="1"/>
      <c r="K48" s="1"/>
      <c r="L48" s="1"/>
      <c r="M48" s="1"/>
      <c r="N48" s="1"/>
      <c r="O48" s="1"/>
      <c r="P48" s="1"/>
      <c r="Q48" s="1"/>
      <c r="R48" s="1"/>
      <c r="S48" s="1"/>
      <c r="T48" s="1"/>
      <c r="U48" s="1"/>
      <c r="V48" s="1"/>
    </row>
    <row r="49" spans="1:22" customFormat="1" ht="30.75" thickBot="1">
      <c r="A49" s="1"/>
      <c r="B49" s="47" t="s">
        <v>32</v>
      </c>
      <c r="C49" s="53" t="s">
        <v>34</v>
      </c>
      <c r="D49" s="47" t="s">
        <v>33</v>
      </c>
      <c r="E49" s="1"/>
      <c r="F49" s="1"/>
      <c r="G49" s="26" t="s">
        <v>71</v>
      </c>
      <c r="H49" s="1"/>
      <c r="I49" s="1"/>
      <c r="J49" s="1"/>
      <c r="K49" s="1"/>
      <c r="L49" s="1"/>
      <c r="M49" s="1"/>
      <c r="N49" s="1"/>
      <c r="O49" s="1"/>
      <c r="P49" s="1"/>
      <c r="Q49" s="1"/>
      <c r="R49" s="1"/>
      <c r="S49" s="1"/>
      <c r="T49" s="1"/>
      <c r="U49" s="1"/>
      <c r="V49" s="1"/>
    </row>
    <row r="50" spans="1:22" customFormat="1" ht="15.75" thickBot="1">
      <c r="A50" s="1"/>
      <c r="B50" s="54">
        <v>1</v>
      </c>
      <c r="C50" s="54">
        <v>30</v>
      </c>
      <c r="D50" s="71">
        <f>VLOOKUP(C50, Data!$H$6:$I$12, 2)</f>
        <v>3</v>
      </c>
      <c r="E50" s="1"/>
      <c r="F50" s="1"/>
      <c r="G50" s="50">
        <f ca="1">Admin!B26</f>
        <v>88957</v>
      </c>
      <c r="H50" s="1"/>
      <c r="I50" s="1"/>
      <c r="J50" s="1"/>
      <c r="K50" s="1"/>
      <c r="L50" s="1"/>
      <c r="M50" s="1"/>
      <c r="N50" s="1"/>
      <c r="O50" s="1"/>
      <c r="P50" s="1"/>
      <c r="Q50" s="1"/>
      <c r="R50" s="1"/>
      <c r="S50" s="1"/>
      <c r="T50" s="1"/>
      <c r="U50" s="1"/>
      <c r="V50" s="1"/>
    </row>
    <row r="51" spans="1:22" customFormat="1">
      <c r="A51" s="1"/>
      <c r="B51" s="54">
        <v>2</v>
      </c>
      <c r="C51" s="54">
        <v>45</v>
      </c>
      <c r="D51" s="71">
        <f>VLOOKUP(C51, Data!$H$6:$I$12, 2)</f>
        <v>3</v>
      </c>
      <c r="E51" s="1"/>
      <c r="F51" s="1"/>
      <c r="G51" s="1"/>
      <c r="H51" s="1"/>
      <c r="I51" s="1"/>
      <c r="J51" s="1"/>
      <c r="K51" s="1"/>
      <c r="L51" s="1"/>
      <c r="M51" s="1"/>
      <c r="N51" s="1"/>
      <c r="O51" s="1"/>
      <c r="P51" s="1"/>
      <c r="Q51" s="1"/>
      <c r="R51" s="1"/>
      <c r="S51" s="1"/>
      <c r="T51" s="1"/>
      <c r="U51" s="1"/>
      <c r="V51" s="1"/>
    </row>
    <row r="52" spans="1:22" customFormat="1">
      <c r="A52" s="1"/>
      <c r="B52" s="54">
        <v>3</v>
      </c>
      <c r="C52" s="54">
        <v>41.5</v>
      </c>
      <c r="D52" s="71">
        <f>VLOOKUP(C52, Data!$H$6:$I$12, 2)</f>
        <v>3</v>
      </c>
      <c r="E52" s="1"/>
      <c r="F52" s="1"/>
      <c r="G52" s="1"/>
      <c r="H52" s="1"/>
      <c r="I52" s="1"/>
      <c r="J52" s="1"/>
      <c r="K52" s="1"/>
      <c r="L52" s="1"/>
      <c r="M52" s="1"/>
      <c r="N52" s="1"/>
      <c r="O52" s="1"/>
      <c r="P52" s="1"/>
      <c r="Q52" s="1"/>
      <c r="R52" s="1"/>
      <c r="S52" s="1"/>
      <c r="T52" s="1"/>
      <c r="U52" s="1"/>
      <c r="V52" s="1"/>
    </row>
    <row r="53" spans="1:22" customFormat="1">
      <c r="A53" s="1"/>
      <c r="B53" s="54">
        <v>4</v>
      </c>
      <c r="C53" s="54">
        <v>27</v>
      </c>
      <c r="D53" s="71">
        <f>VLOOKUP(C53, Data!$H$6:$I$12, 2)</f>
        <v>2.5</v>
      </c>
      <c r="E53" s="1"/>
      <c r="F53" s="1"/>
      <c r="G53" s="1"/>
      <c r="H53" s="1"/>
      <c r="I53" s="1"/>
      <c r="J53" s="1"/>
      <c r="K53" s="1"/>
      <c r="L53" s="1"/>
      <c r="M53" s="1"/>
      <c r="N53" s="1"/>
      <c r="O53" s="1"/>
      <c r="P53" s="1"/>
      <c r="Q53" s="1"/>
      <c r="R53" s="1"/>
      <c r="S53" s="1"/>
      <c r="T53" s="1"/>
      <c r="U53" s="1"/>
      <c r="V53" s="1"/>
    </row>
    <row r="54" spans="1:22" customFormat="1" ht="15.75" thickBot="1">
      <c r="A54" s="1"/>
      <c r="B54" s="55">
        <v>5</v>
      </c>
      <c r="C54" s="55">
        <v>9.5</v>
      </c>
      <c r="D54" s="71">
        <f>VLOOKUP(C54, Data!$H$6:$I$12, 2)</f>
        <v>1.75</v>
      </c>
      <c r="E54" s="1"/>
      <c r="F54" s="1"/>
      <c r="G54" s="1"/>
      <c r="H54" s="1"/>
      <c r="I54" s="1"/>
      <c r="J54" s="1"/>
      <c r="K54" s="1"/>
      <c r="L54" s="1"/>
      <c r="M54" s="1"/>
      <c r="N54" s="1"/>
      <c r="O54" s="1"/>
      <c r="P54" s="1"/>
      <c r="Q54" s="1"/>
      <c r="R54" s="1"/>
      <c r="S54" s="1"/>
      <c r="T54" s="1"/>
      <c r="U54" s="1"/>
      <c r="V54" s="1"/>
    </row>
    <row r="55" spans="1:22" customFormat="1">
      <c r="A55" s="1"/>
      <c r="B55" s="1"/>
      <c r="C55" s="69" t="s">
        <v>89</v>
      </c>
      <c r="D55" s="71">
        <f>SUM(D50:D54)</f>
        <v>13.25</v>
      </c>
      <c r="E55" s="1"/>
      <c r="F55" s="1"/>
      <c r="G55" s="1"/>
      <c r="H55" s="1"/>
      <c r="I55" s="1"/>
      <c r="J55" s="1"/>
      <c r="K55" s="1"/>
      <c r="L55" s="1"/>
      <c r="M55" s="1"/>
      <c r="N55" s="1"/>
      <c r="O55" s="1"/>
      <c r="P55" s="1"/>
      <c r="Q55" s="1"/>
      <c r="R55" s="1"/>
      <c r="S55" s="1"/>
      <c r="T55" s="1"/>
      <c r="U55" s="1"/>
      <c r="V55" s="1"/>
    </row>
    <row r="56" spans="1:22" customFormat="1">
      <c r="A56" s="1"/>
      <c r="B56" s="1"/>
      <c r="C56" s="1"/>
      <c r="D56" s="68"/>
      <c r="E56" s="1"/>
      <c r="F56" s="1"/>
      <c r="G56" s="1"/>
      <c r="H56" s="1"/>
      <c r="I56" s="1"/>
      <c r="J56" s="1"/>
      <c r="K56" s="1"/>
      <c r="L56" s="1"/>
      <c r="M56" s="1"/>
      <c r="N56" s="1"/>
      <c r="O56" s="1"/>
      <c r="P56" s="1"/>
      <c r="Q56" s="1"/>
      <c r="R56" s="1"/>
      <c r="S56" s="1"/>
      <c r="T56" s="1"/>
      <c r="U56" s="1"/>
      <c r="V56" s="1"/>
    </row>
    <row r="57" spans="1:22" customFormat="1">
      <c r="A57" s="1"/>
      <c r="B57" s="1"/>
      <c r="C57" s="1"/>
      <c r="D57" s="1"/>
      <c r="E57" s="1"/>
      <c r="F57" s="1"/>
      <c r="G57" s="1"/>
      <c r="H57" s="1"/>
      <c r="I57" s="1"/>
      <c r="J57" s="1"/>
      <c r="K57" s="1"/>
      <c r="L57" s="1"/>
      <c r="M57" s="1"/>
      <c r="N57" s="1"/>
      <c r="O57" s="1"/>
      <c r="P57" s="1"/>
      <c r="Q57" s="1"/>
      <c r="R57" s="1"/>
      <c r="S57" s="1"/>
      <c r="T57" s="1"/>
      <c r="U57" s="1"/>
      <c r="V57" s="1"/>
    </row>
    <row r="58" spans="1:22" customFormat="1" ht="18" thickBot="1">
      <c r="A58" s="40" t="s">
        <v>3</v>
      </c>
      <c r="B58" s="40" t="s">
        <v>37</v>
      </c>
      <c r="C58" s="40"/>
      <c r="D58" s="1"/>
      <c r="E58" s="1"/>
      <c r="F58" s="1"/>
      <c r="G58" s="1"/>
      <c r="H58" s="1"/>
      <c r="I58" s="1"/>
      <c r="J58" s="1"/>
      <c r="K58" s="1"/>
      <c r="L58" s="1"/>
      <c r="M58" s="1"/>
      <c r="N58" s="1"/>
      <c r="O58" s="1"/>
      <c r="P58" s="1"/>
      <c r="Q58" s="1"/>
      <c r="R58" s="1"/>
      <c r="S58" s="1"/>
      <c r="T58" s="1"/>
      <c r="U58" s="1"/>
      <c r="V58" s="1"/>
    </row>
    <row r="59" spans="1:22" customFormat="1" ht="18" thickTop="1">
      <c r="A59" s="67"/>
      <c r="B59" s="65" t="s">
        <v>38</v>
      </c>
      <c r="C59" s="1"/>
      <c r="D59" s="1"/>
      <c r="E59" s="1"/>
      <c r="F59" s="1"/>
      <c r="G59" s="1"/>
      <c r="H59" s="1"/>
      <c r="I59" s="1"/>
      <c r="J59" s="1"/>
      <c r="K59" s="1"/>
      <c r="L59" s="1"/>
      <c r="M59" s="1"/>
      <c r="N59" s="1"/>
      <c r="O59" s="1"/>
      <c r="P59" s="1"/>
      <c r="Q59" s="1"/>
      <c r="R59" s="1"/>
      <c r="S59" s="1"/>
      <c r="T59" s="1"/>
      <c r="U59" s="1"/>
      <c r="V59" s="1"/>
    </row>
    <row r="60" spans="1:22" customFormat="1" ht="17.25">
      <c r="A60" s="67"/>
      <c r="B60" s="65" t="s">
        <v>54</v>
      </c>
      <c r="C60" s="1"/>
      <c r="D60" s="1"/>
      <c r="E60" s="1"/>
      <c r="F60" s="1"/>
      <c r="G60" s="1"/>
      <c r="H60" s="1"/>
      <c r="I60" s="1"/>
      <c r="J60" s="1"/>
      <c r="K60" s="1"/>
      <c r="L60" s="1"/>
      <c r="M60" s="1"/>
      <c r="N60" s="1"/>
      <c r="O60" s="1"/>
      <c r="P60" s="1"/>
      <c r="Q60" s="1"/>
      <c r="R60" s="1"/>
      <c r="S60" s="1"/>
      <c r="T60" s="1"/>
      <c r="U60" s="1"/>
      <c r="V60" s="1"/>
    </row>
    <row r="61" spans="1:22" customFormat="1" ht="17.25">
      <c r="A61" s="67"/>
      <c r="B61" s="65" t="s">
        <v>48</v>
      </c>
      <c r="C61" s="1"/>
      <c r="D61" s="1"/>
      <c r="E61" s="1"/>
      <c r="F61" s="1"/>
      <c r="G61" s="1"/>
      <c r="H61" s="1"/>
      <c r="I61" s="1"/>
      <c r="J61" s="1"/>
      <c r="K61" s="1"/>
      <c r="L61" s="1"/>
      <c r="M61" s="1"/>
      <c r="N61" s="1"/>
      <c r="O61" s="1"/>
      <c r="P61" s="1"/>
      <c r="Q61" s="1"/>
      <c r="R61" s="1"/>
      <c r="S61" s="1"/>
      <c r="T61" s="1"/>
      <c r="U61" s="1"/>
      <c r="V61" s="1"/>
    </row>
    <row r="62" spans="1:22" customFormat="1" ht="17.25">
      <c r="A62" s="67"/>
      <c r="B62" s="65" t="s">
        <v>49</v>
      </c>
      <c r="C62" s="1"/>
      <c r="D62" s="1"/>
      <c r="E62" s="1"/>
      <c r="F62" s="1"/>
      <c r="G62" s="1"/>
      <c r="H62" s="1"/>
      <c r="I62" s="1"/>
      <c r="J62" s="1"/>
      <c r="K62" s="1"/>
      <c r="L62" s="1"/>
      <c r="M62" s="1"/>
      <c r="N62" s="1"/>
      <c r="O62" s="1"/>
      <c r="P62" s="1"/>
      <c r="Q62" s="1"/>
      <c r="R62" s="1"/>
      <c r="S62" s="1"/>
      <c r="T62" s="1"/>
      <c r="U62" s="1"/>
      <c r="V62" s="1"/>
    </row>
    <row r="63" spans="1:22" customFormat="1" ht="17.25">
      <c r="A63" s="67"/>
      <c r="B63" s="14" t="s">
        <v>74</v>
      </c>
      <c r="C63" s="1"/>
      <c r="D63" s="1"/>
      <c r="E63" s="1"/>
      <c r="F63" s="1"/>
      <c r="G63" s="1"/>
      <c r="H63" s="1"/>
      <c r="I63" s="1"/>
      <c r="J63" s="1"/>
      <c r="K63" s="1"/>
      <c r="L63" s="1"/>
      <c r="M63" s="1"/>
      <c r="N63" s="1"/>
      <c r="O63" s="1"/>
      <c r="P63" s="1"/>
      <c r="Q63" s="1"/>
      <c r="R63" s="1"/>
      <c r="S63" s="1"/>
      <c r="T63" s="1"/>
      <c r="U63" s="1"/>
      <c r="V63" s="1"/>
    </row>
    <row r="64" spans="1:22" customFormat="1" ht="17.25">
      <c r="A64" s="67"/>
      <c r="B64" s="14" t="s">
        <v>88</v>
      </c>
      <c r="C64" s="1"/>
      <c r="D64" s="1"/>
      <c r="E64" s="1"/>
      <c r="F64" s="1"/>
      <c r="G64" s="1"/>
      <c r="H64" s="1"/>
      <c r="I64" s="1"/>
      <c r="J64" s="1"/>
      <c r="K64" s="1"/>
      <c r="L64" s="1"/>
      <c r="M64" s="1"/>
      <c r="N64" s="1"/>
      <c r="O64" s="1"/>
      <c r="P64" s="1"/>
      <c r="Q64" s="1"/>
      <c r="R64" s="1"/>
      <c r="S64" s="1"/>
      <c r="T64" s="1"/>
      <c r="U64" s="1"/>
      <c r="V64" s="1"/>
    </row>
    <row r="65" spans="1:22" customFormat="1" ht="17.25">
      <c r="A65" s="67"/>
      <c r="B65" s="14" t="s">
        <v>75</v>
      </c>
      <c r="C65" s="1"/>
      <c r="D65" s="1"/>
      <c r="E65" s="1"/>
      <c r="F65" s="1"/>
      <c r="G65" s="1"/>
      <c r="H65" s="1"/>
      <c r="I65" s="1"/>
      <c r="J65" s="1"/>
      <c r="K65" s="1"/>
      <c r="L65" s="1"/>
      <c r="M65" s="1"/>
      <c r="N65" s="1"/>
      <c r="O65" s="1"/>
      <c r="P65" s="1"/>
      <c r="Q65" s="1"/>
      <c r="R65" s="1"/>
      <c r="S65" s="1"/>
      <c r="T65" s="1"/>
      <c r="U65" s="1"/>
      <c r="V65" s="1"/>
    </row>
    <row r="66" spans="1:22" customFormat="1" ht="17.25">
      <c r="A66" s="67"/>
      <c r="B66" s="14" t="s">
        <v>64</v>
      </c>
      <c r="C66" s="1"/>
      <c r="D66" s="1"/>
      <c r="E66" s="1"/>
      <c r="F66" s="1"/>
      <c r="G66" s="1"/>
      <c r="H66" s="1"/>
      <c r="I66" s="1"/>
      <c r="J66" s="1"/>
      <c r="K66" s="1"/>
      <c r="L66" s="1"/>
      <c r="M66" s="1"/>
      <c r="N66" s="1"/>
      <c r="O66" s="1"/>
      <c r="P66" s="1"/>
      <c r="Q66" s="1"/>
      <c r="R66" s="1"/>
      <c r="S66" s="1"/>
      <c r="T66" s="1"/>
      <c r="U66" s="1"/>
      <c r="V66" s="1"/>
    </row>
    <row r="67" spans="1:22" customFormat="1" ht="17.25">
      <c r="A67" s="67"/>
      <c r="B67" s="14" t="s">
        <v>77</v>
      </c>
      <c r="C67" s="1"/>
      <c r="D67" s="1"/>
      <c r="E67" s="1"/>
      <c r="F67" s="1"/>
      <c r="G67" s="1"/>
      <c r="H67" s="1"/>
      <c r="I67" s="1"/>
      <c r="J67" s="1"/>
      <c r="K67" s="1"/>
      <c r="L67" s="1"/>
      <c r="M67" s="1"/>
      <c r="N67" s="1"/>
      <c r="O67" s="1"/>
      <c r="P67" s="1"/>
      <c r="Q67" s="1"/>
      <c r="R67" s="1"/>
      <c r="S67" s="1"/>
      <c r="T67" s="1"/>
      <c r="U67" s="1"/>
      <c r="V67" s="1"/>
    </row>
    <row r="68" spans="1:22" customFormat="1" ht="17.25">
      <c r="A68" s="67"/>
      <c r="B68" s="14" t="s">
        <v>83</v>
      </c>
      <c r="C68" s="1"/>
      <c r="D68" s="1"/>
      <c r="E68" s="1"/>
      <c r="F68" s="1"/>
      <c r="G68" s="1"/>
      <c r="H68" s="1"/>
      <c r="I68" s="1"/>
      <c r="J68" s="1"/>
      <c r="K68" s="1"/>
      <c r="L68" s="1"/>
      <c r="M68" s="1"/>
      <c r="N68" s="1"/>
      <c r="O68" s="1"/>
      <c r="P68" s="1"/>
      <c r="Q68" s="1"/>
      <c r="R68" s="1"/>
      <c r="S68" s="1"/>
      <c r="T68" s="1"/>
      <c r="U68" s="1"/>
      <c r="V68" s="1"/>
    </row>
    <row r="69" spans="1:22" customFormat="1" ht="17.25">
      <c r="A69" s="67"/>
      <c r="B69" s="14" t="s">
        <v>87</v>
      </c>
      <c r="C69" s="1"/>
      <c r="D69" s="1"/>
      <c r="E69" s="1"/>
      <c r="F69" s="1"/>
      <c r="G69" s="1"/>
      <c r="H69" s="1"/>
      <c r="I69" s="1"/>
      <c r="J69" s="1"/>
      <c r="K69" s="1"/>
      <c r="L69" s="1"/>
      <c r="M69" s="1"/>
      <c r="N69" s="1"/>
      <c r="O69" s="1"/>
      <c r="P69" s="1"/>
      <c r="Q69" s="1"/>
      <c r="R69" s="1"/>
      <c r="S69" s="1"/>
      <c r="T69" s="1"/>
      <c r="U69" s="1"/>
      <c r="V69" s="1"/>
    </row>
    <row r="70" spans="1:22" ht="15.75" thickBot="1">
      <c r="A70" s="56"/>
    </row>
    <row r="71" spans="1:22" ht="15.75" thickBot="1">
      <c r="A71" s="56"/>
      <c r="B71" s="47" t="s">
        <v>19</v>
      </c>
      <c r="C71" s="47" t="s">
        <v>39</v>
      </c>
      <c r="D71" s="57" t="s">
        <v>40</v>
      </c>
      <c r="E71" s="47" t="s">
        <v>35</v>
      </c>
    </row>
    <row r="72" spans="1:22">
      <c r="A72" s="56"/>
      <c r="B72" s="54" t="s">
        <v>41</v>
      </c>
      <c r="C72" s="71">
        <f>VLOOKUP(B72, Data!$L$6:$M$16, 2, 0)</f>
        <v>7.5</v>
      </c>
      <c r="D72" s="58">
        <v>6</v>
      </c>
      <c r="E72" s="66">
        <f>D72*C72</f>
        <v>45</v>
      </c>
    </row>
    <row r="73" spans="1:22">
      <c r="A73" s="56"/>
      <c r="B73" s="54" t="s">
        <v>42</v>
      </c>
      <c r="C73" s="71">
        <f>VLOOKUP(B73, Data!$L$6:$M$16, 2, 0)</f>
        <v>4.5</v>
      </c>
      <c r="D73" s="58">
        <v>8</v>
      </c>
      <c r="E73" s="66">
        <f t="shared" ref="E73:E82" si="0">D73*C73</f>
        <v>36</v>
      </c>
      <c r="I73" s="6"/>
      <c r="J73" s="6"/>
      <c r="K73" s="6"/>
      <c r="L73" s="6"/>
      <c r="M73" s="6"/>
    </row>
    <row r="74" spans="1:22" ht="15.75" thickBot="1">
      <c r="A74" s="56"/>
      <c r="B74" s="54" t="s">
        <v>43</v>
      </c>
      <c r="C74" s="71">
        <f>VLOOKUP(B74, Data!$L$6:$M$16, 2, 0)</f>
        <v>2.5</v>
      </c>
      <c r="D74" s="58">
        <v>5</v>
      </c>
      <c r="E74" s="66">
        <f t="shared" si="0"/>
        <v>12.5</v>
      </c>
      <c r="I74" s="6"/>
      <c r="J74" s="6"/>
      <c r="K74" s="6"/>
      <c r="L74" s="6"/>
      <c r="M74" s="6"/>
    </row>
    <row r="75" spans="1:22" ht="15.75" thickBot="1">
      <c r="A75" s="56"/>
      <c r="B75" s="54" t="s">
        <v>44</v>
      </c>
      <c r="C75" s="71">
        <f>VLOOKUP(B75, Data!$L$6:$M$16, 2, 0)</f>
        <v>5</v>
      </c>
      <c r="D75" s="58">
        <v>6</v>
      </c>
      <c r="E75" s="66">
        <f t="shared" si="0"/>
        <v>30</v>
      </c>
      <c r="G75" s="26" t="s">
        <v>76</v>
      </c>
      <c r="I75" s="6"/>
      <c r="J75" s="6"/>
      <c r="K75" s="6"/>
      <c r="L75" s="6"/>
      <c r="M75" s="6"/>
    </row>
    <row r="76" spans="1:22" ht="15.75" thickBot="1">
      <c r="A76" s="56"/>
      <c r="B76" s="54" t="s">
        <v>45</v>
      </c>
      <c r="C76" s="71">
        <f>VLOOKUP(B76, Data!$L$6:$M$16, 2, 0)</f>
        <v>7.5</v>
      </c>
      <c r="D76" s="58">
        <v>4</v>
      </c>
      <c r="E76" s="66">
        <f t="shared" si="0"/>
        <v>30</v>
      </c>
      <c r="G76" s="50">
        <f ca="1">Admin!B48</f>
        <v>428315</v>
      </c>
      <c r="I76" s="6"/>
      <c r="J76" s="6"/>
      <c r="K76" s="6"/>
      <c r="L76" s="6"/>
      <c r="M76" s="6"/>
    </row>
    <row r="77" spans="1:22">
      <c r="A77" s="56"/>
      <c r="B77" s="54" t="s">
        <v>46</v>
      </c>
      <c r="C77" s="71">
        <f>VLOOKUP(B77, Data!$L$6:$M$16, 2, 0)</f>
        <v>6</v>
      </c>
      <c r="D77" s="58">
        <v>3</v>
      </c>
      <c r="E77" s="66">
        <f t="shared" si="0"/>
        <v>18</v>
      </c>
      <c r="I77" s="6"/>
      <c r="J77" s="6"/>
      <c r="K77" s="6"/>
      <c r="L77" s="6"/>
      <c r="M77" s="6"/>
    </row>
    <row r="78" spans="1:22">
      <c r="A78" s="56"/>
      <c r="B78" s="54" t="s">
        <v>47</v>
      </c>
      <c r="C78" s="71">
        <f>VLOOKUP(B78, Data!$L$6:$M$16, 2, 0)</f>
        <v>2</v>
      </c>
      <c r="D78" s="58">
        <v>4</v>
      </c>
      <c r="E78" s="66">
        <f t="shared" si="0"/>
        <v>8</v>
      </c>
      <c r="I78" s="6"/>
      <c r="J78" s="6"/>
      <c r="K78" s="6"/>
      <c r="L78" s="6"/>
      <c r="M78" s="6"/>
    </row>
    <row r="79" spans="1:22">
      <c r="A79" s="56"/>
      <c r="B79" s="60" t="s">
        <v>50</v>
      </c>
      <c r="C79" s="71">
        <f>VLOOKUP(B79, Data!$L$6:$M$16, 2, 0)</f>
        <v>4</v>
      </c>
      <c r="D79" s="58">
        <v>2</v>
      </c>
      <c r="E79" s="66">
        <f t="shared" si="0"/>
        <v>8</v>
      </c>
      <c r="I79" s="6"/>
      <c r="J79" s="6"/>
      <c r="K79" s="6"/>
      <c r="L79" s="6"/>
      <c r="M79" s="6"/>
    </row>
    <row r="80" spans="1:22">
      <c r="A80" s="56"/>
      <c r="B80" s="61" t="s">
        <v>57</v>
      </c>
      <c r="C80" s="71">
        <f>VLOOKUP(B80, Data!$L$6:$M$16, 2, 0)</f>
        <v>3.5</v>
      </c>
      <c r="D80" s="58">
        <v>4</v>
      </c>
      <c r="E80" s="66">
        <f t="shared" si="0"/>
        <v>14</v>
      </c>
      <c r="I80" s="6"/>
      <c r="J80" s="6"/>
      <c r="K80" s="6"/>
      <c r="L80" s="6"/>
      <c r="M80" s="6"/>
    </row>
    <row r="81" spans="1:13">
      <c r="A81" s="56"/>
      <c r="B81" s="61" t="s">
        <v>58</v>
      </c>
      <c r="C81" s="71">
        <f>VLOOKUP(B81, Data!$L$6:$M$16, 2, 0)</f>
        <v>8</v>
      </c>
      <c r="D81" s="58">
        <v>4</v>
      </c>
      <c r="E81" s="66">
        <f t="shared" si="0"/>
        <v>32</v>
      </c>
      <c r="I81" s="6"/>
      <c r="J81" s="6"/>
      <c r="K81" s="6"/>
      <c r="L81" s="6"/>
      <c r="M81" s="6"/>
    </row>
    <row r="82" spans="1:13" ht="15.75" thickBot="1">
      <c r="A82" s="56"/>
      <c r="B82" s="62" t="s">
        <v>59</v>
      </c>
      <c r="C82" s="71">
        <f>VLOOKUP(B82, Data!$L$6:$M$16, 2, 0)</f>
        <v>4</v>
      </c>
      <c r="D82" s="59">
        <v>6</v>
      </c>
      <c r="E82" s="66">
        <f t="shared" si="0"/>
        <v>24</v>
      </c>
      <c r="I82" s="6"/>
      <c r="J82" s="6"/>
      <c r="K82" s="6"/>
      <c r="L82" s="6"/>
      <c r="M82" s="6"/>
    </row>
    <row r="83" spans="1:13" ht="15.75" thickBot="1">
      <c r="A83" s="56"/>
      <c r="D83" s="14" t="s">
        <v>90</v>
      </c>
      <c r="E83" s="70">
        <f>SUM(E72:E82)</f>
        <v>257.5</v>
      </c>
      <c r="I83" s="6"/>
      <c r="J83" s="6"/>
      <c r="K83" s="6"/>
      <c r="L83" s="6"/>
      <c r="M83" s="6"/>
    </row>
    <row r="84" spans="1:13">
      <c r="A84" s="56"/>
      <c r="I84" s="6"/>
      <c r="J84" s="6"/>
      <c r="K84" s="6"/>
      <c r="L84" s="6"/>
      <c r="M84" s="6"/>
    </row>
    <row r="85" spans="1:13">
      <c r="A85" s="56"/>
    </row>
    <row r="86" spans="1:13" ht="18" thickBot="1">
      <c r="A86" s="39" t="s">
        <v>8</v>
      </c>
      <c r="B86" s="40" t="s">
        <v>9</v>
      </c>
      <c r="C86" s="40"/>
    </row>
    <row r="87" spans="1:13" ht="15.75" thickTop="1">
      <c r="B87" s="65" t="s">
        <v>55</v>
      </c>
      <c r="C87" s="14"/>
      <c r="D87" s="14"/>
      <c r="E87" s="14"/>
      <c r="F87" s="14"/>
      <c r="G87" s="14"/>
    </row>
    <row r="88" spans="1:13">
      <c r="B88" s="65" t="s">
        <v>51</v>
      </c>
      <c r="C88" s="14"/>
      <c r="D88" s="14"/>
      <c r="E88" s="14"/>
      <c r="F88" s="14"/>
      <c r="G88" s="14"/>
    </row>
    <row r="89" spans="1:13">
      <c r="B89" s="65" t="s">
        <v>56</v>
      </c>
      <c r="C89" s="14"/>
      <c r="D89" s="14"/>
      <c r="E89" s="14"/>
      <c r="F89" s="14"/>
      <c r="G89" s="14"/>
    </row>
    <row r="90" spans="1:13">
      <c r="B90" s="14" t="s">
        <v>78</v>
      </c>
      <c r="C90" s="14"/>
      <c r="D90" s="14"/>
      <c r="E90" s="14"/>
      <c r="F90" s="14"/>
      <c r="G90" s="14"/>
    </row>
    <row r="91" spans="1:13">
      <c r="B91" s="14" t="s">
        <v>79</v>
      </c>
      <c r="C91" s="14"/>
      <c r="D91" s="14"/>
      <c r="E91" s="14"/>
      <c r="F91" s="14"/>
      <c r="G91" s="14"/>
    </row>
    <row r="92" spans="1:13">
      <c r="B92" s="14" t="s">
        <v>80</v>
      </c>
      <c r="C92" s="14"/>
      <c r="D92" s="14"/>
      <c r="E92" s="14"/>
      <c r="F92" s="14"/>
      <c r="G92" s="14"/>
    </row>
    <row r="93" spans="1:13">
      <c r="B93" s="14" t="s">
        <v>64</v>
      </c>
      <c r="C93" s="14"/>
      <c r="D93" s="14"/>
      <c r="E93" s="14"/>
      <c r="F93" s="14"/>
      <c r="G93" s="14"/>
    </row>
    <row r="94" spans="1:13">
      <c r="B94" s="14" t="s">
        <v>81</v>
      </c>
      <c r="C94" s="14"/>
      <c r="D94" s="14"/>
      <c r="E94" s="14"/>
      <c r="F94" s="14"/>
      <c r="G94" s="14"/>
    </row>
    <row r="95" spans="1:13">
      <c r="B95" s="14" t="s">
        <v>83</v>
      </c>
      <c r="C95" s="14"/>
      <c r="D95" s="14"/>
      <c r="E95" s="14"/>
      <c r="F95" s="14"/>
      <c r="G95" s="14"/>
    </row>
    <row r="96" spans="1:13">
      <c r="B96" s="14" t="s">
        <v>87</v>
      </c>
      <c r="C96" s="14"/>
      <c r="D96" s="14"/>
      <c r="E96" s="14"/>
      <c r="F96" s="14"/>
      <c r="G96" s="14"/>
    </row>
    <row r="97" spans="1:7" ht="15.75" thickBot="1">
      <c r="B97" s="14"/>
      <c r="C97" s="14"/>
      <c r="D97" s="14"/>
      <c r="E97" s="14"/>
    </row>
    <row r="98" spans="1:7" ht="15.75" thickBot="1">
      <c r="B98" s="36" t="s">
        <v>19</v>
      </c>
      <c r="C98" s="37" t="s">
        <v>26</v>
      </c>
      <c r="D98" s="38" t="s">
        <v>39</v>
      </c>
      <c r="E98" s="14"/>
      <c r="G98" s="26" t="s">
        <v>82</v>
      </c>
    </row>
    <row r="99" spans="1:7" ht="15.75" thickBot="1">
      <c r="B99" s="35" t="s">
        <v>24</v>
      </c>
      <c r="C99" s="35" t="s">
        <v>18</v>
      </c>
      <c r="D99" s="72">
        <f>INDEX(Data!$Q$6:$W$10, MATCH(Instructions!B99, Data!P6:P10, 0), MATCH(C99, Data!$Q$5:$W$5,0))</f>
        <v>16</v>
      </c>
      <c r="E99" s="14"/>
      <c r="G99" s="50">
        <f ca="1">Admin!B67</f>
        <v>7770124</v>
      </c>
    </row>
    <row r="100" spans="1:7">
      <c r="B100" s="34" t="s">
        <v>22</v>
      </c>
      <c r="C100" s="34" t="s">
        <v>17</v>
      </c>
      <c r="D100" s="72">
        <f>INDEX(Data!$Q$6:$W$10,MATCH(B100,Data!P6:P10,0), MATCH(C100, Data!$Q$5:$W$5,0))</f>
        <v>7</v>
      </c>
      <c r="E100" s="14"/>
    </row>
    <row r="101" spans="1:7" ht="15.75" thickBot="1">
      <c r="B101" s="34" t="s">
        <v>20</v>
      </c>
      <c r="C101" s="34" t="s">
        <v>12</v>
      </c>
      <c r="D101" s="72">
        <f>INDEX(Data!$Q$6:$W$10, MATCH(B101, Data!P6:P10, 0), MATCH(C101, Data!$Q$5:$W$5,0))</f>
        <v>4</v>
      </c>
      <c r="E101" s="14"/>
    </row>
    <row r="102" spans="1:7" ht="15.75" thickBot="1">
      <c r="B102" s="14"/>
      <c r="C102" s="14" t="s">
        <v>91</v>
      </c>
      <c r="D102" s="70">
        <f>SUM(D99:D101)</f>
        <v>27</v>
      </c>
      <c r="E102" s="14"/>
      <c r="F102" s="14"/>
      <c r="G102" s="14"/>
    </row>
    <row r="103" spans="1:7">
      <c r="B103" s="14"/>
      <c r="C103" s="14"/>
      <c r="D103" s="14"/>
      <c r="E103" s="14"/>
      <c r="F103" s="14"/>
      <c r="G103" s="14"/>
    </row>
    <row r="104" spans="1:7">
      <c r="A104" t="s">
        <v>10</v>
      </c>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0000"/>
  </sheetPr>
  <dimension ref="A1:W16"/>
  <sheetViews>
    <sheetView topLeftCell="G1" zoomScaleNormal="100" workbookViewId="0">
      <selection activeCell="V8" sqref="V8"/>
    </sheetView>
  </sheetViews>
  <sheetFormatPr defaultRowHeight="15" outlineLevelCol="1"/>
  <cols>
    <col min="2" max="2" width="33.5703125" hidden="1" customWidth="1" outlineLevel="1"/>
    <col min="3" max="3" width="15" hidden="1" customWidth="1" outlineLevel="1"/>
    <col min="4" max="4" width="13.140625" hidden="1" customWidth="1" outlineLevel="1"/>
    <col min="5" max="5" width="11.140625" hidden="1" customWidth="1" outlineLevel="1"/>
    <col min="6" max="6" width="9.140625" collapsed="1"/>
    <col min="7" max="7" width="15.42578125" customWidth="1"/>
    <col min="8" max="8" width="15.42578125" hidden="1" customWidth="1" outlineLevel="1"/>
    <col min="9" max="9" width="11.140625" hidden="1" customWidth="1" outlineLevel="1"/>
    <col min="10" max="10" width="14.28515625" customWidth="1" collapsed="1"/>
    <col min="12" max="12" width="18.28515625" hidden="1" customWidth="1" outlineLevel="1"/>
    <col min="13" max="13" width="7.7109375" hidden="1" customWidth="1" outlineLevel="1"/>
    <col min="14" max="14" width="9.140625" collapsed="1"/>
    <col min="16" max="16" width="13.140625" customWidth="1" outlineLevel="1"/>
    <col min="17" max="17" width="9.140625" customWidth="1" outlineLevel="1"/>
    <col min="18" max="18" width="11" customWidth="1" outlineLevel="1"/>
    <col min="19" max="23" width="9.140625" customWidth="1" outlineLevel="1"/>
  </cols>
  <sheetData>
    <row r="1" spans="1:23">
      <c r="A1" t="s">
        <v>4</v>
      </c>
      <c r="G1" t="s">
        <v>2</v>
      </c>
      <c r="K1" t="s">
        <v>3</v>
      </c>
      <c r="O1" t="s">
        <v>8</v>
      </c>
    </row>
    <row r="3" spans="1:23">
      <c r="H3" t="s">
        <v>36</v>
      </c>
    </row>
    <row r="4" spans="1:23" ht="15.75" thickBot="1"/>
    <row r="5" spans="1:23" ht="45.75" thickBot="1">
      <c r="B5" s="16" t="s">
        <v>11</v>
      </c>
      <c r="C5" s="16" t="s">
        <v>19</v>
      </c>
      <c r="H5" s="19" t="s">
        <v>118</v>
      </c>
      <c r="I5" s="23" t="s">
        <v>33</v>
      </c>
      <c r="L5" s="16" t="s">
        <v>19</v>
      </c>
      <c r="M5" s="15" t="s">
        <v>39</v>
      </c>
      <c r="P5" s="16"/>
      <c r="Q5" s="32" t="s">
        <v>12</v>
      </c>
      <c r="R5" s="32" t="s">
        <v>13</v>
      </c>
      <c r="S5" s="32" t="s">
        <v>14</v>
      </c>
      <c r="T5" s="32" t="s">
        <v>15</v>
      </c>
      <c r="U5" s="32" t="s">
        <v>16</v>
      </c>
      <c r="V5" s="32" t="s">
        <v>17</v>
      </c>
      <c r="W5" s="27" t="s">
        <v>18</v>
      </c>
    </row>
    <row r="6" spans="1:23">
      <c r="B6" s="17" t="s">
        <v>12</v>
      </c>
      <c r="C6" s="17" t="s">
        <v>20</v>
      </c>
      <c r="H6" s="20">
        <v>3</v>
      </c>
      <c r="I6" s="24">
        <v>1.25</v>
      </c>
      <c r="L6" s="17" t="s">
        <v>41</v>
      </c>
      <c r="M6" s="29">
        <v>7.5</v>
      </c>
      <c r="P6" s="28" t="s">
        <v>20</v>
      </c>
      <c r="Q6" s="33">
        <v>4</v>
      </c>
      <c r="R6" s="33">
        <v>5</v>
      </c>
      <c r="S6" s="33">
        <v>10.5</v>
      </c>
      <c r="T6" s="33">
        <v>8.5</v>
      </c>
      <c r="U6" s="33">
        <v>9.5</v>
      </c>
      <c r="V6" s="33">
        <v>5.5</v>
      </c>
      <c r="W6" s="33">
        <v>6.5</v>
      </c>
    </row>
    <row r="7" spans="1:23">
      <c r="B7" s="17" t="s">
        <v>13</v>
      </c>
      <c r="C7" s="17" t="s">
        <v>21</v>
      </c>
      <c r="H7" s="21">
        <v>5</v>
      </c>
      <c r="I7" s="24">
        <v>1.5</v>
      </c>
      <c r="L7" s="17" t="s">
        <v>42</v>
      </c>
      <c r="M7" s="29">
        <v>4.5</v>
      </c>
      <c r="P7" s="28" t="s">
        <v>21</v>
      </c>
      <c r="Q7" s="33">
        <v>6</v>
      </c>
      <c r="R7" s="33">
        <v>7</v>
      </c>
      <c r="S7" s="33">
        <v>14</v>
      </c>
      <c r="T7" s="33">
        <v>5</v>
      </c>
      <c r="U7" s="33">
        <v>12.5</v>
      </c>
      <c r="V7" s="33">
        <v>11.5</v>
      </c>
      <c r="W7" s="33">
        <v>10</v>
      </c>
    </row>
    <row r="8" spans="1:23">
      <c r="B8" s="17" t="s">
        <v>14</v>
      </c>
      <c r="C8" s="17" t="s">
        <v>22</v>
      </c>
      <c r="H8" s="21">
        <v>7</v>
      </c>
      <c r="I8" s="24">
        <v>1.75</v>
      </c>
      <c r="L8" s="17" t="s">
        <v>43</v>
      </c>
      <c r="M8" s="29">
        <v>2.5</v>
      </c>
      <c r="P8" s="28" t="s">
        <v>22</v>
      </c>
      <c r="Q8" s="33">
        <v>5</v>
      </c>
      <c r="R8" s="33">
        <v>5</v>
      </c>
      <c r="S8" s="33">
        <v>7</v>
      </c>
      <c r="T8" s="33">
        <v>5</v>
      </c>
      <c r="U8" s="33">
        <v>18</v>
      </c>
      <c r="V8" s="33">
        <v>7</v>
      </c>
      <c r="W8" s="33">
        <v>6</v>
      </c>
    </row>
    <row r="9" spans="1:23">
      <c r="B9" s="17" t="s">
        <v>15</v>
      </c>
      <c r="C9" s="17" t="s">
        <v>23</v>
      </c>
      <c r="H9" s="21">
        <v>10</v>
      </c>
      <c r="I9" s="24">
        <v>2</v>
      </c>
      <c r="L9" s="17" t="s">
        <v>44</v>
      </c>
      <c r="M9" s="29">
        <v>5</v>
      </c>
      <c r="P9" s="28" t="s">
        <v>23</v>
      </c>
      <c r="Q9" s="33">
        <v>12</v>
      </c>
      <c r="R9" s="33">
        <v>11</v>
      </c>
      <c r="S9" s="33">
        <v>10</v>
      </c>
      <c r="T9" s="33">
        <v>5</v>
      </c>
      <c r="U9" s="33">
        <v>12</v>
      </c>
      <c r="V9" s="33">
        <v>10</v>
      </c>
      <c r="W9" s="33">
        <v>10</v>
      </c>
    </row>
    <row r="10" spans="1:23" ht="15.75" thickBot="1">
      <c r="B10" s="17" t="s">
        <v>16</v>
      </c>
      <c r="C10" s="18" t="s">
        <v>24</v>
      </c>
      <c r="H10" s="21">
        <v>20</v>
      </c>
      <c r="I10" s="24">
        <v>2.5</v>
      </c>
      <c r="L10" s="17" t="s">
        <v>45</v>
      </c>
      <c r="M10" s="29">
        <v>7.5</v>
      </c>
      <c r="P10" s="30" t="s">
        <v>24</v>
      </c>
      <c r="Q10" s="33">
        <v>22</v>
      </c>
      <c r="R10" s="33">
        <v>25</v>
      </c>
      <c r="S10" s="33">
        <v>20</v>
      </c>
      <c r="T10" s="33">
        <v>15</v>
      </c>
      <c r="U10" s="33">
        <v>14</v>
      </c>
      <c r="V10" s="33">
        <v>12</v>
      </c>
      <c r="W10" s="33">
        <v>16</v>
      </c>
    </row>
    <row r="11" spans="1:23">
      <c r="B11" s="17" t="s">
        <v>17</v>
      </c>
      <c r="H11" s="21">
        <v>30</v>
      </c>
      <c r="I11" s="24">
        <v>3</v>
      </c>
      <c r="L11" s="17" t="s">
        <v>46</v>
      </c>
      <c r="M11" s="29">
        <v>6</v>
      </c>
    </row>
    <row r="12" spans="1:23" ht="15.75" thickBot="1">
      <c r="B12" s="18" t="s">
        <v>18</v>
      </c>
      <c r="H12" s="22">
        <v>60</v>
      </c>
      <c r="I12" s="25">
        <v>3.5</v>
      </c>
      <c r="L12" s="17" t="s">
        <v>47</v>
      </c>
      <c r="M12" s="29">
        <v>2</v>
      </c>
    </row>
    <row r="13" spans="1:23">
      <c r="L13" s="17" t="s">
        <v>50</v>
      </c>
      <c r="M13" s="29">
        <v>4</v>
      </c>
    </row>
    <row r="14" spans="1:23">
      <c r="L14" s="17" t="s">
        <v>57</v>
      </c>
      <c r="M14" s="29">
        <v>3.5</v>
      </c>
    </row>
    <row r="15" spans="1:23">
      <c r="L15" s="17" t="s">
        <v>58</v>
      </c>
      <c r="M15" s="29">
        <v>8</v>
      </c>
    </row>
    <row r="16" spans="1:23" ht="15.75" thickBot="1">
      <c r="L16" s="18" t="s">
        <v>59</v>
      </c>
      <c r="M16" s="31">
        <v>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Q69"/>
  <sheetViews>
    <sheetView workbookViewId="0">
      <selection activeCell="C3" sqref="C3"/>
    </sheetView>
  </sheetViews>
  <sheetFormatPr defaultRowHeight="15"/>
  <cols>
    <col min="7" max="7" width="15.42578125" bestFit="1" customWidth="1"/>
  </cols>
  <sheetData>
    <row r="1" spans="2:16">
      <c r="B1" t="s">
        <v>115</v>
      </c>
      <c r="C1" t="str">
        <f ca="1">TRIM(CLEAN(INFO("RELEASE")))</f>
        <v>16.0</v>
      </c>
    </row>
    <row r="2" spans="2:16">
      <c r="B2" t="s">
        <v>116</v>
      </c>
      <c r="C2" t="str">
        <f ca="1">LEFT(C1,FIND(".",C1)-1)</f>
        <v>16</v>
      </c>
    </row>
    <row r="3" spans="2:16">
      <c r="B3" t="s">
        <v>117</v>
      </c>
      <c r="C3">
        <f ca="1">IFERROR(VALUE(C2),-1)</f>
        <v>16</v>
      </c>
    </row>
    <row r="6" spans="2:16">
      <c r="B6" t="s">
        <v>4</v>
      </c>
      <c r="D6" t="s">
        <v>94</v>
      </c>
      <c r="G6" t="s">
        <v>92</v>
      </c>
      <c r="I6" t="s">
        <v>93</v>
      </c>
      <c r="L6" t="s">
        <v>113</v>
      </c>
      <c r="O6" t="s">
        <v>114</v>
      </c>
    </row>
    <row r="7" spans="2:16">
      <c r="D7" t="str">
        <f ca="1">_xlfn.FORMULATEXT(Instructions!D31)</f>
        <v>=CHOOSE(B31, Data!$C$6,Data!$C$7,Data!$C$8)</v>
      </c>
      <c r="E7" t="str">
        <f ca="1">_xlfn.FORMULATEXT(Instructions!E31)</f>
        <v>=CHOOSE(C31, Data!$B$6, Data!$B$7,Data!$B$8,Data!$B$9,Data!$B$10,Data!$B$11,Data!$B$12)</v>
      </c>
      <c r="G7">
        <f>CHOOSE(1,1)</f>
        <v>1</v>
      </c>
      <c r="I7" t="b">
        <f ca="1">NOT(ISERROR(SEARCH($G$9,D7,1)))</f>
        <v>1</v>
      </c>
      <c r="J7" t="b">
        <f ca="1">NOT(ISERROR(SEARCH($G$9,E7,1)))</f>
        <v>1</v>
      </c>
      <c r="L7" t="s">
        <v>20</v>
      </c>
      <c r="M7" t="s">
        <v>14</v>
      </c>
      <c r="O7" t="b">
        <f>Instructions!D31=L7</f>
        <v>1</v>
      </c>
      <c r="P7" t="b">
        <f>Instructions!E31=M7</f>
        <v>1</v>
      </c>
    </row>
    <row r="8" spans="2:16">
      <c r="D8" t="str">
        <f ca="1">_xlfn.FORMULATEXT(Instructions!D32)</f>
        <v>=CHOOSE(B32, Data!$C$6,Data!$C$7,Data!$C$8)</v>
      </c>
      <c r="E8" t="str">
        <f ca="1">_xlfn.FORMULATEXT(Instructions!E32)</f>
        <v>=CHOOSE(C32, Data!$B$6, Data!$B$7,Data!$B$8,Data!$B$9,Data!$B$10,Data!$B$11,Data!$B$12)</v>
      </c>
      <c r="G8" t="str">
        <f ca="1">_xlfn.FORMULATEXT(G7)</f>
        <v>=CHOOSE(1,1)</v>
      </c>
      <c r="I8" t="b">
        <f t="shared" ref="I8:J9" ca="1" si="0">NOT(ISERROR(SEARCH($G$9,D8,1)))</f>
        <v>1</v>
      </c>
      <c r="J8" t="b">
        <f t="shared" ca="1" si="0"/>
        <v>1</v>
      </c>
      <c r="L8" t="s">
        <v>21</v>
      </c>
      <c r="M8" t="s">
        <v>15</v>
      </c>
      <c r="O8" t="b">
        <f>Instructions!D32=L8</f>
        <v>1</v>
      </c>
      <c r="P8" t="b">
        <f>Instructions!E32=M8</f>
        <v>1</v>
      </c>
    </row>
    <row r="9" spans="2:16">
      <c r="D9" t="str">
        <f ca="1">_xlfn.FORMULATEXT(Instructions!D33)</f>
        <v>=CHOOSE(B33, Data!$C$6,Data!$C$7,Data!$C$8)</v>
      </c>
      <c r="E9" t="str">
        <f ca="1">_xlfn.FORMULATEXT(Instructions!E33)</f>
        <v>=CHOOSE(C33, Data!$B$6, Data!$B$7,Data!$B$8,Data!$B$9,Data!$B$10,Data!$B$11,Data!$B$12)</v>
      </c>
      <c r="G9" t="str">
        <f ca="1">MID(G8,2,FIND("(",G8)-1)</f>
        <v>CHOOSE(</v>
      </c>
      <c r="I9" t="b">
        <f t="shared" ca="1" si="0"/>
        <v>1</v>
      </c>
      <c r="J9" t="b">
        <f t="shared" ca="1" si="0"/>
        <v>1</v>
      </c>
      <c r="L9" t="s">
        <v>22</v>
      </c>
      <c r="M9" t="s">
        <v>16</v>
      </c>
      <c r="O9" t="b">
        <f>Instructions!D33=L9</f>
        <v>1</v>
      </c>
      <c r="P9" t="b">
        <f>Instructions!E33=M9</f>
        <v>1</v>
      </c>
    </row>
    <row r="11" spans="2:16">
      <c r="B11" t="s">
        <v>95</v>
      </c>
      <c r="G11" t="s">
        <v>96</v>
      </c>
    </row>
    <row r="12" spans="2:16">
      <c r="B12">
        <f ca="1">ROUND(AVERAGE(D12:E14),0)</f>
        <v>1425</v>
      </c>
      <c r="D12">
        <f ca="1">IF(G12,1425,RANDBETWEEN(1,1000000))</f>
        <v>1425</v>
      </c>
      <c r="E12">
        <f ca="1">IF(H12,1425,RANDBETWEEN(1,1000000))</f>
        <v>1425</v>
      </c>
      <c r="G12" t="b">
        <f t="shared" ref="G12:H14" ca="1" si="1">IF(ExcelMajorVersion&lt;15,O7,AND(O7,I7))</f>
        <v>1</v>
      </c>
      <c r="H12" t="b">
        <f t="shared" ca="1" si="1"/>
        <v>1</v>
      </c>
    </row>
    <row r="13" spans="2:16">
      <c r="D13">
        <f t="shared" ref="D13:E14" ca="1" si="2">IF(G13,1425,RANDBETWEEN(1,1000000))</f>
        <v>1425</v>
      </c>
      <c r="E13">
        <f t="shared" ca="1" si="2"/>
        <v>1425</v>
      </c>
      <c r="G13" t="b">
        <f t="shared" ca="1" si="1"/>
        <v>1</v>
      </c>
      <c r="H13" t="b">
        <f t="shared" ca="1" si="1"/>
        <v>1</v>
      </c>
    </row>
    <row r="14" spans="2:16">
      <c r="D14">
        <f t="shared" ca="1" si="2"/>
        <v>1425</v>
      </c>
      <c r="E14">
        <f t="shared" ca="1" si="2"/>
        <v>1425</v>
      </c>
      <c r="G14" t="b">
        <f t="shared" ca="1" si="1"/>
        <v>1</v>
      </c>
      <c r="H14" t="b">
        <f t="shared" ca="1" si="1"/>
        <v>1</v>
      </c>
    </row>
    <row r="17" spans="2:15">
      <c r="B17" t="s">
        <v>2</v>
      </c>
      <c r="D17" t="s">
        <v>94</v>
      </c>
      <c r="G17" t="s">
        <v>97</v>
      </c>
      <c r="I17" t="s">
        <v>98</v>
      </c>
      <c r="L17" t="s">
        <v>113</v>
      </c>
      <c r="O17" t="s">
        <v>114</v>
      </c>
    </row>
    <row r="18" spans="2:15">
      <c r="D18" t="str">
        <f ca="1">_xlfn.FORMULATEXT(Instructions!D50)</f>
        <v>=VLOOKUP(C50, Data!$H$6:$I$12, 2)</v>
      </c>
      <c r="G18">
        <f>VLOOKUP(1,$G$7,1)</f>
        <v>1</v>
      </c>
      <c r="I18" t="b">
        <f ca="1">NOT(ISERROR(SEARCH($G$20,D18,1)))</f>
        <v>1</v>
      </c>
      <c r="L18">
        <v>3</v>
      </c>
      <c r="O18" t="b">
        <f>Instructions!D50=L18</f>
        <v>1</v>
      </c>
    </row>
    <row r="19" spans="2:15">
      <c r="D19" t="str">
        <f ca="1">_xlfn.FORMULATEXT(Instructions!D51)</f>
        <v>=VLOOKUP(C51, Data!$H$6:$I$12, 2)</v>
      </c>
      <c r="G19" t="str">
        <f ca="1">_xlfn.FORMULATEXT(G18)</f>
        <v>=VLOOKUP(1,$G$7,1)</v>
      </c>
      <c r="I19" t="b">
        <f ca="1">NOT(ISERROR(SEARCH($G$20,D19,1)))</f>
        <v>1</v>
      </c>
      <c r="L19">
        <v>3</v>
      </c>
      <c r="O19" t="b">
        <f>Instructions!D51=L19</f>
        <v>1</v>
      </c>
    </row>
    <row r="20" spans="2:15">
      <c r="D20" t="str">
        <f ca="1">_xlfn.FORMULATEXT(Instructions!D52)</f>
        <v>=VLOOKUP(C52, Data!$H$6:$I$12, 2)</v>
      </c>
      <c r="G20" t="str">
        <f ca="1">MID(G19,2,FIND("(",G19)-1)</f>
        <v>VLOOKUP(</v>
      </c>
      <c r="I20" t="b">
        <f ca="1">NOT(ISERROR(SEARCH($G$20,D20,1)))</f>
        <v>1</v>
      </c>
      <c r="L20">
        <v>3</v>
      </c>
      <c r="O20" t="b">
        <f>Instructions!D52=L20</f>
        <v>1</v>
      </c>
    </row>
    <row r="21" spans="2:15">
      <c r="D21" t="str">
        <f ca="1">_xlfn.FORMULATEXT(Instructions!D53)</f>
        <v>=VLOOKUP(C53, Data!$H$6:$I$12, 2)</v>
      </c>
      <c r="G21">
        <f>SUM(1)</f>
        <v>1</v>
      </c>
      <c r="I21" t="b">
        <f ca="1">NOT(ISERROR(SEARCH($G$20,D21,1)))</f>
        <v>1</v>
      </c>
      <c r="L21">
        <v>2.5</v>
      </c>
      <c r="O21" t="b">
        <f>Instructions!D53=L21</f>
        <v>1</v>
      </c>
    </row>
    <row r="22" spans="2:15">
      <c r="D22" t="str">
        <f ca="1">_xlfn.FORMULATEXT(Instructions!D54)</f>
        <v>=VLOOKUP(C54, Data!$H$6:$I$12, 2)</v>
      </c>
      <c r="G22" t="str">
        <f ca="1">_xlfn.FORMULATEXT(G21)</f>
        <v>=SUM(1)</v>
      </c>
      <c r="I22" t="b">
        <f ca="1">NOT(ISERROR(SEARCH($G$20,D22,1)))</f>
        <v>1</v>
      </c>
      <c r="L22">
        <v>1.75</v>
      </c>
      <c r="O22" t="b">
        <f>Instructions!D54=L22</f>
        <v>1</v>
      </c>
    </row>
    <row r="23" spans="2:15">
      <c r="D23" t="str">
        <f ca="1">_xlfn.FORMULATEXT(Instructions!D55)</f>
        <v>=SUM(D50:D54)</v>
      </c>
      <c r="G23" t="str">
        <f ca="1">MID(G22,2,FIND("(",G22)-1)</f>
        <v>SUM(</v>
      </c>
      <c r="I23" t="b">
        <f ca="1">NOT(ISERROR(SEARCH($G$23,D23,1)))</f>
        <v>1</v>
      </c>
      <c r="J23" t="s">
        <v>99</v>
      </c>
      <c r="L23">
        <v>13.25</v>
      </c>
      <c r="O23" t="b">
        <f>Instructions!D55=L23</f>
        <v>1</v>
      </c>
    </row>
    <row r="25" spans="2:15">
      <c r="B25" t="s">
        <v>95</v>
      </c>
      <c r="G25" t="s">
        <v>96</v>
      </c>
    </row>
    <row r="26" spans="2:15">
      <c r="B26">
        <f ca="1">ROUND(AVERAGE(D26:D31),0)</f>
        <v>88957</v>
      </c>
      <c r="D26">
        <f ca="1">IF(G26,88957,RANDBETWEEN(1,1000000))</f>
        <v>88957</v>
      </c>
      <c r="G26" t="b">
        <f t="shared" ref="G26:G31" ca="1" si="3">IF(ExcelMajorVersion&lt;15,O18,AND(O18,I18))</f>
        <v>1</v>
      </c>
    </row>
    <row r="27" spans="2:15">
      <c r="D27">
        <f t="shared" ref="D27:D31" ca="1" si="4">IF(G27,88957,RANDBETWEEN(1,1000000))</f>
        <v>88957</v>
      </c>
      <c r="G27" t="b">
        <f t="shared" ca="1" si="3"/>
        <v>1</v>
      </c>
    </row>
    <row r="28" spans="2:15">
      <c r="D28">
        <f t="shared" ca="1" si="4"/>
        <v>88957</v>
      </c>
      <c r="G28" t="b">
        <f t="shared" ca="1" si="3"/>
        <v>1</v>
      </c>
    </row>
    <row r="29" spans="2:15">
      <c r="D29">
        <f t="shared" ca="1" si="4"/>
        <v>88957</v>
      </c>
      <c r="G29" t="b">
        <f t="shared" ca="1" si="3"/>
        <v>1</v>
      </c>
    </row>
    <row r="30" spans="2:15">
      <c r="D30">
        <f t="shared" ca="1" si="4"/>
        <v>88957</v>
      </c>
      <c r="G30" t="b">
        <f t="shared" ca="1" si="3"/>
        <v>1</v>
      </c>
    </row>
    <row r="31" spans="2:15">
      <c r="D31">
        <f t="shared" ca="1" si="4"/>
        <v>88957</v>
      </c>
      <c r="G31" t="b">
        <f t="shared" ca="1" si="3"/>
        <v>1</v>
      </c>
    </row>
    <row r="34" spans="2:15">
      <c r="B34" t="s">
        <v>3</v>
      </c>
      <c r="D34" t="s">
        <v>94</v>
      </c>
      <c r="G34" t="s">
        <v>100</v>
      </c>
      <c r="I34" t="s">
        <v>98</v>
      </c>
      <c r="L34" t="s">
        <v>113</v>
      </c>
      <c r="O34" t="s">
        <v>114</v>
      </c>
    </row>
    <row r="35" spans="2:15">
      <c r="D35" t="str">
        <f ca="1">_xlfn.FORMULATEXT(Instructions!C72)</f>
        <v>=VLOOKUP(B72, Data!$L$6:$M$16, 2, 0)</v>
      </c>
      <c r="G35" t="b">
        <f>FALSE</f>
        <v>0</v>
      </c>
      <c r="I35" t="b">
        <f ca="1">NOT(ISERROR(SEARCH($G$20,D35,1)))</f>
        <v>1</v>
      </c>
      <c r="J35" t="s">
        <v>101</v>
      </c>
      <c r="L35">
        <v>7.5</v>
      </c>
      <c r="O35" t="b">
        <f>Instructions!C72=L35</f>
        <v>1</v>
      </c>
    </row>
    <row r="36" spans="2:15">
      <c r="D36" t="str">
        <f ca="1">_xlfn.FORMULATEXT(Instructions!C73)</f>
        <v>=VLOOKUP(B73, Data!$L$6:$M$16, 2, 0)</v>
      </c>
      <c r="G36" t="str">
        <f ca="1">_xlfn.FORMULATEXT(G35)</f>
        <v>=FALSE</v>
      </c>
      <c r="I36" t="b">
        <f t="shared" ref="I36:I45" ca="1" si="5">NOT(ISERROR(SEARCH($G$20,D36,1)))</f>
        <v>1</v>
      </c>
      <c r="J36" t="s">
        <v>102</v>
      </c>
      <c r="L36">
        <v>4.5</v>
      </c>
      <c r="O36" t="b">
        <f>Instructions!C73=L36</f>
        <v>1</v>
      </c>
    </row>
    <row r="37" spans="2:15">
      <c r="D37" t="str">
        <f ca="1">_xlfn.FORMULATEXT(Instructions!C74)</f>
        <v>=VLOOKUP(B74, Data!$L$6:$M$16, 2, 0)</v>
      </c>
      <c r="G37" t="str">
        <f ca="1">MID(G36,2,LEN(G36))</f>
        <v>FALSE</v>
      </c>
      <c r="I37" t="b">
        <f t="shared" ca="1" si="5"/>
        <v>1</v>
      </c>
      <c r="J37" t="s">
        <v>111</v>
      </c>
      <c r="L37">
        <v>2.5</v>
      </c>
      <c r="O37" t="b">
        <f>Instructions!C74=L37</f>
        <v>1</v>
      </c>
    </row>
    <row r="38" spans="2:15">
      <c r="D38" t="str">
        <f ca="1">_xlfn.FORMULATEXT(Instructions!C75)</f>
        <v>=VLOOKUP(B75, Data!$L$6:$M$16, 2, 0)</v>
      </c>
      <c r="I38" t="b">
        <f t="shared" ca="1" si="5"/>
        <v>1</v>
      </c>
      <c r="J38" t="s">
        <v>112</v>
      </c>
      <c r="L38">
        <v>5</v>
      </c>
      <c r="O38" t="b">
        <f>Instructions!C75=L38</f>
        <v>1</v>
      </c>
    </row>
    <row r="39" spans="2:15">
      <c r="D39" t="str">
        <f ca="1">_xlfn.FORMULATEXT(Instructions!C76)</f>
        <v>=VLOOKUP(B76, Data!$L$6:$M$16, 2, 0)</v>
      </c>
      <c r="I39" t="b">
        <f t="shared" ca="1" si="5"/>
        <v>1</v>
      </c>
      <c r="J39" t="s">
        <v>103</v>
      </c>
      <c r="L39">
        <v>7.5</v>
      </c>
      <c r="O39" t="b">
        <f>Instructions!C76=L39</f>
        <v>1</v>
      </c>
    </row>
    <row r="40" spans="2:15">
      <c r="D40" t="str">
        <f ca="1">_xlfn.FORMULATEXT(Instructions!C77)</f>
        <v>=VLOOKUP(B77, Data!$L$6:$M$16, 2, 0)</v>
      </c>
      <c r="I40" t="b">
        <f t="shared" ca="1" si="5"/>
        <v>1</v>
      </c>
      <c r="J40" t="s">
        <v>104</v>
      </c>
      <c r="L40">
        <v>6</v>
      </c>
      <c r="O40" t="b">
        <f>Instructions!C77=L40</f>
        <v>1</v>
      </c>
    </row>
    <row r="41" spans="2:15">
      <c r="D41" t="str">
        <f ca="1">_xlfn.FORMULATEXT(Instructions!C78)</f>
        <v>=VLOOKUP(B78, Data!$L$6:$M$16, 2, 0)</v>
      </c>
      <c r="I41" t="b">
        <f t="shared" ca="1" si="5"/>
        <v>1</v>
      </c>
      <c r="J41" t="s">
        <v>105</v>
      </c>
      <c r="L41">
        <v>2</v>
      </c>
      <c r="O41" t="b">
        <f>Instructions!C78=L41</f>
        <v>1</v>
      </c>
    </row>
    <row r="42" spans="2:15">
      <c r="D42" t="str">
        <f ca="1">_xlfn.FORMULATEXT(Instructions!C79)</f>
        <v>=VLOOKUP(B79, Data!$L$6:$M$16, 2, 0)</v>
      </c>
      <c r="I42" t="b">
        <f t="shared" ca="1" si="5"/>
        <v>1</v>
      </c>
      <c r="J42" t="s">
        <v>106</v>
      </c>
      <c r="L42">
        <v>4</v>
      </c>
      <c r="O42" t="b">
        <f>Instructions!C79=L42</f>
        <v>1</v>
      </c>
    </row>
    <row r="43" spans="2:15">
      <c r="D43" t="str">
        <f ca="1">_xlfn.FORMULATEXT(Instructions!C80)</f>
        <v>=VLOOKUP(B80, Data!$L$6:$M$16, 2, 0)</v>
      </c>
      <c r="I43" t="b">
        <f t="shared" ca="1" si="5"/>
        <v>1</v>
      </c>
      <c r="L43">
        <v>3.5</v>
      </c>
      <c r="O43" t="b">
        <f>Instructions!C80=L43</f>
        <v>1</v>
      </c>
    </row>
    <row r="44" spans="2:15">
      <c r="D44" t="str">
        <f ca="1">_xlfn.FORMULATEXT(Instructions!C81)</f>
        <v>=VLOOKUP(B81, Data!$L$6:$M$16, 2, 0)</v>
      </c>
      <c r="I44" t="b">
        <f t="shared" ca="1" si="5"/>
        <v>1</v>
      </c>
      <c r="L44">
        <v>8</v>
      </c>
      <c r="O44" t="b">
        <f>Instructions!C81=L44</f>
        <v>1</v>
      </c>
    </row>
    <row r="45" spans="2:15">
      <c r="D45" t="str">
        <f ca="1">_xlfn.FORMULATEXT(Instructions!C82)</f>
        <v>=VLOOKUP(B82, Data!$L$6:$M$16, 2, 0)</v>
      </c>
      <c r="I45" t="b">
        <f t="shared" ca="1" si="5"/>
        <v>1</v>
      </c>
      <c r="L45">
        <v>4</v>
      </c>
      <c r="O45" t="b">
        <f>Instructions!C82=L45</f>
        <v>1</v>
      </c>
    </row>
    <row r="47" spans="2:15">
      <c r="B47" t="s">
        <v>95</v>
      </c>
      <c r="G47" t="s">
        <v>96</v>
      </c>
    </row>
    <row r="48" spans="2:15">
      <c r="B48">
        <f ca="1">ROUND(AVERAGE(D48:D58),0)</f>
        <v>428315</v>
      </c>
      <c r="D48">
        <f ca="1">IF(G48,428315,RANDBETWEEN(1,1000000))</f>
        <v>428315</v>
      </c>
      <c r="G48" t="b">
        <f t="shared" ref="G48:G58" ca="1" si="6">IF(ExcelMajorVersion&lt;15,O35,AND(O35,I35))</f>
        <v>1</v>
      </c>
    </row>
    <row r="49" spans="2:17">
      <c r="D49">
        <f t="shared" ref="D49:D58" ca="1" si="7">IF(G49,428315,RANDBETWEEN(1,1000000))</f>
        <v>428315</v>
      </c>
      <c r="G49" t="b">
        <f t="shared" ca="1" si="6"/>
        <v>1</v>
      </c>
    </row>
    <row r="50" spans="2:17">
      <c r="D50">
        <f t="shared" ca="1" si="7"/>
        <v>428315</v>
      </c>
      <c r="G50" t="b">
        <f t="shared" ca="1" si="6"/>
        <v>1</v>
      </c>
    </row>
    <row r="51" spans="2:17">
      <c r="D51">
        <f t="shared" ca="1" si="7"/>
        <v>428315</v>
      </c>
      <c r="G51" t="b">
        <f t="shared" ca="1" si="6"/>
        <v>1</v>
      </c>
    </row>
    <row r="52" spans="2:17">
      <c r="D52">
        <f t="shared" ca="1" si="7"/>
        <v>428315</v>
      </c>
      <c r="G52" t="b">
        <f t="shared" ca="1" si="6"/>
        <v>1</v>
      </c>
    </row>
    <row r="53" spans="2:17">
      <c r="D53">
        <f t="shared" ca="1" si="7"/>
        <v>428315</v>
      </c>
      <c r="G53" t="b">
        <f t="shared" ca="1" si="6"/>
        <v>1</v>
      </c>
    </row>
    <row r="54" spans="2:17">
      <c r="D54">
        <f t="shared" ca="1" si="7"/>
        <v>428315</v>
      </c>
      <c r="G54" t="b">
        <f t="shared" ca="1" si="6"/>
        <v>1</v>
      </c>
    </row>
    <row r="55" spans="2:17">
      <c r="D55">
        <f t="shared" ca="1" si="7"/>
        <v>428315</v>
      </c>
      <c r="G55" t="b">
        <f t="shared" ca="1" si="6"/>
        <v>1</v>
      </c>
    </row>
    <row r="56" spans="2:17">
      <c r="D56">
        <f t="shared" ca="1" si="7"/>
        <v>428315</v>
      </c>
      <c r="G56" t="b">
        <f t="shared" ca="1" si="6"/>
        <v>1</v>
      </c>
    </row>
    <row r="57" spans="2:17">
      <c r="D57">
        <f t="shared" ca="1" si="7"/>
        <v>428315</v>
      </c>
      <c r="G57" t="b">
        <f t="shared" ca="1" si="6"/>
        <v>1</v>
      </c>
    </row>
    <row r="58" spans="2:17">
      <c r="D58">
        <f t="shared" ca="1" si="7"/>
        <v>428315</v>
      </c>
      <c r="G58" t="b">
        <f t="shared" ca="1" si="6"/>
        <v>1</v>
      </c>
    </row>
    <row r="61" spans="2:17">
      <c r="B61" t="s">
        <v>8</v>
      </c>
      <c r="D61" t="s">
        <v>94</v>
      </c>
      <c r="G61" t="s">
        <v>97</v>
      </c>
      <c r="J61" t="s">
        <v>107</v>
      </c>
      <c r="K61" t="s">
        <v>108</v>
      </c>
      <c r="L61" t="s">
        <v>109</v>
      </c>
      <c r="M61" t="s">
        <v>110</v>
      </c>
      <c r="O61" t="s">
        <v>113</v>
      </c>
      <c r="Q61" t="s">
        <v>114</v>
      </c>
    </row>
    <row r="62" spans="2:17">
      <c r="D62" t="str">
        <f ca="1">_xlfn.FORMULATEXT(Instructions!D99)</f>
        <v>=INDEX(Data!$Q$6:$W$10, MATCH(Instructions!B99, Data!P6:P10, 0), MATCH(C99, Data!$Q$5:$W$5,0))</v>
      </c>
      <c r="G62">
        <f>INDEX(1,1)</f>
        <v>1</v>
      </c>
      <c r="H62">
        <f>MATCH(1,$G$7)</f>
        <v>1</v>
      </c>
      <c r="J62" t="b">
        <f ca="1">NOT(ISERROR(SEARCH($G$64,$D62,1)))</f>
        <v>1</v>
      </c>
      <c r="K62">
        <f ca="1">SEARCH($H$64,$D62,1)</f>
        <v>25</v>
      </c>
      <c r="L62" t="b">
        <f ca="1">NOT(ISERROR(K62))</f>
        <v>1</v>
      </c>
      <c r="M62" t="b">
        <f ca="1">NOT(ISERROR(SEARCH($H$64,$D62,K62+1)))</f>
        <v>1</v>
      </c>
      <c r="O62">
        <v>16</v>
      </c>
      <c r="Q62" t="b">
        <f>Instructions!D99=O62</f>
        <v>1</v>
      </c>
    </row>
    <row r="63" spans="2:17">
      <c r="D63" t="str">
        <f ca="1">_xlfn.FORMULATEXT(Instructions!D100)</f>
        <v>=INDEX(Data!$Q$6:$W$10,MATCH(B100,Data!P6:P10,0), MATCH(C100, Data!$Q$5:$W$5,0))</v>
      </c>
      <c r="G63" t="str">
        <f ca="1">_xlfn.FORMULATEXT(G62)</f>
        <v>=INDEX(1,1)</v>
      </c>
      <c r="H63" t="str">
        <f ca="1">_xlfn.FORMULATEXT(H62)</f>
        <v>=MATCH(1,$G$7)</v>
      </c>
      <c r="J63" t="b">
        <f t="shared" ref="J63:J64" ca="1" si="8">NOT(ISERROR(SEARCH($G$64,$D63,1)))</f>
        <v>1</v>
      </c>
      <c r="K63">
        <f t="shared" ref="K63:K64" ca="1" si="9">SEARCH($H$64,$D63,1)</f>
        <v>24</v>
      </c>
      <c r="L63" t="b">
        <f ca="1">NOT(ISERROR(K63))</f>
        <v>1</v>
      </c>
      <c r="M63" t="b">
        <f ca="1">NOT(ISERROR(SEARCH($H$64,$D63,K63+1)))</f>
        <v>1</v>
      </c>
      <c r="O63">
        <v>7</v>
      </c>
      <c r="Q63" t="b">
        <f>Instructions!D100=O63</f>
        <v>1</v>
      </c>
    </row>
    <row r="64" spans="2:17">
      <c r="D64" t="str">
        <f ca="1">_xlfn.FORMULATEXT(Instructions!D101)</f>
        <v>=INDEX(Data!$Q$6:$W$10, MATCH(B101, Data!P6:P10, 0), MATCH(C101, Data!$Q$5:$W$5,0))</v>
      </c>
      <c r="G64" t="str">
        <f ca="1">MID(G63,2,FIND("(",G63)-1)</f>
        <v>INDEX(</v>
      </c>
      <c r="H64" t="str">
        <f ca="1">MID(H63,2,FIND("(",H63)-1)</f>
        <v>MATCH(</v>
      </c>
      <c r="J64" t="b">
        <f t="shared" ca="1" si="8"/>
        <v>1</v>
      </c>
      <c r="K64">
        <f t="shared" ca="1" si="9"/>
        <v>25</v>
      </c>
      <c r="L64" t="b">
        <f ca="1">NOT(ISERROR(K64))</f>
        <v>1</v>
      </c>
      <c r="M64" t="b">
        <f ca="1">NOT(ISERROR(SEARCH($H$64,$D64,K64+1)))</f>
        <v>1</v>
      </c>
      <c r="O64">
        <v>4</v>
      </c>
      <c r="Q64" t="b">
        <f>Instructions!D101=O64</f>
        <v>1</v>
      </c>
    </row>
    <row r="66" spans="2:7">
      <c r="B66" t="s">
        <v>95</v>
      </c>
      <c r="G66" t="s">
        <v>96</v>
      </c>
    </row>
    <row r="67" spans="2:7">
      <c r="B67">
        <f ca="1">ROUND(AVERAGE(D67:D69),0)</f>
        <v>7770124</v>
      </c>
      <c r="D67">
        <f ca="1">IF(G67,7770124,RANDBETWEEN(1,1000000))</f>
        <v>7770124</v>
      </c>
      <c r="G67" t="b">
        <f ca="1">IF(ExcelMajorVersion&lt;15,Q62,AND(Q62,J62,L62,M62))</f>
        <v>1</v>
      </c>
    </row>
    <row r="68" spans="2:7">
      <c r="D68">
        <f t="shared" ref="D68:D69" ca="1" si="10">IF(G68,7770124,RANDBETWEEN(1,1000000))</f>
        <v>7770124</v>
      </c>
      <c r="G68" t="b">
        <f ca="1">IF(ExcelMajorVersion&lt;15,Q63,AND(Q63,J63,L63,M63))</f>
        <v>1</v>
      </c>
    </row>
    <row r="69" spans="2:7">
      <c r="D69">
        <f t="shared" ca="1" si="10"/>
        <v>7770124</v>
      </c>
      <c r="G69" t="b">
        <f ca="1">IF(ExcelMajorVersion&lt;15,Q64,AND(Q64,J64,L64,M64))</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Instructions</vt:lpstr>
      <vt:lpstr>Data</vt:lpstr>
      <vt:lpstr>ColourMatrix</vt:lpstr>
      <vt:lpstr>Colours</vt:lpstr>
      <vt:lpstr>ExcelMajorVersion</vt:lpstr>
      <vt:lpstr>Fish</vt:lpstr>
      <vt:lpstr>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Jesus Sanchez</cp:lastModifiedBy>
  <dcterms:created xsi:type="dcterms:W3CDTF">2017-08-19T09:21:06Z</dcterms:created>
  <dcterms:modified xsi:type="dcterms:W3CDTF">2022-12-31T21:03:12Z</dcterms:modified>
</cp:coreProperties>
</file>